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4.xml" ContentType="application/vnd.openxmlformats-officedocument.drawingml.chart+xml"/>
  <Override PartName="/xl/drawings/drawing13.xml" ContentType="application/vnd.openxmlformats-officedocument.drawing+xml"/>
  <Override PartName="/xl/charts/chart5.xml" ContentType="application/vnd.openxmlformats-officedocument.drawingml.chart+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xml"/>
  <Override PartName="/xl/charts/chart10.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285"/>
  </bookViews>
  <sheets>
    <sheet name="Treasury" sheetId="24" r:id="rId1"/>
    <sheet name="89236THB4(Step-up Callable)" sheetId="1" r:id="rId2"/>
    <sheet name="48128GW89(Callable)" sheetId="14" r:id="rId3"/>
    <sheet name="US Treaseury Par Rate Curve" sheetId="23" r:id="rId4"/>
    <sheet name="Term Struct. of Yield Vol." sheetId="22" r:id="rId5"/>
    <sheet name="JPM Notching" sheetId="21" r:id="rId6"/>
    <sheet name="Credit Spread Matrix" sheetId="20" r:id="rId7"/>
    <sheet name="Credit Spread Chart" sheetId="15" r:id="rId8"/>
    <sheet name="AAA Corp. Yield" sheetId="17" r:id="rId9"/>
    <sheet name="Baa Corp. Yield" sheetId="18" r:id="rId10"/>
    <sheet name="30-Year Fixed Rate Mortgage Avg" sheetId="19" r:id="rId11"/>
    <sheet name="JPM(obsolete)" sheetId="2" r:id="rId12"/>
    <sheet name="forward Data 1" sheetId="13" r:id="rId13"/>
    <sheet name="forward Data 2" sheetId="12" r:id="rId14"/>
    <sheet name="US Tresury (20221106)" sheetId="3" r:id="rId15"/>
    <sheet name="US Market Projections" sheetId="4" r:id="rId16"/>
    <sheet name="1 Month USD LIBOR Forward Curve" sheetId="5" r:id="rId17"/>
    <sheet name="1 Month Term SOFR Forward Curve" sheetId="6" r:id="rId18"/>
    <sheet name="3 Month Term SOFR Forward Curve" sheetId="7" r:id="rId19"/>
    <sheet name="US Treasury 5Y Forward Curve" sheetId="8" r:id="rId20"/>
    <sheet name="US Treasury 7Y Forward Curve" sheetId="9" r:id="rId21"/>
    <sheet name="US Treasury 10Y Forward Curve" sheetId="10" r:id="rId22"/>
    <sheet name="Fed Projections" sheetId="11" r:id="rId23"/>
  </sheets>
  <definedNames>
    <definedName name="_xlnm._FilterDatabase" localSheetId="18" hidden="1">'3 Month Term SOFR Forward Curve'!$N$2:$P$123</definedName>
    <definedName name="_xlnm._FilterDatabase" localSheetId="13" hidden="1">'forward Data 2'!$A$1:$F$51</definedName>
    <definedName name="_xlnm._FilterDatabase" localSheetId="3" hidden="1">'US Treaseury Par Rate Curve'!$A$2:$N$222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 i="24" l="1"/>
  <c r="F64" i="24"/>
  <c r="G64" i="24"/>
  <c r="H64" i="24"/>
  <c r="I64" i="24"/>
  <c r="J64" i="24"/>
  <c r="K64" i="24"/>
  <c r="L64" i="24"/>
  <c r="M64" i="24"/>
  <c r="N64" i="24"/>
  <c r="O64" i="24"/>
  <c r="P64" i="24"/>
  <c r="Q64" i="24"/>
  <c r="R64" i="24"/>
  <c r="S64" i="24"/>
  <c r="T64" i="24"/>
  <c r="U64" i="24"/>
  <c r="V64" i="24"/>
  <c r="W64" i="24"/>
  <c r="X64" i="24"/>
  <c r="Y64" i="24"/>
  <c r="Z64" i="24"/>
  <c r="AA64" i="24"/>
  <c r="AB64" i="24"/>
  <c r="AC64" i="24"/>
  <c r="AD64" i="24"/>
  <c r="AE64" i="24"/>
  <c r="AF64" i="24"/>
  <c r="AG64" i="24"/>
  <c r="AH64" i="24"/>
  <c r="AI64" i="24"/>
  <c r="AJ64" i="24"/>
  <c r="AK64" i="24"/>
  <c r="AL64" i="24"/>
  <c r="AM64" i="24"/>
  <c r="AN64" i="24"/>
  <c r="AO64" i="24"/>
  <c r="AP64" i="24"/>
  <c r="AQ64" i="24"/>
  <c r="AR64" i="24"/>
  <c r="AS64" i="24"/>
  <c r="AT64" i="24"/>
  <c r="D64" i="24"/>
  <c r="D63" i="24"/>
  <c r="E63" i="24"/>
  <c r="F63" i="24"/>
  <c r="G63" i="24"/>
  <c r="H63" i="24"/>
  <c r="I63" i="24"/>
  <c r="J63" i="24"/>
  <c r="K63" i="24"/>
  <c r="L63" i="24"/>
  <c r="M63" i="24"/>
  <c r="N63" i="24"/>
  <c r="O63" i="24"/>
  <c r="P63" i="24"/>
  <c r="Q63" i="24"/>
  <c r="R63" i="24"/>
  <c r="S63" i="24"/>
  <c r="T63" i="24"/>
  <c r="U63" i="24"/>
  <c r="V63" i="24"/>
  <c r="W63" i="24"/>
  <c r="X63" i="24"/>
  <c r="Y63" i="24"/>
  <c r="Z63" i="24"/>
  <c r="AA63" i="24"/>
  <c r="AB63" i="24"/>
  <c r="AC63" i="24"/>
  <c r="AD63" i="24"/>
  <c r="AE63" i="24"/>
  <c r="AF63" i="24"/>
  <c r="AG63" i="24"/>
  <c r="AH63" i="24"/>
  <c r="AI63" i="24"/>
  <c r="AJ63" i="24"/>
  <c r="AK63" i="24"/>
  <c r="AL63" i="24"/>
  <c r="AM63" i="24"/>
  <c r="AN63" i="24"/>
  <c r="AO63" i="24"/>
  <c r="AP63" i="24"/>
  <c r="AQ63" i="24"/>
  <c r="AR63" i="24"/>
  <c r="AS63" i="24"/>
  <c r="AT63" i="24"/>
  <c r="C63" i="24"/>
  <c r="C62" i="24"/>
  <c r="C91" i="24"/>
  <c r="D91" i="24"/>
  <c r="E91" i="24" l="1"/>
  <c r="C110" i="1"/>
  <c r="C44" i="24"/>
  <c r="C45" i="24" s="1"/>
  <c r="C49" i="24"/>
  <c r="C51" i="24"/>
  <c r="C50" i="24"/>
  <c r="D61" i="24"/>
  <c r="C65" i="24"/>
  <c r="D107" i="1"/>
  <c r="J12" i="14"/>
  <c r="J7" i="14"/>
  <c r="J9" i="14" s="1"/>
  <c r="J6" i="14"/>
  <c r="J5" i="14"/>
  <c r="E10" i="20"/>
  <c r="E11" i="20"/>
  <c r="E12" i="20"/>
  <c r="D13" i="20"/>
  <c r="D10" i="20"/>
  <c r="D11" i="20"/>
  <c r="C12" i="20"/>
  <c r="C13" i="20"/>
  <c r="C10" i="20"/>
  <c r="E13" i="20"/>
  <c r="D12" i="20"/>
  <c r="C11" i="20"/>
  <c r="B11" i="20"/>
  <c r="B12" i="20"/>
  <c r="B13" i="20"/>
  <c r="B10" i="20"/>
  <c r="C27" i="22"/>
  <c r="D27" i="22"/>
  <c r="E27" i="22"/>
  <c r="F27" i="22"/>
  <c r="C28" i="22"/>
  <c r="D28" i="22"/>
  <c r="E28" i="22"/>
  <c r="F28" i="22"/>
  <c r="B28" i="22"/>
  <c r="B27" i="22"/>
  <c r="C86" i="24" l="1"/>
  <c r="H65" i="24"/>
  <c r="P65" i="24"/>
  <c r="X65" i="24"/>
  <c r="AF65" i="24"/>
  <c r="AN65" i="24"/>
  <c r="AN67" i="24" s="1"/>
  <c r="K66" i="24"/>
  <c r="S66" i="24"/>
  <c r="AA66" i="24"/>
  <c r="AI66" i="24"/>
  <c r="AQ66" i="24"/>
  <c r="I65" i="24"/>
  <c r="Q65" i="24"/>
  <c r="Y65" i="24"/>
  <c r="AG65" i="24"/>
  <c r="AO65" i="24"/>
  <c r="D66" i="24"/>
  <c r="L66" i="24"/>
  <c r="T66" i="24"/>
  <c r="AB66" i="24"/>
  <c r="AJ66" i="24"/>
  <c r="AR66" i="24"/>
  <c r="J65" i="24"/>
  <c r="R65" i="24"/>
  <c r="Z65" i="24"/>
  <c r="AH65" i="24"/>
  <c r="AP65" i="24"/>
  <c r="E66" i="24"/>
  <c r="M66" i="24"/>
  <c r="U66" i="24"/>
  <c r="AC66" i="24"/>
  <c r="AK66" i="24"/>
  <c r="AS66" i="24"/>
  <c r="H66" i="24"/>
  <c r="X66" i="24"/>
  <c r="AN66" i="24"/>
  <c r="F65" i="24"/>
  <c r="V65" i="24"/>
  <c r="AL65" i="24"/>
  <c r="Q66" i="24"/>
  <c r="AG66" i="24"/>
  <c r="G65" i="24"/>
  <c r="W65" i="24"/>
  <c r="AM65" i="24"/>
  <c r="D65" i="24"/>
  <c r="Z66" i="24"/>
  <c r="AP66" i="24"/>
  <c r="K65" i="24"/>
  <c r="S65" i="24"/>
  <c r="AA65" i="24"/>
  <c r="AI65" i="24"/>
  <c r="AI67" i="24" s="1"/>
  <c r="AQ65" i="24"/>
  <c r="F66" i="24"/>
  <c r="N66" i="24"/>
  <c r="V66" i="24"/>
  <c r="AD66" i="24"/>
  <c r="AL66" i="24"/>
  <c r="AT66" i="24"/>
  <c r="L65" i="24"/>
  <c r="L67" i="24" s="1"/>
  <c r="T65" i="24"/>
  <c r="AB65" i="24"/>
  <c r="AB67" i="24" s="1"/>
  <c r="AJ65" i="24"/>
  <c r="AR65" i="24"/>
  <c r="G66" i="24"/>
  <c r="O66" i="24"/>
  <c r="W66" i="24"/>
  <c r="AE66" i="24"/>
  <c r="AM66" i="24"/>
  <c r="C66" i="24"/>
  <c r="C67" i="24" s="1"/>
  <c r="E65" i="24"/>
  <c r="E67" i="24" s="1"/>
  <c r="M65" i="24"/>
  <c r="U65" i="24"/>
  <c r="AC65" i="24"/>
  <c r="AK65" i="24"/>
  <c r="AS65" i="24"/>
  <c r="AS67" i="24" s="1"/>
  <c r="P66" i="24"/>
  <c r="AF66" i="24"/>
  <c r="N65" i="24"/>
  <c r="N67" i="24" s="1"/>
  <c r="AD65" i="24"/>
  <c r="AT65" i="24"/>
  <c r="I66" i="24"/>
  <c r="Y66" i="24"/>
  <c r="AO66" i="24"/>
  <c r="O65" i="24"/>
  <c r="AE65" i="24"/>
  <c r="J66" i="24"/>
  <c r="R66" i="24"/>
  <c r="AH66" i="24"/>
  <c r="F91" i="24"/>
  <c r="G91" i="24" s="1"/>
  <c r="H91" i="24" s="1"/>
  <c r="I91" i="24" s="1"/>
  <c r="J91" i="24" s="1"/>
  <c r="K91" i="24" s="1"/>
  <c r="L91" i="24" s="1"/>
  <c r="M91" i="24" s="1"/>
  <c r="C56" i="24"/>
  <c r="D62" i="24"/>
  <c r="C52" i="24"/>
  <c r="E61" i="24"/>
  <c r="E65" i="1"/>
  <c r="E25" i="20"/>
  <c r="E26" i="20"/>
  <c r="E27" i="20"/>
  <c r="E28" i="20"/>
  <c r="D28" i="20"/>
  <c r="D25" i="20"/>
  <c r="D26" i="20"/>
  <c r="D27" i="20"/>
  <c r="C27" i="20"/>
  <c r="C28" i="20"/>
  <c r="C25" i="20"/>
  <c r="C26" i="20"/>
  <c r="B26" i="20"/>
  <c r="B27" i="20"/>
  <c r="B28" i="20"/>
  <c r="B25" i="20"/>
  <c r="E17" i="20"/>
  <c r="E18" i="20"/>
  <c r="E19" i="20"/>
  <c r="E20" i="20"/>
  <c r="D20" i="20"/>
  <c r="D17" i="20"/>
  <c r="D18" i="20"/>
  <c r="D19" i="20"/>
  <c r="C19" i="20"/>
  <c r="C20" i="20"/>
  <c r="C17" i="20"/>
  <c r="C18" i="20"/>
  <c r="B18" i="20"/>
  <c r="B19" i="20"/>
  <c r="B20" i="20"/>
  <c r="B17" i="20"/>
  <c r="E4" i="20"/>
  <c r="E5" i="20"/>
  <c r="E6" i="20"/>
  <c r="E3" i="20"/>
  <c r="D4" i="20"/>
  <c r="E107" i="1" s="1"/>
  <c r="D5" i="20"/>
  <c r="D6" i="20"/>
  <c r="D3" i="20"/>
  <c r="C4" i="20"/>
  <c r="C5" i="20"/>
  <c r="C6" i="20"/>
  <c r="C3" i="20"/>
  <c r="B4" i="20"/>
  <c r="B5" i="20"/>
  <c r="B6" i="20"/>
  <c r="B3" i="20"/>
  <c r="B13" i="18"/>
  <c r="B52" i="18"/>
  <c r="B83" i="18"/>
  <c r="B109" i="18"/>
  <c r="B153" i="18"/>
  <c r="B178" i="18"/>
  <c r="B211" i="18"/>
  <c r="B233" i="18"/>
  <c r="B238" i="18"/>
  <c r="B248" i="18"/>
  <c r="B273" i="18"/>
  <c r="B343" i="18"/>
  <c r="B370" i="18"/>
  <c r="B413" i="18"/>
  <c r="B438" i="18"/>
  <c r="B463" i="18"/>
  <c r="B471" i="18"/>
  <c r="B494" i="18"/>
  <c r="B499" i="18"/>
  <c r="B513" i="18"/>
  <c r="B533" i="18"/>
  <c r="B557" i="18"/>
  <c r="B603" i="18"/>
  <c r="B632" i="18"/>
  <c r="B673" i="18"/>
  <c r="B703" i="18"/>
  <c r="B724" i="18"/>
  <c r="B736" i="18"/>
  <c r="B756" i="18"/>
  <c r="B761" i="18"/>
  <c r="B773" i="18"/>
  <c r="B793" i="18"/>
  <c r="B832" i="18"/>
  <c r="B863" i="18"/>
  <c r="B892" i="18"/>
  <c r="B938" i="18"/>
  <c r="B963" i="18"/>
  <c r="B985" i="18"/>
  <c r="B996" i="18"/>
  <c r="B1017" i="18"/>
  <c r="B1022" i="18"/>
  <c r="B1033" i="18"/>
  <c r="B1053" i="18"/>
  <c r="B1128" i="18"/>
  <c r="B1153" i="18"/>
  <c r="B1198" i="18"/>
  <c r="B1223" i="18"/>
  <c r="B1256" i="18"/>
  <c r="B1277" i="18"/>
  <c r="B1293" i="18"/>
  <c r="B1318" i="18"/>
  <c r="B1362" i="18"/>
  <c r="B1388" i="18"/>
  <c r="B1413" i="18"/>
  <c r="B1458" i="18"/>
  <c r="B1483" i="18"/>
  <c r="B1507" i="18"/>
  <c r="B1516" i="18"/>
  <c r="B1538" i="18"/>
  <c r="B1543" i="18"/>
  <c r="B1553" i="18"/>
  <c r="B1578" i="18"/>
  <c r="B1648" i="18"/>
  <c r="B1675" i="18"/>
  <c r="B1718" i="18"/>
  <c r="B1743" i="18"/>
  <c r="B1759" i="18"/>
  <c r="B1768" i="18"/>
  <c r="B1776" i="18"/>
  <c r="B1799" i="18"/>
  <c r="B1804" i="18"/>
  <c r="B1818" i="18"/>
  <c r="B1838" i="18"/>
  <c r="B1867" i="18"/>
  <c r="B1908" i="18"/>
  <c r="B1936" i="18"/>
  <c r="B1978" i="18"/>
  <c r="B2008" i="18"/>
  <c r="B2028" i="18"/>
  <c r="B2041" i="18"/>
  <c r="B2060" i="18"/>
  <c r="B2065" i="18"/>
  <c r="B2078" i="18"/>
  <c r="B2098" i="18"/>
  <c r="B2142" i="18"/>
  <c r="B2168" i="18"/>
  <c r="B2197" i="18"/>
  <c r="B2238" i="18"/>
  <c r="B2268" i="18"/>
  <c r="B2289" i="18"/>
  <c r="B2301" i="18"/>
  <c r="B2321" i="18"/>
  <c r="B2326" i="18"/>
  <c r="B2338" i="18"/>
  <c r="B2358" i="18"/>
  <c r="B2428" i="18"/>
  <c r="B2457" i="18"/>
  <c r="B2503" i="18"/>
  <c r="B2528" i="18"/>
  <c r="B2550" i="18"/>
  <c r="B2561" i="18"/>
  <c r="B2582" i="18"/>
  <c r="B2587" i="18"/>
  <c r="B2598" i="18"/>
  <c r="B2618" i="18"/>
  <c r="B2647" i="18"/>
  <c r="B2693" i="18"/>
  <c r="B2718" i="18"/>
  <c r="B2763" i="18"/>
  <c r="B2788" i="18"/>
  <c r="B2812" i="18"/>
  <c r="B2821" i="18"/>
  <c r="B2843" i="18"/>
  <c r="B2848" i="18"/>
  <c r="B2858" i="18"/>
  <c r="B2883" i="18"/>
  <c r="B2922" i="18"/>
  <c r="B2953" i="18"/>
  <c r="B2979" i="18"/>
  <c r="B3023" i="18"/>
  <c r="B3072" i="18"/>
  <c r="B3081" i="18"/>
  <c r="B3103" i="18"/>
  <c r="B3108" i="18"/>
  <c r="B3118" i="18"/>
  <c r="B3143" i="18"/>
  <c r="B3172" i="18"/>
  <c r="B3213" i="18"/>
  <c r="B3240" i="18"/>
  <c r="B3283" i="18"/>
  <c r="B3333" i="18"/>
  <c r="B3341" i="18"/>
  <c r="B3350" i="18"/>
  <c r="B3364" i="18"/>
  <c r="B3369" i="18"/>
  <c r="B3383" i="18"/>
  <c r="B3403" i="18"/>
  <c r="B3447" i="18"/>
  <c r="B3473" i="18"/>
  <c r="B3501" i="18"/>
  <c r="B3543" i="18"/>
  <c r="B3573" i="18"/>
  <c r="B3593" i="18"/>
  <c r="B3606" i="18"/>
  <c r="B3625" i="18"/>
  <c r="B3630" i="18"/>
  <c r="B3643" i="18"/>
  <c r="B3663" i="18"/>
  <c r="B3702" i="18"/>
  <c r="B3733" i="18"/>
  <c r="B3762" i="18"/>
  <c r="B3808" i="18"/>
  <c r="B3833" i="18"/>
  <c r="B3855" i="18"/>
  <c r="B3866" i="18"/>
  <c r="B3887" i="18"/>
  <c r="B3892" i="18"/>
  <c r="B3903" i="18"/>
  <c r="B3923" i="18"/>
  <c r="B3957" i="18"/>
  <c r="B3998" i="18"/>
  <c r="B4023" i="18"/>
  <c r="B4068" i="18"/>
  <c r="B4093" i="18"/>
  <c r="B4126" i="18"/>
  <c r="B4147" i="18"/>
  <c r="B4152" i="18"/>
  <c r="B4163" i="18"/>
  <c r="B4188" i="18"/>
  <c r="B4227" i="18"/>
  <c r="B4258" i="18"/>
  <c r="B4273" i="18"/>
  <c r="B4283" i="18"/>
  <c r="B4328" i="18"/>
  <c r="B123" i="17"/>
  <c r="B128" i="17"/>
  <c r="B186" i="17"/>
  <c r="B388" i="17"/>
  <c r="B393" i="17"/>
  <c r="B466" i="17"/>
  <c r="B653" i="17"/>
  <c r="B658" i="17"/>
  <c r="B725" i="17"/>
  <c r="B1002" i="17"/>
  <c r="B1180" i="17"/>
  <c r="B1186" i="17"/>
  <c r="B1256" i="17"/>
  <c r="B1405" i="17"/>
  <c r="B1445" i="17"/>
  <c r="B1450" i="17"/>
  <c r="B1513" i="17"/>
  <c r="B1625" i="17"/>
  <c r="B1709" i="17"/>
  <c r="B1714" i="17"/>
  <c r="B1791" i="17"/>
  <c r="B1973" i="17"/>
  <c r="B1978" i="17"/>
  <c r="B1989" i="17"/>
  <c r="B2046" i="17"/>
  <c r="B2082" i="17"/>
  <c r="B2238" i="17"/>
  <c r="B2243" i="17"/>
  <c r="B2304" i="17"/>
  <c r="B2502" i="17"/>
  <c r="B2508" i="17"/>
  <c r="B2582" i="17"/>
  <c r="B2765" i="17"/>
  <c r="B2771" i="17"/>
  <c r="B2835" i="17"/>
  <c r="B3030" i="17"/>
  <c r="B3035" i="17"/>
  <c r="B3114" i="17"/>
  <c r="B3275" i="17"/>
  <c r="B3295" i="17"/>
  <c r="B3300" i="17"/>
  <c r="B3373" i="17"/>
  <c r="B3560" i="17"/>
  <c r="B3565" i="17"/>
  <c r="B3632" i="17"/>
  <c r="B3824" i="17"/>
  <c r="B3904" i="17"/>
  <c r="P1" i="14"/>
  <c r="M10" i="14"/>
  <c r="T9" i="14"/>
  <c r="R9" i="14"/>
  <c r="M9" i="14"/>
  <c r="T5" i="14" s="1"/>
  <c r="M11" i="14"/>
  <c r="U9" i="14"/>
  <c r="U5" i="14" s="1"/>
  <c r="P9" i="14"/>
  <c r="P5" i="14" s="1"/>
  <c r="C60" i="1"/>
  <c r="C61" i="1"/>
  <c r="E81" i="1"/>
  <c r="F81" i="1" s="1"/>
  <c r="G81" i="1" s="1"/>
  <c r="H81" i="1" s="1"/>
  <c r="I81" i="1" s="1"/>
  <c r="J81" i="1" s="1"/>
  <c r="K81" i="1" s="1"/>
  <c r="L81" i="1" s="1"/>
  <c r="M81" i="1" s="1"/>
  <c r="N81" i="1" s="1"/>
  <c r="O81" i="1" s="1"/>
  <c r="P81" i="1" s="1"/>
  <c r="Q81" i="1" s="1"/>
  <c r="R81" i="1" s="1"/>
  <c r="S81" i="1" s="1"/>
  <c r="N82" i="1"/>
  <c r="N83" i="1" s="1"/>
  <c r="F82" i="1"/>
  <c r="F83" i="1" s="1"/>
  <c r="D88" i="1"/>
  <c r="E87" i="1"/>
  <c r="F87" i="1"/>
  <c r="G87" i="1"/>
  <c r="H87" i="1"/>
  <c r="I87" i="1"/>
  <c r="J87" i="1"/>
  <c r="K87" i="1"/>
  <c r="L87" i="1"/>
  <c r="M87" i="1"/>
  <c r="N87" i="1"/>
  <c r="O87" i="1"/>
  <c r="P87" i="1"/>
  <c r="Q87" i="1"/>
  <c r="R87" i="1"/>
  <c r="S87" i="1"/>
  <c r="D87" i="1"/>
  <c r="D3" i="3"/>
  <c r="D4" i="3"/>
  <c r="D5" i="3"/>
  <c r="D6" i="3"/>
  <c r="H82" i="1" s="1"/>
  <c r="H83" i="1" s="1"/>
  <c r="D7" i="3"/>
  <c r="J82" i="1" s="1"/>
  <c r="J83" i="1" s="1"/>
  <c r="D8" i="3"/>
  <c r="D9" i="3"/>
  <c r="D65" i="1" s="1"/>
  <c r="D10" i="3"/>
  <c r="D11" i="3"/>
  <c r="D12" i="3"/>
  <c r="D2" i="3"/>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F6" i="12"/>
  <c r="F8" i="12"/>
  <c r="F9" i="12"/>
  <c r="F11" i="12"/>
  <c r="F13" i="12"/>
  <c r="F14" i="12"/>
  <c r="F16" i="12"/>
  <c r="F18" i="12"/>
  <c r="F19" i="12"/>
  <c r="F21" i="12"/>
  <c r="F23" i="12"/>
  <c r="F24" i="12"/>
  <c r="F26" i="12"/>
  <c r="F28" i="12"/>
  <c r="F29" i="12"/>
  <c r="F31" i="12"/>
  <c r="F33" i="12"/>
  <c r="F34" i="12"/>
  <c r="F36" i="12"/>
  <c r="F38" i="12"/>
  <c r="F39" i="12"/>
  <c r="F41" i="12"/>
  <c r="E42" i="12"/>
  <c r="F42" i="12" s="1"/>
  <c r="E40" i="12"/>
  <c r="F40" i="12" s="1"/>
  <c r="E37" i="12"/>
  <c r="F37" i="12" s="1"/>
  <c r="E35" i="12"/>
  <c r="F35" i="12" s="1"/>
  <c r="E32" i="12"/>
  <c r="F32" i="12" s="1"/>
  <c r="E30" i="12"/>
  <c r="F30" i="12" s="1"/>
  <c r="E27" i="12"/>
  <c r="F27" i="12" s="1"/>
  <c r="E25" i="12"/>
  <c r="F25" i="12" s="1"/>
  <c r="E22" i="12"/>
  <c r="F22" i="12" s="1"/>
  <c r="E20" i="12"/>
  <c r="F20" i="12" s="1"/>
  <c r="E17" i="12"/>
  <c r="F17" i="12" s="1"/>
  <c r="E15" i="12"/>
  <c r="F15" i="12" s="1"/>
  <c r="E12" i="12"/>
  <c r="F12" i="12" s="1"/>
  <c r="E10" i="12"/>
  <c r="F10" i="12" s="1"/>
  <c r="E7" i="12"/>
  <c r="F7" i="12" s="1"/>
  <c r="E5" i="12"/>
  <c r="F5" i="12" s="1"/>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Q10"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3" i="7"/>
  <c r="C73" i="1"/>
  <c r="C75" i="1" s="1"/>
  <c r="D69" i="1"/>
  <c r="E69" i="1" s="1"/>
  <c r="F69" i="1" s="1"/>
  <c r="S74" i="1"/>
  <c r="D73" i="1"/>
  <c r="D75" i="1" s="1"/>
  <c r="E73" i="1"/>
  <c r="E75" i="1" s="1"/>
  <c r="F73" i="1"/>
  <c r="F75" i="1" s="1"/>
  <c r="G73" i="1"/>
  <c r="G75" i="1" s="1"/>
  <c r="H73" i="1"/>
  <c r="H75" i="1" s="1"/>
  <c r="I73" i="1"/>
  <c r="I75" i="1" s="1"/>
  <c r="J73" i="1"/>
  <c r="J75" i="1" s="1"/>
  <c r="K73" i="1"/>
  <c r="K75" i="1" s="1"/>
  <c r="L73" i="1"/>
  <c r="L75" i="1" s="1"/>
  <c r="M73" i="1"/>
  <c r="M75" i="1" s="1"/>
  <c r="N73" i="1"/>
  <c r="N75" i="1" s="1"/>
  <c r="O73" i="1"/>
  <c r="O75" i="1" s="1"/>
  <c r="P73" i="1"/>
  <c r="P75" i="1" s="1"/>
  <c r="Q73" i="1"/>
  <c r="Q75" i="1" s="1"/>
  <c r="R73" i="1"/>
  <c r="R75" i="1" s="1"/>
  <c r="S73" i="1"/>
  <c r="AT67" i="24" l="1"/>
  <c r="AL67" i="24"/>
  <c r="AG67" i="24"/>
  <c r="AE67" i="24"/>
  <c r="D67" i="24"/>
  <c r="Q67" i="24"/>
  <c r="K67" i="24"/>
  <c r="R67" i="24"/>
  <c r="AO67" i="24"/>
  <c r="S67" i="24"/>
  <c r="AJ67" i="24"/>
  <c r="V67" i="24"/>
  <c r="Y67" i="24"/>
  <c r="O67" i="24"/>
  <c r="T67" i="24"/>
  <c r="AQ67" i="24"/>
  <c r="AA67" i="24"/>
  <c r="C69" i="24"/>
  <c r="C70" i="24"/>
  <c r="C71" i="24" s="1"/>
  <c r="C72" i="24" s="1"/>
  <c r="U67" i="24"/>
  <c r="AD67" i="24"/>
  <c r="M67" i="24"/>
  <c r="AR67" i="24"/>
  <c r="J67" i="24"/>
  <c r="AF67" i="24"/>
  <c r="AM67" i="24"/>
  <c r="I67" i="24"/>
  <c r="X67" i="24"/>
  <c r="F67" i="24"/>
  <c r="W67" i="24"/>
  <c r="AP67" i="24"/>
  <c r="P67" i="24"/>
  <c r="AK67" i="24"/>
  <c r="G67" i="24"/>
  <c r="AH67" i="24"/>
  <c r="H67" i="24"/>
  <c r="AC67" i="24"/>
  <c r="Z67" i="24"/>
  <c r="N91" i="24"/>
  <c r="C53" i="24"/>
  <c r="C58" i="24" s="1"/>
  <c r="D68" i="24"/>
  <c r="E62" i="24"/>
  <c r="E68" i="24"/>
  <c r="C55" i="24"/>
  <c r="D75" i="24"/>
  <c r="F61" i="24"/>
  <c r="R5" i="14"/>
  <c r="E108" i="1"/>
  <c r="R82" i="1"/>
  <c r="R83" i="1" s="1"/>
  <c r="R84" i="1" s="1"/>
  <c r="L3" i="20"/>
  <c r="K3" i="20"/>
  <c r="C107" i="1" s="1"/>
  <c r="C108" i="1" s="1"/>
  <c r="K4" i="20"/>
  <c r="L4" i="20"/>
  <c r="L5" i="20"/>
  <c r="K5" i="20"/>
  <c r="J84" i="1"/>
  <c r="F84" i="1"/>
  <c r="D108" i="1"/>
  <c r="F65" i="1"/>
  <c r="C62" i="1"/>
  <c r="C63" i="1" s="1"/>
  <c r="N84" i="1"/>
  <c r="E76" i="1"/>
  <c r="E77" i="1" s="1"/>
  <c r="E78" i="1" s="1"/>
  <c r="M12" i="14"/>
  <c r="M13" i="14"/>
  <c r="M7" i="14" s="1"/>
  <c r="H84" i="1"/>
  <c r="E82" i="1"/>
  <c r="E83" i="1" s="1"/>
  <c r="E84" i="1" s="1"/>
  <c r="E88" i="1"/>
  <c r="F88" i="1" s="1"/>
  <c r="G88" i="1" s="1"/>
  <c r="H88" i="1" s="1"/>
  <c r="I88" i="1" s="1"/>
  <c r="J88" i="1" s="1"/>
  <c r="K88" i="1" s="1"/>
  <c r="L88" i="1" s="1"/>
  <c r="M88" i="1" s="1"/>
  <c r="N88" i="1" s="1"/>
  <c r="O88" i="1" s="1"/>
  <c r="P88" i="1" s="1"/>
  <c r="Q88" i="1" s="1"/>
  <c r="R88" i="1" s="1"/>
  <c r="S88" i="1" s="1"/>
  <c r="D89" i="1"/>
  <c r="C76" i="1"/>
  <c r="C77" i="1" s="1"/>
  <c r="D76" i="1"/>
  <c r="D77" i="1" s="1"/>
  <c r="D78" i="1" s="1"/>
  <c r="G69" i="1"/>
  <c r="F76" i="1"/>
  <c r="F77" i="1" s="1"/>
  <c r="F78" i="1" s="1"/>
  <c r="S75" i="1"/>
  <c r="D69" i="24" l="1"/>
  <c r="D92" i="24"/>
  <c r="E92" i="24"/>
  <c r="M92" i="24"/>
  <c r="O91" i="24"/>
  <c r="N92" i="24"/>
  <c r="H92" i="24"/>
  <c r="I92" i="24"/>
  <c r="G92" i="24"/>
  <c r="J92" i="24"/>
  <c r="K92" i="24"/>
  <c r="L92" i="24"/>
  <c r="F92" i="24"/>
  <c r="C92" i="24"/>
  <c r="F68" i="24"/>
  <c r="E69" i="24"/>
  <c r="E70" i="24" s="1"/>
  <c r="E71" i="24" s="1"/>
  <c r="D70" i="24"/>
  <c r="D71" i="24" s="1"/>
  <c r="D77" i="24"/>
  <c r="D78" i="24" s="1"/>
  <c r="D79" i="24" s="1"/>
  <c r="D80" i="24" s="1"/>
  <c r="D76" i="24"/>
  <c r="F62" i="24"/>
  <c r="G61" i="24"/>
  <c r="G68" i="24" s="1"/>
  <c r="S82" i="1"/>
  <c r="S83" i="1" s="1"/>
  <c r="E109" i="1"/>
  <c r="C109" i="1"/>
  <c r="D109" i="1"/>
  <c r="S84" i="1"/>
  <c r="E79" i="1"/>
  <c r="T8" i="14"/>
  <c r="R8" i="14"/>
  <c r="U8" i="14"/>
  <c r="P8" i="14"/>
  <c r="E89" i="1"/>
  <c r="C78" i="1"/>
  <c r="C79" i="1" s="1"/>
  <c r="D79" i="1"/>
  <c r="F79" i="1"/>
  <c r="H69" i="1"/>
  <c r="G82" i="1" s="1"/>
  <c r="G83" i="1" s="1"/>
  <c r="G84" i="1" s="1"/>
  <c r="G76" i="1"/>
  <c r="G77" i="1" s="1"/>
  <c r="G78" i="1" s="1"/>
  <c r="O92" i="24" l="1"/>
  <c r="P91" i="24"/>
  <c r="D72" i="24"/>
  <c r="E72" i="24"/>
  <c r="G69" i="24"/>
  <c r="G70" i="24" s="1"/>
  <c r="G71" i="24" s="1"/>
  <c r="F69" i="24"/>
  <c r="F70" i="24" s="1"/>
  <c r="F72" i="24" s="1"/>
  <c r="G62" i="24"/>
  <c r="H61" i="24"/>
  <c r="H68" i="24" s="1"/>
  <c r="P10" i="14"/>
  <c r="F89" i="1"/>
  <c r="I69" i="1"/>
  <c r="H76" i="1"/>
  <c r="H77" i="1" s="1"/>
  <c r="H78" i="1" s="1"/>
  <c r="G79" i="1"/>
  <c r="Q91" i="24" l="1"/>
  <c r="P92" i="24"/>
  <c r="F71" i="24"/>
  <c r="G72" i="24"/>
  <c r="H69" i="24"/>
  <c r="H70" i="24" s="1"/>
  <c r="H71" i="24" s="1"/>
  <c r="H62" i="24"/>
  <c r="I61" i="24"/>
  <c r="I68" i="24" s="1"/>
  <c r="G89" i="1"/>
  <c r="H79" i="1"/>
  <c r="J69" i="1"/>
  <c r="I82" i="1" s="1"/>
  <c r="I83" i="1" s="1"/>
  <c r="I84" i="1" s="1"/>
  <c r="I76" i="1"/>
  <c r="I77" i="1" s="1"/>
  <c r="I78" i="1" s="1"/>
  <c r="R91" i="24" l="1"/>
  <c r="Q92" i="24"/>
  <c r="I69" i="24"/>
  <c r="I70" i="24" s="1"/>
  <c r="I71" i="24" s="1"/>
  <c r="H72" i="24"/>
  <c r="I62" i="24"/>
  <c r="J61" i="24"/>
  <c r="J68" i="24" s="1"/>
  <c r="H89" i="1"/>
  <c r="I79" i="1"/>
  <c r="J76" i="1"/>
  <c r="J77" i="1" s="1"/>
  <c r="J78" i="1" s="1"/>
  <c r="K69" i="1"/>
  <c r="R92" i="24" l="1"/>
  <c r="S91" i="24"/>
  <c r="I72" i="24"/>
  <c r="J69" i="24"/>
  <c r="J70" i="24" s="1"/>
  <c r="J72" i="24" s="1"/>
  <c r="J62" i="24"/>
  <c r="K61" i="24"/>
  <c r="K68" i="24" s="1"/>
  <c r="I89" i="1"/>
  <c r="L69" i="1"/>
  <c r="K76" i="1"/>
  <c r="K77" i="1" s="1"/>
  <c r="K78" i="1" s="1"/>
  <c r="J79" i="1"/>
  <c r="J71" i="24" l="1"/>
  <c r="S92" i="24"/>
  <c r="K69" i="24"/>
  <c r="K70" i="24" s="1"/>
  <c r="K71" i="24" s="1"/>
  <c r="K62" i="24"/>
  <c r="L61" i="24"/>
  <c r="L68" i="24" s="1"/>
  <c r="J89" i="1"/>
  <c r="L76" i="1"/>
  <c r="L77" i="1" s="1"/>
  <c r="L78" i="1" s="1"/>
  <c r="M69" i="1"/>
  <c r="K79" i="1"/>
  <c r="L69" i="24" l="1"/>
  <c r="L70" i="24" s="1"/>
  <c r="L71" i="24" s="1"/>
  <c r="K72" i="24"/>
  <c r="L62" i="24"/>
  <c r="M61" i="24"/>
  <c r="M68" i="24" s="1"/>
  <c r="K89" i="1"/>
  <c r="M76" i="1"/>
  <c r="M77" i="1" s="1"/>
  <c r="M78" i="1" s="1"/>
  <c r="N69" i="1"/>
  <c r="L79" i="1"/>
  <c r="M69" i="24" l="1"/>
  <c r="M70" i="24" s="1"/>
  <c r="M72" i="24" s="1"/>
  <c r="L72" i="24"/>
  <c r="M62" i="24"/>
  <c r="N61" i="24"/>
  <c r="N68" i="24" s="1"/>
  <c r="K82" i="1"/>
  <c r="K83" i="1" s="1"/>
  <c r="K84" i="1" s="1"/>
  <c r="L82" i="1"/>
  <c r="L83" i="1" s="1"/>
  <c r="L84" i="1" s="1"/>
  <c r="M82" i="1"/>
  <c r="M83" i="1" s="1"/>
  <c r="M84" i="1" s="1"/>
  <c r="L89" i="1"/>
  <c r="O69" i="1"/>
  <c r="N76" i="1"/>
  <c r="N77" i="1" s="1"/>
  <c r="N78" i="1" s="1"/>
  <c r="M79" i="1"/>
  <c r="M71" i="24" l="1"/>
  <c r="N69" i="24"/>
  <c r="N70" i="24" s="1"/>
  <c r="N72" i="24" s="1"/>
  <c r="N62" i="24"/>
  <c r="O61" i="24"/>
  <c r="O68" i="24" s="1"/>
  <c r="M89" i="1"/>
  <c r="N79" i="1"/>
  <c r="P69" i="1"/>
  <c r="O76" i="1"/>
  <c r="O77" i="1" s="1"/>
  <c r="O78" i="1" s="1"/>
  <c r="N71" i="24" l="1"/>
  <c r="O69" i="24"/>
  <c r="O70" i="24" s="1"/>
  <c r="O71" i="24" s="1"/>
  <c r="O62" i="24"/>
  <c r="P61" i="24"/>
  <c r="P68" i="24" s="1"/>
  <c r="N89" i="1"/>
  <c r="O79" i="1"/>
  <c r="Q69" i="1"/>
  <c r="P76" i="1"/>
  <c r="P77" i="1" s="1"/>
  <c r="P78" i="1" s="1"/>
  <c r="P69" i="24" l="1"/>
  <c r="P70" i="24" s="1"/>
  <c r="P71" i="24" s="1"/>
  <c r="O72" i="24"/>
  <c r="P62" i="24"/>
  <c r="Q61" i="24"/>
  <c r="Q68" i="24" s="1"/>
  <c r="O89" i="1"/>
  <c r="P79" i="1"/>
  <c r="R69" i="1"/>
  <c r="Q76" i="1"/>
  <c r="Q77" i="1" s="1"/>
  <c r="Q78" i="1" s="1"/>
  <c r="Q69" i="24" l="1"/>
  <c r="Q70" i="24" s="1"/>
  <c r="Q72" i="24" s="1"/>
  <c r="P72" i="24"/>
  <c r="Q62" i="24"/>
  <c r="R61" i="24"/>
  <c r="R68" i="24" s="1"/>
  <c r="O82" i="1"/>
  <c r="O83" i="1" s="1"/>
  <c r="O84" i="1" s="1"/>
  <c r="P82" i="1"/>
  <c r="P83" i="1" s="1"/>
  <c r="P84" i="1" s="1"/>
  <c r="Q82" i="1"/>
  <c r="Q83" i="1" s="1"/>
  <c r="Q84" i="1" s="1"/>
  <c r="D85" i="1" s="1"/>
  <c r="P89" i="1"/>
  <c r="Q79" i="1"/>
  <c r="S69" i="1"/>
  <c r="C102" i="1" s="1"/>
  <c r="R76" i="1"/>
  <c r="R77" i="1" s="1"/>
  <c r="R78" i="1" s="1"/>
  <c r="Q71" i="24" l="1"/>
  <c r="R69" i="24"/>
  <c r="R70" i="24" s="1"/>
  <c r="R72" i="24" s="1"/>
  <c r="R62" i="24"/>
  <c r="S61" i="24"/>
  <c r="S68" i="24" s="1"/>
  <c r="S76" i="1"/>
  <c r="S77" i="1" s="1"/>
  <c r="S78" i="1" s="1"/>
  <c r="C92" i="1" s="1"/>
  <c r="T88" i="1"/>
  <c r="Q89" i="1"/>
  <c r="R79" i="1"/>
  <c r="R71" i="24" l="1"/>
  <c r="S69" i="24"/>
  <c r="S70" i="24" s="1"/>
  <c r="S71" i="24" s="1"/>
  <c r="T61" i="24"/>
  <c r="T68" i="24" s="1"/>
  <c r="S62" i="24"/>
  <c r="S89" i="1"/>
  <c r="R89" i="1"/>
  <c r="S79" i="1"/>
  <c r="C98" i="1" s="1"/>
  <c r="C99" i="1" s="1"/>
  <c r="C100" i="1" s="1"/>
  <c r="C94" i="1"/>
  <c r="C95" i="1" s="1"/>
  <c r="C93" i="1"/>
  <c r="C103" i="1" s="1"/>
  <c r="T69" i="24" l="1"/>
  <c r="T70" i="24" s="1"/>
  <c r="T71" i="24" s="1"/>
  <c r="S72" i="24"/>
  <c r="T62" i="24"/>
  <c r="U61" i="24"/>
  <c r="U68" i="24" s="1"/>
  <c r="D110" i="1"/>
  <c r="D111" i="1" s="1"/>
  <c r="E110" i="1"/>
  <c r="E111" i="1" s="1"/>
  <c r="C111" i="1"/>
  <c r="C90" i="1"/>
  <c r="D90" i="1" s="1"/>
  <c r="C96" i="1"/>
  <c r="U69" i="24" l="1"/>
  <c r="U70" i="24" s="1"/>
  <c r="U72" i="24" s="1"/>
  <c r="T72" i="24"/>
  <c r="V61" i="24"/>
  <c r="V68" i="24" s="1"/>
  <c r="U62" i="24"/>
  <c r="V62" i="24" s="1"/>
  <c r="U71" i="24" l="1"/>
  <c r="V69" i="24"/>
  <c r="V70" i="24" s="1"/>
  <c r="V72" i="24" s="1"/>
  <c r="W61" i="24"/>
  <c r="W68" i="24" s="1"/>
  <c r="V71" i="24" l="1"/>
  <c r="W69" i="24"/>
  <c r="W70" i="24" s="1"/>
  <c r="W71" i="24" s="1"/>
  <c r="W62" i="24"/>
  <c r="X61" i="24"/>
  <c r="X68" i="24" s="1"/>
  <c r="X69" i="24" l="1"/>
  <c r="X70" i="24" s="1"/>
  <c r="X72" i="24" s="1"/>
  <c r="W72" i="24"/>
  <c r="Y61" i="24"/>
  <c r="Y68" i="24" s="1"/>
  <c r="X62" i="24"/>
  <c r="X71" i="24" l="1"/>
  <c r="Y69" i="24"/>
  <c r="Y70" i="24" s="1"/>
  <c r="Y72" i="24" s="1"/>
  <c r="Y62" i="24"/>
  <c r="Z61" i="24"/>
  <c r="Z68" i="24" s="1"/>
  <c r="Y71" i="24" l="1"/>
  <c r="Z69" i="24"/>
  <c r="Z70" i="24" s="1"/>
  <c r="Z72" i="24" s="1"/>
  <c r="AA61" i="24"/>
  <c r="AA68" i="24" s="1"/>
  <c r="Z62" i="24"/>
  <c r="AA69" i="24" l="1"/>
  <c r="AA70" i="24" s="1"/>
  <c r="AA71" i="24" s="1"/>
  <c r="Z71" i="24"/>
  <c r="AA62" i="24"/>
  <c r="AB61" i="24"/>
  <c r="AB68" i="24" s="1"/>
  <c r="AB69" i="24" l="1"/>
  <c r="AB70" i="24" s="1"/>
  <c r="AB71" i="24" s="1"/>
  <c r="AA72" i="24"/>
  <c r="AC61" i="24"/>
  <c r="AC68" i="24" s="1"/>
  <c r="AB62" i="24"/>
  <c r="AB72" i="24" l="1"/>
  <c r="AC69" i="24"/>
  <c r="AC70" i="24" s="1"/>
  <c r="AC71" i="24" s="1"/>
  <c r="AD61" i="24"/>
  <c r="AD68" i="24" s="1"/>
  <c r="AC62" i="24"/>
  <c r="AC72" i="24" l="1"/>
  <c r="AD69" i="24"/>
  <c r="AD70" i="24" s="1"/>
  <c r="AD71" i="24" s="1"/>
  <c r="AD62" i="24"/>
  <c r="AE61" i="24"/>
  <c r="AE68" i="24" s="1"/>
  <c r="AD72" i="24" l="1"/>
  <c r="AE69" i="24"/>
  <c r="AE70" i="24" s="1"/>
  <c r="AE71" i="24" s="1"/>
  <c r="AF61" i="24"/>
  <c r="AF68" i="24" s="1"/>
  <c r="AE62" i="24"/>
  <c r="AF69" i="24" l="1"/>
  <c r="AF70" i="24" s="1"/>
  <c r="AF71" i="24" s="1"/>
  <c r="AF62" i="24"/>
  <c r="AE72" i="24"/>
  <c r="AG61" i="24"/>
  <c r="AG68" i="24" s="1"/>
  <c r="AF72" i="24" l="1"/>
  <c r="AG69" i="24"/>
  <c r="AG70" i="24" s="1"/>
  <c r="AG72" i="24" s="1"/>
  <c r="AH61" i="24"/>
  <c r="AH68" i="24" s="1"/>
  <c r="AG62" i="24"/>
  <c r="AH62" i="24" s="1"/>
  <c r="AG71" i="24" l="1"/>
  <c r="AH69" i="24"/>
  <c r="AH70" i="24" s="1"/>
  <c r="AH72" i="24" s="1"/>
  <c r="AI61" i="24"/>
  <c r="AI68" i="24" s="1"/>
  <c r="AH71" i="24" l="1"/>
  <c r="AI69" i="24"/>
  <c r="AI70" i="24" s="1"/>
  <c r="AI71" i="24" s="1"/>
  <c r="AJ61" i="24"/>
  <c r="AJ68" i="24" s="1"/>
  <c r="AI62" i="24"/>
  <c r="AJ62" i="24" s="1"/>
  <c r="AJ69" i="24" l="1"/>
  <c r="AJ70" i="24" s="1"/>
  <c r="AJ71" i="24" s="1"/>
  <c r="AI72" i="24"/>
  <c r="AK61" i="24"/>
  <c r="AK68" i="24" s="1"/>
  <c r="AK69" i="24" l="1"/>
  <c r="AK70" i="24" s="1"/>
  <c r="AK71" i="24" s="1"/>
  <c r="AJ72" i="24"/>
  <c r="AL61" i="24"/>
  <c r="AL68" i="24" s="1"/>
  <c r="AK62" i="24"/>
  <c r="AK72" i="24" l="1"/>
  <c r="AL69" i="24"/>
  <c r="AL70" i="24" s="1"/>
  <c r="AL72" i="24" s="1"/>
  <c r="AL62" i="24"/>
  <c r="AM61" i="24"/>
  <c r="AM68" i="24" s="1"/>
  <c r="AM69" i="24" l="1"/>
  <c r="AM70" i="24" s="1"/>
  <c r="AM71" i="24" s="1"/>
  <c r="AL71" i="24"/>
  <c r="AN61" i="24"/>
  <c r="AN68" i="24" s="1"/>
  <c r="AM62" i="24"/>
  <c r="AN69" i="24" l="1"/>
  <c r="AN70" i="24" s="1"/>
  <c r="AN71" i="24" s="1"/>
  <c r="AM72" i="24"/>
  <c r="AN62" i="24"/>
  <c r="AO61" i="24"/>
  <c r="AO68" i="24" s="1"/>
  <c r="AO69" i="24" l="1"/>
  <c r="AO70" i="24" s="1"/>
  <c r="AO72" i="24" s="1"/>
  <c r="AN72" i="24"/>
  <c r="AP61" i="24"/>
  <c r="AP68" i="24" s="1"/>
  <c r="AO62" i="24"/>
  <c r="AO71" i="24" l="1"/>
  <c r="AP69" i="24"/>
  <c r="AP70" i="24" s="1"/>
  <c r="AP72" i="24" s="1"/>
  <c r="AP62" i="24"/>
  <c r="AQ61" i="24"/>
  <c r="AQ68" i="24" s="1"/>
  <c r="AP71" i="24" l="1"/>
  <c r="AQ69" i="24"/>
  <c r="AQ70" i="24" s="1"/>
  <c r="AQ71" i="24" s="1"/>
  <c r="AR61" i="24"/>
  <c r="AR68" i="24" s="1"/>
  <c r="AQ62" i="24"/>
  <c r="AR69" i="24" l="1"/>
  <c r="AR70" i="24" s="1"/>
  <c r="AR71" i="24" s="1"/>
  <c r="AQ72" i="24"/>
  <c r="AR62" i="24"/>
  <c r="AS61" i="24"/>
  <c r="AS68" i="24" s="1"/>
  <c r="AR72" i="24" l="1"/>
  <c r="AS69" i="24"/>
  <c r="AS70" i="24" s="1"/>
  <c r="AS71" i="24" s="1"/>
  <c r="AS62" i="24"/>
  <c r="AT61" i="24"/>
  <c r="AT68" i="24" s="1"/>
  <c r="AS72" i="24" l="1"/>
  <c r="AT69" i="24"/>
  <c r="AT70" i="24" s="1"/>
  <c r="AT72" i="24" s="1"/>
  <c r="C82" i="24" s="1"/>
  <c r="C83" i="24" s="1"/>
  <c r="C84" i="24" s="1"/>
  <c r="AT62" i="24"/>
  <c r="AT71" i="24" l="1"/>
  <c r="C75" i="24" s="1"/>
  <c r="C77" i="24" l="1"/>
  <c r="C78" i="24" s="1"/>
  <c r="C76" i="24"/>
  <c r="C87" i="24" s="1"/>
  <c r="D93" i="24" l="1"/>
  <c r="D94" i="24" s="1"/>
  <c r="E93" i="24"/>
  <c r="E94" i="24" s="1"/>
  <c r="M93" i="24"/>
  <c r="M94" i="24" s="1"/>
  <c r="N93" i="24"/>
  <c r="N94" i="24" s="1"/>
  <c r="O93" i="24"/>
  <c r="O94" i="24" s="1"/>
  <c r="P93" i="24"/>
  <c r="P94" i="24" s="1"/>
  <c r="Q93" i="24"/>
  <c r="Q94" i="24" s="1"/>
  <c r="R93" i="24"/>
  <c r="R94" i="24" s="1"/>
  <c r="S93" i="24"/>
  <c r="S94" i="24" s="1"/>
  <c r="H93" i="24"/>
  <c r="H94" i="24" s="1"/>
  <c r="I93" i="24"/>
  <c r="I94" i="24" s="1"/>
  <c r="G93" i="24"/>
  <c r="G94" i="24" s="1"/>
  <c r="J93" i="24"/>
  <c r="J94" i="24" s="1"/>
  <c r="K93" i="24"/>
  <c r="K94" i="24" s="1"/>
  <c r="L93" i="24"/>
  <c r="L94" i="24" s="1"/>
  <c r="F93" i="24"/>
  <c r="F94" i="24" s="1"/>
  <c r="C79" i="24"/>
  <c r="C80" i="24" s="1"/>
  <c r="C93" i="24"/>
  <c r="C94" i="24" s="1"/>
</calcChain>
</file>

<file path=xl/sharedStrings.xml><?xml version="1.0" encoding="utf-8"?>
<sst xmlns="http://schemas.openxmlformats.org/spreadsheetml/2006/main" count="571" uniqueCount="374">
  <si>
    <t>https://sec.report/Document/0000950103-20-011427/</t>
  </si>
  <si>
    <t>https://sec.report/Document/0000950103-20-011427/dp130039_424b2-mtn1209.htm</t>
  </si>
  <si>
    <t>https://cbonds.com/company/811/</t>
  </si>
  <si>
    <t>US48128GQ295</t>
  </si>
  <si>
    <t>ISIN</t>
  </si>
  <si>
    <t>https://cbonds.com/bonds/899583/</t>
  </si>
  <si>
    <t>Year</t>
  </si>
  <si>
    <t>Month</t>
  </si>
  <si>
    <t>Dec</t>
  </si>
  <si>
    <t>June</t>
  </si>
  <si>
    <t>coupon rate</t>
  </si>
  <si>
    <t>Par Value</t>
  </si>
  <si>
    <t>CF</t>
  </si>
  <si>
    <t>Coupon</t>
  </si>
  <si>
    <t>Redemption</t>
  </si>
  <si>
    <t>Discounted</t>
  </si>
  <si>
    <t>Trade Date</t>
  </si>
  <si>
    <t>last coupon date</t>
  </si>
  <si>
    <t>Number of days(t)</t>
  </si>
  <si>
    <t>Day Fraction</t>
  </si>
  <si>
    <t>Acrrued Interest</t>
  </si>
  <si>
    <t>Name</t>
  </si>
  <si>
    <t>Yield</t>
  </si>
  <si>
    <t>Prev.</t>
  </si>
  <si>
    <t>High</t>
  </si>
  <si>
    <t>Low</t>
  </si>
  <si>
    <t>Chg.</t>
  </si>
  <si>
    <t>Chg. %</t>
  </si>
  <si>
    <t>Time</t>
  </si>
  <si>
    <t>U.S. 1M</t>
  </si>
  <si>
    <t>U.S. 3M</t>
  </si>
  <si>
    <t>U.S. 6M</t>
  </si>
  <si>
    <t>U.S. 1Y</t>
  </si>
  <si>
    <t>U.S. 2Y</t>
  </si>
  <si>
    <t>U.S. 3Y</t>
  </si>
  <si>
    <t>U.S. 5Y</t>
  </si>
  <si>
    <t>U.S. 7Y</t>
  </si>
  <si>
    <t>U.S. 10Y</t>
  </si>
  <si>
    <t>U.S. 20Y</t>
  </si>
  <si>
    <t>U.S. 30Y</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</si>
  <si>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</si>
  <si>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https://www.chathamfinancial.com/technology/us-forward-curves</t>
  </si>
  <si>
    <t>For the latest rates, please visit:</t>
  </si>
  <si>
    <t>11/4/2022</t>
  </si>
  <si>
    <t>US Market Projections</t>
  </si>
  <si>
    <t>US Treasury 10Y Forward Curve</t>
  </si>
  <si>
    <t>US Treasury 7Y Forward Curve</t>
  </si>
  <si>
    <t>US Treasury 5Y Forward Curve</t>
  </si>
  <si>
    <t>3 Month Term SOFR Forward Curve</t>
  </si>
  <si>
    <t>1 Month Term SOFR Forward Curve</t>
  </si>
  <si>
    <t>1 Month USD LIBOR Forward Curve</t>
  </si>
  <si>
    <t>Date</t>
  </si>
  <si>
    <t>Median</t>
  </si>
  <si>
    <t>Rates</t>
  </si>
  <si>
    <t>9/21/2022</t>
  </si>
  <si>
    <t>Fed Projections</t>
  </si>
  <si>
    <t>Price</t>
  </si>
  <si>
    <t xml:space="preserve"> </t>
  </si>
  <si>
    <t>W x k</t>
  </si>
  <si>
    <t>k</t>
  </si>
  <si>
    <t>Weight (w)</t>
  </si>
  <si>
    <t>Duration</t>
  </si>
  <si>
    <t>Modified Duration</t>
  </si>
  <si>
    <t>Annual Duration</t>
  </si>
  <si>
    <t>Annual Modified Duration</t>
  </si>
  <si>
    <t>Money Duration</t>
  </si>
  <si>
    <t>k(k+1) x w</t>
  </si>
  <si>
    <t>Convexity</t>
  </si>
  <si>
    <t>Annual Convexity</t>
  </si>
  <si>
    <t>Money Convexity</t>
  </si>
  <si>
    <t>%DeltaPrice</t>
  </si>
  <si>
    <t>New Price</t>
  </si>
  <si>
    <t>6-month Yield</t>
  </si>
  <si>
    <t>Annualized</t>
  </si>
  <si>
    <t>(1+x)(1+x2)…</t>
  </si>
  <si>
    <t>PV</t>
  </si>
  <si>
    <t>https://ycharts.com/indicators/us_corporate_a_optionadjusted_spread</t>
  </si>
  <si>
    <t>US Corporate A(rated) Option-Adjusted Spread</t>
  </si>
  <si>
    <t>To-Year</t>
  </si>
  <si>
    <t>To-Month</t>
  </si>
  <si>
    <t>OAS = Z-Spread - Option Yield</t>
  </si>
  <si>
    <t>Gov Forward Rate (6-month)</t>
  </si>
  <si>
    <t>Gov Spot Rate</t>
  </si>
  <si>
    <t>(1+Z+OAS)</t>
  </si>
  <si>
    <t>Maturity</t>
  </si>
  <si>
    <t>N for next call</t>
  </si>
  <si>
    <t>Period(T) = 360/2</t>
  </si>
  <si>
    <t>Day Fraction (30/180)</t>
  </si>
  <si>
    <t>AI</t>
  </si>
  <si>
    <t>Coupon Rate</t>
  </si>
  <si>
    <t>Call Date</t>
  </si>
  <si>
    <t>Last Coupon Date</t>
  </si>
  <si>
    <t>YTC ( and YTM )</t>
  </si>
  <si>
    <t>Yield-to-Worst</t>
  </si>
  <si>
    <t>Par</t>
  </si>
  <si>
    <t>The notes may be purchased in minimum denominations of $1,000 and in integral multiples of $1,000 thereafter.</t>
  </si>
  <si>
    <r>
      <t>On the 22</t>
    </r>
    <r>
      <rPr>
        <vertAlign val="superscript"/>
        <sz val="12"/>
        <color rgb="FF000000"/>
        <rFont val="新細明體"/>
        <family val="2"/>
        <scheme val="minor"/>
      </rPr>
      <t>nd</t>
    </r>
    <r>
      <rPr>
        <sz val="12"/>
        <color rgb="FF000000"/>
        <rFont val="新細明體"/>
        <family val="2"/>
        <scheme val="minor"/>
      </rPr>
      <t xml:space="preserve"> calendar day of March, June, September and December of each year, beginning on September 22, 2025 and ending on June 22, 2030 (each, a “Redemption Date”), we may redeem your notes, in whole but not in part, at a price equal to the principal amount being redeemed </t>
    </r>
    <r>
      <rPr>
        <i/>
        <sz val="12"/>
        <color rgb="FF000000"/>
        <rFont val="新細明體"/>
        <family val="2"/>
        <scheme val="minor"/>
      </rPr>
      <t>plus</t>
    </r>
    <r>
      <rPr>
        <sz val="12"/>
        <color rgb="FF000000"/>
        <rFont val="新細明體"/>
        <family val="2"/>
        <scheme val="minor"/>
      </rPr>
      <t xml:space="preserve"> any accrued and unpaid interest, subject to the Business Day Convention and the Interest Accrual Convention described below and in the accompanying product supplement.</t>
    </r>
  </si>
  <si>
    <r>
      <t>Interest on the notes will be payable in arrears on the 22</t>
    </r>
    <r>
      <rPr>
        <vertAlign val="superscript"/>
        <sz val="12"/>
        <color theme="1"/>
        <rFont val="新細明體"/>
        <family val="2"/>
        <scheme val="minor"/>
      </rPr>
      <t>nd</t>
    </r>
    <r>
      <rPr>
        <sz val="12"/>
        <color theme="1"/>
        <rFont val="新細明體"/>
        <family val="2"/>
        <scheme val="minor"/>
      </rPr>
      <t xml:space="preserve"> calendar day of March and September of each year, beginning on March 22, 2021 to and including the Maturity Date (each, an “Interest Payment Date”), subject to any earlier redemption and the Business Day Convention and Interest Accrual Convention described below and in the accompanying product supplement.</t>
    </r>
  </si>
  <si>
    <t>1st Callable @ 100</t>
  </si>
  <si>
    <t>2nd Callable @ 100</t>
  </si>
  <si>
    <t>3rd Callable @ 100</t>
  </si>
  <si>
    <t>4th Callable @ 100</t>
  </si>
  <si>
    <t>5th Callable @ 100</t>
  </si>
  <si>
    <t>Full Price (%)</t>
  </si>
  <si>
    <t xml:space="preserve">is Coupon Date </t>
  </si>
  <si>
    <t>Y</t>
  </si>
  <si>
    <t>N</t>
  </si>
  <si>
    <t>Callable</t>
  </si>
  <si>
    <t>Ask Yield (IB Quoted)</t>
  </si>
  <si>
    <t>Call Price(%)</t>
  </si>
  <si>
    <t>Coupon Date Interval(m)</t>
  </si>
  <si>
    <r>
      <rPr>
        <b/>
        <i/>
        <sz val="11"/>
        <color rgb="FFFF0000"/>
        <rFont val="新細明體"/>
        <family val="2"/>
        <scheme val="minor"/>
      </rPr>
      <t>Flat</t>
    </r>
    <r>
      <rPr>
        <i/>
        <sz val="11"/>
        <color rgb="FF7F7F7F"/>
        <rFont val="新細明體"/>
        <family val="2"/>
        <scheme val="minor"/>
      </rPr>
      <t xml:space="preserve"> Price (IB Quoted)</t>
    </r>
  </si>
  <si>
    <t>CUSIP</t>
  </si>
  <si>
    <t>48128GW89</t>
  </si>
  <si>
    <t>BAMLC0A1CAAAEY</t>
  </si>
  <si>
    <t>observation_date</t>
  </si>
  <si>
    <t>Frequency: Daily, Close</t>
  </si>
  <si>
    <t>ICE BofA AAA US Corporate Index Effective Yield, Percent, Daily, Not Seasonally Adjusted</t>
  </si>
  <si>
    <t>Federal Reserve Bank of St. Louis</t>
  </si>
  <si>
    <t>Economic Research Division</t>
  </si>
  <si>
    <t>Help: https://fredhelp.stlouisfed.org</t>
  </si>
  <si>
    <t>Link: https://fred.stlouisfed.org</t>
  </si>
  <si>
    <t>Federal Reserve Economic Data</t>
  </si>
  <si>
    <t>FRED Graph Observations</t>
  </si>
  <si>
    <t>DBAA</t>
  </si>
  <si>
    <t>Frequency: Daily</t>
  </si>
  <si>
    <t>Moody's Seasoned Baa Corporate Bond Yield, Percent, Daily, Not Seasonally Adjusted</t>
  </si>
  <si>
    <t>https://www.tradingview.com/chart/kUaD3Qc0/?symbol=%27QUANDL%3AML%2FBBBEY%27-%27QUANDL%3AML%2FAAAEY%27&amp;aff_id=27777&amp;offer_id=10</t>
  </si>
  <si>
    <t>MORTGAGE30US</t>
  </si>
  <si>
    <t>Frequency: Weekly, Ending Thursday</t>
  </si>
  <si>
    <t>30-Year Fixed Rate Mortgage Average in the United States, Percent, Weekly, Not Seasonally Adjusted</t>
  </si>
  <si>
    <t>Credit/Type</t>
  </si>
  <si>
    <t>Aaa</t>
  </si>
  <si>
    <t>Bbb</t>
  </si>
  <si>
    <t>10Y Treasury</t>
  </si>
  <si>
    <t>30Y Mortgage</t>
  </si>
  <si>
    <t>Benchmark
(Inflation &amp; Real Rate)</t>
  </si>
  <si>
    <t>Annaulized</t>
  </si>
  <si>
    <t>Benchmark</t>
  </si>
  <si>
    <t>OAS</t>
  </si>
  <si>
    <t>Option Yield</t>
  </si>
  <si>
    <t>Total</t>
  </si>
  <si>
    <t>Duration Gap</t>
  </si>
  <si>
    <t>https://www.sec.gov/Archives/edgar/data/19617/000121390020027764/s127538_424b2.htm</t>
    <phoneticPr fontId="24" type="noConversion"/>
  </si>
  <si>
    <t>Moody's</t>
  </si>
  <si>
    <t>S&amp;P</t>
  </si>
  <si>
    <t>Fitch</t>
  </si>
  <si>
    <t>Outlook</t>
  </si>
  <si>
    <t>Stable</t>
  </si>
  <si>
    <t>Positive</t>
  </si>
  <si>
    <t>Long-term issuer rating</t>
  </si>
  <si>
    <t>A1</t>
  </si>
  <si>
    <t>A-</t>
  </si>
  <si>
    <t>AA-</t>
  </si>
  <si>
    <t>Short-term issuer rating</t>
  </si>
  <si>
    <t>P-1</t>
  </si>
  <si>
    <t>A-2</t>
  </si>
  <si>
    <t>F1+</t>
  </si>
  <si>
    <t>Senior unsecured</t>
  </si>
  <si>
    <t>Subordinated debt</t>
  </si>
  <si>
    <t>A3</t>
  </si>
  <si>
    <t>BBB+</t>
  </si>
  <si>
    <t>A</t>
  </si>
  <si>
    <t>Trust Preferred</t>
  </si>
  <si>
    <t>Baa1</t>
  </si>
  <si>
    <t>BBB-</t>
  </si>
  <si>
    <t>Preferred stock</t>
  </si>
  <si>
    <t>Baa2</t>
  </si>
  <si>
    <t>BBB+ </t>
  </si>
  <si>
    <t>JPMorgan Chase &amp; Co.</t>
    <phoneticPr fontId="27" type="noConversion"/>
  </si>
  <si>
    <t>Date</t>
    <phoneticPr fontId="27" type="noConversion"/>
  </si>
  <si>
    <t>Date:</t>
    <phoneticPr fontId="27" type="noConversion"/>
  </si>
  <si>
    <t>Date\Term</t>
    <phoneticPr fontId="27" type="noConversion"/>
  </si>
  <si>
    <t>6M</t>
    <phoneticPr fontId="27" type="noConversion"/>
  </si>
  <si>
    <t>1Y</t>
    <phoneticPr fontId="27" type="noConversion"/>
  </si>
  <si>
    <t>5Y</t>
    <phoneticPr fontId="27" type="noConversion"/>
  </si>
  <si>
    <t>7Y</t>
    <phoneticPr fontId="27" type="noConversion"/>
  </si>
  <si>
    <t>10Y</t>
    <phoneticPr fontId="27" type="noConversion"/>
  </si>
  <si>
    <t>1Y Delta</t>
    <phoneticPr fontId="27" type="noConversion"/>
  </si>
  <si>
    <t>1M Delta</t>
    <phoneticPr fontId="27" type="noConversion"/>
  </si>
  <si>
    <t>https://www.longtermtrends.net/bond-yield-credit-spreads/</t>
    <phoneticPr fontId="27" type="noConversion"/>
  </si>
  <si>
    <t>1M</t>
    <phoneticPr fontId="27" type="noConversion"/>
  </si>
  <si>
    <t>Delta Spread
(Relative to 10Y Treasury)</t>
    <phoneticPr fontId="27" type="noConversion"/>
  </si>
  <si>
    <t>vs 2008</t>
    <phoneticPr fontId="27" type="noConversion"/>
  </si>
  <si>
    <t>30Y Mortgage</t>
    <phoneticPr fontId="27" type="noConversion"/>
  </si>
  <si>
    <t>New Spread</t>
    <phoneticPr fontId="27" type="noConversion"/>
  </si>
  <si>
    <t>New Annualized Yield</t>
    <phoneticPr fontId="27" type="noConversion"/>
  </si>
  <si>
    <t>Seniority Ranking</t>
    <phoneticPr fontId="24" type="noConversion"/>
  </si>
  <si>
    <t>Credit Rating</t>
    <phoneticPr fontId="24" type="noConversion"/>
  </si>
  <si>
    <t>Liquidity Risk</t>
    <phoneticPr fontId="24" type="noConversion"/>
  </si>
  <si>
    <t>Bid-Ask Spread</t>
    <phoneticPr fontId="24" type="noConversion"/>
  </si>
  <si>
    <t>Amount Outstanding</t>
    <phoneticPr fontId="24" type="noConversion"/>
  </si>
  <si>
    <t>Credit Risk
(Downgrade 
to Bbb)</t>
    <phoneticPr fontId="27" type="noConversion"/>
  </si>
  <si>
    <t>Avg. Recovery Rate</t>
    <phoneticPr fontId="24" type="noConversion"/>
  </si>
  <si>
    <t>Expected Loss</t>
    <phoneticPr fontId="24" type="noConversion"/>
  </si>
  <si>
    <t>Predicted Default Prob.</t>
    <phoneticPr fontId="24" type="noConversion"/>
  </si>
  <si>
    <t>Investment Horizon(Year)</t>
    <phoneticPr fontId="27" type="noConversion"/>
  </si>
  <si>
    <t>01/13/2022</t>
  </si>
  <si>
    <t>01/14/2022</t>
  </si>
  <si>
    <t>01/18/2022</t>
  </si>
  <si>
    <t>01/19/2022</t>
  </si>
  <si>
    <t>01/20/2022</t>
  </si>
  <si>
    <t>01/21/2022</t>
  </si>
  <si>
    <t>01/24/2022</t>
  </si>
  <si>
    <t>01/25/2022</t>
  </si>
  <si>
    <t>01/26/2022</t>
  </si>
  <si>
    <t>01/27/2022</t>
  </si>
  <si>
    <t>01/28/2022</t>
  </si>
  <si>
    <t>01/31/2022</t>
  </si>
  <si>
    <t>02/14/2022</t>
  </si>
  <si>
    <t>02/15/2022</t>
  </si>
  <si>
    <t>02/16/2022</t>
  </si>
  <si>
    <t>02/17/2022</t>
  </si>
  <si>
    <t>02/18/2022</t>
  </si>
  <si>
    <t>02/22/2022</t>
  </si>
  <si>
    <t>02/23/2022</t>
  </si>
  <si>
    <t>02/24/2022</t>
  </si>
  <si>
    <t>02/25/2022</t>
  </si>
  <si>
    <t>02/28/2022</t>
  </si>
  <si>
    <t>03/14/2022</t>
  </si>
  <si>
    <t>03/15/2022</t>
  </si>
  <si>
    <t>03/16/2022</t>
  </si>
  <si>
    <t>03/17/2022</t>
  </si>
  <si>
    <t>03/18/2022</t>
  </si>
  <si>
    <t>03/21/2022</t>
  </si>
  <si>
    <t>03/22/2022</t>
  </si>
  <si>
    <t>03/23/2022</t>
  </si>
  <si>
    <t>03/24/2022</t>
  </si>
  <si>
    <t>03/25/2022</t>
  </si>
  <si>
    <t>03/28/2022</t>
  </si>
  <si>
    <t>03/29/2022</t>
  </si>
  <si>
    <t>03/30/2022</t>
  </si>
  <si>
    <t>03/31/2022</t>
  </si>
  <si>
    <t>04/13/2022</t>
  </si>
  <si>
    <t>04/14/2022</t>
  </si>
  <si>
    <t>04/18/2022</t>
  </si>
  <si>
    <t>04/19/2022</t>
  </si>
  <si>
    <t>04/20/2022</t>
  </si>
  <si>
    <t>04/21/2022</t>
  </si>
  <si>
    <t>04/22/2022</t>
  </si>
  <si>
    <t>04/25/2022</t>
  </si>
  <si>
    <t>04/26/2022</t>
  </si>
  <si>
    <t>04/27/2022</t>
  </si>
  <si>
    <t>04/28/2022</t>
  </si>
  <si>
    <t>04/29/2022</t>
  </si>
  <si>
    <t>05/13/2022</t>
  </si>
  <si>
    <t>05/16/2022</t>
  </si>
  <si>
    <t>05/17/2022</t>
  </si>
  <si>
    <t>05/18/2022</t>
  </si>
  <si>
    <t>05/19/2022</t>
  </si>
  <si>
    <t>05/20/2022</t>
  </si>
  <si>
    <t>05/23/2022</t>
  </si>
  <si>
    <t>05/24/2022</t>
  </si>
  <si>
    <t>05/25/2022</t>
  </si>
  <si>
    <t>05/26/2022</t>
  </si>
  <si>
    <t>05/27/2022</t>
  </si>
  <si>
    <t>05/31/2022</t>
  </si>
  <si>
    <t>06/13/2022</t>
  </si>
  <si>
    <t>06/14/2022</t>
  </si>
  <si>
    <t>06/15/2022</t>
  </si>
  <si>
    <t>06/16/2022</t>
  </si>
  <si>
    <t>06/17/2022</t>
  </si>
  <si>
    <t>06/21/2022</t>
  </si>
  <si>
    <t>06/22/2022</t>
  </si>
  <si>
    <t>06/23/2022</t>
  </si>
  <si>
    <t>06/24/2022</t>
  </si>
  <si>
    <t>06/27/2022</t>
  </si>
  <si>
    <t>06/28/2022</t>
  </si>
  <si>
    <t>06/29/2022</t>
  </si>
  <si>
    <t>06/30/2022</t>
  </si>
  <si>
    <t>07/13/2022</t>
  </si>
  <si>
    <t>07/14/2022</t>
  </si>
  <si>
    <t>07/15/2022</t>
  </si>
  <si>
    <t>07/18/2022</t>
  </si>
  <si>
    <t>07/19/2022</t>
  </si>
  <si>
    <t>07/20/2022</t>
  </si>
  <si>
    <t>07/21/2022</t>
  </si>
  <si>
    <t>07/22/2022</t>
  </si>
  <si>
    <t>07/25/2022</t>
  </si>
  <si>
    <t>07/26/2022</t>
  </si>
  <si>
    <t>07/27/2022</t>
  </si>
  <si>
    <t>07/28/2022</t>
  </si>
  <si>
    <t>07/29/2022</t>
  </si>
  <si>
    <t>08/15/2022</t>
  </si>
  <si>
    <t>08/16/2022</t>
  </si>
  <si>
    <t>08/17/2022</t>
  </si>
  <si>
    <t>08/18/2022</t>
  </si>
  <si>
    <t>08/19/2022</t>
  </si>
  <si>
    <t>08/22/2022</t>
  </si>
  <si>
    <t>08/23/2022</t>
  </si>
  <si>
    <t>08/24/2022</t>
  </si>
  <si>
    <t>08/25/2022</t>
  </si>
  <si>
    <t>08/26/2022</t>
  </si>
  <si>
    <t>08/29/2022</t>
  </si>
  <si>
    <t>08/30/2022</t>
  </si>
  <si>
    <t>08/31/2022</t>
  </si>
  <si>
    <t>09/13/2022</t>
  </si>
  <si>
    <t>09/14/2022</t>
  </si>
  <si>
    <t>09/15/2022</t>
  </si>
  <si>
    <t>09/16/2022</t>
  </si>
  <si>
    <t>09/19/2022</t>
  </si>
  <si>
    <t>09/20/2022</t>
  </si>
  <si>
    <t>09/21/2022</t>
  </si>
  <si>
    <t>09/22/2022</t>
  </si>
  <si>
    <t>09/23/2022</t>
  </si>
  <si>
    <t>09/26/2022</t>
  </si>
  <si>
    <t>09/27/2022</t>
  </si>
  <si>
    <t>09/28/2022</t>
  </si>
  <si>
    <t>09/29/2022</t>
  </si>
  <si>
    <t>09/30/2022</t>
  </si>
  <si>
    <t>10/13/2022</t>
  </si>
  <si>
    <t>10/14/2022</t>
  </si>
  <si>
    <t>10/17/2022</t>
  </si>
  <si>
    <t>10/18/2022</t>
  </si>
  <si>
    <t>10/19/2022</t>
  </si>
  <si>
    <t>10/20/2022</t>
  </si>
  <si>
    <t>10/21/2022</t>
  </si>
  <si>
    <t>10/24/2022</t>
  </si>
  <si>
    <t>10/25/2022</t>
  </si>
  <si>
    <t>10/26/2022</t>
  </si>
  <si>
    <t>10/27/2022</t>
  </si>
  <si>
    <t>10/28/2022</t>
  </si>
  <si>
    <t>10/31/2022</t>
  </si>
  <si>
    <t>11/14/2022</t>
  </si>
  <si>
    <t>11/15/2022</t>
  </si>
  <si>
    <t>11/16/2022</t>
  </si>
  <si>
    <t>11/17/2022</t>
  </si>
  <si>
    <t>30 Yr</t>
  </si>
  <si>
    <t>20 Yr</t>
  </si>
  <si>
    <t>10 Yr</t>
  </si>
  <si>
    <t>7 Yr</t>
  </si>
  <si>
    <t>5 Yr</t>
  </si>
  <si>
    <t>3 Yr</t>
  </si>
  <si>
    <t>2 Yr</t>
  </si>
  <si>
    <t>1 Yr</t>
  </si>
  <si>
    <t>6 Mo</t>
  </si>
  <si>
    <t>4 Mo</t>
  </si>
  <si>
    <t>3 Mo</t>
  </si>
  <si>
    <t>2 Mo</t>
  </si>
  <si>
    <t>1 Mo</t>
  </si>
  <si>
    <t xml:space="preserve">Par rate </t>
  </si>
  <si>
    <t>The coupon rate which makes bond priced at par using  input of given spot rate</t>
  </si>
  <si>
    <t xml:space="preserve">Yield Volatility
</t>
  </si>
  <si>
    <t>1M Delta Change(bps)</t>
  </si>
  <si>
    <t>G-Spread
(Credit &amp; Liquidty)</t>
  </si>
  <si>
    <t>To be accurate : 
1. Parallel Shift Curve Delta as Effective Duration
Or
2. Key Rate Duration Should be used to reflect downward sloping in Yield Vol.</t>
  </si>
  <si>
    <t>Number of Period</t>
  </si>
  <si>
    <t>Frequency</t>
  </si>
  <si>
    <t>Period(T)</t>
  </si>
  <si>
    <t>Annual Yield</t>
  </si>
  <si>
    <t>Anuual Coupon Rate</t>
  </si>
  <si>
    <t>Yield(r)</t>
  </si>
  <si>
    <t>Coupon Rate(c)</t>
  </si>
  <si>
    <t>https://excelweez.com/how-to-calculate-the-ytm-of-a-bond-in-excel/</t>
  </si>
  <si>
    <r>
      <rPr>
        <b/>
        <i/>
        <sz val="11"/>
        <color rgb="FFFF0000"/>
        <rFont val="新細明體"/>
        <family val="2"/>
        <scheme val="minor"/>
      </rPr>
      <t>Flat</t>
    </r>
    <r>
      <rPr>
        <i/>
        <sz val="11"/>
        <color rgb="FF7F7F7F"/>
        <rFont val="新細明體"/>
        <family val="2"/>
        <scheme val="minor"/>
      </rPr>
      <t xml:space="preserve"> Price (%)(IB Quoted)</t>
    </r>
  </si>
  <si>
    <t>3M</t>
  </si>
  <si>
    <t>TTR(Time-to-Receipt)</t>
  </si>
  <si>
    <t>TTR x w</t>
  </si>
  <si>
    <t>Closed Form</t>
  </si>
  <si>
    <t>Open Form</t>
  </si>
  <si>
    <t>Equation type</t>
  </si>
  <si>
    <r>
      <t xml:space="preserve">Money Duration 
(Full price per </t>
    </r>
    <r>
      <rPr>
        <b/>
        <sz val="11"/>
        <color rgb="FFFF0000"/>
        <rFont val="新細明體"/>
        <family val="2"/>
        <scheme val="minor"/>
      </rPr>
      <t xml:space="preserve">1000 </t>
    </r>
    <r>
      <rPr>
        <b/>
        <sz val="11"/>
        <color rgb="FF3F3F3F"/>
        <rFont val="新細明體"/>
        <family val="2"/>
        <scheme val="minor"/>
      </rPr>
      <t>of par)</t>
    </r>
  </si>
  <si>
    <t>DeltaPVFull
=-MoneyDur*DeltaYield(100bps)</t>
  </si>
  <si>
    <t>Money Convexity
(Full price per 1000 of par)</t>
  </si>
  <si>
    <t>%DeltaFullPrice</t>
  </si>
  <si>
    <t>New Full Price(%)(per 100 of par)</t>
  </si>
  <si>
    <t>Delta Change(bps)</t>
  </si>
  <si>
    <t>Next Coupon Date</t>
    <phoneticPr fontId="24" type="noConversion"/>
  </si>
  <si>
    <t>Next Coupon Date</t>
    <phoneticPr fontId="27" type="noConversion"/>
  </si>
  <si>
    <t>Last Coupon Date</t>
    <phoneticPr fontId="27" type="noConversion"/>
  </si>
  <si>
    <t>Number of Days(t)</t>
    <phoneticPr fontId="27" type="noConversion"/>
  </si>
  <si>
    <t>https://www.boerse-frankfurt.de/bond/us912810rj97-united-states-of-america-3-14-44</t>
    <phoneticPr fontId="27" type="noConversion"/>
  </si>
  <si>
    <t>k</t>
    <phoneticPr fontId="27" type="noConversion"/>
  </si>
  <si>
    <t>Don't edit cells below, it supports K&lt;=43</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</si>
</sst>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00_-;\-&quot;$&quot;* #,##0.00_-;_-&quot;$&quot;* &quot;-&quot;??_-;_-@_-"/>
    <numFmt numFmtId="177" formatCode="0.000%"/>
    <numFmt numFmtId="178" formatCode="_-&quot;$&quot;* #,##0.000000_-;\-&quot;$&quot;* #,##0.000000_-;_-&quot;$&quot;* &quot;-&quot;??????_-;_-@_-"/>
    <numFmt numFmtId="179" formatCode="0.000000%"/>
    <numFmt numFmtId="180" formatCode="0.00000000000000%"/>
    <numFmt numFmtId="181" formatCode="mmm"/>
    <numFmt numFmtId="182" formatCode="0.0000%"/>
    <numFmt numFmtId="183" formatCode="yyyy\-mm\-dd"/>
    <numFmt numFmtId="184" formatCode="#,##0.0_ ;\-#,##0.0\ "/>
    <numFmt numFmtId="185" formatCode="0.00000%"/>
    <numFmt numFmtId="186" formatCode="0.000"/>
  </numFmts>
  <fonts count="35" x14ac:knownFonts="1">
    <font>
      <sz val="11"/>
      <color theme="1"/>
      <name val="新細明體"/>
      <family val="2"/>
      <scheme val="minor"/>
    </font>
    <font>
      <b/>
      <sz val="11"/>
      <color theme="1"/>
      <name val="新細明體"/>
      <family val="2"/>
      <scheme val="minor"/>
    </font>
    <font>
      <u/>
      <sz val="11"/>
      <color theme="10"/>
      <name val="新細明體"/>
      <family val="2"/>
      <scheme val="minor"/>
    </font>
    <font>
      <sz val="10"/>
      <name val="Arial"/>
      <family val="2"/>
    </font>
    <font>
      <sz val="11"/>
      <name val="Calibri"/>
      <family val="2"/>
    </font>
    <font>
      <b/>
      <u/>
      <sz val="11"/>
      <color rgb="FF007CBA"/>
      <name val="Calibri"/>
      <family val="2"/>
    </font>
    <font>
      <b/>
      <sz val="16"/>
      <name val="Calibri"/>
      <family val="2"/>
    </font>
    <font>
      <sz val="11"/>
      <color rgb="FFFFFFFF"/>
      <name val="Calibri"/>
      <family val="2"/>
    </font>
    <font>
      <sz val="11"/>
      <color theme="1"/>
      <name val="新細明體"/>
      <family val="2"/>
      <scheme val="minor"/>
    </font>
    <font>
      <sz val="11"/>
      <color rgb="FF3F3F76"/>
      <name val="新細明體"/>
      <family val="2"/>
      <scheme val="minor"/>
    </font>
    <font>
      <b/>
      <sz val="11"/>
      <color rgb="FF3F3F3F"/>
      <name val="新細明體"/>
      <family val="2"/>
      <scheme val="minor"/>
    </font>
    <font>
      <sz val="11"/>
      <color rgb="FF006100"/>
      <name val="新細明體"/>
      <family val="2"/>
      <scheme val="minor"/>
    </font>
    <font>
      <b/>
      <sz val="11"/>
      <color rgb="FFFF0000"/>
      <name val="新細明體"/>
      <family val="2"/>
      <scheme val="minor"/>
    </font>
    <font>
      <sz val="11"/>
      <color rgb="FF9C0006"/>
      <name val="新細明體"/>
      <family val="2"/>
      <scheme val="minor"/>
    </font>
    <font>
      <sz val="11"/>
      <color rgb="FFFF0000"/>
      <name val="新細明體"/>
      <family val="2"/>
      <scheme val="minor"/>
    </font>
    <font>
      <sz val="11"/>
      <color theme="8"/>
      <name val="新細明體"/>
      <family val="2"/>
      <scheme val="minor"/>
    </font>
    <font>
      <sz val="11"/>
      <color rgb="FF9C5700"/>
      <name val="新細明體"/>
      <family val="2"/>
      <scheme val="minor"/>
    </font>
    <font>
      <b/>
      <sz val="11"/>
      <color rgb="FFFA7D00"/>
      <name val="新細明體"/>
      <family val="2"/>
      <scheme val="minor"/>
    </font>
    <font>
      <i/>
      <sz val="11"/>
      <color rgb="FF7F7F7F"/>
      <name val="新細明體"/>
      <family val="2"/>
      <scheme val="minor"/>
    </font>
    <font>
      <sz val="12"/>
      <color theme="1"/>
      <name val="新細明體"/>
      <family val="2"/>
      <scheme val="minor"/>
    </font>
    <font>
      <sz val="12"/>
      <color rgb="FF000000"/>
      <name val="新細明體"/>
      <family val="2"/>
      <scheme val="minor"/>
    </font>
    <font>
      <vertAlign val="superscript"/>
      <sz val="12"/>
      <color rgb="FF000000"/>
      <name val="新細明體"/>
      <family val="2"/>
      <scheme val="minor"/>
    </font>
    <font>
      <i/>
      <sz val="12"/>
      <color rgb="FF000000"/>
      <name val="新細明體"/>
      <family val="2"/>
      <scheme val="minor"/>
    </font>
    <font>
      <vertAlign val="superscript"/>
      <sz val="12"/>
      <color theme="1"/>
      <name val="新細明體"/>
      <family val="2"/>
      <scheme val="minor"/>
    </font>
    <font>
      <sz val="8"/>
      <name val="新細明體"/>
      <family val="2"/>
      <scheme val="minor"/>
    </font>
    <font>
      <b/>
      <i/>
      <sz val="11"/>
      <color rgb="FFFF0000"/>
      <name val="新細明體"/>
      <family val="2"/>
      <scheme val="minor"/>
    </font>
    <font>
      <sz val="10"/>
      <name val="Arial"/>
    </font>
    <font>
      <sz val="9"/>
      <name val="新細明體"/>
      <family val="3"/>
      <charset val="136"/>
      <scheme val="minor"/>
    </font>
    <font>
      <sz val="12"/>
      <color rgb="FF313030"/>
      <name val="Arial"/>
      <family val="2"/>
    </font>
    <font>
      <sz val="12"/>
      <color rgb="FF9C0006"/>
      <name val="新細明體"/>
      <family val="2"/>
      <scheme val="minor"/>
    </font>
    <font>
      <sz val="12"/>
      <color rgb="FF9C5700"/>
      <name val="新細明體"/>
      <family val="2"/>
      <scheme val="minor"/>
    </font>
    <font>
      <i/>
      <sz val="11"/>
      <color theme="9" tint="-0.499984740745262"/>
      <name val="新細明體"/>
      <family val="2"/>
      <scheme val="minor"/>
    </font>
    <font>
      <i/>
      <sz val="11"/>
      <color rgb="FFFF0000"/>
      <name val="新細明體"/>
      <family val="2"/>
      <scheme val="minor"/>
    </font>
    <font>
      <i/>
      <sz val="11"/>
      <color rgb="FFFF0000"/>
      <name val="新細明體"/>
      <family val="1"/>
      <charset val="136"/>
      <scheme val="minor"/>
    </font>
    <font>
      <b/>
      <i/>
      <sz val="11"/>
      <color rgb="FF0070C0"/>
      <name val="新細明體"/>
      <family val="1"/>
      <charset val="136"/>
      <scheme val="minor"/>
    </font>
  </fonts>
  <fills count="11">
    <fill>
      <patternFill patternType="none"/>
    </fill>
    <fill>
      <patternFill patternType="gray125"/>
    </fill>
    <fill>
      <patternFill patternType="solid">
        <fgColor rgb="FF3E3E3E"/>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FF"/>
        <bgColor indexed="64"/>
      </patternFill>
    </fill>
    <fill>
      <patternFill patternType="solid">
        <fgColor rgb="FFF1F0EF"/>
        <bgColor indexed="64"/>
      </patternFill>
    </fill>
  </fills>
  <borders count="55">
    <border>
      <left/>
      <right/>
      <top/>
      <bottom/>
      <diagonal/>
    </border>
    <border>
      <left/>
      <right style="medium">
        <color rgb="FF3E3E3E"/>
      </right>
      <top/>
      <bottom style="medium">
        <color rgb="FF3E3E3E"/>
      </bottom>
      <diagonal/>
    </border>
    <border>
      <left/>
      <right/>
      <top/>
      <bottom style="medium">
        <color rgb="FF3E3E3E"/>
      </bottom>
      <diagonal/>
    </border>
    <border>
      <left style="medium">
        <color rgb="FF3E3E3E"/>
      </left>
      <right/>
      <top/>
      <bottom style="medium">
        <color rgb="FF3E3E3E"/>
      </bottom>
      <diagonal/>
    </border>
    <border>
      <left/>
      <right style="medium">
        <color rgb="FF3E3E3E"/>
      </right>
      <top/>
      <bottom/>
      <diagonal/>
    </border>
    <border>
      <left style="medium">
        <color rgb="FF3E3E3E"/>
      </left>
      <right/>
      <top/>
      <bottom/>
      <diagonal/>
    </border>
    <border>
      <left/>
      <right style="medium">
        <color rgb="FF3E3E3E"/>
      </right>
      <top style="medium">
        <color rgb="FF3E3E3E"/>
      </top>
      <bottom/>
      <diagonal/>
    </border>
    <border>
      <left/>
      <right/>
      <top style="medium">
        <color rgb="FF3E3E3E"/>
      </top>
      <bottom/>
      <diagonal/>
    </border>
    <border>
      <left style="medium">
        <color rgb="FF3E3E3E"/>
      </left>
      <right/>
      <top style="medium">
        <color rgb="FF3E3E3E"/>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7F7F7F"/>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thin">
        <color rgb="FF7F7F7F"/>
      </left>
      <right style="thin">
        <color rgb="FF7F7F7F"/>
      </right>
      <top style="medium">
        <color indexed="64"/>
      </top>
      <bottom style="thin">
        <color rgb="FF7F7F7F"/>
      </bottom>
      <diagonal/>
    </border>
    <border>
      <left style="thin">
        <color rgb="FF3F3F3F"/>
      </left>
      <right style="thin">
        <color rgb="FF3F3F3F"/>
      </right>
      <top style="thin">
        <color rgb="FF3F3F3F"/>
      </top>
      <bottom style="medium">
        <color indexed="64"/>
      </bottom>
      <diagonal/>
    </border>
    <border>
      <left/>
      <right style="medium">
        <color indexed="64"/>
      </right>
      <top/>
      <bottom style="thin">
        <color indexed="64"/>
      </bottom>
      <diagonal/>
    </border>
    <border>
      <left/>
      <right/>
      <top/>
      <bottom style="thin">
        <color rgb="FF7F7F7F"/>
      </bottom>
      <diagonal/>
    </border>
    <border>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bottom style="thin">
        <color rgb="FF7F7F7F"/>
      </bottom>
      <diagonal/>
    </border>
    <border>
      <left/>
      <right/>
      <top style="thin">
        <color rgb="FFB2B2B2"/>
      </top>
      <bottom style="thin">
        <color rgb="FFB2B2B2"/>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xf numFmtId="0" fontId="3" fillId="0" borderId="0">
      <alignment vertical="center"/>
    </xf>
    <xf numFmtId="0" fontId="9" fillId="3" borderId="9" applyNumberFormat="0" applyAlignment="0" applyProtection="0"/>
    <xf numFmtId="0" fontId="10" fillId="4" borderId="10" applyNumberFormat="0" applyAlignment="0" applyProtection="0"/>
    <xf numFmtId="0" fontId="8" fillId="5" borderId="11" applyNumberFormat="0" applyFont="0" applyAlignment="0" applyProtection="0"/>
    <xf numFmtId="0" fontId="11" fillId="6" borderId="0" applyNumberFormat="0" applyBorder="0" applyAlignment="0" applyProtection="0"/>
    <xf numFmtId="0" fontId="13" fillId="7" borderId="0" applyNumberFormat="0" applyBorder="0" applyAlignment="0" applyProtection="0"/>
    <xf numFmtId="0" fontId="16" fillId="8" borderId="0" applyNumberFormat="0" applyBorder="0" applyAlignment="0" applyProtection="0"/>
    <xf numFmtId="0" fontId="17" fillId="4" borderId="9" applyNumberFormat="0" applyAlignment="0" applyProtection="0"/>
    <xf numFmtId="0" fontId="18" fillId="0" borderId="0" applyNumberFormat="0" applyFill="0" applyBorder="0" applyAlignment="0" applyProtection="0"/>
    <xf numFmtId="0" fontId="26" fillId="0" borderId="0"/>
  </cellStyleXfs>
  <cellXfs count="190">
    <xf numFmtId="0" fontId="0" fillId="0" borderId="0" xfId="0"/>
    <xf numFmtId="0" fontId="2" fillId="0" borderId="0" xfId="1"/>
    <xf numFmtId="0" fontId="0" fillId="0" borderId="0" xfId="0" applyAlignment="1">
      <alignment vertical="center" wrapText="1"/>
    </xf>
    <xf numFmtId="0" fontId="1" fillId="0" borderId="0" xfId="0" applyFont="1" applyAlignment="1">
      <alignment vertical="center" wrapText="1"/>
    </xf>
    <xf numFmtId="10" fontId="0" fillId="0" borderId="0" xfId="0" applyNumberFormat="1"/>
    <xf numFmtId="0" fontId="1" fillId="0" borderId="0" xfId="0" applyFont="1" applyAlignment="1">
      <alignment horizontal="center" vertical="center" wrapText="1"/>
    </xf>
    <xf numFmtId="0" fontId="2" fillId="0" borderId="0" xfId="1" applyAlignment="1">
      <alignment vertical="center" wrapText="1"/>
    </xf>
    <xf numFmtId="10" fontId="0" fillId="0" borderId="0" xfId="0" applyNumberFormat="1" applyAlignment="1">
      <alignment vertical="center" wrapText="1"/>
    </xf>
    <xf numFmtId="16" fontId="0" fillId="0" borderId="0" xfId="0" applyNumberFormat="1" applyAlignment="1">
      <alignment vertical="center" wrapText="1"/>
    </xf>
    <xf numFmtId="0" fontId="3" fillId="0" borderId="0" xfId="2" applyAlignment="1"/>
    <xf numFmtId="10" fontId="4" fillId="0" borderId="1" xfId="2" applyNumberFormat="1" applyFont="1" applyBorder="1" applyAlignment="1">
      <alignment horizontal="center" vertical="center"/>
    </xf>
    <xf numFmtId="10" fontId="4" fillId="0" borderId="2" xfId="2" applyNumberFormat="1" applyFont="1" applyBorder="1" applyAlignment="1">
      <alignment horizontal="center" vertical="center"/>
    </xf>
    <xf numFmtId="14" fontId="4" fillId="0" borderId="3" xfId="2" applyNumberFormat="1" applyFont="1" applyBorder="1" applyAlignment="1"/>
    <xf numFmtId="10" fontId="4" fillId="0" borderId="4" xfId="2" applyNumberFormat="1" applyFont="1" applyBorder="1" applyAlignment="1">
      <alignment horizontal="center" vertical="center"/>
    </xf>
    <xf numFmtId="10" fontId="4" fillId="0" borderId="0" xfId="2" applyNumberFormat="1" applyFont="1" applyAlignment="1">
      <alignment horizontal="center" vertical="center"/>
    </xf>
    <xf numFmtId="14" fontId="4" fillId="0" borderId="5" xfId="2" applyNumberFormat="1" applyFont="1" applyBorder="1" applyAlignment="1"/>
    <xf numFmtId="0" fontId="5" fillId="0" borderId="0" xfId="2" applyFont="1" applyAlignment="1"/>
    <xf numFmtId="0" fontId="4" fillId="0" borderId="0" xfId="2" applyFont="1" applyAlignment="1"/>
    <xf numFmtId="14" fontId="4" fillId="0" borderId="0" xfId="2" applyNumberFormat="1" applyFont="1" applyAlignment="1">
      <alignment vertical="center" shrinkToFit="1"/>
    </xf>
    <xf numFmtId="0" fontId="6" fillId="0" borderId="0" xfId="2" applyFont="1">
      <alignment vertical="center"/>
    </xf>
    <xf numFmtId="0" fontId="7" fillId="2" borderId="6" xfId="2" applyFont="1" applyFill="1" applyBorder="1" applyAlignment="1"/>
    <xf numFmtId="0" fontId="7" fillId="2" borderId="7" xfId="2" applyFont="1" applyFill="1" applyBorder="1" applyAlignment="1"/>
    <xf numFmtId="0" fontId="7" fillId="2" borderId="8" xfId="2" applyFont="1" applyFill="1" applyBorder="1" applyAlignment="1"/>
    <xf numFmtId="0" fontId="4" fillId="0" borderId="1" xfId="2" applyFont="1" applyBorder="1" applyAlignment="1"/>
    <xf numFmtId="0" fontId="4" fillId="0" borderId="2" xfId="2" applyFont="1" applyBorder="1" applyAlignment="1"/>
    <xf numFmtId="177" fontId="4" fillId="0" borderId="3" xfId="2" applyNumberFormat="1" applyFont="1" applyBorder="1" applyAlignment="1"/>
    <xf numFmtId="0" fontId="4" fillId="0" borderId="4" xfId="2" applyFont="1" applyBorder="1" applyAlignment="1"/>
    <xf numFmtId="177" fontId="4" fillId="0" borderId="5" xfId="2" applyNumberFormat="1" applyFont="1" applyBorder="1" applyAlignment="1"/>
    <xf numFmtId="177" fontId="4" fillId="0" borderId="4" xfId="2" applyNumberFormat="1" applyFont="1" applyBorder="1" applyAlignment="1"/>
    <xf numFmtId="177" fontId="4" fillId="0" borderId="0" xfId="2" applyNumberFormat="1" applyFont="1" applyAlignment="1"/>
    <xf numFmtId="0" fontId="4" fillId="0" borderId="5" xfId="2" applyFont="1" applyBorder="1" applyAlignment="1"/>
    <xf numFmtId="178" fontId="0" fillId="0" borderId="0" xfId="0" applyNumberFormat="1"/>
    <xf numFmtId="0" fontId="10" fillId="4" borderId="10" xfId="4"/>
    <xf numFmtId="178" fontId="10" fillId="4" borderId="10" xfId="4" applyNumberFormat="1"/>
    <xf numFmtId="176" fontId="10" fillId="4" borderId="10" xfId="4" applyNumberFormat="1"/>
    <xf numFmtId="0" fontId="0" fillId="5" borderId="11" xfId="5" applyFont="1"/>
    <xf numFmtId="14" fontId="0" fillId="5" borderId="11" xfId="5" applyNumberFormat="1" applyFont="1"/>
    <xf numFmtId="1" fontId="0" fillId="5" borderId="11" xfId="5" applyNumberFormat="1" applyFont="1"/>
    <xf numFmtId="176" fontId="0" fillId="5" borderId="11" xfId="5" applyNumberFormat="1" applyFont="1"/>
    <xf numFmtId="0" fontId="9" fillId="3" borderId="9" xfId="3"/>
    <xf numFmtId="177" fontId="9" fillId="3" borderId="9" xfId="3" applyNumberFormat="1"/>
    <xf numFmtId="176" fontId="9" fillId="3" borderId="9" xfId="3" applyNumberFormat="1"/>
    <xf numFmtId="176" fontId="12" fillId="4" borderId="10" xfId="4" applyNumberFormat="1" applyFont="1"/>
    <xf numFmtId="0" fontId="11" fillId="6" borderId="11" xfId="6" applyBorder="1"/>
    <xf numFmtId="179" fontId="11" fillId="6" borderId="11" xfId="6" applyNumberFormat="1" applyBorder="1"/>
    <xf numFmtId="10" fontId="9" fillId="3" borderId="9" xfId="3" applyNumberFormat="1"/>
    <xf numFmtId="0" fontId="11" fillId="6" borderId="0" xfId="6"/>
    <xf numFmtId="176" fontId="11" fillId="6" borderId="0" xfId="6" applyNumberFormat="1"/>
    <xf numFmtId="180" fontId="3" fillId="0" borderId="0" xfId="2" applyNumberFormat="1" applyAlignment="1"/>
    <xf numFmtId="181" fontId="0" fillId="0" borderId="0" xfId="0" applyNumberFormat="1"/>
    <xf numFmtId="0" fontId="13" fillId="7" borderId="0" xfId="7"/>
    <xf numFmtId="176" fontId="13" fillId="7" borderId="0" xfId="7" applyNumberFormat="1"/>
    <xf numFmtId="10" fontId="15" fillId="3" borderId="9" xfId="3" applyNumberFormat="1" applyFont="1"/>
    <xf numFmtId="0" fontId="14" fillId="0" borderId="0" xfId="0" applyFont="1"/>
    <xf numFmtId="178" fontId="13" fillId="7" borderId="0" xfId="7" applyNumberFormat="1"/>
    <xf numFmtId="14" fontId="0" fillId="0" borderId="0" xfId="0" applyNumberFormat="1"/>
    <xf numFmtId="182" fontId="0" fillId="0" borderId="0" xfId="0" applyNumberFormat="1"/>
    <xf numFmtId="14" fontId="0" fillId="0" borderId="11" xfId="5" applyNumberFormat="1" applyFont="1" applyFill="1"/>
    <xf numFmtId="2" fontId="0" fillId="0" borderId="0" xfId="0" applyNumberFormat="1"/>
    <xf numFmtId="10" fontId="13" fillId="7" borderId="0" xfId="7" applyNumberFormat="1"/>
    <xf numFmtId="14" fontId="9" fillId="3" borderId="9" xfId="3" applyNumberFormat="1"/>
    <xf numFmtId="182" fontId="9" fillId="3" borderId="9" xfId="3" applyNumberFormat="1"/>
    <xf numFmtId="0" fontId="19" fillId="0" borderId="0" xfId="0" applyFont="1"/>
    <xf numFmtId="0" fontId="16" fillId="8" borderId="0" xfId="8"/>
    <xf numFmtId="10" fontId="10" fillId="4" borderId="10" xfId="4" applyNumberFormat="1"/>
    <xf numFmtId="0" fontId="17" fillId="4" borderId="9" xfId="9"/>
    <xf numFmtId="0" fontId="26" fillId="0" borderId="0" xfId="11"/>
    <xf numFmtId="2" fontId="26" fillId="0" borderId="0" xfId="11" applyNumberFormat="1"/>
    <xf numFmtId="183" fontId="26" fillId="0" borderId="0" xfId="11" applyNumberFormat="1"/>
    <xf numFmtId="0" fontId="26" fillId="0" borderId="0" xfId="11" applyAlignment="1">
      <alignment horizontal="right"/>
    </xf>
    <xf numFmtId="177" fontId="10" fillId="4" borderId="10" xfId="4" applyNumberFormat="1"/>
    <xf numFmtId="1" fontId="10" fillId="4" borderId="10" xfId="4" applyNumberFormat="1"/>
    <xf numFmtId="1" fontId="9" fillId="3" borderId="9" xfId="3" applyNumberFormat="1"/>
    <xf numFmtId="0" fontId="17" fillId="4" borderId="9" xfId="9" applyAlignment="1">
      <alignment vertical="center" wrapText="1"/>
    </xf>
    <xf numFmtId="0" fontId="17" fillId="4" borderId="9" xfId="9" applyAlignment="1">
      <alignment wrapText="1"/>
    </xf>
    <xf numFmtId="0" fontId="29" fillId="7" borderId="13" xfId="7" applyFont="1" applyBorder="1" applyAlignment="1">
      <alignment horizontal="center" vertical="center" wrapText="1"/>
    </xf>
    <xf numFmtId="0" fontId="28" fillId="10" borderId="13" xfId="0" applyFont="1" applyFill="1" applyBorder="1" applyAlignment="1">
      <alignment horizontal="center" vertical="center" wrapText="1"/>
    </xf>
    <xf numFmtId="0" fontId="28" fillId="9" borderId="13" xfId="0" applyFont="1" applyFill="1" applyBorder="1" applyAlignment="1">
      <alignment vertical="center" wrapText="1"/>
    </xf>
    <xf numFmtId="0" fontId="30" fillId="8" borderId="13" xfId="8" applyFont="1" applyBorder="1" applyAlignment="1">
      <alignment vertical="center" wrapText="1"/>
    </xf>
    <xf numFmtId="185" fontId="0" fillId="0" borderId="0" xfId="0" applyNumberFormat="1"/>
    <xf numFmtId="0" fontId="17" fillId="4" borderId="17" xfId="9" applyBorder="1" applyAlignment="1">
      <alignment vertical="center" wrapText="1"/>
    </xf>
    <xf numFmtId="0" fontId="3" fillId="0" borderId="0" xfId="2">
      <alignment vertical="center"/>
    </xf>
    <xf numFmtId="184" fontId="11" fillId="6" borderId="0" xfId="6" applyNumberFormat="1"/>
    <xf numFmtId="0" fontId="0" fillId="5" borderId="11" xfId="5" applyNumberFormat="1" applyFont="1"/>
    <xf numFmtId="14" fontId="10" fillId="4" borderId="10" xfId="4" applyNumberFormat="1"/>
    <xf numFmtId="0" fontId="10" fillId="4" borderId="10" xfId="4" applyNumberFormat="1"/>
    <xf numFmtId="186" fontId="0" fillId="0" borderId="0" xfId="0" applyNumberFormat="1"/>
    <xf numFmtId="0" fontId="0" fillId="0" borderId="18" xfId="0" applyBorder="1" applyAlignment="1">
      <alignment vertical="center" wrapText="1"/>
    </xf>
    <xf numFmtId="0" fontId="1" fillId="0" borderId="19" xfId="0" applyFont="1" applyBorder="1" applyAlignment="1">
      <alignment vertical="center" wrapText="1"/>
    </xf>
    <xf numFmtId="0" fontId="0" fillId="5" borderId="20" xfId="5" applyFont="1" applyBorder="1"/>
    <xf numFmtId="0" fontId="0" fillId="5" borderId="21" xfId="5" applyFont="1" applyBorder="1" applyAlignment="1">
      <alignment horizontal="center" vertical="center"/>
    </xf>
    <xf numFmtId="10" fontId="0" fillId="5" borderId="21" xfId="5" applyNumberFormat="1" applyFont="1" applyBorder="1" applyAlignment="1">
      <alignment horizontal="center" vertical="center"/>
    </xf>
    <xf numFmtId="9" fontId="0" fillId="5" borderId="21" xfId="5" applyNumberFormat="1" applyFont="1" applyBorder="1" applyAlignment="1">
      <alignment horizontal="center" vertical="center"/>
    </xf>
    <xf numFmtId="0" fontId="10" fillId="4" borderId="22" xfId="4" applyBorder="1"/>
    <xf numFmtId="10" fontId="10" fillId="4" borderId="23" xfId="4" applyNumberFormat="1" applyBorder="1" applyAlignment="1">
      <alignment horizontal="center" vertical="center"/>
    </xf>
    <xf numFmtId="0" fontId="3" fillId="0" borderId="26" xfId="2" applyBorder="1" applyAlignment="1">
      <alignment horizontal="left" vertical="center"/>
    </xf>
    <xf numFmtId="0" fontId="3" fillId="0" borderId="27" xfId="2" applyBorder="1" applyAlignment="1">
      <alignment horizontal="center" vertical="center"/>
    </xf>
    <xf numFmtId="0" fontId="3" fillId="0" borderId="28" xfId="2" applyBorder="1" applyAlignment="1">
      <alignment horizontal="left" vertical="center"/>
    </xf>
    <xf numFmtId="0" fontId="3" fillId="0" borderId="29" xfId="2" applyBorder="1" applyAlignment="1">
      <alignment horizontal="center" vertical="center"/>
    </xf>
    <xf numFmtId="14" fontId="0" fillId="0" borderId="30" xfId="5" applyNumberFormat="1" applyFont="1" applyFill="1" applyBorder="1"/>
    <xf numFmtId="0" fontId="10" fillId="4" borderId="31" xfId="4" applyBorder="1"/>
    <xf numFmtId="0" fontId="10" fillId="4" borderId="32" xfId="4" applyBorder="1"/>
    <xf numFmtId="0" fontId="17" fillId="4" borderId="33" xfId="9" applyBorder="1"/>
    <xf numFmtId="14" fontId="17" fillId="4" borderId="34" xfId="9" applyNumberFormat="1" applyBorder="1"/>
    <xf numFmtId="0" fontId="9" fillId="3" borderId="33" xfId="3" applyBorder="1"/>
    <xf numFmtId="14" fontId="9" fillId="3" borderId="34" xfId="3" applyNumberFormat="1" applyBorder="1"/>
    <xf numFmtId="0" fontId="18" fillId="3" borderId="33" xfId="10" applyFill="1" applyBorder="1"/>
    <xf numFmtId="182" fontId="18" fillId="3" borderId="34" xfId="10" applyNumberFormat="1" applyFill="1" applyBorder="1"/>
    <xf numFmtId="0" fontId="10" fillId="4" borderId="35" xfId="4" applyBorder="1"/>
    <xf numFmtId="10" fontId="10" fillId="4" borderId="36" xfId="4" applyNumberFormat="1" applyBorder="1"/>
    <xf numFmtId="10" fontId="9" fillId="3" borderId="34" xfId="3" applyNumberFormat="1" applyBorder="1"/>
    <xf numFmtId="0" fontId="9" fillId="3" borderId="34" xfId="3" applyBorder="1"/>
    <xf numFmtId="1" fontId="0" fillId="5" borderId="21" xfId="5" applyNumberFormat="1" applyFont="1" applyBorder="1"/>
    <xf numFmtId="0" fontId="0" fillId="5" borderId="21" xfId="5" applyFont="1" applyBorder="1"/>
    <xf numFmtId="0" fontId="10" fillId="4" borderId="23" xfId="4" applyBorder="1"/>
    <xf numFmtId="179" fontId="9" fillId="3" borderId="34" xfId="3" applyNumberFormat="1" applyBorder="1"/>
    <xf numFmtId="0" fontId="9" fillId="3" borderId="24" xfId="3" applyBorder="1" applyAlignment="1">
      <alignment vertical="center"/>
    </xf>
    <xf numFmtId="0" fontId="9" fillId="3" borderId="25" xfId="3" applyBorder="1"/>
    <xf numFmtId="0" fontId="3" fillId="0" borderId="28" xfId="2" applyBorder="1">
      <alignment vertical="center"/>
    </xf>
    <xf numFmtId="184" fontId="11" fillId="6" borderId="29" xfId="6" applyNumberFormat="1" applyBorder="1"/>
    <xf numFmtId="0" fontId="9" fillId="3" borderId="24" xfId="3" applyBorder="1"/>
    <xf numFmtId="0" fontId="9" fillId="3" borderId="37" xfId="3" applyBorder="1"/>
    <xf numFmtId="2" fontId="9" fillId="3" borderId="9" xfId="3" applyNumberFormat="1" applyBorder="1" applyAlignment="1">
      <alignment vertical="center"/>
    </xf>
    <xf numFmtId="2" fontId="9" fillId="3" borderId="34" xfId="3" applyNumberFormat="1" applyBorder="1" applyAlignment="1">
      <alignment vertical="center"/>
    </xf>
    <xf numFmtId="2" fontId="10" fillId="4" borderId="10" xfId="4" applyNumberFormat="1" applyBorder="1" applyAlignment="1">
      <alignment vertical="center"/>
    </xf>
    <xf numFmtId="2" fontId="10" fillId="4" borderId="36" xfId="4" applyNumberFormat="1" applyBorder="1" applyAlignment="1">
      <alignment vertical="center"/>
    </xf>
    <xf numFmtId="0" fontId="10" fillId="4" borderId="35" xfId="4" applyBorder="1" applyAlignment="1">
      <alignment wrapText="1"/>
    </xf>
    <xf numFmtId="176" fontId="10" fillId="4" borderId="10" xfId="4" applyNumberFormat="1" applyBorder="1"/>
    <xf numFmtId="176" fontId="10" fillId="4" borderId="36" xfId="4" applyNumberFormat="1" applyBorder="1"/>
    <xf numFmtId="0" fontId="10" fillId="4" borderId="22" xfId="4" applyBorder="1" applyAlignment="1">
      <alignment vertical="center" wrapText="1"/>
    </xf>
    <xf numFmtId="176" fontId="10" fillId="4" borderId="38" xfId="4" applyNumberFormat="1" applyBorder="1"/>
    <xf numFmtId="176" fontId="10" fillId="4" borderId="23" xfId="4" applyNumberFormat="1" applyBorder="1"/>
    <xf numFmtId="2" fontId="10" fillId="4" borderId="32" xfId="4" applyNumberFormat="1" applyBorder="1" applyAlignment="1">
      <alignment vertical="center"/>
    </xf>
    <xf numFmtId="0" fontId="10" fillId="4" borderId="22" xfId="4" applyBorder="1" applyAlignment="1">
      <alignment wrapText="1"/>
    </xf>
    <xf numFmtId="177" fontId="9" fillId="3" borderId="25" xfId="3" applyNumberFormat="1" applyBorder="1"/>
    <xf numFmtId="177" fontId="9" fillId="3" borderId="34" xfId="3" applyNumberFormat="1" applyBorder="1"/>
    <xf numFmtId="10" fontId="18" fillId="3" borderId="34" xfId="10" applyNumberFormat="1" applyFill="1" applyBorder="1"/>
    <xf numFmtId="10" fontId="13" fillId="7" borderId="36" xfId="7" applyNumberFormat="1" applyBorder="1"/>
    <xf numFmtId="0" fontId="13" fillId="7" borderId="11" xfId="7" applyBorder="1"/>
    <xf numFmtId="176" fontId="13" fillId="7" borderId="11" xfId="7" applyNumberFormat="1" applyBorder="1"/>
    <xf numFmtId="10" fontId="11" fillId="6" borderId="39" xfId="6" applyNumberFormat="1" applyBorder="1"/>
    <xf numFmtId="1" fontId="9" fillId="3" borderId="41" xfId="3" applyNumberFormat="1" applyBorder="1"/>
    <xf numFmtId="179" fontId="9" fillId="3" borderId="41" xfId="3" applyNumberFormat="1" applyBorder="1"/>
    <xf numFmtId="0" fontId="17" fillId="4" borderId="42" xfId="9" applyBorder="1" applyAlignment="1">
      <alignment vertical="center" wrapText="1"/>
    </xf>
    <xf numFmtId="0" fontId="9" fillId="3" borderId="43" xfId="3" applyBorder="1"/>
    <xf numFmtId="0" fontId="11" fillId="6" borderId="44" xfId="6" applyBorder="1"/>
    <xf numFmtId="0" fontId="11" fillId="6" borderId="45" xfId="6" applyBorder="1"/>
    <xf numFmtId="0" fontId="18" fillId="0" borderId="0" xfId="10" applyAlignment="1">
      <alignment horizontal="left" wrapText="1"/>
    </xf>
    <xf numFmtId="0" fontId="17" fillId="4" borderId="46" xfId="9" applyBorder="1" applyAlignment="1">
      <alignment horizontal="center" vertical="center" wrapText="1"/>
    </xf>
    <xf numFmtId="0" fontId="17" fillId="4" borderId="40" xfId="9" applyBorder="1" applyAlignment="1">
      <alignment horizontal="center" vertical="center" wrapText="1"/>
    </xf>
    <xf numFmtId="0" fontId="15" fillId="3" borderId="12" xfId="3" applyFont="1" applyBorder="1" applyAlignment="1">
      <alignment horizontal="center"/>
    </xf>
    <xf numFmtId="0" fontId="15" fillId="3" borderId="0" xfId="3" applyFont="1" applyBorder="1" applyAlignment="1">
      <alignment horizontal="center"/>
    </xf>
    <xf numFmtId="0" fontId="14" fillId="0" borderId="0" xfId="0" applyFont="1" applyAlignment="1">
      <alignment horizontal="center"/>
    </xf>
    <xf numFmtId="0" fontId="20" fillId="0" borderId="0" xfId="0" applyFont="1" applyAlignment="1">
      <alignment horizontal="center" vertical="center" wrapText="1"/>
    </xf>
    <xf numFmtId="0" fontId="19" fillId="0" borderId="0" xfId="0" applyFont="1" applyAlignment="1">
      <alignment horizontal="center" vertical="center" wrapText="1"/>
    </xf>
    <xf numFmtId="0" fontId="17" fillId="4" borderId="24" xfId="9" applyBorder="1" applyAlignment="1">
      <alignment horizontal="center"/>
    </xf>
    <xf numFmtId="0" fontId="17" fillId="4" borderId="25" xfId="9" applyBorder="1" applyAlignment="1">
      <alignment horizontal="center"/>
    </xf>
    <xf numFmtId="0" fontId="31" fillId="0" borderId="0" xfId="10" applyFont="1" applyAlignment="1">
      <alignment horizontal="left"/>
    </xf>
    <xf numFmtId="0" fontId="0" fillId="0" borderId="14" xfId="0" applyBorder="1" applyAlignment="1">
      <alignment horizontal="center"/>
    </xf>
    <xf numFmtId="0" fontId="28" fillId="9" borderId="15" xfId="0" applyFont="1" applyFill="1" applyBorder="1" applyAlignment="1">
      <alignment horizontal="center" vertical="center" wrapText="1"/>
    </xf>
    <xf numFmtId="0" fontId="28" fillId="9" borderId="16" xfId="0" applyFont="1" applyFill="1" applyBorder="1" applyAlignment="1">
      <alignment horizontal="center" vertical="center" wrapText="1"/>
    </xf>
    <xf numFmtId="0" fontId="4" fillId="0" borderId="0" xfId="2" applyFont="1" applyAlignment="1">
      <alignment wrapText="1"/>
    </xf>
    <xf numFmtId="0" fontId="3" fillId="0" borderId="0" xfId="2" applyAlignment="1"/>
    <xf numFmtId="14" fontId="0" fillId="0" borderId="47" xfId="5" applyNumberFormat="1" applyFont="1" applyFill="1" applyBorder="1"/>
    <xf numFmtId="0" fontId="17" fillId="4" borderId="48" xfId="9" applyBorder="1"/>
    <xf numFmtId="0" fontId="11" fillId="6" borderId="49" xfId="6" applyBorder="1"/>
    <xf numFmtId="0" fontId="0" fillId="0" borderId="50" xfId="0" applyBorder="1"/>
    <xf numFmtId="14" fontId="0" fillId="0" borderId="44" xfId="5" applyNumberFormat="1" applyFont="1" applyFill="1" applyBorder="1"/>
    <xf numFmtId="182" fontId="0" fillId="0" borderId="50" xfId="0" applyNumberFormat="1" applyBorder="1"/>
    <xf numFmtId="0" fontId="13" fillId="7" borderId="45" xfId="7" applyBorder="1"/>
    <xf numFmtId="0" fontId="0" fillId="0" borderId="49" xfId="0" applyBorder="1"/>
    <xf numFmtId="0" fontId="0" fillId="0" borderId="45" xfId="0" applyBorder="1"/>
    <xf numFmtId="0" fontId="0" fillId="0" borderId="26" xfId="0" applyBorder="1"/>
    <xf numFmtId="0" fontId="0" fillId="0" borderId="0" xfId="0" applyBorder="1"/>
    <xf numFmtId="0" fontId="0" fillId="0" borderId="27" xfId="0" applyBorder="1"/>
    <xf numFmtId="181" fontId="0" fillId="0" borderId="26" xfId="0" applyNumberFormat="1" applyBorder="1"/>
    <xf numFmtId="181" fontId="0" fillId="0" borderId="0" xfId="0" applyNumberFormat="1" applyBorder="1"/>
    <xf numFmtId="181" fontId="0" fillId="0" borderId="27" xfId="0" applyNumberFormat="1" applyBorder="1"/>
    <xf numFmtId="10" fontId="0" fillId="0" borderId="26" xfId="0" applyNumberFormat="1" applyBorder="1"/>
    <xf numFmtId="10" fontId="0" fillId="0" borderId="0" xfId="0" applyNumberFormat="1" applyBorder="1"/>
    <xf numFmtId="10" fontId="0" fillId="0" borderId="27" xfId="0" applyNumberFormat="1" applyBorder="1"/>
    <xf numFmtId="0" fontId="0" fillId="0" borderId="28" xfId="0" applyBorder="1"/>
    <xf numFmtId="0" fontId="0" fillId="0" borderId="51" xfId="0" applyBorder="1"/>
    <xf numFmtId="0" fontId="0" fillId="0" borderId="29" xfId="0" applyBorder="1"/>
    <xf numFmtId="0" fontId="0" fillId="0" borderId="52" xfId="0" applyBorder="1"/>
    <xf numFmtId="0" fontId="0" fillId="0" borderId="53" xfId="0" applyBorder="1"/>
    <xf numFmtId="0" fontId="0" fillId="0" borderId="54" xfId="0" applyBorder="1"/>
    <xf numFmtId="0" fontId="32" fillId="0" borderId="53" xfId="10" applyFont="1" applyBorder="1" applyAlignment="1">
      <alignment horizontal="center" vertical="center"/>
    </xf>
    <xf numFmtId="0" fontId="33" fillId="0" borderId="53" xfId="10" applyFont="1" applyBorder="1" applyAlignment="1">
      <alignment horizontal="center" vertical="center"/>
    </xf>
    <xf numFmtId="0" fontId="34" fillId="7" borderId="35" xfId="7" applyFont="1" applyBorder="1"/>
  </cellXfs>
  <cellStyles count="12">
    <cellStyle name="Normal 2" xfId="2"/>
    <cellStyle name="Normal 3" xfId="11"/>
    <cellStyle name="一般" xfId="0" builtinId="0"/>
    <cellStyle name="中等" xfId="8" builtinId="28"/>
    <cellStyle name="好" xfId="6" builtinId="26"/>
    <cellStyle name="計算方式" xfId="9" builtinId="22"/>
    <cellStyle name="備註" xfId="5" builtinId="10"/>
    <cellStyle name="超連結" xfId="1" builtinId="8"/>
    <cellStyle name="說明文字" xfId="10" builtinId="53"/>
    <cellStyle name="輸入" xfId="3" builtinId="20"/>
    <cellStyle name="輸出" xfId="4" builtinId="21"/>
    <cellStyle name="壞"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zh-HK"/>
        </a:p>
      </c:txPr>
    </c:title>
    <c:autoTitleDeleted val="0"/>
    <c:plotArea>
      <c:layout/>
      <c:scatterChart>
        <c:scatterStyle val="smoothMarker"/>
        <c:varyColors val="0"/>
        <c:ser>
          <c:idx val="0"/>
          <c:order val="0"/>
          <c:tx>
            <c:strRef>
              <c:f>Treasury!$B$93</c:f>
              <c:strCache>
                <c:ptCount val="1"/>
                <c:pt idx="0">
                  <c:v>%DeltaFullPrice</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Treasury!$C$91:$S$91</c:f>
              <c:numCache>
                <c:formatCode>0</c:formatCode>
                <c:ptCount val="17"/>
                <c:pt idx="0">
                  <c:v>-200</c:v>
                </c:pt>
                <c:pt idx="1">
                  <c:v>-175</c:v>
                </c:pt>
                <c:pt idx="2">
                  <c:v>-150</c:v>
                </c:pt>
                <c:pt idx="3">
                  <c:v>-125</c:v>
                </c:pt>
                <c:pt idx="4">
                  <c:v>-100</c:v>
                </c:pt>
                <c:pt idx="5">
                  <c:v>-75</c:v>
                </c:pt>
                <c:pt idx="6">
                  <c:v>-50</c:v>
                </c:pt>
                <c:pt idx="7">
                  <c:v>-25</c:v>
                </c:pt>
                <c:pt idx="8">
                  <c:v>0</c:v>
                </c:pt>
                <c:pt idx="9">
                  <c:v>25</c:v>
                </c:pt>
                <c:pt idx="10">
                  <c:v>50</c:v>
                </c:pt>
                <c:pt idx="11">
                  <c:v>75</c:v>
                </c:pt>
                <c:pt idx="12">
                  <c:v>100</c:v>
                </c:pt>
                <c:pt idx="13">
                  <c:v>125</c:v>
                </c:pt>
                <c:pt idx="14">
                  <c:v>150</c:v>
                </c:pt>
                <c:pt idx="15">
                  <c:v>175</c:v>
                </c:pt>
                <c:pt idx="16">
                  <c:v>200</c:v>
                </c:pt>
              </c:numCache>
            </c:numRef>
          </c:xVal>
          <c:yVal>
            <c:numRef>
              <c:f>Treasury!$C$93:$S$93</c:f>
              <c:numCache>
                <c:formatCode>0.00%</c:formatCode>
                <c:ptCount val="17"/>
                <c:pt idx="0">
                  <c:v>0.30076022470149222</c:v>
                </c:pt>
                <c:pt idx="1">
                  <c:v>0.25802583978620319</c:v>
                </c:pt>
                <c:pt idx="2">
                  <c:v>0.21675984253594349</c:v>
                </c:pt>
                <c:pt idx="3">
                  <c:v>0.17696223295071301</c:v>
                </c:pt>
                <c:pt idx="4">
                  <c:v>0.13863301103051184</c:v>
                </c:pt>
                <c:pt idx="5">
                  <c:v>0.10177217677533998</c:v>
                </c:pt>
                <c:pt idx="6">
                  <c:v>6.6379730185197369E-2</c:v>
                </c:pt>
                <c:pt idx="7">
                  <c:v>3.2455671260084043E-2</c:v>
                </c:pt>
                <c:pt idx="8">
                  <c:v>0</c:v>
                </c:pt>
                <c:pt idx="9">
                  <c:v>-3.098728359505476E-2</c:v>
                </c:pt>
                <c:pt idx="10">
                  <c:v>-6.0506179525080243E-2</c:v>
                </c:pt>
                <c:pt idx="11">
                  <c:v>-8.8556687790076444E-2</c:v>
                </c:pt>
                <c:pt idx="12">
                  <c:v>-0.11513880839004335</c:v>
                </c:pt>
                <c:pt idx="13">
                  <c:v>-0.14025254132498099</c:v>
                </c:pt>
                <c:pt idx="14">
                  <c:v>-0.16389788659488935</c:v>
                </c:pt>
                <c:pt idx="15">
                  <c:v>-0.18607484419976839</c:v>
                </c:pt>
                <c:pt idx="16">
                  <c:v>-0.2067834141396182</c:v>
                </c:pt>
              </c:numCache>
            </c:numRef>
          </c:yVal>
          <c:smooth val="1"/>
          <c:extLst>
            <c:ext xmlns:c16="http://schemas.microsoft.com/office/drawing/2014/chart" uri="{C3380CC4-5D6E-409C-BE32-E72D297353CC}">
              <c16:uniqueId val="{00000000-12D3-4AF2-BA00-EFD476A32CCA}"/>
            </c:ext>
          </c:extLst>
        </c:ser>
        <c:dLbls>
          <c:dLblPos val="t"/>
          <c:showLegendKey val="0"/>
          <c:showVal val="0"/>
          <c:showCatName val="0"/>
          <c:showSerName val="0"/>
          <c:showPercent val="0"/>
          <c:showBubbleSize val="0"/>
        </c:dLbls>
        <c:axId val="413463695"/>
        <c:axId val="413458287"/>
      </c:scatterChart>
      <c:valAx>
        <c:axId val="413463695"/>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zh-HK"/>
          </a:p>
        </c:txPr>
        <c:crossAx val="413458287"/>
        <c:crosses val="autoZero"/>
        <c:crossBetween val="midCat"/>
      </c:valAx>
      <c:valAx>
        <c:axId val="413458287"/>
        <c:scaling>
          <c:orientation val="minMax"/>
        </c:scaling>
        <c:delete val="0"/>
        <c:axPos val="l"/>
        <c:majorGridlines>
          <c:spPr>
            <a:ln w="9525" cap="flat" cmpd="sng" algn="ctr">
              <a:solidFill>
                <a:schemeClr val="lt1">
                  <a:alpha val="2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zh-HK"/>
          </a:p>
        </c:txPr>
        <c:crossAx val="413463695"/>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zh-H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Treasury 10Y Forward Curve'!$P$3:$P$123</c:f>
              <c:numCache>
                <c:formatCode>0.00%</c:formatCode>
                <c:ptCount val="121"/>
                <c:pt idx="0">
                  <c:v>4.1696999999999998E-2</c:v>
                </c:pt>
                <c:pt idx="1">
                  <c:v>4.1763599999999998E-2</c:v>
                </c:pt>
                <c:pt idx="2">
                  <c:v>4.1764900000000001E-2</c:v>
                </c:pt>
                <c:pt idx="3">
                  <c:v>4.1718699999999997E-2</c:v>
                </c:pt>
                <c:pt idx="4">
                  <c:v>4.1662999999999999E-2</c:v>
                </c:pt>
                <c:pt idx="5">
                  <c:v>4.1584900000000001E-2</c:v>
                </c:pt>
                <c:pt idx="6">
                  <c:v>4.1522499999999997E-2</c:v>
                </c:pt>
                <c:pt idx="7">
                  <c:v>4.1455600000000002E-2</c:v>
                </c:pt>
                <c:pt idx="8">
                  <c:v>4.1398900000000002E-2</c:v>
                </c:pt>
                <c:pt idx="9">
                  <c:v>4.1347500000000002E-2</c:v>
                </c:pt>
                <c:pt idx="10">
                  <c:v>4.1291700000000001E-2</c:v>
                </c:pt>
                <c:pt idx="11">
                  <c:v>4.1258400000000001E-2</c:v>
                </c:pt>
                <c:pt idx="12">
                  <c:v>4.1223900000000001E-2</c:v>
                </c:pt>
                <c:pt idx="13">
                  <c:v>4.1201000000000002E-2</c:v>
                </c:pt>
                <c:pt idx="14">
                  <c:v>4.1182400000000001E-2</c:v>
                </c:pt>
                <c:pt idx="15">
                  <c:v>4.1171199999999998E-2</c:v>
                </c:pt>
                <c:pt idx="16">
                  <c:v>4.1158E-2</c:v>
                </c:pt>
                <c:pt idx="17">
                  <c:v>4.1154900000000001E-2</c:v>
                </c:pt>
                <c:pt idx="18">
                  <c:v>4.1160500000000003E-2</c:v>
                </c:pt>
                <c:pt idx="19">
                  <c:v>4.1165399999999998E-2</c:v>
                </c:pt>
                <c:pt idx="20">
                  <c:v>4.1176900000000002E-2</c:v>
                </c:pt>
                <c:pt idx="21">
                  <c:v>4.1188799999999998E-2</c:v>
                </c:pt>
                <c:pt idx="22">
                  <c:v>4.1195700000000002E-2</c:v>
                </c:pt>
                <c:pt idx="23">
                  <c:v>4.1211699999999997E-2</c:v>
                </c:pt>
                <c:pt idx="24">
                  <c:v>4.1224499999999997E-2</c:v>
                </c:pt>
                <c:pt idx="25">
                  <c:v>4.1239699999999997E-2</c:v>
                </c:pt>
                <c:pt idx="26">
                  <c:v>4.12521E-2</c:v>
                </c:pt>
                <c:pt idx="27">
                  <c:v>4.1268899999999997E-2</c:v>
                </c:pt>
                <c:pt idx="28">
                  <c:v>4.1293000000000003E-2</c:v>
                </c:pt>
                <c:pt idx="29">
                  <c:v>4.1311199999999999E-2</c:v>
                </c:pt>
                <c:pt idx="30">
                  <c:v>4.1337699999999998E-2</c:v>
                </c:pt>
                <c:pt idx="31">
                  <c:v>4.13648E-2</c:v>
                </c:pt>
                <c:pt idx="32">
                  <c:v>4.1400699999999999E-2</c:v>
                </c:pt>
                <c:pt idx="33">
                  <c:v>4.1444399999999999E-2</c:v>
                </c:pt>
                <c:pt idx="34">
                  <c:v>4.1482699999999997E-2</c:v>
                </c:pt>
                <c:pt idx="35">
                  <c:v>4.1537699999999997E-2</c:v>
                </c:pt>
                <c:pt idx="36">
                  <c:v>4.1598200000000002E-2</c:v>
                </c:pt>
                <c:pt idx="37">
                  <c:v>4.16633E-2</c:v>
                </c:pt>
                <c:pt idx="38">
                  <c:v>4.17335E-2</c:v>
                </c:pt>
                <c:pt idx="39">
                  <c:v>4.1811599999999997E-2</c:v>
                </c:pt>
                <c:pt idx="40">
                  <c:v>4.19058E-2</c:v>
                </c:pt>
                <c:pt idx="41">
                  <c:v>4.1990899999999998E-2</c:v>
                </c:pt>
                <c:pt idx="42">
                  <c:v>4.2088500000000001E-2</c:v>
                </c:pt>
                <c:pt idx="43">
                  <c:v>4.2175999999999998E-2</c:v>
                </c:pt>
                <c:pt idx="44">
                  <c:v>4.2275E-2</c:v>
                </c:pt>
                <c:pt idx="45">
                  <c:v>4.2381500000000003E-2</c:v>
                </c:pt>
                <c:pt idx="46">
                  <c:v>4.24777E-2</c:v>
                </c:pt>
                <c:pt idx="47">
                  <c:v>4.2585499999999998E-2</c:v>
                </c:pt>
                <c:pt idx="48">
                  <c:v>4.2694299999999998E-2</c:v>
                </c:pt>
                <c:pt idx="49">
                  <c:v>4.2806400000000001E-2</c:v>
                </c:pt>
                <c:pt idx="50">
                  <c:v>4.2926199999999998E-2</c:v>
                </c:pt>
                <c:pt idx="51">
                  <c:v>4.3034900000000001E-2</c:v>
                </c:pt>
                <c:pt idx="52">
                  <c:v>4.3149100000000003E-2</c:v>
                </c:pt>
                <c:pt idx="53">
                  <c:v>4.3264299999999999E-2</c:v>
                </c:pt>
                <c:pt idx="54">
                  <c:v>4.3384800000000001E-2</c:v>
                </c:pt>
                <c:pt idx="55">
                  <c:v>4.3496399999999998E-2</c:v>
                </c:pt>
                <c:pt idx="56">
                  <c:v>4.3612600000000001E-2</c:v>
                </c:pt>
                <c:pt idx="57">
                  <c:v>4.3729299999999999E-2</c:v>
                </c:pt>
                <c:pt idx="58">
                  <c:v>4.38377E-2</c:v>
                </c:pt>
                <c:pt idx="59">
                  <c:v>4.3957900000000001E-2</c:v>
                </c:pt>
                <c:pt idx="60">
                  <c:v>4.4059899999999999E-2</c:v>
                </c:pt>
                <c:pt idx="61">
                  <c:v>4.4169E-2</c:v>
                </c:pt>
                <c:pt idx="62">
                  <c:v>4.4277799999999999E-2</c:v>
                </c:pt>
                <c:pt idx="63">
                  <c:v>4.4380599999999999E-2</c:v>
                </c:pt>
                <c:pt idx="64">
                  <c:v>4.44704E-2</c:v>
                </c:pt>
                <c:pt idx="65">
                  <c:v>4.4574200000000001E-2</c:v>
                </c:pt>
                <c:pt idx="66">
                  <c:v>4.4672299999999998E-2</c:v>
                </c:pt>
                <c:pt idx="67">
                  <c:v>4.4770299999999999E-2</c:v>
                </c:pt>
                <c:pt idx="68">
                  <c:v>4.48729E-2</c:v>
                </c:pt>
                <c:pt idx="69">
                  <c:v>4.4968800000000003E-2</c:v>
                </c:pt>
                <c:pt idx="70">
                  <c:v>4.50657E-2</c:v>
                </c:pt>
                <c:pt idx="71">
                  <c:v>4.5157000000000003E-2</c:v>
                </c:pt>
                <c:pt idx="72">
                  <c:v>4.5251800000000002E-2</c:v>
                </c:pt>
                <c:pt idx="73">
                  <c:v>4.5355300000000001E-2</c:v>
                </c:pt>
                <c:pt idx="74">
                  <c:v>4.5443799999999999E-2</c:v>
                </c:pt>
                <c:pt idx="75">
                  <c:v>4.5541600000000002E-2</c:v>
                </c:pt>
                <c:pt idx="76">
                  <c:v>4.5639399999999997E-2</c:v>
                </c:pt>
                <c:pt idx="77">
                  <c:v>4.57353E-2</c:v>
                </c:pt>
                <c:pt idx="78">
                  <c:v>4.58345E-2</c:v>
                </c:pt>
                <c:pt idx="79">
                  <c:v>4.59385E-2</c:v>
                </c:pt>
                <c:pt idx="80">
                  <c:v>4.60331E-2</c:v>
                </c:pt>
                <c:pt idx="81">
                  <c:v>4.6135900000000001E-2</c:v>
                </c:pt>
                <c:pt idx="82">
                  <c:v>4.62353E-2</c:v>
                </c:pt>
                <c:pt idx="83">
                  <c:v>4.6337299999999998E-2</c:v>
                </c:pt>
                <c:pt idx="84">
                  <c:v>4.6441999999999997E-2</c:v>
                </c:pt>
                <c:pt idx="85">
                  <c:v>4.6554499999999999E-2</c:v>
                </c:pt>
                <c:pt idx="86">
                  <c:v>4.6659100000000002E-2</c:v>
                </c:pt>
                <c:pt idx="87">
                  <c:v>4.6779099999999997E-2</c:v>
                </c:pt>
                <c:pt idx="88">
                  <c:v>4.6902899999999997E-2</c:v>
                </c:pt>
                <c:pt idx="89">
                  <c:v>4.7007399999999998E-2</c:v>
                </c:pt>
                <c:pt idx="90">
                  <c:v>4.7122600000000001E-2</c:v>
                </c:pt>
                <c:pt idx="91">
                  <c:v>4.7239799999999998E-2</c:v>
                </c:pt>
                <c:pt idx="92">
                  <c:v>4.7352400000000003E-2</c:v>
                </c:pt>
                <c:pt idx="93">
                  <c:v>4.7469699999999997E-2</c:v>
                </c:pt>
                <c:pt idx="94">
                  <c:v>4.7578700000000002E-2</c:v>
                </c:pt>
                <c:pt idx="95">
                  <c:v>4.7695300000000003E-2</c:v>
                </c:pt>
                <c:pt idx="96">
                  <c:v>4.7816600000000001E-2</c:v>
                </c:pt>
                <c:pt idx="97">
                  <c:v>4.7924799999999997E-2</c:v>
                </c:pt>
                <c:pt idx="98">
                  <c:v>4.8037200000000002E-2</c:v>
                </c:pt>
                <c:pt idx="99">
                  <c:v>4.8155499999999997E-2</c:v>
                </c:pt>
                <c:pt idx="100">
                  <c:v>4.8268499999999999E-2</c:v>
                </c:pt>
                <c:pt idx="101">
                  <c:v>4.8373800000000002E-2</c:v>
                </c:pt>
                <c:pt idx="102">
                  <c:v>4.8483900000000003E-2</c:v>
                </c:pt>
                <c:pt idx="103">
                  <c:v>4.8589399999999998E-2</c:v>
                </c:pt>
                <c:pt idx="104">
                  <c:v>4.86959E-2</c:v>
                </c:pt>
                <c:pt idx="105">
                  <c:v>4.88069E-2</c:v>
                </c:pt>
                <c:pt idx="106">
                  <c:v>4.8893300000000001E-2</c:v>
                </c:pt>
                <c:pt idx="107">
                  <c:v>4.8992500000000001E-2</c:v>
                </c:pt>
                <c:pt idx="108">
                  <c:v>4.9088399999999997E-2</c:v>
                </c:pt>
                <c:pt idx="109">
                  <c:v>4.9178699999999999E-2</c:v>
                </c:pt>
                <c:pt idx="110">
                  <c:v>4.92649E-2</c:v>
                </c:pt>
                <c:pt idx="111">
                  <c:v>4.93508E-2</c:v>
                </c:pt>
                <c:pt idx="112">
                  <c:v>4.9421699999999999E-2</c:v>
                </c:pt>
                <c:pt idx="113">
                  <c:v>4.9496400000000003E-2</c:v>
                </c:pt>
                <c:pt idx="114">
                  <c:v>4.9573399999999997E-2</c:v>
                </c:pt>
                <c:pt idx="115">
                  <c:v>4.9636899999999998E-2</c:v>
                </c:pt>
                <c:pt idx="116">
                  <c:v>4.9702499999999997E-2</c:v>
                </c:pt>
                <c:pt idx="117">
                  <c:v>4.9761699999999999E-2</c:v>
                </c:pt>
                <c:pt idx="118">
                  <c:v>4.9806099999999999E-2</c:v>
                </c:pt>
                <c:pt idx="119">
                  <c:v>4.9859399999999998E-2</c:v>
                </c:pt>
                <c:pt idx="120">
                  <c:v>4.9896200000000002E-2</c:v>
                </c:pt>
              </c:numCache>
            </c:numRef>
          </c:val>
          <c:smooth val="0"/>
          <c:extLst>
            <c:ext xmlns:c16="http://schemas.microsoft.com/office/drawing/2014/chart" uri="{C3380CC4-5D6E-409C-BE32-E72D297353CC}">
              <c16:uniqueId val="{00000000-45D2-41D8-86BE-52A2A35BFB30}"/>
            </c:ext>
          </c:extLst>
        </c:ser>
        <c:dLbls>
          <c:showLegendKey val="0"/>
          <c:showVal val="0"/>
          <c:showCatName val="0"/>
          <c:showSerName val="0"/>
          <c:showPercent val="0"/>
          <c:showBubbleSize val="0"/>
        </c:dLbls>
        <c:smooth val="0"/>
        <c:axId val="56500387"/>
        <c:axId val="59664904"/>
      </c:lineChart>
      <c:dateAx>
        <c:axId val="5650038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664904"/>
        <c:crosses val="autoZero"/>
        <c:auto val="1"/>
        <c:lblOffset val="100"/>
        <c:baseTimeUnit val="months"/>
        <c:minorUnit val="1"/>
      </c:dateAx>
      <c:valAx>
        <c:axId val="59664904"/>
        <c:scaling>
          <c:orientation val="minMax"/>
          <c:max val="5.2396236385170901E-2"/>
          <c:min val="3.86549282023428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650038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Par Curve</a:t>
            </a:r>
          </a:p>
        </c:rich>
      </c:tx>
      <c:layout>
        <c:manualLayout>
          <c:xMode val="edge"/>
          <c:yMode val="edge"/>
          <c:x val="0.41691896621030478"/>
          <c:y val="2.5848137780750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HK"/>
        </a:p>
      </c:txPr>
    </c:title>
    <c:autoTitleDeleted val="0"/>
    <c:plotArea>
      <c:layout/>
      <c:lineChart>
        <c:grouping val="standard"/>
        <c:varyColors val="0"/>
        <c:ser>
          <c:idx val="0"/>
          <c:order val="0"/>
          <c:tx>
            <c:strRef>
              <c:f>'US Treaseury Par Rate Curve'!$A$3</c:f>
              <c:strCache>
                <c:ptCount val="1"/>
                <c:pt idx="0">
                  <c:v>11/17/2022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Curve'!$B$3:$N$3</c15:sqref>
                  </c15:fullRef>
                </c:ext>
              </c:extLst>
              <c:f>('US Treaseury Par Rate Curve'!$B$3:$D$3,'US Treaseury Par Rate Curve'!$F$3:$N$3)</c:f>
              <c:numCache>
                <c:formatCode>General</c:formatCode>
                <c:ptCount val="12"/>
                <c:pt idx="0">
                  <c:v>3.93</c:v>
                </c:pt>
                <c:pt idx="1">
                  <c:v>4.2</c:v>
                </c:pt>
                <c:pt idx="2">
                  <c:v>4.32</c:v>
                </c:pt>
                <c:pt idx="3">
                  <c:v>4.57</c:v>
                </c:pt>
                <c:pt idx="4">
                  <c:v>4.68</c:v>
                </c:pt>
                <c:pt idx="5">
                  <c:v>4.43</c:v>
                </c:pt>
                <c:pt idx="6">
                  <c:v>4.22</c:v>
                </c:pt>
                <c:pt idx="7">
                  <c:v>3.93</c:v>
                </c:pt>
                <c:pt idx="8">
                  <c:v>3.87</c:v>
                </c:pt>
                <c:pt idx="9">
                  <c:v>3.77</c:v>
                </c:pt>
                <c:pt idx="10">
                  <c:v>4.0999999999999996</c:v>
                </c:pt>
                <c:pt idx="11">
                  <c:v>3.89</c:v>
                </c:pt>
              </c:numCache>
            </c:numRef>
          </c:val>
          <c:smooth val="0"/>
          <c:extLst>
            <c:ext xmlns:c16="http://schemas.microsoft.com/office/drawing/2014/chart" uri="{C3380CC4-5D6E-409C-BE32-E72D297353CC}">
              <c16:uniqueId val="{00000000-578E-4457-9C2D-2671F129972A}"/>
            </c:ext>
          </c:extLst>
        </c:ser>
        <c:ser>
          <c:idx val="1"/>
          <c:order val="1"/>
          <c:tx>
            <c:strRef>
              <c:f>'US Treaseury Par Rate Curve'!$A$4</c:f>
              <c:strCache>
                <c:ptCount val="1"/>
                <c:pt idx="0">
                  <c:v>11/16/2022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Curve'!$B$4:$N$4</c15:sqref>
                  </c15:fullRef>
                </c:ext>
              </c:extLst>
              <c:f>('US Treaseury Par Rate Curve'!$B$4:$D$4,'US Treaseury Par Rate Curve'!$F$4:$N$4)</c:f>
            </c:numRef>
          </c:val>
          <c:smooth val="0"/>
          <c:extLst>
            <c:ext xmlns:c16="http://schemas.microsoft.com/office/drawing/2014/chart" uri="{C3380CC4-5D6E-409C-BE32-E72D297353CC}">
              <c16:uniqueId val="{00000001-578E-4457-9C2D-2671F129972A}"/>
            </c:ext>
          </c:extLst>
        </c:ser>
        <c:ser>
          <c:idx val="2"/>
          <c:order val="2"/>
          <c:tx>
            <c:strRef>
              <c:f>'US Treaseury Par Rate Curve'!$A$5</c:f>
              <c:strCache>
                <c:ptCount val="1"/>
                <c:pt idx="0">
                  <c:v>11/15/2022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Curve'!$B$5:$N$5</c15:sqref>
                  </c15:fullRef>
                </c:ext>
              </c:extLst>
              <c:f>('US Treaseury Par Rate Curve'!$B$5:$D$5,'US Treaseury Par Rate Curve'!$F$5:$N$5)</c:f>
            </c:numRef>
          </c:val>
          <c:smooth val="0"/>
          <c:extLst>
            <c:ext xmlns:c16="http://schemas.microsoft.com/office/drawing/2014/chart" uri="{C3380CC4-5D6E-409C-BE32-E72D297353CC}">
              <c16:uniqueId val="{00000002-578E-4457-9C2D-2671F129972A}"/>
            </c:ext>
          </c:extLst>
        </c:ser>
        <c:ser>
          <c:idx val="3"/>
          <c:order val="3"/>
          <c:tx>
            <c:strRef>
              <c:f>'US Treaseury Par Rate Curve'!$A$6</c:f>
              <c:strCache>
                <c:ptCount val="1"/>
                <c:pt idx="0">
                  <c:v>11/14/2022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Curve'!$B$6:$N$6</c15:sqref>
                  </c15:fullRef>
                </c:ext>
              </c:extLst>
              <c:f>('US Treaseury Par Rate Curve'!$B$6:$D$6,'US Treaseury Par Rate Curve'!$F$6:$N$6)</c:f>
            </c:numRef>
          </c:val>
          <c:smooth val="0"/>
          <c:extLst>
            <c:ext xmlns:c16="http://schemas.microsoft.com/office/drawing/2014/chart" uri="{C3380CC4-5D6E-409C-BE32-E72D297353CC}">
              <c16:uniqueId val="{00000003-578E-4457-9C2D-2671F129972A}"/>
            </c:ext>
          </c:extLst>
        </c:ser>
        <c:ser>
          <c:idx val="4"/>
          <c:order val="4"/>
          <c:tx>
            <c:strRef>
              <c:f>'US Treaseury Par Rate Curve'!$A$7</c:f>
              <c:strCache>
                <c:ptCount val="1"/>
                <c:pt idx="0">
                  <c:v>11/10/2022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Curve'!$B$7:$N$7</c15:sqref>
                  </c15:fullRef>
                </c:ext>
              </c:extLst>
              <c:f>('US Treaseury Par Rate Curve'!$B$7:$D$7,'US Treaseury Par Rate Curve'!$F$7:$N$7)</c:f>
            </c:numRef>
          </c:val>
          <c:smooth val="0"/>
          <c:extLst>
            <c:ext xmlns:c16="http://schemas.microsoft.com/office/drawing/2014/chart" uri="{C3380CC4-5D6E-409C-BE32-E72D297353CC}">
              <c16:uniqueId val="{00000004-578E-4457-9C2D-2671F129972A}"/>
            </c:ext>
          </c:extLst>
        </c:ser>
        <c:ser>
          <c:idx val="5"/>
          <c:order val="5"/>
          <c:tx>
            <c:strRef>
              <c:f>'US Treaseury Par Rate Curve'!$A$8</c:f>
              <c:strCache>
                <c:ptCount val="1"/>
                <c:pt idx="0">
                  <c:v>11/9/2022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Curve'!$B$8:$N$8</c15:sqref>
                  </c15:fullRef>
                </c:ext>
              </c:extLst>
              <c:f>('US Treaseury Par Rate Curve'!$B$8:$D$8,'US Treaseury Par Rate Curve'!$F$8:$N$8)</c:f>
            </c:numRef>
          </c:val>
          <c:smooth val="0"/>
          <c:extLst>
            <c:ext xmlns:c16="http://schemas.microsoft.com/office/drawing/2014/chart" uri="{C3380CC4-5D6E-409C-BE32-E72D297353CC}">
              <c16:uniqueId val="{00000005-578E-4457-9C2D-2671F129972A}"/>
            </c:ext>
          </c:extLst>
        </c:ser>
        <c:ser>
          <c:idx val="6"/>
          <c:order val="6"/>
          <c:tx>
            <c:strRef>
              <c:f>'US Treaseury Par Rate Curve'!$A$9</c:f>
              <c:strCache>
                <c:ptCount val="1"/>
                <c:pt idx="0">
                  <c:v>11/8/2022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Curve'!$B$9:$N$9</c15:sqref>
                  </c15:fullRef>
                </c:ext>
              </c:extLst>
              <c:f>('US Treaseury Par Rate Curve'!$B$9:$D$9,'US Treaseury Par Rate Curve'!$F$9:$N$9)</c:f>
            </c:numRef>
          </c:val>
          <c:smooth val="0"/>
          <c:extLst>
            <c:ext xmlns:c16="http://schemas.microsoft.com/office/drawing/2014/chart" uri="{C3380CC4-5D6E-409C-BE32-E72D297353CC}">
              <c16:uniqueId val="{00000006-578E-4457-9C2D-2671F129972A}"/>
            </c:ext>
          </c:extLst>
        </c:ser>
        <c:ser>
          <c:idx val="7"/>
          <c:order val="7"/>
          <c:tx>
            <c:strRef>
              <c:f>'US Treaseury Par Rate Curve'!$A$10</c:f>
              <c:strCache>
                <c:ptCount val="1"/>
                <c:pt idx="0">
                  <c:v>11/7/2022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Curve'!$B$10:$N$10</c15:sqref>
                  </c15:fullRef>
                </c:ext>
              </c:extLst>
              <c:f>('US Treaseury Par Rate Curve'!$B$10:$D$10,'US Treaseury Par Rate Curve'!$F$10:$N$10)</c:f>
            </c:numRef>
          </c:val>
          <c:smooth val="0"/>
          <c:extLst>
            <c:ext xmlns:c16="http://schemas.microsoft.com/office/drawing/2014/chart" uri="{C3380CC4-5D6E-409C-BE32-E72D297353CC}">
              <c16:uniqueId val="{00000007-578E-4457-9C2D-2671F129972A}"/>
            </c:ext>
          </c:extLst>
        </c:ser>
        <c:ser>
          <c:idx val="8"/>
          <c:order val="8"/>
          <c:tx>
            <c:strRef>
              <c:f>'US Treaseury Par Rate Curve'!$A$11</c:f>
              <c:strCache>
                <c:ptCount val="1"/>
                <c:pt idx="0">
                  <c:v>11/4/2022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Curve'!$B$11:$N$11</c15:sqref>
                  </c15:fullRef>
                </c:ext>
              </c:extLst>
              <c:f>('US Treaseury Par Rate Curve'!$B$11:$D$11,'US Treaseury Par Rate Curve'!$F$11:$N$11)</c:f>
            </c:numRef>
          </c:val>
          <c:smooth val="0"/>
          <c:extLst>
            <c:ext xmlns:c16="http://schemas.microsoft.com/office/drawing/2014/chart" uri="{C3380CC4-5D6E-409C-BE32-E72D297353CC}">
              <c16:uniqueId val="{00000008-578E-4457-9C2D-2671F129972A}"/>
            </c:ext>
          </c:extLst>
        </c:ser>
        <c:ser>
          <c:idx val="9"/>
          <c:order val="9"/>
          <c:tx>
            <c:strRef>
              <c:f>'US Treaseury Par Rate Curve'!$A$12</c:f>
              <c:strCache>
                <c:ptCount val="1"/>
                <c:pt idx="0">
                  <c:v>11/3/2022</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Curve'!$B$12:$N$12</c15:sqref>
                  </c15:fullRef>
                </c:ext>
              </c:extLst>
              <c:f>('US Treaseury Par Rate Curve'!$B$12:$D$12,'US Treaseury Par Rate Curve'!$F$12:$N$12)</c:f>
            </c:numRef>
          </c:val>
          <c:smooth val="0"/>
          <c:extLst>
            <c:ext xmlns:c16="http://schemas.microsoft.com/office/drawing/2014/chart" uri="{C3380CC4-5D6E-409C-BE32-E72D297353CC}">
              <c16:uniqueId val="{00000009-578E-4457-9C2D-2671F129972A}"/>
            </c:ext>
          </c:extLst>
        </c:ser>
        <c:ser>
          <c:idx val="10"/>
          <c:order val="10"/>
          <c:tx>
            <c:strRef>
              <c:f>'US Treaseury Par Rate Curve'!$A$13</c:f>
              <c:strCache>
                <c:ptCount val="1"/>
                <c:pt idx="0">
                  <c:v>11/2/2022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Curve'!$B$13:$N$13</c15:sqref>
                  </c15:fullRef>
                </c:ext>
              </c:extLst>
              <c:f>('US Treaseury Par Rate Curve'!$B$13:$D$13,'US Treaseury Par Rate Curve'!$F$13:$N$13)</c:f>
            </c:numRef>
          </c:val>
          <c:smooth val="0"/>
          <c:extLst>
            <c:ext xmlns:c16="http://schemas.microsoft.com/office/drawing/2014/chart" uri="{C3380CC4-5D6E-409C-BE32-E72D297353CC}">
              <c16:uniqueId val="{0000000A-578E-4457-9C2D-2671F129972A}"/>
            </c:ext>
          </c:extLst>
        </c:ser>
        <c:ser>
          <c:idx val="11"/>
          <c:order val="11"/>
          <c:tx>
            <c:strRef>
              <c:f>'US Treaseury Par Rate Curve'!$A$14</c:f>
              <c:strCache>
                <c:ptCount val="1"/>
                <c:pt idx="0">
                  <c:v>11/1/2022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Curve'!$B$14:$N$14</c15:sqref>
                  </c15:fullRef>
                </c:ext>
              </c:extLst>
              <c:f>('US Treaseury Par Rate Curve'!$B$14:$D$14,'US Treaseury Par Rate Curve'!$F$14:$N$14)</c:f>
            </c:numRef>
          </c:val>
          <c:smooth val="0"/>
          <c:extLst>
            <c:ext xmlns:c16="http://schemas.microsoft.com/office/drawing/2014/chart" uri="{C3380CC4-5D6E-409C-BE32-E72D297353CC}">
              <c16:uniqueId val="{0000000B-578E-4457-9C2D-2671F129972A}"/>
            </c:ext>
          </c:extLst>
        </c:ser>
        <c:ser>
          <c:idx val="12"/>
          <c:order val="12"/>
          <c:tx>
            <c:strRef>
              <c:f>'US Treaseury Par Rate Curve'!$A$15</c:f>
              <c:strCache>
                <c:ptCount val="1"/>
                <c:pt idx="0">
                  <c:v>10/31/2022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Curve'!$B$15:$N$15</c15:sqref>
                  </c15:fullRef>
                </c:ext>
              </c:extLst>
              <c:f>('US Treaseury Par Rate Curve'!$B$15:$D$15,'US Treaseury Par Rate Curve'!$F$15:$N$15)</c:f>
            </c:numRef>
          </c:val>
          <c:smooth val="0"/>
          <c:extLst>
            <c:ext xmlns:c16="http://schemas.microsoft.com/office/drawing/2014/chart" uri="{C3380CC4-5D6E-409C-BE32-E72D297353CC}">
              <c16:uniqueId val="{0000000C-578E-4457-9C2D-2671F129972A}"/>
            </c:ext>
          </c:extLst>
        </c:ser>
        <c:ser>
          <c:idx val="13"/>
          <c:order val="13"/>
          <c:tx>
            <c:strRef>
              <c:f>'US Treaseury Par Rate Curve'!$A$16</c:f>
              <c:strCache>
                <c:ptCount val="1"/>
                <c:pt idx="0">
                  <c:v>10/28/2022</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Curve'!$B$16:$N$16</c15:sqref>
                  </c15:fullRef>
                </c:ext>
              </c:extLst>
              <c:f>('US Treaseury Par Rate Curve'!$B$16:$D$16,'US Treaseury Par Rate Curve'!$F$16:$N$16)</c:f>
            </c:numRef>
          </c:val>
          <c:smooth val="0"/>
          <c:extLst>
            <c:ext xmlns:c16="http://schemas.microsoft.com/office/drawing/2014/chart" uri="{C3380CC4-5D6E-409C-BE32-E72D297353CC}">
              <c16:uniqueId val="{0000000D-578E-4457-9C2D-2671F129972A}"/>
            </c:ext>
          </c:extLst>
        </c:ser>
        <c:ser>
          <c:idx val="14"/>
          <c:order val="14"/>
          <c:tx>
            <c:strRef>
              <c:f>'US Treaseury Par Rate Curve'!$A$17</c:f>
              <c:strCache>
                <c:ptCount val="1"/>
                <c:pt idx="0">
                  <c:v>10/27/2022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Curve'!$B$17:$N$17</c15:sqref>
                  </c15:fullRef>
                </c:ext>
              </c:extLst>
              <c:f>('US Treaseury Par Rate Curve'!$B$17:$D$17,'US Treaseury Par Rate Curve'!$F$17:$N$17)</c:f>
            </c:numRef>
          </c:val>
          <c:smooth val="0"/>
          <c:extLst>
            <c:ext xmlns:c16="http://schemas.microsoft.com/office/drawing/2014/chart" uri="{C3380CC4-5D6E-409C-BE32-E72D297353CC}">
              <c16:uniqueId val="{0000000E-578E-4457-9C2D-2671F129972A}"/>
            </c:ext>
          </c:extLst>
        </c:ser>
        <c:ser>
          <c:idx val="15"/>
          <c:order val="15"/>
          <c:tx>
            <c:strRef>
              <c:f>'US Treaseury Par Rate Curve'!$A$18</c:f>
              <c:strCache>
                <c:ptCount val="1"/>
                <c:pt idx="0">
                  <c:v>10/26/2022</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Curve'!$B$18:$N$18</c15:sqref>
                  </c15:fullRef>
                </c:ext>
              </c:extLst>
              <c:f>('US Treaseury Par Rate Curve'!$B$18:$D$18,'US Treaseury Par Rate Curve'!$F$18:$N$18)</c:f>
            </c:numRef>
          </c:val>
          <c:smooth val="0"/>
          <c:extLst>
            <c:ext xmlns:c16="http://schemas.microsoft.com/office/drawing/2014/chart" uri="{C3380CC4-5D6E-409C-BE32-E72D297353CC}">
              <c16:uniqueId val="{0000000F-578E-4457-9C2D-2671F129972A}"/>
            </c:ext>
          </c:extLst>
        </c:ser>
        <c:ser>
          <c:idx val="16"/>
          <c:order val="16"/>
          <c:tx>
            <c:strRef>
              <c:f>'US Treaseury Par Rate Curve'!$A$19</c:f>
              <c:strCache>
                <c:ptCount val="1"/>
                <c:pt idx="0">
                  <c:v>10/25/2022</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Curve'!$B$19:$N$19</c15:sqref>
                  </c15:fullRef>
                </c:ext>
              </c:extLst>
              <c:f>('US Treaseury Par Rate Curve'!$B$19:$D$19,'US Treaseury Par Rate Curve'!$F$19:$N$19)</c:f>
            </c:numRef>
          </c:val>
          <c:smooth val="0"/>
          <c:extLst>
            <c:ext xmlns:c16="http://schemas.microsoft.com/office/drawing/2014/chart" uri="{C3380CC4-5D6E-409C-BE32-E72D297353CC}">
              <c16:uniqueId val="{00000010-578E-4457-9C2D-2671F129972A}"/>
            </c:ext>
          </c:extLst>
        </c:ser>
        <c:ser>
          <c:idx val="17"/>
          <c:order val="17"/>
          <c:tx>
            <c:strRef>
              <c:f>'US Treaseury Par Rate Curve'!$A$20</c:f>
              <c:strCache>
                <c:ptCount val="1"/>
                <c:pt idx="0">
                  <c:v>10/24/2022</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Curve'!$B$20:$N$20</c15:sqref>
                  </c15:fullRef>
                </c:ext>
              </c:extLst>
              <c:f>('US Treaseury Par Rate Curve'!$B$20:$D$20,'US Treaseury Par Rate Curve'!$F$20:$N$20)</c:f>
            </c:numRef>
          </c:val>
          <c:smooth val="0"/>
          <c:extLst>
            <c:ext xmlns:c16="http://schemas.microsoft.com/office/drawing/2014/chart" uri="{C3380CC4-5D6E-409C-BE32-E72D297353CC}">
              <c16:uniqueId val="{00000011-578E-4457-9C2D-2671F129972A}"/>
            </c:ext>
          </c:extLst>
        </c:ser>
        <c:ser>
          <c:idx val="18"/>
          <c:order val="18"/>
          <c:tx>
            <c:strRef>
              <c:f>'US Treaseury Par Rate Curve'!$A$21</c:f>
              <c:strCache>
                <c:ptCount val="1"/>
                <c:pt idx="0">
                  <c:v>10/21/2022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Curve'!$B$21:$N$21</c15:sqref>
                  </c15:fullRef>
                </c:ext>
              </c:extLst>
              <c:f>('US Treaseury Par Rate Curve'!$B$21:$D$21,'US Treaseury Par Rate Curve'!$F$21:$N$21)</c:f>
            </c:numRef>
          </c:val>
          <c:smooth val="0"/>
          <c:extLst>
            <c:ext xmlns:c16="http://schemas.microsoft.com/office/drawing/2014/chart" uri="{C3380CC4-5D6E-409C-BE32-E72D297353CC}">
              <c16:uniqueId val="{00000012-578E-4457-9C2D-2671F129972A}"/>
            </c:ext>
          </c:extLst>
        </c:ser>
        <c:ser>
          <c:idx val="19"/>
          <c:order val="19"/>
          <c:tx>
            <c:strRef>
              <c:f>'US Treaseury Par Rate Curve'!$A$22</c:f>
              <c:strCache>
                <c:ptCount val="1"/>
                <c:pt idx="0">
                  <c:v>10/20/2022</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Curve'!$B$22:$N$22</c15:sqref>
                  </c15:fullRef>
                </c:ext>
              </c:extLst>
              <c:f>('US Treaseury Par Rate Curve'!$B$22:$D$22,'US Treaseury Par Rate Curve'!$F$22:$N$22)</c:f>
            </c:numRef>
          </c:val>
          <c:smooth val="0"/>
          <c:extLst>
            <c:ext xmlns:c16="http://schemas.microsoft.com/office/drawing/2014/chart" uri="{C3380CC4-5D6E-409C-BE32-E72D297353CC}">
              <c16:uniqueId val="{00000013-578E-4457-9C2D-2671F129972A}"/>
            </c:ext>
          </c:extLst>
        </c:ser>
        <c:ser>
          <c:idx val="20"/>
          <c:order val="20"/>
          <c:tx>
            <c:strRef>
              <c:f>'US Treaseury Par Rate Curve'!$A$23</c:f>
              <c:strCache>
                <c:ptCount val="1"/>
                <c:pt idx="0">
                  <c:v>10/19/2022</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Curve'!$B$23:$N$23</c15:sqref>
                  </c15:fullRef>
                </c:ext>
              </c:extLst>
              <c:f>('US Treaseury Par Rate Curve'!$B$23:$D$23,'US Treaseury Par Rate Curve'!$F$23:$N$23)</c:f>
            </c:numRef>
          </c:val>
          <c:smooth val="0"/>
          <c:extLst>
            <c:ext xmlns:c16="http://schemas.microsoft.com/office/drawing/2014/chart" uri="{C3380CC4-5D6E-409C-BE32-E72D297353CC}">
              <c16:uniqueId val="{00000014-578E-4457-9C2D-2671F129972A}"/>
            </c:ext>
          </c:extLst>
        </c:ser>
        <c:ser>
          <c:idx val="21"/>
          <c:order val="21"/>
          <c:tx>
            <c:strRef>
              <c:f>'US Treaseury Par Rate Curve'!$A$24</c:f>
              <c:strCache>
                <c:ptCount val="1"/>
                <c:pt idx="0">
                  <c:v>10/18/2022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Curve'!$B$24:$N$24</c15:sqref>
                  </c15:fullRef>
                </c:ext>
              </c:extLst>
              <c:f>('US Treaseury Par Rate Curve'!$B$24:$D$24,'US Treaseury Par Rate Curve'!$F$24:$N$24)</c:f>
            </c:numRef>
          </c:val>
          <c:smooth val="0"/>
          <c:extLst>
            <c:ext xmlns:c16="http://schemas.microsoft.com/office/drawing/2014/chart" uri="{C3380CC4-5D6E-409C-BE32-E72D297353CC}">
              <c16:uniqueId val="{00000015-578E-4457-9C2D-2671F129972A}"/>
            </c:ext>
          </c:extLst>
        </c:ser>
        <c:ser>
          <c:idx val="22"/>
          <c:order val="22"/>
          <c:tx>
            <c:strRef>
              <c:f>'US Treaseury Par Rate Curve'!$A$25</c:f>
              <c:strCache>
                <c:ptCount val="1"/>
                <c:pt idx="0">
                  <c:v>10/17/2022</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Curve'!$B$25:$N$25</c15:sqref>
                  </c15:fullRef>
                </c:ext>
              </c:extLst>
              <c:f>('US Treaseury Par Rate Curve'!$B$25:$D$25,'US Treaseury Par Rate Curve'!$F$25:$N$25)</c:f>
            </c:numRef>
          </c:val>
          <c:smooth val="0"/>
          <c:extLst>
            <c:ext xmlns:c16="http://schemas.microsoft.com/office/drawing/2014/chart" uri="{C3380CC4-5D6E-409C-BE32-E72D297353CC}">
              <c16:uniqueId val="{00000016-578E-4457-9C2D-2671F129972A}"/>
            </c:ext>
          </c:extLst>
        </c:ser>
        <c:ser>
          <c:idx val="23"/>
          <c:order val="23"/>
          <c:tx>
            <c:strRef>
              <c:f>'US Treaseury Par Rate Curve'!$A$26</c:f>
              <c:strCache>
                <c:ptCount val="1"/>
                <c:pt idx="0">
                  <c:v>10/14/2022</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Curve'!$B$26:$N$26</c15:sqref>
                  </c15:fullRef>
                </c:ext>
              </c:extLst>
              <c:f>('US Treaseury Par Rate Curve'!$B$26:$D$26,'US Treaseury Par Rate Curve'!$F$26:$N$26)</c:f>
            </c:numRef>
          </c:val>
          <c:smooth val="0"/>
          <c:extLst>
            <c:ext xmlns:c16="http://schemas.microsoft.com/office/drawing/2014/chart" uri="{C3380CC4-5D6E-409C-BE32-E72D297353CC}">
              <c16:uniqueId val="{00000017-578E-4457-9C2D-2671F129972A}"/>
            </c:ext>
          </c:extLst>
        </c:ser>
        <c:ser>
          <c:idx val="24"/>
          <c:order val="24"/>
          <c:tx>
            <c:strRef>
              <c:f>'US Treaseury Par Rate Curve'!$A$27</c:f>
              <c:strCache>
                <c:ptCount val="1"/>
                <c:pt idx="0">
                  <c:v>10/13/2022</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Curve'!$B$27:$N$27</c15:sqref>
                  </c15:fullRef>
                </c:ext>
              </c:extLst>
              <c:f>('US Treaseury Par Rate Curve'!$B$27:$D$27,'US Treaseury Par Rate Curve'!$F$27:$N$27)</c:f>
            </c:numRef>
          </c:val>
          <c:smooth val="0"/>
          <c:extLst>
            <c:ext xmlns:c16="http://schemas.microsoft.com/office/drawing/2014/chart" uri="{C3380CC4-5D6E-409C-BE32-E72D297353CC}">
              <c16:uniqueId val="{00000018-578E-4457-9C2D-2671F129972A}"/>
            </c:ext>
          </c:extLst>
        </c:ser>
        <c:ser>
          <c:idx val="25"/>
          <c:order val="25"/>
          <c:tx>
            <c:strRef>
              <c:f>'US Treaseury Par Rate Curve'!$A$28</c:f>
              <c:strCache>
                <c:ptCount val="1"/>
                <c:pt idx="0">
                  <c:v>10/12/2022</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Curve'!$B$28:$N$28</c15:sqref>
                  </c15:fullRef>
                </c:ext>
              </c:extLst>
              <c:f>('US Treaseury Par Rate Curve'!$B$28:$D$28,'US Treaseury Par Rate Curve'!$F$28:$N$28)</c:f>
            </c:numRef>
          </c:val>
          <c:smooth val="0"/>
          <c:extLst>
            <c:ext xmlns:c16="http://schemas.microsoft.com/office/drawing/2014/chart" uri="{C3380CC4-5D6E-409C-BE32-E72D297353CC}">
              <c16:uniqueId val="{00000019-578E-4457-9C2D-2671F129972A}"/>
            </c:ext>
          </c:extLst>
        </c:ser>
        <c:ser>
          <c:idx val="26"/>
          <c:order val="26"/>
          <c:tx>
            <c:strRef>
              <c:f>'US Treaseury Par Rate Curve'!$A$29</c:f>
              <c:strCache>
                <c:ptCount val="1"/>
                <c:pt idx="0">
                  <c:v>10/11/2022</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Curve'!$B$29:$N$29</c15:sqref>
                  </c15:fullRef>
                </c:ext>
              </c:extLst>
              <c:f>('US Treaseury Par Rate Curve'!$B$29:$D$29,'US Treaseury Par Rate Curve'!$F$29:$N$29)</c:f>
            </c:numRef>
          </c:val>
          <c:smooth val="0"/>
          <c:extLst>
            <c:ext xmlns:c16="http://schemas.microsoft.com/office/drawing/2014/chart" uri="{C3380CC4-5D6E-409C-BE32-E72D297353CC}">
              <c16:uniqueId val="{0000001A-578E-4457-9C2D-2671F129972A}"/>
            </c:ext>
          </c:extLst>
        </c:ser>
        <c:ser>
          <c:idx val="27"/>
          <c:order val="27"/>
          <c:tx>
            <c:strRef>
              <c:f>'US Treaseury Par Rate Curve'!$A$30</c:f>
              <c:strCache>
                <c:ptCount val="1"/>
                <c:pt idx="0">
                  <c:v>10/7/2022</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Curve'!$B$30:$N$30</c15:sqref>
                  </c15:fullRef>
                </c:ext>
              </c:extLst>
              <c:f>('US Treaseury Par Rate Curve'!$B$30:$D$30,'US Treaseury Par Rate Curve'!$F$30:$N$30)</c:f>
            </c:numRef>
          </c:val>
          <c:smooth val="0"/>
          <c:extLst>
            <c:ext xmlns:c16="http://schemas.microsoft.com/office/drawing/2014/chart" uri="{C3380CC4-5D6E-409C-BE32-E72D297353CC}">
              <c16:uniqueId val="{0000001B-578E-4457-9C2D-2671F129972A}"/>
            </c:ext>
          </c:extLst>
        </c:ser>
        <c:ser>
          <c:idx val="28"/>
          <c:order val="28"/>
          <c:tx>
            <c:strRef>
              <c:f>'US Treaseury Par Rate Curve'!$A$31</c:f>
              <c:strCache>
                <c:ptCount val="1"/>
                <c:pt idx="0">
                  <c:v>10/6/2022</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Curve'!$B$31:$N$31</c15:sqref>
                  </c15:fullRef>
                </c:ext>
              </c:extLst>
              <c:f>('US Treaseury Par Rate Curve'!$B$31:$D$31,'US Treaseury Par Rate Curve'!$F$31:$N$31)</c:f>
            </c:numRef>
          </c:val>
          <c:smooth val="0"/>
          <c:extLst>
            <c:ext xmlns:c16="http://schemas.microsoft.com/office/drawing/2014/chart" uri="{C3380CC4-5D6E-409C-BE32-E72D297353CC}">
              <c16:uniqueId val="{0000001C-578E-4457-9C2D-2671F129972A}"/>
            </c:ext>
          </c:extLst>
        </c:ser>
        <c:ser>
          <c:idx val="29"/>
          <c:order val="29"/>
          <c:tx>
            <c:strRef>
              <c:f>'US Treaseury Par Rate Curve'!$A$32</c:f>
              <c:strCache>
                <c:ptCount val="1"/>
                <c:pt idx="0">
                  <c:v>10/5/2022</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Curve'!$B$32:$N$32</c15:sqref>
                  </c15:fullRef>
                </c:ext>
              </c:extLst>
              <c:f>('US Treaseury Par Rate Curve'!$B$32:$D$32,'US Treaseury Par Rate Curve'!$F$32:$N$32)</c:f>
            </c:numRef>
          </c:val>
          <c:smooth val="0"/>
          <c:extLst>
            <c:ext xmlns:c16="http://schemas.microsoft.com/office/drawing/2014/chart" uri="{C3380CC4-5D6E-409C-BE32-E72D297353CC}">
              <c16:uniqueId val="{0000001D-578E-4457-9C2D-2671F129972A}"/>
            </c:ext>
          </c:extLst>
        </c:ser>
        <c:ser>
          <c:idx val="30"/>
          <c:order val="30"/>
          <c:tx>
            <c:strRef>
              <c:f>'US Treaseury Par Rate Curve'!$A$33</c:f>
              <c:strCache>
                <c:ptCount val="1"/>
                <c:pt idx="0">
                  <c:v>10/4/2022</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Curve'!$B$33:$N$33</c15:sqref>
                  </c15:fullRef>
                </c:ext>
              </c:extLst>
              <c:f>('US Treaseury Par Rate Curve'!$B$33:$D$33,'US Treaseury Par Rate Curve'!$F$33:$N$33)</c:f>
            </c:numRef>
          </c:val>
          <c:smooth val="0"/>
          <c:extLst>
            <c:ext xmlns:c16="http://schemas.microsoft.com/office/drawing/2014/chart" uri="{C3380CC4-5D6E-409C-BE32-E72D297353CC}">
              <c16:uniqueId val="{0000001E-578E-4457-9C2D-2671F129972A}"/>
            </c:ext>
          </c:extLst>
        </c:ser>
        <c:ser>
          <c:idx val="31"/>
          <c:order val="31"/>
          <c:tx>
            <c:strRef>
              <c:f>'US Treaseury Par Rate Curve'!$A$34</c:f>
              <c:strCache>
                <c:ptCount val="1"/>
                <c:pt idx="0">
                  <c:v>10/3/2022</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Curve'!$B$34:$N$34</c15:sqref>
                  </c15:fullRef>
                </c:ext>
              </c:extLst>
              <c:f>('US Treaseury Par Rate Curve'!$B$34:$D$34,'US Treaseury Par Rate Curve'!$F$34:$N$34)</c:f>
            </c:numRef>
          </c:val>
          <c:smooth val="0"/>
          <c:extLst>
            <c:ext xmlns:c16="http://schemas.microsoft.com/office/drawing/2014/chart" uri="{C3380CC4-5D6E-409C-BE32-E72D297353CC}">
              <c16:uniqueId val="{0000001F-578E-4457-9C2D-2671F129972A}"/>
            </c:ext>
          </c:extLst>
        </c:ser>
        <c:ser>
          <c:idx val="32"/>
          <c:order val="32"/>
          <c:tx>
            <c:strRef>
              <c:f>'US Treaseury Par Rate Curve'!$A$35</c:f>
              <c:strCache>
                <c:ptCount val="1"/>
                <c:pt idx="0">
                  <c:v>09/30/2022</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Curve'!$B$35:$N$35</c15:sqref>
                  </c15:fullRef>
                </c:ext>
              </c:extLst>
              <c:f>('US Treaseury Par Rate Curve'!$B$35:$D$35,'US Treaseury Par Rate Curve'!$F$35:$N$35)</c:f>
            </c:numRef>
          </c:val>
          <c:smooth val="0"/>
          <c:extLst>
            <c:ext xmlns:c16="http://schemas.microsoft.com/office/drawing/2014/chart" uri="{C3380CC4-5D6E-409C-BE32-E72D297353CC}">
              <c16:uniqueId val="{00000020-578E-4457-9C2D-2671F129972A}"/>
            </c:ext>
          </c:extLst>
        </c:ser>
        <c:ser>
          <c:idx val="33"/>
          <c:order val="33"/>
          <c:tx>
            <c:strRef>
              <c:f>'US Treaseury Par Rate Curve'!$A$36</c:f>
              <c:strCache>
                <c:ptCount val="1"/>
                <c:pt idx="0">
                  <c:v>09/29/2022</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Curve'!$B$36:$N$36</c15:sqref>
                  </c15:fullRef>
                </c:ext>
              </c:extLst>
              <c:f>('US Treaseury Par Rate Curve'!$B$36:$D$36,'US Treaseury Par Rate Curve'!$F$36:$N$36)</c:f>
            </c:numRef>
          </c:val>
          <c:smooth val="0"/>
          <c:extLst>
            <c:ext xmlns:c16="http://schemas.microsoft.com/office/drawing/2014/chart" uri="{C3380CC4-5D6E-409C-BE32-E72D297353CC}">
              <c16:uniqueId val="{00000021-578E-4457-9C2D-2671F129972A}"/>
            </c:ext>
          </c:extLst>
        </c:ser>
        <c:ser>
          <c:idx val="34"/>
          <c:order val="34"/>
          <c:tx>
            <c:strRef>
              <c:f>'US Treaseury Par Rate Curve'!$A$37</c:f>
              <c:strCache>
                <c:ptCount val="1"/>
                <c:pt idx="0">
                  <c:v>09/28/2022</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Curve'!$B$37:$N$37</c15:sqref>
                  </c15:fullRef>
                </c:ext>
              </c:extLst>
              <c:f>('US Treaseury Par Rate Curve'!$B$37:$D$37,'US Treaseury Par Rate Curve'!$F$37:$N$37)</c:f>
            </c:numRef>
          </c:val>
          <c:smooth val="0"/>
          <c:extLst>
            <c:ext xmlns:c16="http://schemas.microsoft.com/office/drawing/2014/chart" uri="{C3380CC4-5D6E-409C-BE32-E72D297353CC}">
              <c16:uniqueId val="{00000022-578E-4457-9C2D-2671F129972A}"/>
            </c:ext>
          </c:extLst>
        </c:ser>
        <c:ser>
          <c:idx val="35"/>
          <c:order val="35"/>
          <c:tx>
            <c:strRef>
              <c:f>'US Treaseury Par Rate Curve'!$A$38</c:f>
              <c:strCache>
                <c:ptCount val="1"/>
                <c:pt idx="0">
                  <c:v>09/27/2022</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Curve'!$B$38:$N$38</c15:sqref>
                  </c15:fullRef>
                </c:ext>
              </c:extLst>
              <c:f>('US Treaseury Par Rate Curve'!$B$38:$D$38,'US Treaseury Par Rate Curve'!$F$38:$N$38)</c:f>
            </c:numRef>
          </c:val>
          <c:smooth val="0"/>
          <c:extLst>
            <c:ext xmlns:c16="http://schemas.microsoft.com/office/drawing/2014/chart" uri="{C3380CC4-5D6E-409C-BE32-E72D297353CC}">
              <c16:uniqueId val="{00000023-578E-4457-9C2D-2671F129972A}"/>
            </c:ext>
          </c:extLst>
        </c:ser>
        <c:ser>
          <c:idx val="36"/>
          <c:order val="36"/>
          <c:tx>
            <c:strRef>
              <c:f>'US Treaseury Par Rate Curve'!$A$39</c:f>
              <c:strCache>
                <c:ptCount val="1"/>
                <c:pt idx="0">
                  <c:v>09/26/2022</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Curve'!$B$39:$N$39</c15:sqref>
                  </c15:fullRef>
                </c:ext>
              </c:extLst>
              <c:f>('US Treaseury Par Rate Curve'!$B$39:$D$39,'US Treaseury Par Rate Curve'!$F$39:$N$39)</c:f>
            </c:numRef>
          </c:val>
          <c:smooth val="0"/>
          <c:extLst>
            <c:ext xmlns:c16="http://schemas.microsoft.com/office/drawing/2014/chart" uri="{C3380CC4-5D6E-409C-BE32-E72D297353CC}">
              <c16:uniqueId val="{00000024-578E-4457-9C2D-2671F129972A}"/>
            </c:ext>
          </c:extLst>
        </c:ser>
        <c:ser>
          <c:idx val="37"/>
          <c:order val="37"/>
          <c:tx>
            <c:strRef>
              <c:f>'US Treaseury Par Rate Curve'!$A$40</c:f>
              <c:strCache>
                <c:ptCount val="1"/>
                <c:pt idx="0">
                  <c:v>09/23/2022</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Curve'!$B$40:$N$40</c15:sqref>
                  </c15:fullRef>
                </c:ext>
              </c:extLst>
              <c:f>('US Treaseury Par Rate Curve'!$B$40:$D$40,'US Treaseury Par Rate Curve'!$F$40:$N$40)</c:f>
            </c:numRef>
          </c:val>
          <c:smooth val="0"/>
          <c:extLst>
            <c:ext xmlns:c16="http://schemas.microsoft.com/office/drawing/2014/chart" uri="{C3380CC4-5D6E-409C-BE32-E72D297353CC}">
              <c16:uniqueId val="{00000025-578E-4457-9C2D-2671F129972A}"/>
            </c:ext>
          </c:extLst>
        </c:ser>
        <c:ser>
          <c:idx val="38"/>
          <c:order val="38"/>
          <c:tx>
            <c:strRef>
              <c:f>'US Treaseury Par Rate Curve'!$A$41</c:f>
              <c:strCache>
                <c:ptCount val="1"/>
                <c:pt idx="0">
                  <c:v>09/22/2022</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Curve'!$B$41:$N$41</c15:sqref>
                  </c15:fullRef>
                </c:ext>
              </c:extLst>
              <c:f>('US Treaseury Par Rate Curve'!$B$41:$D$41,'US Treaseury Par Rate Curve'!$F$41:$N$41)</c:f>
            </c:numRef>
          </c:val>
          <c:smooth val="0"/>
          <c:extLst>
            <c:ext xmlns:c16="http://schemas.microsoft.com/office/drawing/2014/chart" uri="{C3380CC4-5D6E-409C-BE32-E72D297353CC}">
              <c16:uniqueId val="{00000026-578E-4457-9C2D-2671F129972A}"/>
            </c:ext>
          </c:extLst>
        </c:ser>
        <c:ser>
          <c:idx val="39"/>
          <c:order val="39"/>
          <c:tx>
            <c:strRef>
              <c:f>'US Treaseury Par Rate Curve'!$A$42</c:f>
              <c:strCache>
                <c:ptCount val="1"/>
                <c:pt idx="0">
                  <c:v>09/21/2022</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Curve'!$B$42:$N$42</c15:sqref>
                  </c15:fullRef>
                </c:ext>
              </c:extLst>
              <c:f>('US Treaseury Par Rate Curve'!$B$42:$D$42,'US Treaseury Par Rate Curve'!$F$42:$N$42)</c:f>
            </c:numRef>
          </c:val>
          <c:smooth val="0"/>
          <c:extLst>
            <c:ext xmlns:c16="http://schemas.microsoft.com/office/drawing/2014/chart" uri="{C3380CC4-5D6E-409C-BE32-E72D297353CC}">
              <c16:uniqueId val="{00000027-578E-4457-9C2D-2671F129972A}"/>
            </c:ext>
          </c:extLst>
        </c:ser>
        <c:ser>
          <c:idx val="40"/>
          <c:order val="40"/>
          <c:tx>
            <c:strRef>
              <c:f>'US Treaseury Par Rate Curve'!$A$43</c:f>
              <c:strCache>
                <c:ptCount val="1"/>
                <c:pt idx="0">
                  <c:v>09/20/2022</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Curve'!$B$43:$N$43</c15:sqref>
                  </c15:fullRef>
                </c:ext>
              </c:extLst>
              <c:f>('US Treaseury Par Rate Curve'!$B$43:$D$43,'US Treaseury Par Rate Curve'!$F$43:$N$43)</c:f>
            </c:numRef>
          </c:val>
          <c:smooth val="0"/>
          <c:extLst>
            <c:ext xmlns:c16="http://schemas.microsoft.com/office/drawing/2014/chart" uri="{C3380CC4-5D6E-409C-BE32-E72D297353CC}">
              <c16:uniqueId val="{00000028-578E-4457-9C2D-2671F129972A}"/>
            </c:ext>
          </c:extLst>
        </c:ser>
        <c:ser>
          <c:idx val="42"/>
          <c:order val="42"/>
          <c:tx>
            <c:strRef>
              <c:f>'US Treaseury Par Rate Curve'!$A$45</c:f>
              <c:strCache>
                <c:ptCount val="1"/>
                <c:pt idx="0">
                  <c:v>09/16/2022</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Curve'!$B$45:$N$45</c15:sqref>
                  </c15:fullRef>
                </c:ext>
              </c:extLst>
              <c:f>('US Treaseury Par Rate Curve'!$B$45:$D$45,'US Treaseury Par Rate Curve'!$F$45:$N$45)</c:f>
            </c:numRef>
          </c:val>
          <c:smooth val="0"/>
          <c:extLst>
            <c:ext xmlns:c16="http://schemas.microsoft.com/office/drawing/2014/chart" uri="{C3380CC4-5D6E-409C-BE32-E72D297353CC}">
              <c16:uniqueId val="{0000002A-578E-4457-9C2D-2671F129972A}"/>
            </c:ext>
          </c:extLst>
        </c:ser>
        <c:ser>
          <c:idx val="43"/>
          <c:order val="43"/>
          <c:tx>
            <c:strRef>
              <c:f>'US Treaseury Par Rate Curve'!$A$46</c:f>
              <c:strCache>
                <c:ptCount val="1"/>
                <c:pt idx="0">
                  <c:v>09/15/2022</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Curve'!$B$46:$N$46</c15:sqref>
                  </c15:fullRef>
                </c:ext>
              </c:extLst>
              <c:f>('US Treaseury Par Rate Curve'!$B$46:$D$46,'US Treaseury Par Rate Curve'!$F$46:$N$46)</c:f>
            </c:numRef>
          </c:val>
          <c:smooth val="0"/>
          <c:extLst>
            <c:ext xmlns:c16="http://schemas.microsoft.com/office/drawing/2014/chart" uri="{C3380CC4-5D6E-409C-BE32-E72D297353CC}">
              <c16:uniqueId val="{0000002B-578E-4457-9C2D-2671F129972A}"/>
            </c:ext>
          </c:extLst>
        </c:ser>
        <c:ser>
          <c:idx val="44"/>
          <c:order val="44"/>
          <c:tx>
            <c:strRef>
              <c:f>'US Treaseury Par Rate Curve'!$A$47</c:f>
              <c:strCache>
                <c:ptCount val="1"/>
                <c:pt idx="0">
                  <c:v>09/14/2022</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Curve'!$B$47:$N$47</c15:sqref>
                  </c15:fullRef>
                </c:ext>
              </c:extLst>
              <c:f>('US Treaseury Par Rate Curve'!$B$47:$D$47,'US Treaseury Par Rate Curve'!$F$47:$N$47)</c:f>
            </c:numRef>
          </c:val>
          <c:smooth val="0"/>
          <c:extLst>
            <c:ext xmlns:c16="http://schemas.microsoft.com/office/drawing/2014/chart" uri="{C3380CC4-5D6E-409C-BE32-E72D297353CC}">
              <c16:uniqueId val="{0000002C-578E-4457-9C2D-2671F129972A}"/>
            </c:ext>
          </c:extLst>
        </c:ser>
        <c:ser>
          <c:idx val="45"/>
          <c:order val="45"/>
          <c:tx>
            <c:strRef>
              <c:f>'US Treaseury Par Rate Curve'!$A$48</c:f>
              <c:strCache>
                <c:ptCount val="1"/>
                <c:pt idx="0">
                  <c:v>09/13/2022</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Curve'!$B$48:$N$48</c15:sqref>
                  </c15:fullRef>
                </c:ext>
              </c:extLst>
              <c:f>('US Treaseury Par Rate Curve'!$B$48:$D$48,'US Treaseury Par Rate Curve'!$F$48:$N$48)</c:f>
            </c:numRef>
          </c:val>
          <c:smooth val="0"/>
          <c:extLst>
            <c:ext xmlns:c16="http://schemas.microsoft.com/office/drawing/2014/chart" uri="{C3380CC4-5D6E-409C-BE32-E72D297353CC}">
              <c16:uniqueId val="{0000002D-578E-4457-9C2D-2671F129972A}"/>
            </c:ext>
          </c:extLst>
        </c:ser>
        <c:ser>
          <c:idx val="46"/>
          <c:order val="46"/>
          <c:tx>
            <c:strRef>
              <c:f>'US Treaseury Par Rate Curve'!$A$49</c:f>
              <c:strCache>
                <c:ptCount val="1"/>
                <c:pt idx="0">
                  <c:v>9/12/2022</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Curve'!$B$49:$N$49</c15:sqref>
                  </c15:fullRef>
                </c:ext>
              </c:extLst>
              <c:f>('US Treaseury Par Rate Curve'!$B$49:$D$49,'US Treaseury Par Rate Curve'!$F$49:$N$49)</c:f>
            </c:numRef>
          </c:val>
          <c:smooth val="0"/>
          <c:extLst>
            <c:ext xmlns:c16="http://schemas.microsoft.com/office/drawing/2014/chart" uri="{C3380CC4-5D6E-409C-BE32-E72D297353CC}">
              <c16:uniqueId val="{0000002E-578E-4457-9C2D-2671F129972A}"/>
            </c:ext>
          </c:extLst>
        </c:ser>
        <c:ser>
          <c:idx val="47"/>
          <c:order val="47"/>
          <c:tx>
            <c:strRef>
              <c:f>'US Treaseury Par Rate Curve'!$A$50</c:f>
              <c:strCache>
                <c:ptCount val="1"/>
                <c:pt idx="0">
                  <c:v>9/9/2022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Curve'!$B$50:$N$50</c15:sqref>
                  </c15:fullRef>
                </c:ext>
              </c:extLst>
              <c:f>('US Treaseury Par Rate Curve'!$B$50:$D$50,'US Treaseury Par Rate Curve'!$F$50:$N$50)</c:f>
            </c:numRef>
          </c:val>
          <c:smooth val="0"/>
          <c:extLst>
            <c:ext xmlns:c16="http://schemas.microsoft.com/office/drawing/2014/chart" uri="{C3380CC4-5D6E-409C-BE32-E72D297353CC}">
              <c16:uniqueId val="{0000002F-578E-4457-9C2D-2671F129972A}"/>
            </c:ext>
          </c:extLst>
        </c:ser>
        <c:ser>
          <c:idx val="48"/>
          <c:order val="48"/>
          <c:tx>
            <c:strRef>
              <c:f>'US Treaseury Par Rate Curve'!$A$51</c:f>
              <c:strCache>
                <c:ptCount val="1"/>
                <c:pt idx="0">
                  <c:v>9/8/2022</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Curve'!$B$51:$N$51</c15:sqref>
                  </c15:fullRef>
                </c:ext>
              </c:extLst>
              <c:f>('US Treaseury Par Rate Curve'!$B$51:$D$51,'US Treaseury Par Rate Curve'!$F$51:$N$51)</c:f>
            </c:numRef>
          </c:val>
          <c:smooth val="0"/>
          <c:extLst>
            <c:ext xmlns:c16="http://schemas.microsoft.com/office/drawing/2014/chart" uri="{C3380CC4-5D6E-409C-BE32-E72D297353CC}">
              <c16:uniqueId val="{00000030-578E-4457-9C2D-2671F129972A}"/>
            </c:ext>
          </c:extLst>
        </c:ser>
        <c:ser>
          <c:idx val="49"/>
          <c:order val="49"/>
          <c:tx>
            <c:strRef>
              <c:f>'US Treaseury Par Rate Curve'!$A$52</c:f>
              <c:strCache>
                <c:ptCount val="1"/>
                <c:pt idx="0">
                  <c:v>9/7/2022</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Curve'!$B$52:$N$52</c15:sqref>
                  </c15:fullRef>
                </c:ext>
              </c:extLst>
              <c:f>('US Treaseury Par Rate Curve'!$B$52:$D$52,'US Treaseury Par Rate Curve'!$F$52:$N$52)</c:f>
            </c:numRef>
          </c:val>
          <c:smooth val="0"/>
          <c:extLst>
            <c:ext xmlns:c16="http://schemas.microsoft.com/office/drawing/2014/chart" uri="{C3380CC4-5D6E-409C-BE32-E72D297353CC}">
              <c16:uniqueId val="{00000031-578E-4457-9C2D-2671F129972A}"/>
            </c:ext>
          </c:extLst>
        </c:ser>
        <c:ser>
          <c:idx val="50"/>
          <c:order val="50"/>
          <c:tx>
            <c:strRef>
              <c:f>'US Treaseury Par Rate Curve'!$A$53</c:f>
              <c:strCache>
                <c:ptCount val="1"/>
                <c:pt idx="0">
                  <c:v>9/6/2022</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Curve'!$B$53:$N$53</c15:sqref>
                  </c15:fullRef>
                </c:ext>
              </c:extLst>
              <c:f>('US Treaseury Par Rate Curve'!$B$53:$D$53,'US Treaseury Par Rate Curve'!$F$53:$N$53)</c:f>
            </c:numRef>
          </c:val>
          <c:smooth val="0"/>
          <c:extLst>
            <c:ext xmlns:c16="http://schemas.microsoft.com/office/drawing/2014/chart" uri="{C3380CC4-5D6E-409C-BE32-E72D297353CC}">
              <c16:uniqueId val="{00000032-578E-4457-9C2D-2671F129972A}"/>
            </c:ext>
          </c:extLst>
        </c:ser>
        <c:ser>
          <c:idx val="51"/>
          <c:order val="51"/>
          <c:tx>
            <c:strRef>
              <c:f>'US Treaseury Par Rate Curve'!$A$54</c:f>
              <c:strCache>
                <c:ptCount val="1"/>
                <c:pt idx="0">
                  <c:v>9/2/2022</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Curve'!$B$54:$N$54</c15:sqref>
                  </c15:fullRef>
                </c:ext>
              </c:extLst>
              <c:f>('US Treaseury Par Rate Curve'!$B$54:$D$54,'US Treaseury Par Rate Curve'!$F$54:$N$54)</c:f>
            </c:numRef>
          </c:val>
          <c:smooth val="0"/>
          <c:extLst>
            <c:ext xmlns:c16="http://schemas.microsoft.com/office/drawing/2014/chart" uri="{C3380CC4-5D6E-409C-BE32-E72D297353CC}">
              <c16:uniqueId val="{00000033-578E-4457-9C2D-2671F129972A}"/>
            </c:ext>
          </c:extLst>
        </c:ser>
        <c:ser>
          <c:idx val="52"/>
          <c:order val="52"/>
          <c:tx>
            <c:strRef>
              <c:f>'US Treaseury Par Rate Curve'!$A$55</c:f>
              <c:strCache>
                <c:ptCount val="1"/>
                <c:pt idx="0">
                  <c:v>9/1/2022</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Curve'!$B$55:$N$55</c15:sqref>
                  </c15:fullRef>
                </c:ext>
              </c:extLst>
              <c:f>('US Treaseury Par Rate Curve'!$B$55:$D$55,'US Treaseury Par Rate Curve'!$F$55:$N$55)</c:f>
            </c:numRef>
          </c:val>
          <c:smooth val="0"/>
          <c:extLst>
            <c:ext xmlns:c16="http://schemas.microsoft.com/office/drawing/2014/chart" uri="{C3380CC4-5D6E-409C-BE32-E72D297353CC}">
              <c16:uniqueId val="{00000034-578E-4457-9C2D-2671F129972A}"/>
            </c:ext>
          </c:extLst>
        </c:ser>
        <c:ser>
          <c:idx val="53"/>
          <c:order val="53"/>
          <c:tx>
            <c:strRef>
              <c:f>'US Treaseury Par Rate Curve'!$A$56</c:f>
              <c:strCache>
                <c:ptCount val="1"/>
                <c:pt idx="0">
                  <c:v>08/31/2022</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Curve'!$B$56:$N$56</c15:sqref>
                  </c15:fullRef>
                </c:ext>
              </c:extLst>
              <c:f>('US Treaseury Par Rate Curve'!$B$56:$D$56,'US Treaseury Par Rate Curve'!$F$56:$N$56)</c:f>
            </c:numRef>
          </c:val>
          <c:smooth val="0"/>
          <c:extLst>
            <c:ext xmlns:c16="http://schemas.microsoft.com/office/drawing/2014/chart" uri="{C3380CC4-5D6E-409C-BE32-E72D297353CC}">
              <c16:uniqueId val="{00000035-578E-4457-9C2D-2671F129972A}"/>
            </c:ext>
          </c:extLst>
        </c:ser>
        <c:ser>
          <c:idx val="54"/>
          <c:order val="54"/>
          <c:tx>
            <c:strRef>
              <c:f>'US Treaseury Par Rate Curve'!$A$57</c:f>
              <c:strCache>
                <c:ptCount val="1"/>
                <c:pt idx="0">
                  <c:v>08/30/2022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Curve'!$B$57:$N$57</c15:sqref>
                  </c15:fullRef>
                </c:ext>
              </c:extLst>
              <c:f>('US Treaseury Par Rate Curve'!$B$57:$D$57,'US Treaseury Par Rate Curve'!$F$57:$N$57)</c:f>
            </c:numRef>
          </c:val>
          <c:smooth val="0"/>
          <c:extLst>
            <c:ext xmlns:c16="http://schemas.microsoft.com/office/drawing/2014/chart" uri="{C3380CC4-5D6E-409C-BE32-E72D297353CC}">
              <c16:uniqueId val="{00000036-578E-4457-9C2D-2671F129972A}"/>
            </c:ext>
          </c:extLst>
        </c:ser>
        <c:ser>
          <c:idx val="55"/>
          <c:order val="55"/>
          <c:tx>
            <c:strRef>
              <c:f>'US Treaseury Par Rate Curve'!$A$58</c:f>
              <c:strCache>
                <c:ptCount val="1"/>
                <c:pt idx="0">
                  <c:v>08/29/2022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Curve'!$B$58:$N$58</c15:sqref>
                  </c15:fullRef>
                </c:ext>
              </c:extLst>
              <c:f>('US Treaseury Par Rate Curve'!$B$58:$D$58,'US Treaseury Par Rate Curve'!$F$58:$N$58)</c:f>
            </c:numRef>
          </c:val>
          <c:smooth val="0"/>
          <c:extLst>
            <c:ext xmlns:c16="http://schemas.microsoft.com/office/drawing/2014/chart" uri="{C3380CC4-5D6E-409C-BE32-E72D297353CC}">
              <c16:uniqueId val="{00000037-578E-4457-9C2D-2671F129972A}"/>
            </c:ext>
          </c:extLst>
        </c:ser>
        <c:ser>
          <c:idx val="56"/>
          <c:order val="56"/>
          <c:tx>
            <c:strRef>
              <c:f>'US Treaseury Par Rate Curve'!$A$59</c:f>
              <c:strCache>
                <c:ptCount val="1"/>
                <c:pt idx="0">
                  <c:v>08/26/2022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Curve'!$B$59:$N$59</c15:sqref>
                  </c15:fullRef>
                </c:ext>
              </c:extLst>
              <c:f>('US Treaseury Par Rate Curve'!$B$59:$D$59,'US Treaseury Par Rate Curve'!$F$59:$N$59)</c:f>
            </c:numRef>
          </c:val>
          <c:smooth val="0"/>
          <c:extLst>
            <c:ext xmlns:c16="http://schemas.microsoft.com/office/drawing/2014/chart" uri="{C3380CC4-5D6E-409C-BE32-E72D297353CC}">
              <c16:uniqueId val="{00000038-578E-4457-9C2D-2671F129972A}"/>
            </c:ext>
          </c:extLst>
        </c:ser>
        <c:ser>
          <c:idx val="57"/>
          <c:order val="57"/>
          <c:tx>
            <c:strRef>
              <c:f>'US Treaseury Par Rate Curve'!$A$60</c:f>
              <c:strCache>
                <c:ptCount val="1"/>
                <c:pt idx="0">
                  <c:v>08/25/2022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Curve'!$B$60:$N$60</c15:sqref>
                  </c15:fullRef>
                </c:ext>
              </c:extLst>
              <c:f>('US Treaseury Par Rate Curve'!$B$60:$D$60,'US Treaseury Par Rate Curve'!$F$60:$N$60)</c:f>
            </c:numRef>
          </c:val>
          <c:smooth val="0"/>
          <c:extLst>
            <c:ext xmlns:c16="http://schemas.microsoft.com/office/drawing/2014/chart" uri="{C3380CC4-5D6E-409C-BE32-E72D297353CC}">
              <c16:uniqueId val="{00000039-578E-4457-9C2D-2671F129972A}"/>
            </c:ext>
          </c:extLst>
        </c:ser>
        <c:ser>
          <c:idx val="58"/>
          <c:order val="58"/>
          <c:tx>
            <c:strRef>
              <c:f>'US Treaseury Par Rate Curve'!$A$61</c:f>
              <c:strCache>
                <c:ptCount val="1"/>
                <c:pt idx="0">
                  <c:v>08/24/2022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Curve'!$B$61:$N$61</c15:sqref>
                  </c15:fullRef>
                </c:ext>
              </c:extLst>
              <c:f>('US Treaseury Par Rate Curve'!$B$61:$D$61,'US Treaseury Par Rate Curve'!$F$61:$N$61)</c:f>
            </c:numRef>
          </c:val>
          <c:smooth val="0"/>
          <c:extLst>
            <c:ext xmlns:c16="http://schemas.microsoft.com/office/drawing/2014/chart" uri="{C3380CC4-5D6E-409C-BE32-E72D297353CC}">
              <c16:uniqueId val="{0000003A-578E-4457-9C2D-2671F129972A}"/>
            </c:ext>
          </c:extLst>
        </c:ser>
        <c:ser>
          <c:idx val="59"/>
          <c:order val="59"/>
          <c:tx>
            <c:strRef>
              <c:f>'US Treaseury Par Rate Curve'!$A$62</c:f>
              <c:strCache>
                <c:ptCount val="1"/>
                <c:pt idx="0">
                  <c:v>08/23/2022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Curve'!$B$62:$N$62</c15:sqref>
                  </c15:fullRef>
                </c:ext>
              </c:extLst>
              <c:f>('US Treaseury Par Rate Curve'!$B$62:$D$62,'US Treaseury Par Rate Curve'!$F$62:$N$62)</c:f>
            </c:numRef>
          </c:val>
          <c:smooth val="0"/>
          <c:extLst>
            <c:ext xmlns:c16="http://schemas.microsoft.com/office/drawing/2014/chart" uri="{C3380CC4-5D6E-409C-BE32-E72D297353CC}">
              <c16:uniqueId val="{0000003B-578E-4457-9C2D-2671F129972A}"/>
            </c:ext>
          </c:extLst>
        </c:ser>
        <c:ser>
          <c:idx val="60"/>
          <c:order val="60"/>
          <c:tx>
            <c:strRef>
              <c:f>'US Treaseury Par Rate Curve'!$A$63</c:f>
              <c:strCache>
                <c:ptCount val="1"/>
                <c:pt idx="0">
                  <c:v>08/22/2022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Curve'!$B$63:$N$63</c15:sqref>
                  </c15:fullRef>
                </c:ext>
              </c:extLst>
              <c:f>('US Treaseury Par Rate Curve'!$B$63:$D$63,'US Treaseury Par Rate Curve'!$F$63:$N$63)</c:f>
            </c:numRef>
          </c:val>
          <c:smooth val="0"/>
          <c:extLst>
            <c:ext xmlns:c16="http://schemas.microsoft.com/office/drawing/2014/chart" uri="{C3380CC4-5D6E-409C-BE32-E72D297353CC}">
              <c16:uniqueId val="{0000003C-578E-4457-9C2D-2671F129972A}"/>
            </c:ext>
          </c:extLst>
        </c:ser>
        <c:ser>
          <c:idx val="61"/>
          <c:order val="61"/>
          <c:tx>
            <c:strRef>
              <c:f>'US Treaseury Par Rate Curve'!$A$64</c:f>
              <c:strCache>
                <c:ptCount val="1"/>
                <c:pt idx="0">
                  <c:v>08/19/2022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Curve'!$B$64:$N$64</c15:sqref>
                  </c15:fullRef>
                </c:ext>
              </c:extLst>
              <c:f>('US Treaseury Par Rate Curve'!$B$64:$D$64,'US Treaseury Par Rate Curve'!$F$64:$N$64)</c:f>
            </c:numRef>
          </c:val>
          <c:smooth val="0"/>
          <c:extLst>
            <c:ext xmlns:c16="http://schemas.microsoft.com/office/drawing/2014/chart" uri="{C3380CC4-5D6E-409C-BE32-E72D297353CC}">
              <c16:uniqueId val="{0000003D-578E-4457-9C2D-2671F129972A}"/>
            </c:ext>
          </c:extLst>
        </c:ser>
        <c:ser>
          <c:idx val="62"/>
          <c:order val="62"/>
          <c:tx>
            <c:strRef>
              <c:f>'US Treaseury Par Rate Curve'!$A$65</c:f>
              <c:strCache>
                <c:ptCount val="1"/>
                <c:pt idx="0">
                  <c:v>08/18/2022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Curve'!$B$65:$N$65</c15:sqref>
                  </c15:fullRef>
                </c:ext>
              </c:extLst>
              <c:f>('US Treaseury Par Rate Curve'!$B$65:$D$65,'US Treaseury Par Rate Curve'!$F$65:$N$65)</c:f>
            </c:numRef>
          </c:val>
          <c:smooth val="0"/>
          <c:extLst>
            <c:ext xmlns:c16="http://schemas.microsoft.com/office/drawing/2014/chart" uri="{C3380CC4-5D6E-409C-BE32-E72D297353CC}">
              <c16:uniqueId val="{0000003E-578E-4457-9C2D-2671F129972A}"/>
            </c:ext>
          </c:extLst>
        </c:ser>
        <c:ser>
          <c:idx val="63"/>
          <c:order val="63"/>
          <c:tx>
            <c:strRef>
              <c:f>'US Treaseury Par Rate Curve'!$A$66</c:f>
              <c:strCache>
                <c:ptCount val="1"/>
                <c:pt idx="0">
                  <c:v>08/17/2022</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Curve'!$B$66:$N$66</c15:sqref>
                  </c15:fullRef>
                </c:ext>
              </c:extLst>
              <c:f>('US Treaseury Par Rate Curve'!$B$66:$D$66,'US Treaseury Par Rate Curve'!$F$66:$N$66)</c:f>
            </c:numRef>
          </c:val>
          <c:smooth val="0"/>
          <c:extLst>
            <c:ext xmlns:c16="http://schemas.microsoft.com/office/drawing/2014/chart" uri="{C3380CC4-5D6E-409C-BE32-E72D297353CC}">
              <c16:uniqueId val="{0000003F-578E-4457-9C2D-2671F129972A}"/>
            </c:ext>
          </c:extLst>
        </c:ser>
        <c:ser>
          <c:idx val="64"/>
          <c:order val="64"/>
          <c:tx>
            <c:strRef>
              <c:f>'US Treaseury Par Rate Curve'!$A$67</c:f>
              <c:strCache>
                <c:ptCount val="1"/>
                <c:pt idx="0">
                  <c:v>08/16/2022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Curve'!$B$67:$N$67</c15:sqref>
                  </c15:fullRef>
                </c:ext>
              </c:extLst>
              <c:f>('US Treaseury Par Rate Curve'!$B$67:$D$67,'US Treaseury Par Rate Curve'!$F$67:$N$67)</c:f>
            </c:numRef>
          </c:val>
          <c:smooth val="0"/>
          <c:extLst>
            <c:ext xmlns:c16="http://schemas.microsoft.com/office/drawing/2014/chart" uri="{C3380CC4-5D6E-409C-BE32-E72D297353CC}">
              <c16:uniqueId val="{00000040-578E-4457-9C2D-2671F129972A}"/>
            </c:ext>
          </c:extLst>
        </c:ser>
        <c:ser>
          <c:idx val="65"/>
          <c:order val="65"/>
          <c:tx>
            <c:strRef>
              <c:f>'US Treaseury Par Rate Curve'!$A$68</c:f>
              <c:strCache>
                <c:ptCount val="1"/>
                <c:pt idx="0">
                  <c:v>08/15/2022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Curve'!$B$68:$N$68</c15:sqref>
                  </c15:fullRef>
                </c:ext>
              </c:extLst>
              <c:f>('US Treaseury Par Rate Curve'!$B$68:$D$68,'US Treaseury Par Rate Curve'!$F$68:$N$68)</c:f>
            </c:numRef>
          </c:val>
          <c:smooth val="0"/>
          <c:extLst>
            <c:ext xmlns:c16="http://schemas.microsoft.com/office/drawing/2014/chart" uri="{C3380CC4-5D6E-409C-BE32-E72D297353CC}">
              <c16:uniqueId val="{00000041-578E-4457-9C2D-2671F129972A}"/>
            </c:ext>
          </c:extLst>
        </c:ser>
        <c:ser>
          <c:idx val="66"/>
          <c:order val="66"/>
          <c:tx>
            <c:strRef>
              <c:f>'US Treaseury Par Rate Curve'!$A$69</c:f>
              <c:strCache>
                <c:ptCount val="1"/>
                <c:pt idx="0">
                  <c:v>8/12/2022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Curve'!$B$69:$N$69</c15:sqref>
                  </c15:fullRef>
                </c:ext>
              </c:extLst>
              <c:f>('US Treaseury Par Rate Curve'!$B$69:$D$69,'US Treaseury Par Rate Curve'!$F$69:$N$69)</c:f>
            </c:numRef>
          </c:val>
          <c:smooth val="0"/>
          <c:extLst>
            <c:ext xmlns:c16="http://schemas.microsoft.com/office/drawing/2014/chart" uri="{C3380CC4-5D6E-409C-BE32-E72D297353CC}">
              <c16:uniqueId val="{00000042-578E-4457-9C2D-2671F129972A}"/>
            </c:ext>
          </c:extLst>
        </c:ser>
        <c:ser>
          <c:idx val="67"/>
          <c:order val="67"/>
          <c:tx>
            <c:strRef>
              <c:f>'US Treaseury Par Rate Curve'!$A$70</c:f>
              <c:strCache>
                <c:ptCount val="1"/>
                <c:pt idx="0">
                  <c:v>8/11/2022</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Curve'!$B$70:$N$70</c15:sqref>
                  </c15:fullRef>
                </c:ext>
              </c:extLst>
              <c:f>('US Treaseury Par Rate Curve'!$B$70:$D$70,'US Treaseury Par Rate Curve'!$F$70:$N$70)</c:f>
            </c:numRef>
          </c:val>
          <c:smooth val="0"/>
          <c:extLst>
            <c:ext xmlns:c16="http://schemas.microsoft.com/office/drawing/2014/chart" uri="{C3380CC4-5D6E-409C-BE32-E72D297353CC}">
              <c16:uniqueId val="{00000043-578E-4457-9C2D-2671F129972A}"/>
            </c:ext>
          </c:extLst>
        </c:ser>
        <c:ser>
          <c:idx val="68"/>
          <c:order val="68"/>
          <c:tx>
            <c:strRef>
              <c:f>'US Treaseury Par Rate Curve'!$A$71</c:f>
              <c:strCache>
                <c:ptCount val="1"/>
                <c:pt idx="0">
                  <c:v>8/10/2022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Curve'!$B$71:$N$71</c15:sqref>
                  </c15:fullRef>
                </c:ext>
              </c:extLst>
              <c:f>('US Treaseury Par Rate Curve'!$B$71:$D$71,'US Treaseury Par Rate Curve'!$F$71:$N$71)</c:f>
            </c:numRef>
          </c:val>
          <c:smooth val="0"/>
          <c:extLst>
            <c:ext xmlns:c16="http://schemas.microsoft.com/office/drawing/2014/chart" uri="{C3380CC4-5D6E-409C-BE32-E72D297353CC}">
              <c16:uniqueId val="{00000044-578E-4457-9C2D-2671F129972A}"/>
            </c:ext>
          </c:extLst>
        </c:ser>
        <c:ser>
          <c:idx val="69"/>
          <c:order val="69"/>
          <c:tx>
            <c:strRef>
              <c:f>'US Treaseury Par Rate Curve'!$A$72</c:f>
              <c:strCache>
                <c:ptCount val="1"/>
                <c:pt idx="0">
                  <c:v>8/9/2022</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Curve'!$B$72:$N$72</c15:sqref>
                  </c15:fullRef>
                </c:ext>
              </c:extLst>
              <c:f>('US Treaseury Par Rate Curve'!$B$72:$D$72,'US Treaseury Par Rate Curve'!$F$72:$N$72)</c:f>
            </c:numRef>
          </c:val>
          <c:smooth val="0"/>
          <c:extLst>
            <c:ext xmlns:c16="http://schemas.microsoft.com/office/drawing/2014/chart" uri="{C3380CC4-5D6E-409C-BE32-E72D297353CC}">
              <c16:uniqueId val="{00000045-578E-4457-9C2D-2671F129972A}"/>
            </c:ext>
          </c:extLst>
        </c:ser>
        <c:ser>
          <c:idx val="70"/>
          <c:order val="70"/>
          <c:tx>
            <c:strRef>
              <c:f>'US Treaseury Par Rate Curve'!$A$73</c:f>
              <c:strCache>
                <c:ptCount val="1"/>
                <c:pt idx="0">
                  <c:v>8/8/2022</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Curve'!$B$73:$N$73</c15:sqref>
                  </c15:fullRef>
                </c:ext>
              </c:extLst>
              <c:f>('US Treaseury Par Rate Curve'!$B$73:$D$73,'US Treaseury Par Rate Curve'!$F$73:$N$73)</c:f>
            </c:numRef>
          </c:val>
          <c:smooth val="0"/>
          <c:extLst>
            <c:ext xmlns:c16="http://schemas.microsoft.com/office/drawing/2014/chart" uri="{C3380CC4-5D6E-409C-BE32-E72D297353CC}">
              <c16:uniqueId val="{00000046-578E-4457-9C2D-2671F129972A}"/>
            </c:ext>
          </c:extLst>
        </c:ser>
        <c:ser>
          <c:idx val="71"/>
          <c:order val="71"/>
          <c:tx>
            <c:strRef>
              <c:f>'US Treaseury Par Rate Curve'!$A$74</c:f>
              <c:strCache>
                <c:ptCount val="1"/>
                <c:pt idx="0">
                  <c:v>8/5/2022</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Curve'!$B$74:$N$74</c15:sqref>
                  </c15:fullRef>
                </c:ext>
              </c:extLst>
              <c:f>('US Treaseury Par Rate Curve'!$B$74:$D$74,'US Treaseury Par Rate Curve'!$F$74:$N$74)</c:f>
            </c:numRef>
          </c:val>
          <c:smooth val="0"/>
          <c:extLst>
            <c:ext xmlns:c16="http://schemas.microsoft.com/office/drawing/2014/chart" uri="{C3380CC4-5D6E-409C-BE32-E72D297353CC}">
              <c16:uniqueId val="{00000047-578E-4457-9C2D-2671F129972A}"/>
            </c:ext>
          </c:extLst>
        </c:ser>
        <c:ser>
          <c:idx val="72"/>
          <c:order val="72"/>
          <c:tx>
            <c:strRef>
              <c:f>'US Treaseury Par Rate Curve'!$A$75</c:f>
              <c:strCache>
                <c:ptCount val="1"/>
                <c:pt idx="0">
                  <c:v>8/4/2022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Curve'!$B$75:$N$75</c15:sqref>
                  </c15:fullRef>
                </c:ext>
              </c:extLst>
              <c:f>('US Treaseury Par Rate Curve'!$B$75:$D$75,'US Treaseury Par Rate Curve'!$F$75:$N$75)</c:f>
            </c:numRef>
          </c:val>
          <c:smooth val="0"/>
          <c:extLst>
            <c:ext xmlns:c16="http://schemas.microsoft.com/office/drawing/2014/chart" uri="{C3380CC4-5D6E-409C-BE32-E72D297353CC}">
              <c16:uniqueId val="{00000048-578E-4457-9C2D-2671F129972A}"/>
            </c:ext>
          </c:extLst>
        </c:ser>
        <c:ser>
          <c:idx val="73"/>
          <c:order val="73"/>
          <c:tx>
            <c:strRef>
              <c:f>'US Treaseury Par Rate Curve'!$A$76</c:f>
              <c:strCache>
                <c:ptCount val="1"/>
                <c:pt idx="0">
                  <c:v>8/3/2022</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Curve'!$B$76:$N$76</c15:sqref>
                  </c15:fullRef>
                </c:ext>
              </c:extLst>
              <c:f>('US Treaseury Par Rate Curve'!$B$76:$D$76,'US Treaseury Par Rate Curve'!$F$76:$N$76)</c:f>
            </c:numRef>
          </c:val>
          <c:smooth val="0"/>
          <c:extLst>
            <c:ext xmlns:c16="http://schemas.microsoft.com/office/drawing/2014/chart" uri="{C3380CC4-5D6E-409C-BE32-E72D297353CC}">
              <c16:uniqueId val="{00000049-578E-4457-9C2D-2671F129972A}"/>
            </c:ext>
          </c:extLst>
        </c:ser>
        <c:ser>
          <c:idx val="74"/>
          <c:order val="74"/>
          <c:tx>
            <c:strRef>
              <c:f>'US Treaseury Par Rate Curve'!$A$77</c:f>
              <c:strCache>
                <c:ptCount val="1"/>
                <c:pt idx="0">
                  <c:v>8/2/2022</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Curve'!$B$77:$N$77</c15:sqref>
                  </c15:fullRef>
                </c:ext>
              </c:extLst>
              <c:f>('US Treaseury Par Rate Curve'!$B$77:$D$77,'US Treaseury Par Rate Curve'!$F$77:$N$77)</c:f>
            </c:numRef>
          </c:val>
          <c:smooth val="0"/>
          <c:extLst>
            <c:ext xmlns:c16="http://schemas.microsoft.com/office/drawing/2014/chart" uri="{C3380CC4-5D6E-409C-BE32-E72D297353CC}">
              <c16:uniqueId val="{0000004A-578E-4457-9C2D-2671F129972A}"/>
            </c:ext>
          </c:extLst>
        </c:ser>
        <c:ser>
          <c:idx val="75"/>
          <c:order val="75"/>
          <c:tx>
            <c:strRef>
              <c:f>'US Treaseury Par Rate Curve'!$A$78</c:f>
              <c:strCache>
                <c:ptCount val="1"/>
                <c:pt idx="0">
                  <c:v>8/1/2022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Curve'!$B$78:$N$78</c15:sqref>
                  </c15:fullRef>
                </c:ext>
              </c:extLst>
              <c:f>('US Treaseury Par Rate Curve'!$B$78:$D$78,'US Treaseury Par Rate Curve'!$F$78:$N$78)</c:f>
            </c:numRef>
          </c:val>
          <c:smooth val="0"/>
          <c:extLst>
            <c:ext xmlns:c16="http://schemas.microsoft.com/office/drawing/2014/chart" uri="{C3380CC4-5D6E-409C-BE32-E72D297353CC}">
              <c16:uniqueId val="{0000004B-578E-4457-9C2D-2671F129972A}"/>
            </c:ext>
          </c:extLst>
        </c:ser>
        <c:ser>
          <c:idx val="76"/>
          <c:order val="76"/>
          <c:tx>
            <c:strRef>
              <c:f>'US Treaseury Par Rate Curve'!$A$79</c:f>
              <c:strCache>
                <c:ptCount val="1"/>
                <c:pt idx="0">
                  <c:v>07/29/2022</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Curve'!$B$79:$N$79</c15:sqref>
                  </c15:fullRef>
                </c:ext>
              </c:extLst>
              <c:f>('US Treaseury Par Rate Curve'!$B$79:$D$79,'US Treaseury Par Rate Curve'!$F$79:$N$79)</c:f>
            </c:numRef>
          </c:val>
          <c:smooth val="0"/>
          <c:extLst>
            <c:ext xmlns:c16="http://schemas.microsoft.com/office/drawing/2014/chart" uri="{C3380CC4-5D6E-409C-BE32-E72D297353CC}">
              <c16:uniqueId val="{0000004C-578E-4457-9C2D-2671F129972A}"/>
            </c:ext>
          </c:extLst>
        </c:ser>
        <c:ser>
          <c:idx val="77"/>
          <c:order val="77"/>
          <c:tx>
            <c:strRef>
              <c:f>'US Treaseury Par Rate Curve'!$A$80</c:f>
              <c:strCache>
                <c:ptCount val="1"/>
                <c:pt idx="0">
                  <c:v>07/28/2022</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Curve'!$B$80:$N$80</c15:sqref>
                  </c15:fullRef>
                </c:ext>
              </c:extLst>
              <c:f>('US Treaseury Par Rate Curve'!$B$80:$D$80,'US Treaseury Par Rate Curve'!$F$80:$N$80)</c:f>
            </c:numRef>
          </c:val>
          <c:smooth val="0"/>
          <c:extLst>
            <c:ext xmlns:c16="http://schemas.microsoft.com/office/drawing/2014/chart" uri="{C3380CC4-5D6E-409C-BE32-E72D297353CC}">
              <c16:uniqueId val="{0000004D-578E-4457-9C2D-2671F129972A}"/>
            </c:ext>
          </c:extLst>
        </c:ser>
        <c:ser>
          <c:idx val="78"/>
          <c:order val="78"/>
          <c:tx>
            <c:strRef>
              <c:f>'US Treaseury Par Rate Curve'!$A$81</c:f>
              <c:strCache>
                <c:ptCount val="1"/>
                <c:pt idx="0">
                  <c:v>07/27/2022</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Curve'!$B$81:$N$81</c15:sqref>
                  </c15:fullRef>
                </c:ext>
              </c:extLst>
              <c:f>('US Treaseury Par Rate Curve'!$B$81:$D$81,'US Treaseury Par Rate Curve'!$F$81:$N$81)</c:f>
            </c:numRef>
          </c:val>
          <c:smooth val="0"/>
          <c:extLst>
            <c:ext xmlns:c16="http://schemas.microsoft.com/office/drawing/2014/chart" uri="{C3380CC4-5D6E-409C-BE32-E72D297353CC}">
              <c16:uniqueId val="{0000004E-578E-4457-9C2D-2671F129972A}"/>
            </c:ext>
          </c:extLst>
        </c:ser>
        <c:ser>
          <c:idx val="79"/>
          <c:order val="79"/>
          <c:tx>
            <c:strRef>
              <c:f>'US Treaseury Par Rate Curve'!$A$82</c:f>
              <c:strCache>
                <c:ptCount val="1"/>
                <c:pt idx="0">
                  <c:v>07/26/2022</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Curve'!$B$82:$N$82</c15:sqref>
                  </c15:fullRef>
                </c:ext>
              </c:extLst>
              <c:f>('US Treaseury Par Rate Curve'!$B$82:$D$82,'US Treaseury Par Rate Curve'!$F$82:$N$82)</c:f>
            </c:numRef>
          </c:val>
          <c:smooth val="0"/>
          <c:extLst>
            <c:ext xmlns:c16="http://schemas.microsoft.com/office/drawing/2014/chart" uri="{C3380CC4-5D6E-409C-BE32-E72D297353CC}">
              <c16:uniqueId val="{0000004F-578E-4457-9C2D-2671F129972A}"/>
            </c:ext>
          </c:extLst>
        </c:ser>
        <c:ser>
          <c:idx val="80"/>
          <c:order val="80"/>
          <c:tx>
            <c:strRef>
              <c:f>'US Treaseury Par Rate Curve'!$A$83</c:f>
              <c:strCache>
                <c:ptCount val="1"/>
                <c:pt idx="0">
                  <c:v>07/25/2022</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Curve'!$B$83:$N$83</c15:sqref>
                  </c15:fullRef>
                </c:ext>
              </c:extLst>
              <c:f>('US Treaseury Par Rate Curve'!$B$83:$D$83,'US Treaseury Par Rate Curve'!$F$83:$N$83)</c:f>
            </c:numRef>
          </c:val>
          <c:smooth val="0"/>
          <c:extLst>
            <c:ext xmlns:c16="http://schemas.microsoft.com/office/drawing/2014/chart" uri="{C3380CC4-5D6E-409C-BE32-E72D297353CC}">
              <c16:uniqueId val="{00000050-578E-4457-9C2D-2671F129972A}"/>
            </c:ext>
          </c:extLst>
        </c:ser>
        <c:ser>
          <c:idx val="81"/>
          <c:order val="81"/>
          <c:tx>
            <c:strRef>
              <c:f>'US Treaseury Par Rate Curve'!$A$84</c:f>
              <c:strCache>
                <c:ptCount val="1"/>
                <c:pt idx="0">
                  <c:v>07/22/2022</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Curve'!$B$84:$N$84</c15:sqref>
                  </c15:fullRef>
                </c:ext>
              </c:extLst>
              <c:f>('US Treaseury Par Rate Curve'!$B$84:$D$84,'US Treaseury Par Rate Curve'!$F$84:$N$84)</c:f>
            </c:numRef>
          </c:val>
          <c:smooth val="0"/>
          <c:extLst>
            <c:ext xmlns:c16="http://schemas.microsoft.com/office/drawing/2014/chart" uri="{C3380CC4-5D6E-409C-BE32-E72D297353CC}">
              <c16:uniqueId val="{00000051-578E-4457-9C2D-2671F129972A}"/>
            </c:ext>
          </c:extLst>
        </c:ser>
        <c:ser>
          <c:idx val="82"/>
          <c:order val="82"/>
          <c:tx>
            <c:strRef>
              <c:f>'US Treaseury Par Rate Curve'!$A$85</c:f>
              <c:strCache>
                <c:ptCount val="1"/>
                <c:pt idx="0">
                  <c:v>07/21/2022</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Curve'!$B$85:$N$85</c15:sqref>
                  </c15:fullRef>
                </c:ext>
              </c:extLst>
              <c:f>('US Treaseury Par Rate Curve'!$B$85:$D$85,'US Treaseury Par Rate Curve'!$F$85:$N$85)</c:f>
            </c:numRef>
          </c:val>
          <c:smooth val="0"/>
          <c:extLst>
            <c:ext xmlns:c16="http://schemas.microsoft.com/office/drawing/2014/chart" uri="{C3380CC4-5D6E-409C-BE32-E72D297353CC}">
              <c16:uniqueId val="{00000052-578E-4457-9C2D-2671F129972A}"/>
            </c:ext>
          </c:extLst>
        </c:ser>
        <c:ser>
          <c:idx val="83"/>
          <c:order val="83"/>
          <c:tx>
            <c:strRef>
              <c:f>'US Treaseury Par Rate Curve'!$A$86</c:f>
              <c:strCache>
                <c:ptCount val="1"/>
                <c:pt idx="0">
                  <c:v>07/20/2022</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Curve'!$B$86:$N$86</c15:sqref>
                  </c15:fullRef>
                </c:ext>
              </c:extLst>
              <c:f>('US Treaseury Par Rate Curve'!$B$86:$D$86,'US Treaseury Par Rate Curve'!$F$86:$N$86)</c:f>
            </c:numRef>
          </c:val>
          <c:smooth val="0"/>
          <c:extLst>
            <c:ext xmlns:c16="http://schemas.microsoft.com/office/drawing/2014/chart" uri="{C3380CC4-5D6E-409C-BE32-E72D297353CC}">
              <c16:uniqueId val="{00000053-578E-4457-9C2D-2671F129972A}"/>
            </c:ext>
          </c:extLst>
        </c:ser>
        <c:ser>
          <c:idx val="84"/>
          <c:order val="84"/>
          <c:tx>
            <c:strRef>
              <c:f>'US Treaseury Par Rate Curve'!$A$87</c:f>
              <c:strCache>
                <c:ptCount val="1"/>
                <c:pt idx="0">
                  <c:v>07/19/2022</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Curve'!$B$87:$N$87</c15:sqref>
                  </c15:fullRef>
                </c:ext>
              </c:extLst>
              <c:f>('US Treaseury Par Rate Curve'!$B$87:$D$87,'US Treaseury Par Rate Curve'!$F$87:$N$87)</c:f>
            </c:numRef>
          </c:val>
          <c:smooth val="0"/>
          <c:extLst>
            <c:ext xmlns:c16="http://schemas.microsoft.com/office/drawing/2014/chart" uri="{C3380CC4-5D6E-409C-BE32-E72D297353CC}">
              <c16:uniqueId val="{00000054-578E-4457-9C2D-2671F129972A}"/>
            </c:ext>
          </c:extLst>
        </c:ser>
        <c:ser>
          <c:idx val="85"/>
          <c:order val="85"/>
          <c:tx>
            <c:strRef>
              <c:f>'US Treaseury Par Rate Curve'!$A$88</c:f>
              <c:strCache>
                <c:ptCount val="1"/>
                <c:pt idx="0">
                  <c:v>07/18/2022</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Curve'!$B$88:$N$88</c15:sqref>
                  </c15:fullRef>
                </c:ext>
              </c:extLst>
              <c:f>('US Treaseury Par Rate Curve'!$B$88:$D$88,'US Treaseury Par Rate Curve'!$F$88:$N$88)</c:f>
            </c:numRef>
          </c:val>
          <c:smooth val="0"/>
          <c:extLst>
            <c:ext xmlns:c16="http://schemas.microsoft.com/office/drawing/2014/chart" uri="{C3380CC4-5D6E-409C-BE32-E72D297353CC}">
              <c16:uniqueId val="{00000055-578E-4457-9C2D-2671F129972A}"/>
            </c:ext>
          </c:extLst>
        </c:ser>
        <c:ser>
          <c:idx val="86"/>
          <c:order val="86"/>
          <c:tx>
            <c:strRef>
              <c:f>'US Treaseury Par Rate Curve'!$A$89</c:f>
              <c:strCache>
                <c:ptCount val="1"/>
                <c:pt idx="0">
                  <c:v>07/15/2022</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Curve'!$B$89:$N$89</c15:sqref>
                  </c15:fullRef>
                </c:ext>
              </c:extLst>
              <c:f>('US Treaseury Par Rate Curve'!$B$89:$D$89,'US Treaseury Par Rate Curve'!$F$89:$N$89)</c:f>
            </c:numRef>
          </c:val>
          <c:smooth val="0"/>
          <c:extLst>
            <c:ext xmlns:c16="http://schemas.microsoft.com/office/drawing/2014/chart" uri="{C3380CC4-5D6E-409C-BE32-E72D297353CC}">
              <c16:uniqueId val="{00000056-578E-4457-9C2D-2671F129972A}"/>
            </c:ext>
          </c:extLst>
        </c:ser>
        <c:ser>
          <c:idx val="87"/>
          <c:order val="87"/>
          <c:tx>
            <c:strRef>
              <c:f>'US Treaseury Par Rate Curve'!$A$90</c:f>
              <c:strCache>
                <c:ptCount val="1"/>
                <c:pt idx="0">
                  <c:v>07/14/2022</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Curve'!$B$90:$N$90</c15:sqref>
                  </c15:fullRef>
                </c:ext>
              </c:extLst>
              <c:f>('US Treaseury Par Rate Curve'!$B$90:$D$90,'US Treaseury Par Rate Curve'!$F$90:$N$90)</c:f>
            </c:numRef>
          </c:val>
          <c:smooth val="0"/>
          <c:extLst>
            <c:ext xmlns:c16="http://schemas.microsoft.com/office/drawing/2014/chart" uri="{C3380CC4-5D6E-409C-BE32-E72D297353CC}">
              <c16:uniqueId val="{00000057-578E-4457-9C2D-2671F129972A}"/>
            </c:ext>
          </c:extLst>
        </c:ser>
        <c:ser>
          <c:idx val="88"/>
          <c:order val="88"/>
          <c:tx>
            <c:strRef>
              <c:f>'US Treaseury Par Rate Curve'!$A$91</c:f>
              <c:strCache>
                <c:ptCount val="1"/>
                <c:pt idx="0">
                  <c:v>07/13/2022</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Curve'!$B$91:$N$91</c15:sqref>
                  </c15:fullRef>
                </c:ext>
              </c:extLst>
              <c:f>('US Treaseury Par Rate Curve'!$B$91:$D$91,'US Treaseury Par Rate Curve'!$F$91:$N$91)</c:f>
              <c:numCache>
                <c:formatCode>General</c:formatCode>
                <c:ptCount val="12"/>
                <c:pt idx="0">
                  <c:v>1.78</c:v>
                </c:pt>
                <c:pt idx="1">
                  <c:v>2.2000000000000002</c:v>
                </c:pt>
                <c:pt idx="2">
                  <c:v>2.39</c:v>
                </c:pt>
                <c:pt idx="3">
                  <c:v>2.96</c:v>
                </c:pt>
                <c:pt idx="4">
                  <c:v>3.21</c:v>
                </c:pt>
                <c:pt idx="5">
                  <c:v>3.13</c:v>
                </c:pt>
                <c:pt idx="6">
                  <c:v>3.14</c:v>
                </c:pt>
                <c:pt idx="7">
                  <c:v>3.02</c:v>
                </c:pt>
                <c:pt idx="8">
                  <c:v>3</c:v>
                </c:pt>
                <c:pt idx="9">
                  <c:v>2.91</c:v>
                </c:pt>
                <c:pt idx="10">
                  <c:v>3.35</c:v>
                </c:pt>
                <c:pt idx="11">
                  <c:v>3.08</c:v>
                </c:pt>
              </c:numCache>
            </c:numRef>
          </c:val>
          <c:smooth val="0"/>
          <c:extLst>
            <c:ext xmlns:c16="http://schemas.microsoft.com/office/drawing/2014/chart" uri="{C3380CC4-5D6E-409C-BE32-E72D297353CC}">
              <c16:uniqueId val="{00000058-578E-4457-9C2D-2671F129972A}"/>
            </c:ext>
          </c:extLst>
        </c:ser>
        <c:ser>
          <c:idx val="89"/>
          <c:order val="89"/>
          <c:tx>
            <c:strRef>
              <c:f>'US Treaseury Par Rate Curve'!$A$92</c:f>
              <c:strCache>
                <c:ptCount val="1"/>
                <c:pt idx="0">
                  <c:v>7/12/2022</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Curve'!$B$92:$N$92</c15:sqref>
                  </c15:fullRef>
                </c:ext>
              </c:extLst>
              <c:f>('US Treaseury Par Rate Curve'!$B$92:$D$92,'US Treaseury Par Rate Curve'!$F$92:$N$92)</c:f>
            </c:numRef>
          </c:val>
          <c:smooth val="0"/>
          <c:extLst>
            <c:ext xmlns:c16="http://schemas.microsoft.com/office/drawing/2014/chart" uri="{C3380CC4-5D6E-409C-BE32-E72D297353CC}">
              <c16:uniqueId val="{00000059-578E-4457-9C2D-2671F129972A}"/>
            </c:ext>
          </c:extLst>
        </c:ser>
        <c:ser>
          <c:idx val="90"/>
          <c:order val="90"/>
          <c:tx>
            <c:strRef>
              <c:f>'US Treaseury Par Rate Curve'!$A$93</c:f>
              <c:strCache>
                <c:ptCount val="1"/>
                <c:pt idx="0">
                  <c:v>7/11/2022</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Curve'!$B$93:$N$93</c15:sqref>
                  </c15:fullRef>
                </c:ext>
              </c:extLst>
              <c:f>('US Treaseury Par Rate Curve'!$B$93:$D$93,'US Treaseury Par Rate Curve'!$F$93:$N$93)</c:f>
            </c:numRef>
          </c:val>
          <c:smooth val="0"/>
          <c:extLst>
            <c:ext xmlns:c16="http://schemas.microsoft.com/office/drawing/2014/chart" uri="{C3380CC4-5D6E-409C-BE32-E72D297353CC}">
              <c16:uniqueId val="{0000005A-578E-4457-9C2D-2671F129972A}"/>
            </c:ext>
          </c:extLst>
        </c:ser>
        <c:ser>
          <c:idx val="91"/>
          <c:order val="91"/>
          <c:tx>
            <c:strRef>
              <c:f>'US Treaseury Par Rate Curve'!$A$94</c:f>
              <c:strCache>
                <c:ptCount val="1"/>
                <c:pt idx="0">
                  <c:v>7/8/2022</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Curve'!$B$94:$N$94</c15:sqref>
                  </c15:fullRef>
                </c:ext>
              </c:extLst>
              <c:f>('US Treaseury Par Rate Curve'!$B$94:$D$94,'US Treaseury Par Rate Curve'!$F$94:$N$94)</c:f>
            </c:numRef>
          </c:val>
          <c:smooth val="0"/>
          <c:extLst>
            <c:ext xmlns:c16="http://schemas.microsoft.com/office/drawing/2014/chart" uri="{C3380CC4-5D6E-409C-BE32-E72D297353CC}">
              <c16:uniqueId val="{0000005B-578E-4457-9C2D-2671F129972A}"/>
            </c:ext>
          </c:extLst>
        </c:ser>
        <c:ser>
          <c:idx val="92"/>
          <c:order val="92"/>
          <c:tx>
            <c:strRef>
              <c:f>'US Treaseury Par Rate Curve'!$A$95</c:f>
              <c:strCache>
                <c:ptCount val="1"/>
                <c:pt idx="0">
                  <c:v>7/7/2022</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Curve'!$B$95:$N$95</c15:sqref>
                  </c15:fullRef>
                </c:ext>
              </c:extLst>
              <c:f>('US Treaseury Par Rate Curve'!$B$95:$D$95,'US Treaseury Par Rate Curve'!$F$95:$N$95)</c:f>
            </c:numRef>
          </c:val>
          <c:smooth val="0"/>
          <c:extLst>
            <c:ext xmlns:c16="http://schemas.microsoft.com/office/drawing/2014/chart" uri="{C3380CC4-5D6E-409C-BE32-E72D297353CC}">
              <c16:uniqueId val="{0000005C-578E-4457-9C2D-2671F129972A}"/>
            </c:ext>
          </c:extLst>
        </c:ser>
        <c:ser>
          <c:idx val="93"/>
          <c:order val="93"/>
          <c:tx>
            <c:strRef>
              <c:f>'US Treaseury Par Rate Curve'!$A$96</c:f>
              <c:strCache>
                <c:ptCount val="1"/>
                <c:pt idx="0">
                  <c:v>7/6/2022</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Curve'!$B$96:$N$96</c15:sqref>
                  </c15:fullRef>
                </c:ext>
              </c:extLst>
              <c:f>('US Treaseury Par Rate Curve'!$B$96:$D$96,'US Treaseury Par Rate Curve'!$F$96:$N$96)</c:f>
            </c:numRef>
          </c:val>
          <c:smooth val="0"/>
          <c:extLst>
            <c:ext xmlns:c16="http://schemas.microsoft.com/office/drawing/2014/chart" uri="{C3380CC4-5D6E-409C-BE32-E72D297353CC}">
              <c16:uniqueId val="{0000005D-578E-4457-9C2D-2671F129972A}"/>
            </c:ext>
          </c:extLst>
        </c:ser>
        <c:ser>
          <c:idx val="94"/>
          <c:order val="94"/>
          <c:tx>
            <c:strRef>
              <c:f>'US Treaseury Par Rate Curve'!$A$97</c:f>
              <c:strCache>
                <c:ptCount val="1"/>
                <c:pt idx="0">
                  <c:v>7/5/2022</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Curve'!$B$97:$N$97</c15:sqref>
                  </c15:fullRef>
                </c:ext>
              </c:extLst>
              <c:f>('US Treaseury Par Rate Curve'!$B$97:$D$97,'US Treaseury Par Rate Curve'!$F$97:$N$97)</c:f>
            </c:numRef>
          </c:val>
          <c:smooth val="0"/>
          <c:extLst>
            <c:ext xmlns:c16="http://schemas.microsoft.com/office/drawing/2014/chart" uri="{C3380CC4-5D6E-409C-BE32-E72D297353CC}">
              <c16:uniqueId val="{0000005E-578E-4457-9C2D-2671F129972A}"/>
            </c:ext>
          </c:extLst>
        </c:ser>
        <c:ser>
          <c:idx val="95"/>
          <c:order val="95"/>
          <c:tx>
            <c:strRef>
              <c:f>'US Treaseury Par Rate Curve'!$A$98</c:f>
              <c:strCache>
                <c:ptCount val="1"/>
                <c:pt idx="0">
                  <c:v>7/1/2022</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Curve'!$B$98:$N$98</c15:sqref>
                  </c15:fullRef>
                </c:ext>
              </c:extLst>
              <c:f>('US Treaseury Par Rate Curve'!$B$98:$D$98,'US Treaseury Par Rate Curve'!$F$98:$N$98)</c:f>
            </c:numRef>
          </c:val>
          <c:smooth val="0"/>
          <c:extLst>
            <c:ext xmlns:c16="http://schemas.microsoft.com/office/drawing/2014/chart" uri="{C3380CC4-5D6E-409C-BE32-E72D297353CC}">
              <c16:uniqueId val="{0000005F-578E-4457-9C2D-2671F129972A}"/>
            </c:ext>
          </c:extLst>
        </c:ser>
        <c:ser>
          <c:idx val="96"/>
          <c:order val="96"/>
          <c:tx>
            <c:strRef>
              <c:f>'US Treaseury Par Rate Curve'!$A$99</c:f>
              <c:strCache>
                <c:ptCount val="1"/>
                <c:pt idx="0">
                  <c:v>06/30/2022</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Curve'!$B$99:$N$99</c15:sqref>
                  </c15:fullRef>
                </c:ext>
              </c:extLst>
              <c:f>('US Treaseury Par Rate Curve'!$B$99:$D$99,'US Treaseury Par Rate Curve'!$F$99:$N$99)</c:f>
            </c:numRef>
          </c:val>
          <c:smooth val="0"/>
          <c:extLst>
            <c:ext xmlns:c16="http://schemas.microsoft.com/office/drawing/2014/chart" uri="{C3380CC4-5D6E-409C-BE32-E72D297353CC}">
              <c16:uniqueId val="{00000060-578E-4457-9C2D-2671F129972A}"/>
            </c:ext>
          </c:extLst>
        </c:ser>
        <c:ser>
          <c:idx val="97"/>
          <c:order val="97"/>
          <c:tx>
            <c:strRef>
              <c:f>'US Treaseury Par Rate Curve'!$A$100</c:f>
              <c:strCache>
                <c:ptCount val="1"/>
                <c:pt idx="0">
                  <c:v>06/29/2022</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Curve'!$B$100:$N$100</c15:sqref>
                  </c15:fullRef>
                </c:ext>
              </c:extLst>
              <c:f>('US Treaseury Par Rate Curve'!$B$100:$D$100,'US Treaseury Par Rate Curve'!$F$100:$N$100)</c:f>
            </c:numRef>
          </c:val>
          <c:smooth val="0"/>
          <c:extLst>
            <c:ext xmlns:c16="http://schemas.microsoft.com/office/drawing/2014/chart" uri="{C3380CC4-5D6E-409C-BE32-E72D297353CC}">
              <c16:uniqueId val="{00000061-578E-4457-9C2D-2671F129972A}"/>
            </c:ext>
          </c:extLst>
        </c:ser>
        <c:ser>
          <c:idx val="98"/>
          <c:order val="98"/>
          <c:tx>
            <c:strRef>
              <c:f>'US Treaseury Par Rate Curve'!$A$101</c:f>
              <c:strCache>
                <c:ptCount val="1"/>
                <c:pt idx="0">
                  <c:v>06/28/2022</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Curve'!$B$101:$N$101</c15:sqref>
                  </c15:fullRef>
                </c:ext>
              </c:extLst>
              <c:f>('US Treaseury Par Rate Curve'!$B$101:$D$101,'US Treaseury Par Rate Curve'!$F$101:$N$101)</c:f>
            </c:numRef>
          </c:val>
          <c:smooth val="0"/>
          <c:extLst>
            <c:ext xmlns:c16="http://schemas.microsoft.com/office/drawing/2014/chart" uri="{C3380CC4-5D6E-409C-BE32-E72D297353CC}">
              <c16:uniqueId val="{00000062-578E-4457-9C2D-2671F129972A}"/>
            </c:ext>
          </c:extLst>
        </c:ser>
        <c:ser>
          <c:idx val="99"/>
          <c:order val="99"/>
          <c:tx>
            <c:strRef>
              <c:f>'US Treaseury Par Rate Curve'!$A$102</c:f>
              <c:strCache>
                <c:ptCount val="1"/>
                <c:pt idx="0">
                  <c:v>06/27/2022</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Curve'!$B$102:$N$102</c15:sqref>
                  </c15:fullRef>
                </c:ext>
              </c:extLst>
              <c:f>('US Treaseury Par Rate Curve'!$B$102:$D$102,'US Treaseury Par Rate Curve'!$F$102:$N$102)</c:f>
            </c:numRef>
          </c:val>
          <c:smooth val="0"/>
          <c:extLst>
            <c:ext xmlns:c16="http://schemas.microsoft.com/office/drawing/2014/chart" uri="{C3380CC4-5D6E-409C-BE32-E72D297353CC}">
              <c16:uniqueId val="{00000063-578E-4457-9C2D-2671F129972A}"/>
            </c:ext>
          </c:extLst>
        </c:ser>
        <c:ser>
          <c:idx val="100"/>
          <c:order val="100"/>
          <c:tx>
            <c:strRef>
              <c:f>'US Treaseury Par Rate Curve'!$A$103</c:f>
              <c:strCache>
                <c:ptCount val="1"/>
                <c:pt idx="0">
                  <c:v>06/24/2022</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Curve'!$B$103:$N$103</c15:sqref>
                  </c15:fullRef>
                </c:ext>
              </c:extLst>
              <c:f>('US Treaseury Par Rate Curve'!$B$103:$D$103,'US Treaseury Par Rate Curve'!$F$103:$N$103)</c:f>
            </c:numRef>
          </c:val>
          <c:smooth val="0"/>
          <c:extLst>
            <c:ext xmlns:c16="http://schemas.microsoft.com/office/drawing/2014/chart" uri="{C3380CC4-5D6E-409C-BE32-E72D297353CC}">
              <c16:uniqueId val="{00000064-578E-4457-9C2D-2671F129972A}"/>
            </c:ext>
          </c:extLst>
        </c:ser>
        <c:ser>
          <c:idx val="101"/>
          <c:order val="101"/>
          <c:tx>
            <c:strRef>
              <c:f>'US Treaseury Par Rate Curve'!$A$104</c:f>
              <c:strCache>
                <c:ptCount val="1"/>
                <c:pt idx="0">
                  <c:v>06/23/2022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Curve'!$B$104:$N$104</c15:sqref>
                  </c15:fullRef>
                </c:ext>
              </c:extLst>
              <c:f>('US Treaseury Par Rate Curve'!$B$104:$D$104,'US Treaseury Par Rate Curve'!$F$104:$N$104)</c:f>
            </c:numRef>
          </c:val>
          <c:smooth val="0"/>
          <c:extLst>
            <c:ext xmlns:c16="http://schemas.microsoft.com/office/drawing/2014/chart" uri="{C3380CC4-5D6E-409C-BE32-E72D297353CC}">
              <c16:uniqueId val="{00000065-578E-4457-9C2D-2671F129972A}"/>
            </c:ext>
          </c:extLst>
        </c:ser>
        <c:ser>
          <c:idx val="102"/>
          <c:order val="102"/>
          <c:tx>
            <c:strRef>
              <c:f>'US Treaseury Par Rate Curve'!$A$105</c:f>
              <c:strCache>
                <c:ptCount val="1"/>
                <c:pt idx="0">
                  <c:v>06/22/2022</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Curve'!$B$105:$N$105</c15:sqref>
                  </c15:fullRef>
                </c:ext>
              </c:extLst>
              <c:f>('US Treaseury Par Rate Curve'!$B$105:$D$105,'US Treaseury Par Rate Curve'!$F$105:$N$105)</c:f>
            </c:numRef>
          </c:val>
          <c:smooth val="0"/>
          <c:extLst>
            <c:ext xmlns:c16="http://schemas.microsoft.com/office/drawing/2014/chart" uri="{C3380CC4-5D6E-409C-BE32-E72D297353CC}">
              <c16:uniqueId val="{00000066-578E-4457-9C2D-2671F129972A}"/>
            </c:ext>
          </c:extLst>
        </c:ser>
        <c:ser>
          <c:idx val="103"/>
          <c:order val="103"/>
          <c:tx>
            <c:strRef>
              <c:f>'US Treaseury Par Rate Curve'!$A$106</c:f>
              <c:strCache>
                <c:ptCount val="1"/>
                <c:pt idx="0">
                  <c:v>06/21/2022</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Curve'!$B$106:$N$106</c15:sqref>
                  </c15:fullRef>
                </c:ext>
              </c:extLst>
              <c:f>('US Treaseury Par Rate Curve'!$B$106:$D$106,'US Treaseury Par Rate Curve'!$F$106:$N$106)</c:f>
            </c:numRef>
          </c:val>
          <c:smooth val="0"/>
          <c:extLst>
            <c:ext xmlns:c16="http://schemas.microsoft.com/office/drawing/2014/chart" uri="{C3380CC4-5D6E-409C-BE32-E72D297353CC}">
              <c16:uniqueId val="{00000067-578E-4457-9C2D-2671F129972A}"/>
            </c:ext>
          </c:extLst>
        </c:ser>
        <c:ser>
          <c:idx val="104"/>
          <c:order val="104"/>
          <c:tx>
            <c:strRef>
              <c:f>'US Treaseury Par Rate Curve'!$A$107</c:f>
              <c:strCache>
                <c:ptCount val="1"/>
                <c:pt idx="0">
                  <c:v>06/17/2022</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Curve'!$B$107:$N$107</c15:sqref>
                  </c15:fullRef>
                </c:ext>
              </c:extLst>
              <c:f>('US Treaseury Par Rate Curve'!$B$107:$D$107,'US Treaseury Par Rate Curve'!$F$107:$N$107)</c:f>
            </c:numRef>
          </c:val>
          <c:smooth val="0"/>
          <c:extLst>
            <c:ext xmlns:c16="http://schemas.microsoft.com/office/drawing/2014/chart" uri="{C3380CC4-5D6E-409C-BE32-E72D297353CC}">
              <c16:uniqueId val="{00000068-578E-4457-9C2D-2671F129972A}"/>
            </c:ext>
          </c:extLst>
        </c:ser>
        <c:ser>
          <c:idx val="105"/>
          <c:order val="105"/>
          <c:tx>
            <c:strRef>
              <c:f>'US Treaseury Par Rate Curve'!$A$108</c:f>
              <c:strCache>
                <c:ptCount val="1"/>
                <c:pt idx="0">
                  <c:v>06/16/2022</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Curve'!$B$108:$N$108</c15:sqref>
                  </c15:fullRef>
                </c:ext>
              </c:extLst>
              <c:f>('US Treaseury Par Rate Curve'!$B$108:$D$108,'US Treaseury Par Rate Curve'!$F$108:$N$108)</c:f>
            </c:numRef>
          </c:val>
          <c:smooth val="0"/>
          <c:extLst>
            <c:ext xmlns:c16="http://schemas.microsoft.com/office/drawing/2014/chart" uri="{C3380CC4-5D6E-409C-BE32-E72D297353CC}">
              <c16:uniqueId val="{00000069-578E-4457-9C2D-2671F129972A}"/>
            </c:ext>
          </c:extLst>
        </c:ser>
        <c:ser>
          <c:idx val="106"/>
          <c:order val="106"/>
          <c:tx>
            <c:strRef>
              <c:f>'US Treaseury Par Rate Curve'!$A$109</c:f>
              <c:strCache>
                <c:ptCount val="1"/>
                <c:pt idx="0">
                  <c:v>06/15/2022</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Curve'!$B$109:$N$109</c15:sqref>
                  </c15:fullRef>
                </c:ext>
              </c:extLst>
              <c:f>('US Treaseury Par Rate Curve'!$B$109:$D$109,'US Treaseury Par Rate Curve'!$F$109:$N$109)</c:f>
            </c:numRef>
          </c:val>
          <c:smooth val="0"/>
          <c:extLst>
            <c:ext xmlns:c16="http://schemas.microsoft.com/office/drawing/2014/chart" uri="{C3380CC4-5D6E-409C-BE32-E72D297353CC}">
              <c16:uniqueId val="{0000006A-578E-4457-9C2D-2671F129972A}"/>
            </c:ext>
          </c:extLst>
        </c:ser>
        <c:ser>
          <c:idx val="107"/>
          <c:order val="107"/>
          <c:tx>
            <c:strRef>
              <c:f>'US Treaseury Par Rate Curve'!$A$110</c:f>
              <c:strCache>
                <c:ptCount val="1"/>
                <c:pt idx="0">
                  <c:v>06/14/2022</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Curve'!$B$110:$N$110</c15:sqref>
                  </c15:fullRef>
                </c:ext>
              </c:extLst>
              <c:f>('US Treaseury Par Rate Curve'!$B$110:$D$110,'US Treaseury Par Rate Curve'!$F$110:$N$110)</c:f>
            </c:numRef>
          </c:val>
          <c:smooth val="0"/>
          <c:extLst>
            <c:ext xmlns:c16="http://schemas.microsoft.com/office/drawing/2014/chart" uri="{C3380CC4-5D6E-409C-BE32-E72D297353CC}">
              <c16:uniqueId val="{0000006B-578E-4457-9C2D-2671F129972A}"/>
            </c:ext>
          </c:extLst>
        </c:ser>
        <c:ser>
          <c:idx val="108"/>
          <c:order val="108"/>
          <c:tx>
            <c:strRef>
              <c:f>'US Treaseury Par Rate Curve'!$A$111</c:f>
              <c:strCache>
                <c:ptCount val="1"/>
                <c:pt idx="0">
                  <c:v>06/13/2022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Curve'!$B$111:$N$111</c15:sqref>
                  </c15:fullRef>
                </c:ext>
              </c:extLst>
              <c:f>('US Treaseury Par Rate Curve'!$B$111:$D$111,'US Treaseury Par Rate Curve'!$F$111:$N$111)</c:f>
            </c:numRef>
          </c:val>
          <c:smooth val="0"/>
          <c:extLst>
            <c:ext xmlns:c16="http://schemas.microsoft.com/office/drawing/2014/chart" uri="{C3380CC4-5D6E-409C-BE32-E72D297353CC}">
              <c16:uniqueId val="{0000006C-578E-4457-9C2D-2671F129972A}"/>
            </c:ext>
          </c:extLst>
        </c:ser>
        <c:ser>
          <c:idx val="109"/>
          <c:order val="109"/>
          <c:tx>
            <c:strRef>
              <c:f>'US Treaseury Par Rate Curve'!$A$112</c:f>
              <c:strCache>
                <c:ptCount val="1"/>
                <c:pt idx="0">
                  <c:v>6/10/2022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Curve'!$B$112:$N$112</c15:sqref>
                  </c15:fullRef>
                </c:ext>
              </c:extLst>
              <c:f>('US Treaseury Par Rate Curve'!$B$112:$D$112,'US Treaseury Par Rate Curve'!$F$112:$N$112)</c:f>
            </c:numRef>
          </c:val>
          <c:smooth val="0"/>
          <c:extLst>
            <c:ext xmlns:c16="http://schemas.microsoft.com/office/drawing/2014/chart" uri="{C3380CC4-5D6E-409C-BE32-E72D297353CC}">
              <c16:uniqueId val="{0000006D-578E-4457-9C2D-2671F129972A}"/>
            </c:ext>
          </c:extLst>
        </c:ser>
        <c:ser>
          <c:idx val="110"/>
          <c:order val="110"/>
          <c:tx>
            <c:strRef>
              <c:f>'US Treaseury Par Rate Curve'!$A$113</c:f>
              <c:strCache>
                <c:ptCount val="1"/>
                <c:pt idx="0">
                  <c:v>6/9/2022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Curve'!$B$113:$N$113</c15:sqref>
                  </c15:fullRef>
                </c:ext>
              </c:extLst>
              <c:f>('US Treaseury Par Rate Curve'!$B$113:$D$113,'US Treaseury Par Rate Curve'!$F$113:$N$113)</c:f>
            </c:numRef>
          </c:val>
          <c:smooth val="0"/>
          <c:extLst>
            <c:ext xmlns:c16="http://schemas.microsoft.com/office/drawing/2014/chart" uri="{C3380CC4-5D6E-409C-BE32-E72D297353CC}">
              <c16:uniqueId val="{0000006E-578E-4457-9C2D-2671F129972A}"/>
            </c:ext>
          </c:extLst>
        </c:ser>
        <c:ser>
          <c:idx val="111"/>
          <c:order val="111"/>
          <c:tx>
            <c:strRef>
              <c:f>'US Treaseury Par Rate Curve'!$A$114</c:f>
              <c:strCache>
                <c:ptCount val="1"/>
                <c:pt idx="0">
                  <c:v>6/8/2022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Curve'!$B$114:$N$114</c15:sqref>
                  </c15:fullRef>
                </c:ext>
              </c:extLst>
              <c:f>('US Treaseury Par Rate Curve'!$B$114:$D$114,'US Treaseury Par Rate Curve'!$F$114:$N$114)</c:f>
            </c:numRef>
          </c:val>
          <c:smooth val="0"/>
          <c:extLst>
            <c:ext xmlns:c16="http://schemas.microsoft.com/office/drawing/2014/chart" uri="{C3380CC4-5D6E-409C-BE32-E72D297353CC}">
              <c16:uniqueId val="{0000006F-578E-4457-9C2D-2671F129972A}"/>
            </c:ext>
          </c:extLst>
        </c:ser>
        <c:ser>
          <c:idx val="112"/>
          <c:order val="112"/>
          <c:tx>
            <c:strRef>
              <c:f>'US Treaseury Par Rate Curve'!$A$115</c:f>
              <c:strCache>
                <c:ptCount val="1"/>
                <c:pt idx="0">
                  <c:v>6/7/2022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Curve'!$B$115:$N$115</c15:sqref>
                  </c15:fullRef>
                </c:ext>
              </c:extLst>
              <c:f>('US Treaseury Par Rate Curve'!$B$115:$D$115,'US Treaseury Par Rate Curve'!$F$115:$N$115)</c:f>
            </c:numRef>
          </c:val>
          <c:smooth val="0"/>
          <c:extLst>
            <c:ext xmlns:c16="http://schemas.microsoft.com/office/drawing/2014/chart" uri="{C3380CC4-5D6E-409C-BE32-E72D297353CC}">
              <c16:uniqueId val="{00000070-578E-4457-9C2D-2671F129972A}"/>
            </c:ext>
          </c:extLst>
        </c:ser>
        <c:ser>
          <c:idx val="113"/>
          <c:order val="113"/>
          <c:tx>
            <c:strRef>
              <c:f>'US Treaseury Par Rate Curve'!$A$116</c:f>
              <c:strCache>
                <c:ptCount val="1"/>
                <c:pt idx="0">
                  <c:v>6/6/2022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Curve'!$B$116:$N$116</c15:sqref>
                  </c15:fullRef>
                </c:ext>
              </c:extLst>
              <c:f>('US Treaseury Par Rate Curve'!$B$116:$D$116,'US Treaseury Par Rate Curve'!$F$116:$N$116)</c:f>
            </c:numRef>
          </c:val>
          <c:smooth val="0"/>
          <c:extLst>
            <c:ext xmlns:c16="http://schemas.microsoft.com/office/drawing/2014/chart" uri="{C3380CC4-5D6E-409C-BE32-E72D297353CC}">
              <c16:uniqueId val="{00000071-578E-4457-9C2D-2671F129972A}"/>
            </c:ext>
          </c:extLst>
        </c:ser>
        <c:ser>
          <c:idx val="114"/>
          <c:order val="114"/>
          <c:tx>
            <c:strRef>
              <c:f>'US Treaseury Par Rate Curve'!$A$117</c:f>
              <c:strCache>
                <c:ptCount val="1"/>
                <c:pt idx="0">
                  <c:v>6/3/2022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Curve'!$B$117:$N$117</c15:sqref>
                  </c15:fullRef>
                </c:ext>
              </c:extLst>
              <c:f>('US Treaseury Par Rate Curve'!$B$117:$D$117,'US Treaseury Par Rate Curve'!$F$117:$N$117)</c:f>
            </c:numRef>
          </c:val>
          <c:smooth val="0"/>
          <c:extLst>
            <c:ext xmlns:c16="http://schemas.microsoft.com/office/drawing/2014/chart" uri="{C3380CC4-5D6E-409C-BE32-E72D297353CC}">
              <c16:uniqueId val="{00000072-578E-4457-9C2D-2671F129972A}"/>
            </c:ext>
          </c:extLst>
        </c:ser>
        <c:ser>
          <c:idx val="115"/>
          <c:order val="115"/>
          <c:tx>
            <c:strRef>
              <c:f>'US Treaseury Par Rate Curve'!$A$118</c:f>
              <c:strCache>
                <c:ptCount val="1"/>
                <c:pt idx="0">
                  <c:v>6/2/2022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Curve'!$B$118:$N$118</c15:sqref>
                  </c15:fullRef>
                </c:ext>
              </c:extLst>
              <c:f>('US Treaseury Par Rate Curve'!$B$118:$D$118,'US Treaseury Par Rate Curve'!$F$118:$N$118)</c:f>
            </c:numRef>
          </c:val>
          <c:smooth val="0"/>
          <c:extLst>
            <c:ext xmlns:c16="http://schemas.microsoft.com/office/drawing/2014/chart" uri="{C3380CC4-5D6E-409C-BE32-E72D297353CC}">
              <c16:uniqueId val="{00000073-578E-4457-9C2D-2671F129972A}"/>
            </c:ext>
          </c:extLst>
        </c:ser>
        <c:ser>
          <c:idx val="116"/>
          <c:order val="116"/>
          <c:tx>
            <c:strRef>
              <c:f>'US Treaseury Par Rate Curve'!$A$119</c:f>
              <c:strCache>
                <c:ptCount val="1"/>
                <c:pt idx="0">
                  <c:v>6/1/2022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Curve'!$B$119:$N$119</c15:sqref>
                  </c15:fullRef>
                </c:ext>
              </c:extLst>
              <c:f>('US Treaseury Par Rate Curve'!$B$119:$D$119,'US Treaseury Par Rate Curve'!$F$119:$N$119)</c:f>
            </c:numRef>
          </c:val>
          <c:smooth val="0"/>
          <c:extLst>
            <c:ext xmlns:c16="http://schemas.microsoft.com/office/drawing/2014/chart" uri="{C3380CC4-5D6E-409C-BE32-E72D297353CC}">
              <c16:uniqueId val="{00000074-578E-4457-9C2D-2671F129972A}"/>
            </c:ext>
          </c:extLst>
        </c:ser>
        <c:ser>
          <c:idx val="117"/>
          <c:order val="117"/>
          <c:tx>
            <c:strRef>
              <c:f>'US Treaseury Par Rate Curve'!$A$120</c:f>
              <c:strCache>
                <c:ptCount val="1"/>
                <c:pt idx="0">
                  <c:v>05/31/2022</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Curve'!$B$120:$N$120</c15:sqref>
                  </c15:fullRef>
                </c:ext>
              </c:extLst>
              <c:f>('US Treaseury Par Rate Curve'!$B$120:$D$120,'US Treaseury Par Rate Curve'!$F$120:$N$120)</c:f>
            </c:numRef>
          </c:val>
          <c:smooth val="0"/>
          <c:extLst>
            <c:ext xmlns:c16="http://schemas.microsoft.com/office/drawing/2014/chart" uri="{C3380CC4-5D6E-409C-BE32-E72D297353CC}">
              <c16:uniqueId val="{00000075-578E-4457-9C2D-2671F129972A}"/>
            </c:ext>
          </c:extLst>
        </c:ser>
        <c:ser>
          <c:idx val="118"/>
          <c:order val="118"/>
          <c:tx>
            <c:strRef>
              <c:f>'US Treaseury Par Rate Curve'!$A$121</c:f>
              <c:strCache>
                <c:ptCount val="1"/>
                <c:pt idx="0">
                  <c:v>05/27/2022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Curve'!$B$121:$N$121</c15:sqref>
                  </c15:fullRef>
                </c:ext>
              </c:extLst>
              <c:f>('US Treaseury Par Rate Curve'!$B$121:$D$121,'US Treaseury Par Rate Curve'!$F$121:$N$121)</c:f>
            </c:numRef>
          </c:val>
          <c:smooth val="0"/>
          <c:extLst>
            <c:ext xmlns:c16="http://schemas.microsoft.com/office/drawing/2014/chart" uri="{C3380CC4-5D6E-409C-BE32-E72D297353CC}">
              <c16:uniqueId val="{00000076-578E-4457-9C2D-2671F129972A}"/>
            </c:ext>
          </c:extLst>
        </c:ser>
        <c:ser>
          <c:idx val="119"/>
          <c:order val="119"/>
          <c:tx>
            <c:strRef>
              <c:f>'US Treaseury Par Rate Curve'!$A$122</c:f>
              <c:strCache>
                <c:ptCount val="1"/>
                <c:pt idx="0">
                  <c:v>05/26/2022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Curve'!$B$122:$N$122</c15:sqref>
                  </c15:fullRef>
                </c:ext>
              </c:extLst>
              <c:f>('US Treaseury Par Rate Curve'!$B$122:$D$122,'US Treaseury Par Rate Curve'!$F$122:$N$122)</c:f>
            </c:numRef>
          </c:val>
          <c:smooth val="0"/>
          <c:extLst>
            <c:ext xmlns:c16="http://schemas.microsoft.com/office/drawing/2014/chart" uri="{C3380CC4-5D6E-409C-BE32-E72D297353CC}">
              <c16:uniqueId val="{00000077-578E-4457-9C2D-2671F129972A}"/>
            </c:ext>
          </c:extLst>
        </c:ser>
        <c:ser>
          <c:idx val="120"/>
          <c:order val="120"/>
          <c:tx>
            <c:strRef>
              <c:f>'US Treaseury Par Rate Curve'!$A$123</c:f>
              <c:strCache>
                <c:ptCount val="1"/>
                <c:pt idx="0">
                  <c:v>05/25/2022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Curve'!$B$123:$N$123</c15:sqref>
                  </c15:fullRef>
                </c:ext>
              </c:extLst>
              <c:f>('US Treaseury Par Rate Curve'!$B$123:$D$123,'US Treaseury Par Rate Curve'!$F$123:$N$123)</c:f>
            </c:numRef>
          </c:val>
          <c:smooth val="0"/>
          <c:extLst>
            <c:ext xmlns:c16="http://schemas.microsoft.com/office/drawing/2014/chart" uri="{C3380CC4-5D6E-409C-BE32-E72D297353CC}">
              <c16:uniqueId val="{00000078-578E-4457-9C2D-2671F129972A}"/>
            </c:ext>
          </c:extLst>
        </c:ser>
        <c:ser>
          <c:idx val="121"/>
          <c:order val="121"/>
          <c:tx>
            <c:strRef>
              <c:f>'US Treaseury Par Rate Curve'!$A$124</c:f>
              <c:strCache>
                <c:ptCount val="1"/>
                <c:pt idx="0">
                  <c:v>05/24/2022</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Curve'!$B$124:$N$124</c15:sqref>
                  </c15:fullRef>
                </c:ext>
              </c:extLst>
              <c:f>('US Treaseury Par Rate Curve'!$B$124:$D$124,'US Treaseury Par Rate Curve'!$F$124:$N$124)</c:f>
            </c:numRef>
          </c:val>
          <c:smooth val="0"/>
          <c:extLst>
            <c:ext xmlns:c16="http://schemas.microsoft.com/office/drawing/2014/chart" uri="{C3380CC4-5D6E-409C-BE32-E72D297353CC}">
              <c16:uniqueId val="{00000079-578E-4457-9C2D-2671F129972A}"/>
            </c:ext>
          </c:extLst>
        </c:ser>
        <c:ser>
          <c:idx val="122"/>
          <c:order val="122"/>
          <c:tx>
            <c:strRef>
              <c:f>'US Treaseury Par Rate Curve'!$A$125</c:f>
              <c:strCache>
                <c:ptCount val="1"/>
                <c:pt idx="0">
                  <c:v>05/23/2022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Curve'!$B$125:$N$125</c15:sqref>
                  </c15:fullRef>
                </c:ext>
              </c:extLst>
              <c:f>('US Treaseury Par Rate Curve'!$B$125:$D$125,'US Treaseury Par Rate Curve'!$F$125:$N$125)</c:f>
            </c:numRef>
          </c:val>
          <c:smooth val="0"/>
          <c:extLst>
            <c:ext xmlns:c16="http://schemas.microsoft.com/office/drawing/2014/chart" uri="{C3380CC4-5D6E-409C-BE32-E72D297353CC}">
              <c16:uniqueId val="{0000007A-578E-4457-9C2D-2671F129972A}"/>
            </c:ext>
          </c:extLst>
        </c:ser>
        <c:ser>
          <c:idx val="123"/>
          <c:order val="123"/>
          <c:tx>
            <c:strRef>
              <c:f>'US Treaseury Par Rate Curve'!$A$126</c:f>
              <c:strCache>
                <c:ptCount val="1"/>
                <c:pt idx="0">
                  <c:v>05/20/2022</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Curve'!$B$126:$N$126</c15:sqref>
                  </c15:fullRef>
                </c:ext>
              </c:extLst>
              <c:f>('US Treaseury Par Rate Curve'!$B$126:$D$126,'US Treaseury Par Rate Curve'!$F$126:$N$126)</c:f>
            </c:numRef>
          </c:val>
          <c:smooth val="0"/>
          <c:extLst>
            <c:ext xmlns:c16="http://schemas.microsoft.com/office/drawing/2014/chart" uri="{C3380CC4-5D6E-409C-BE32-E72D297353CC}">
              <c16:uniqueId val="{0000007B-578E-4457-9C2D-2671F129972A}"/>
            </c:ext>
          </c:extLst>
        </c:ser>
        <c:ser>
          <c:idx val="124"/>
          <c:order val="124"/>
          <c:tx>
            <c:strRef>
              <c:f>'US Treaseury Par Rate Curve'!$A$127</c:f>
              <c:strCache>
                <c:ptCount val="1"/>
                <c:pt idx="0">
                  <c:v>05/19/2022</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Curve'!$B$127:$N$127</c15:sqref>
                  </c15:fullRef>
                </c:ext>
              </c:extLst>
              <c:f>('US Treaseury Par Rate Curve'!$B$127:$D$127,'US Treaseury Par Rate Curve'!$F$127:$N$127)</c:f>
            </c:numRef>
          </c:val>
          <c:smooth val="0"/>
          <c:extLst>
            <c:ext xmlns:c16="http://schemas.microsoft.com/office/drawing/2014/chart" uri="{C3380CC4-5D6E-409C-BE32-E72D297353CC}">
              <c16:uniqueId val="{0000007C-578E-4457-9C2D-2671F129972A}"/>
            </c:ext>
          </c:extLst>
        </c:ser>
        <c:ser>
          <c:idx val="125"/>
          <c:order val="125"/>
          <c:tx>
            <c:strRef>
              <c:f>'US Treaseury Par Rate Curve'!$A$128</c:f>
              <c:strCache>
                <c:ptCount val="1"/>
                <c:pt idx="0">
                  <c:v>05/18/2022</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Curve'!$B$128:$N$128</c15:sqref>
                  </c15:fullRef>
                </c:ext>
              </c:extLst>
              <c:f>('US Treaseury Par Rate Curve'!$B$128:$D$128,'US Treaseury Par Rate Curve'!$F$128:$N$128)</c:f>
            </c:numRef>
          </c:val>
          <c:smooth val="0"/>
          <c:extLst>
            <c:ext xmlns:c16="http://schemas.microsoft.com/office/drawing/2014/chart" uri="{C3380CC4-5D6E-409C-BE32-E72D297353CC}">
              <c16:uniqueId val="{0000007D-578E-4457-9C2D-2671F129972A}"/>
            </c:ext>
          </c:extLst>
        </c:ser>
        <c:ser>
          <c:idx val="126"/>
          <c:order val="126"/>
          <c:tx>
            <c:strRef>
              <c:f>'US Treaseury Par Rate Curve'!$A$129</c:f>
              <c:strCache>
                <c:ptCount val="1"/>
                <c:pt idx="0">
                  <c:v>05/17/2022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Curve'!$B$129:$N$129</c15:sqref>
                  </c15:fullRef>
                </c:ext>
              </c:extLst>
              <c:f>('US Treaseury Par Rate Curve'!$B$129:$D$129,'US Treaseury Par Rate Curve'!$F$129:$N$129)</c:f>
            </c:numRef>
          </c:val>
          <c:smooth val="0"/>
          <c:extLst>
            <c:ext xmlns:c16="http://schemas.microsoft.com/office/drawing/2014/chart" uri="{C3380CC4-5D6E-409C-BE32-E72D297353CC}">
              <c16:uniqueId val="{0000007E-578E-4457-9C2D-2671F129972A}"/>
            </c:ext>
          </c:extLst>
        </c:ser>
        <c:ser>
          <c:idx val="127"/>
          <c:order val="127"/>
          <c:tx>
            <c:strRef>
              <c:f>'US Treaseury Par Rate Curve'!$A$130</c:f>
              <c:strCache>
                <c:ptCount val="1"/>
                <c:pt idx="0">
                  <c:v>05/16/2022</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Curve'!$B$130:$N$130</c15:sqref>
                  </c15:fullRef>
                </c:ext>
              </c:extLst>
              <c:f>('US Treaseury Par Rate Curve'!$B$130:$D$130,'US Treaseury Par Rate Curve'!$F$130:$N$130)</c:f>
            </c:numRef>
          </c:val>
          <c:smooth val="0"/>
          <c:extLst>
            <c:ext xmlns:c16="http://schemas.microsoft.com/office/drawing/2014/chart" uri="{C3380CC4-5D6E-409C-BE32-E72D297353CC}">
              <c16:uniqueId val="{0000007F-578E-4457-9C2D-2671F129972A}"/>
            </c:ext>
          </c:extLst>
        </c:ser>
        <c:ser>
          <c:idx val="128"/>
          <c:order val="128"/>
          <c:tx>
            <c:strRef>
              <c:f>'US Treaseury Par Rate Curve'!$A$131</c:f>
              <c:strCache>
                <c:ptCount val="1"/>
                <c:pt idx="0">
                  <c:v>05/13/2022</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Curve'!$B$131:$N$131</c15:sqref>
                  </c15:fullRef>
                </c:ext>
              </c:extLst>
              <c:f>('US Treaseury Par Rate Curve'!$B$131:$D$131,'US Treaseury Par Rate Curve'!$F$131:$N$131)</c:f>
              <c:numCache>
                <c:formatCode>General</c:formatCode>
                <c:ptCount val="12"/>
                <c:pt idx="0">
                  <c:v>0.67</c:v>
                </c:pt>
                <c:pt idx="1">
                  <c:v>0.79</c:v>
                </c:pt>
                <c:pt idx="2">
                  <c:v>1.03</c:v>
                </c:pt>
                <c:pt idx="3">
                  <c:v>1.47</c:v>
                </c:pt>
                <c:pt idx="4">
                  <c:v>2.04</c:v>
                </c:pt>
                <c:pt idx="5">
                  <c:v>2.61</c:v>
                </c:pt>
                <c:pt idx="6">
                  <c:v>2.79</c:v>
                </c:pt>
                <c:pt idx="7">
                  <c:v>2.89</c:v>
                </c:pt>
                <c:pt idx="8">
                  <c:v>2.95</c:v>
                </c:pt>
                <c:pt idx="9">
                  <c:v>2.93</c:v>
                </c:pt>
                <c:pt idx="10">
                  <c:v>3.32</c:v>
                </c:pt>
                <c:pt idx="11">
                  <c:v>3.1</c:v>
                </c:pt>
              </c:numCache>
            </c:numRef>
          </c:val>
          <c:smooth val="0"/>
          <c:extLst>
            <c:ext xmlns:c16="http://schemas.microsoft.com/office/drawing/2014/chart" uri="{C3380CC4-5D6E-409C-BE32-E72D297353CC}">
              <c16:uniqueId val="{00000080-578E-4457-9C2D-2671F129972A}"/>
            </c:ext>
          </c:extLst>
        </c:ser>
        <c:ser>
          <c:idx val="129"/>
          <c:order val="129"/>
          <c:tx>
            <c:strRef>
              <c:f>'US Treaseury Par Rate Curve'!$A$132</c:f>
              <c:strCache>
                <c:ptCount val="1"/>
                <c:pt idx="0">
                  <c:v>5/12/2022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Curve'!$B$132:$N$132</c15:sqref>
                  </c15:fullRef>
                </c:ext>
              </c:extLst>
              <c:f>('US Treaseury Par Rate Curve'!$B$132:$D$132,'US Treaseury Par Rate Curve'!$F$132:$N$132)</c:f>
            </c:numRef>
          </c:val>
          <c:smooth val="0"/>
          <c:extLst>
            <c:ext xmlns:c16="http://schemas.microsoft.com/office/drawing/2014/chart" uri="{C3380CC4-5D6E-409C-BE32-E72D297353CC}">
              <c16:uniqueId val="{00000081-578E-4457-9C2D-2671F129972A}"/>
            </c:ext>
          </c:extLst>
        </c:ser>
        <c:ser>
          <c:idx val="130"/>
          <c:order val="130"/>
          <c:tx>
            <c:strRef>
              <c:f>'US Treaseury Par Rate Curve'!$A$133</c:f>
              <c:strCache>
                <c:ptCount val="1"/>
                <c:pt idx="0">
                  <c:v>5/11/2022</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Curve'!$B$133:$N$133</c15:sqref>
                  </c15:fullRef>
                </c:ext>
              </c:extLst>
              <c:f>('US Treaseury Par Rate Curve'!$B$133:$D$133,'US Treaseury Par Rate Curve'!$F$133:$N$133)</c:f>
            </c:numRef>
          </c:val>
          <c:smooth val="0"/>
          <c:extLst>
            <c:ext xmlns:c16="http://schemas.microsoft.com/office/drawing/2014/chart" uri="{C3380CC4-5D6E-409C-BE32-E72D297353CC}">
              <c16:uniqueId val="{00000082-578E-4457-9C2D-2671F129972A}"/>
            </c:ext>
          </c:extLst>
        </c:ser>
        <c:ser>
          <c:idx val="131"/>
          <c:order val="131"/>
          <c:tx>
            <c:strRef>
              <c:f>'US Treaseury Par Rate Curve'!$A$134</c:f>
              <c:strCache>
                <c:ptCount val="1"/>
                <c:pt idx="0">
                  <c:v>5/10/2022</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Curve'!$B$134:$N$134</c15:sqref>
                  </c15:fullRef>
                </c:ext>
              </c:extLst>
              <c:f>('US Treaseury Par Rate Curve'!$B$134:$D$134,'US Treaseury Par Rate Curve'!$F$134:$N$134)</c:f>
            </c:numRef>
          </c:val>
          <c:smooth val="0"/>
          <c:extLst>
            <c:ext xmlns:c16="http://schemas.microsoft.com/office/drawing/2014/chart" uri="{C3380CC4-5D6E-409C-BE32-E72D297353CC}">
              <c16:uniqueId val="{00000083-578E-4457-9C2D-2671F129972A}"/>
            </c:ext>
          </c:extLst>
        </c:ser>
        <c:ser>
          <c:idx val="132"/>
          <c:order val="132"/>
          <c:tx>
            <c:strRef>
              <c:f>'US Treaseury Par Rate Curve'!$A$135</c:f>
              <c:strCache>
                <c:ptCount val="1"/>
                <c:pt idx="0">
                  <c:v>5/9/2022</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Curve'!$B$135:$N$135</c15:sqref>
                  </c15:fullRef>
                </c:ext>
              </c:extLst>
              <c:f>('US Treaseury Par Rate Curve'!$B$135:$D$135,'US Treaseury Par Rate Curve'!$F$135:$N$135)</c:f>
            </c:numRef>
          </c:val>
          <c:smooth val="0"/>
          <c:extLst>
            <c:ext xmlns:c16="http://schemas.microsoft.com/office/drawing/2014/chart" uri="{C3380CC4-5D6E-409C-BE32-E72D297353CC}">
              <c16:uniqueId val="{00000084-578E-4457-9C2D-2671F129972A}"/>
            </c:ext>
          </c:extLst>
        </c:ser>
        <c:ser>
          <c:idx val="133"/>
          <c:order val="133"/>
          <c:tx>
            <c:strRef>
              <c:f>'US Treaseury Par Rate Curve'!$A$136</c:f>
              <c:strCache>
                <c:ptCount val="1"/>
                <c:pt idx="0">
                  <c:v>5/6/2022</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Curve'!$B$136:$N$136</c15:sqref>
                  </c15:fullRef>
                </c:ext>
              </c:extLst>
              <c:f>('US Treaseury Par Rate Curve'!$B$136:$D$136,'US Treaseury Par Rate Curve'!$F$136:$N$136)</c:f>
            </c:numRef>
          </c:val>
          <c:smooth val="0"/>
          <c:extLst>
            <c:ext xmlns:c16="http://schemas.microsoft.com/office/drawing/2014/chart" uri="{C3380CC4-5D6E-409C-BE32-E72D297353CC}">
              <c16:uniqueId val="{00000085-578E-4457-9C2D-2671F129972A}"/>
            </c:ext>
          </c:extLst>
        </c:ser>
        <c:ser>
          <c:idx val="134"/>
          <c:order val="134"/>
          <c:tx>
            <c:strRef>
              <c:f>'US Treaseury Par Rate Curve'!$A$137</c:f>
              <c:strCache>
                <c:ptCount val="1"/>
                <c:pt idx="0">
                  <c:v>5/5/2022</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Curve'!$B$137:$N$137</c15:sqref>
                  </c15:fullRef>
                </c:ext>
              </c:extLst>
              <c:f>('US Treaseury Par Rate Curve'!$B$137:$D$137,'US Treaseury Par Rate Curve'!$F$137:$N$137)</c:f>
            </c:numRef>
          </c:val>
          <c:smooth val="0"/>
          <c:extLst>
            <c:ext xmlns:c16="http://schemas.microsoft.com/office/drawing/2014/chart" uri="{C3380CC4-5D6E-409C-BE32-E72D297353CC}">
              <c16:uniqueId val="{00000086-578E-4457-9C2D-2671F129972A}"/>
            </c:ext>
          </c:extLst>
        </c:ser>
        <c:ser>
          <c:idx val="135"/>
          <c:order val="135"/>
          <c:tx>
            <c:strRef>
              <c:f>'US Treaseury Par Rate Curve'!$A$138</c:f>
              <c:strCache>
                <c:ptCount val="1"/>
                <c:pt idx="0">
                  <c:v>5/4/2022</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Curve'!$B$138:$N$138</c15:sqref>
                  </c15:fullRef>
                </c:ext>
              </c:extLst>
              <c:f>('US Treaseury Par Rate Curve'!$B$138:$D$138,'US Treaseury Par Rate Curve'!$F$138:$N$138)</c:f>
            </c:numRef>
          </c:val>
          <c:smooth val="0"/>
          <c:extLst>
            <c:ext xmlns:c16="http://schemas.microsoft.com/office/drawing/2014/chart" uri="{C3380CC4-5D6E-409C-BE32-E72D297353CC}">
              <c16:uniqueId val="{00000087-578E-4457-9C2D-2671F129972A}"/>
            </c:ext>
          </c:extLst>
        </c:ser>
        <c:ser>
          <c:idx val="136"/>
          <c:order val="136"/>
          <c:tx>
            <c:strRef>
              <c:f>'US Treaseury Par Rate Curve'!$A$139</c:f>
              <c:strCache>
                <c:ptCount val="1"/>
                <c:pt idx="0">
                  <c:v>5/3/2022</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Curve'!$B$139:$N$139</c15:sqref>
                  </c15:fullRef>
                </c:ext>
              </c:extLst>
              <c:f>('US Treaseury Par Rate Curve'!$B$139:$D$139,'US Treaseury Par Rate Curve'!$F$139:$N$139)</c:f>
            </c:numRef>
          </c:val>
          <c:smooth val="0"/>
          <c:extLst>
            <c:ext xmlns:c16="http://schemas.microsoft.com/office/drawing/2014/chart" uri="{C3380CC4-5D6E-409C-BE32-E72D297353CC}">
              <c16:uniqueId val="{00000088-578E-4457-9C2D-2671F129972A}"/>
            </c:ext>
          </c:extLst>
        </c:ser>
        <c:ser>
          <c:idx val="137"/>
          <c:order val="137"/>
          <c:tx>
            <c:strRef>
              <c:f>'US Treaseury Par Rate Curve'!$A$140</c:f>
              <c:strCache>
                <c:ptCount val="1"/>
                <c:pt idx="0">
                  <c:v>5/2/2022</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Curve'!$B$140:$N$140</c15:sqref>
                  </c15:fullRef>
                </c:ext>
              </c:extLst>
              <c:f>('US Treaseury Par Rate Curve'!$B$140:$D$140,'US Treaseury Par Rate Curve'!$F$140:$N$140)</c:f>
            </c:numRef>
          </c:val>
          <c:smooth val="0"/>
          <c:extLst>
            <c:ext xmlns:c16="http://schemas.microsoft.com/office/drawing/2014/chart" uri="{C3380CC4-5D6E-409C-BE32-E72D297353CC}">
              <c16:uniqueId val="{00000089-578E-4457-9C2D-2671F129972A}"/>
            </c:ext>
          </c:extLst>
        </c:ser>
        <c:ser>
          <c:idx val="138"/>
          <c:order val="138"/>
          <c:tx>
            <c:strRef>
              <c:f>'US Treaseury Par Rate Curve'!$A$141</c:f>
              <c:strCache>
                <c:ptCount val="1"/>
                <c:pt idx="0">
                  <c:v>04/29/2022</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Curve'!$B$141:$N$141</c15:sqref>
                  </c15:fullRef>
                </c:ext>
              </c:extLst>
              <c:f>('US Treaseury Par Rate Curve'!$B$141:$D$141,'US Treaseury Par Rate Curve'!$F$141:$N$141)</c:f>
            </c:numRef>
          </c:val>
          <c:smooth val="0"/>
          <c:extLst>
            <c:ext xmlns:c16="http://schemas.microsoft.com/office/drawing/2014/chart" uri="{C3380CC4-5D6E-409C-BE32-E72D297353CC}">
              <c16:uniqueId val="{0000008A-578E-4457-9C2D-2671F129972A}"/>
            </c:ext>
          </c:extLst>
        </c:ser>
        <c:ser>
          <c:idx val="139"/>
          <c:order val="139"/>
          <c:tx>
            <c:strRef>
              <c:f>'US Treaseury Par Rate Curve'!$A$142</c:f>
              <c:strCache>
                <c:ptCount val="1"/>
                <c:pt idx="0">
                  <c:v>04/28/2022</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Curve'!$B$142:$N$142</c15:sqref>
                  </c15:fullRef>
                </c:ext>
              </c:extLst>
              <c:f>('US Treaseury Par Rate Curve'!$B$142:$D$142,'US Treaseury Par Rate Curve'!$F$142:$N$142)</c:f>
            </c:numRef>
          </c:val>
          <c:smooth val="0"/>
          <c:extLst>
            <c:ext xmlns:c16="http://schemas.microsoft.com/office/drawing/2014/chart" uri="{C3380CC4-5D6E-409C-BE32-E72D297353CC}">
              <c16:uniqueId val="{0000008B-578E-4457-9C2D-2671F129972A}"/>
            </c:ext>
          </c:extLst>
        </c:ser>
        <c:ser>
          <c:idx val="140"/>
          <c:order val="140"/>
          <c:tx>
            <c:strRef>
              <c:f>'US Treaseury Par Rate Curve'!$A$143</c:f>
              <c:strCache>
                <c:ptCount val="1"/>
                <c:pt idx="0">
                  <c:v>04/27/2022</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Curve'!$B$143:$N$143</c15:sqref>
                  </c15:fullRef>
                </c:ext>
              </c:extLst>
              <c:f>('US Treaseury Par Rate Curve'!$B$143:$D$143,'US Treaseury Par Rate Curve'!$F$143:$N$143)</c:f>
            </c:numRef>
          </c:val>
          <c:smooth val="0"/>
          <c:extLst>
            <c:ext xmlns:c16="http://schemas.microsoft.com/office/drawing/2014/chart" uri="{C3380CC4-5D6E-409C-BE32-E72D297353CC}">
              <c16:uniqueId val="{0000008C-578E-4457-9C2D-2671F129972A}"/>
            </c:ext>
          </c:extLst>
        </c:ser>
        <c:ser>
          <c:idx val="141"/>
          <c:order val="141"/>
          <c:tx>
            <c:strRef>
              <c:f>'US Treaseury Par Rate Curve'!$A$144</c:f>
              <c:strCache>
                <c:ptCount val="1"/>
                <c:pt idx="0">
                  <c:v>04/26/2022</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Curve'!$B$144:$N$144</c15:sqref>
                  </c15:fullRef>
                </c:ext>
              </c:extLst>
              <c:f>('US Treaseury Par Rate Curve'!$B$144:$D$144,'US Treaseury Par Rate Curve'!$F$144:$N$144)</c:f>
            </c:numRef>
          </c:val>
          <c:smooth val="0"/>
          <c:extLst>
            <c:ext xmlns:c16="http://schemas.microsoft.com/office/drawing/2014/chart" uri="{C3380CC4-5D6E-409C-BE32-E72D297353CC}">
              <c16:uniqueId val="{0000008D-578E-4457-9C2D-2671F129972A}"/>
            </c:ext>
          </c:extLst>
        </c:ser>
        <c:ser>
          <c:idx val="142"/>
          <c:order val="142"/>
          <c:tx>
            <c:strRef>
              <c:f>'US Treaseury Par Rate Curve'!$A$145</c:f>
              <c:strCache>
                <c:ptCount val="1"/>
                <c:pt idx="0">
                  <c:v>04/25/2022</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Curve'!$B$145:$N$145</c15:sqref>
                  </c15:fullRef>
                </c:ext>
              </c:extLst>
              <c:f>('US Treaseury Par Rate Curve'!$B$145:$D$145,'US Treaseury Par Rate Curve'!$F$145:$N$145)</c:f>
            </c:numRef>
          </c:val>
          <c:smooth val="0"/>
          <c:extLst>
            <c:ext xmlns:c16="http://schemas.microsoft.com/office/drawing/2014/chart" uri="{C3380CC4-5D6E-409C-BE32-E72D297353CC}">
              <c16:uniqueId val="{0000008E-578E-4457-9C2D-2671F129972A}"/>
            </c:ext>
          </c:extLst>
        </c:ser>
        <c:ser>
          <c:idx val="143"/>
          <c:order val="143"/>
          <c:tx>
            <c:strRef>
              <c:f>'US Treaseury Par Rate Curve'!$A$146</c:f>
              <c:strCache>
                <c:ptCount val="1"/>
                <c:pt idx="0">
                  <c:v>04/22/2022</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Curve'!$B$146:$N$146</c15:sqref>
                  </c15:fullRef>
                </c:ext>
              </c:extLst>
              <c:f>('US Treaseury Par Rate Curve'!$B$146:$D$146,'US Treaseury Par Rate Curve'!$F$146:$N$146)</c:f>
            </c:numRef>
          </c:val>
          <c:smooth val="0"/>
          <c:extLst>
            <c:ext xmlns:c16="http://schemas.microsoft.com/office/drawing/2014/chart" uri="{C3380CC4-5D6E-409C-BE32-E72D297353CC}">
              <c16:uniqueId val="{0000008F-578E-4457-9C2D-2671F129972A}"/>
            </c:ext>
          </c:extLst>
        </c:ser>
        <c:ser>
          <c:idx val="144"/>
          <c:order val="144"/>
          <c:tx>
            <c:strRef>
              <c:f>'US Treaseury Par Rate Curve'!$A$147</c:f>
              <c:strCache>
                <c:ptCount val="1"/>
                <c:pt idx="0">
                  <c:v>04/21/2022</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Curve'!$B$147:$N$147</c15:sqref>
                  </c15:fullRef>
                </c:ext>
              </c:extLst>
              <c:f>('US Treaseury Par Rate Curve'!$B$147:$D$147,'US Treaseury Par Rate Curve'!$F$147:$N$147)</c:f>
            </c:numRef>
          </c:val>
          <c:smooth val="0"/>
          <c:extLst>
            <c:ext xmlns:c16="http://schemas.microsoft.com/office/drawing/2014/chart" uri="{C3380CC4-5D6E-409C-BE32-E72D297353CC}">
              <c16:uniqueId val="{00000090-578E-4457-9C2D-2671F129972A}"/>
            </c:ext>
          </c:extLst>
        </c:ser>
        <c:ser>
          <c:idx val="145"/>
          <c:order val="145"/>
          <c:tx>
            <c:strRef>
              <c:f>'US Treaseury Par Rate Curve'!$A$148</c:f>
              <c:strCache>
                <c:ptCount val="1"/>
                <c:pt idx="0">
                  <c:v>04/20/2022</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Curve'!$B$148:$N$148</c15:sqref>
                  </c15:fullRef>
                </c:ext>
              </c:extLst>
              <c:f>('US Treaseury Par Rate Curve'!$B$148:$D$148,'US Treaseury Par Rate Curve'!$F$148:$N$148)</c:f>
            </c:numRef>
          </c:val>
          <c:smooth val="0"/>
          <c:extLst>
            <c:ext xmlns:c16="http://schemas.microsoft.com/office/drawing/2014/chart" uri="{C3380CC4-5D6E-409C-BE32-E72D297353CC}">
              <c16:uniqueId val="{00000091-578E-4457-9C2D-2671F129972A}"/>
            </c:ext>
          </c:extLst>
        </c:ser>
        <c:ser>
          <c:idx val="146"/>
          <c:order val="146"/>
          <c:tx>
            <c:strRef>
              <c:f>'US Treaseury Par Rate Curve'!$A$149</c:f>
              <c:strCache>
                <c:ptCount val="1"/>
                <c:pt idx="0">
                  <c:v>04/19/2022</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Curve'!$B$149:$N$149</c15:sqref>
                  </c15:fullRef>
                </c:ext>
              </c:extLst>
              <c:f>('US Treaseury Par Rate Curve'!$B$149:$D$149,'US Treaseury Par Rate Curve'!$F$149:$N$149)</c:f>
            </c:numRef>
          </c:val>
          <c:smooth val="0"/>
          <c:extLst>
            <c:ext xmlns:c16="http://schemas.microsoft.com/office/drawing/2014/chart" uri="{C3380CC4-5D6E-409C-BE32-E72D297353CC}">
              <c16:uniqueId val="{00000092-578E-4457-9C2D-2671F129972A}"/>
            </c:ext>
          </c:extLst>
        </c:ser>
        <c:ser>
          <c:idx val="147"/>
          <c:order val="147"/>
          <c:tx>
            <c:strRef>
              <c:f>'US Treaseury Par Rate Curve'!$A$150</c:f>
              <c:strCache>
                <c:ptCount val="1"/>
                <c:pt idx="0">
                  <c:v>04/18/2022</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Curve'!$B$150:$N$150</c15:sqref>
                  </c15:fullRef>
                </c:ext>
              </c:extLst>
              <c:f>('US Treaseury Par Rate Curve'!$B$150:$D$150,'US Treaseury Par Rate Curve'!$F$150:$N$150)</c:f>
            </c:numRef>
          </c:val>
          <c:smooth val="0"/>
          <c:extLst>
            <c:ext xmlns:c16="http://schemas.microsoft.com/office/drawing/2014/chart" uri="{C3380CC4-5D6E-409C-BE32-E72D297353CC}">
              <c16:uniqueId val="{00000093-578E-4457-9C2D-2671F129972A}"/>
            </c:ext>
          </c:extLst>
        </c:ser>
        <c:ser>
          <c:idx val="148"/>
          <c:order val="148"/>
          <c:tx>
            <c:strRef>
              <c:f>'US Treaseury Par Rate Curve'!$A$151</c:f>
              <c:strCache>
                <c:ptCount val="1"/>
                <c:pt idx="0">
                  <c:v>04/14/2022</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Curve'!$B$151:$N$151</c15:sqref>
                  </c15:fullRef>
                </c:ext>
              </c:extLst>
              <c:f>('US Treaseury Par Rate Curve'!$B$151:$D$151,'US Treaseury Par Rate Curve'!$F$151:$N$151)</c:f>
            </c:numRef>
          </c:val>
          <c:smooth val="0"/>
          <c:extLst>
            <c:ext xmlns:c16="http://schemas.microsoft.com/office/drawing/2014/chart" uri="{C3380CC4-5D6E-409C-BE32-E72D297353CC}">
              <c16:uniqueId val="{00000094-578E-4457-9C2D-2671F129972A}"/>
            </c:ext>
          </c:extLst>
        </c:ser>
        <c:ser>
          <c:idx val="149"/>
          <c:order val="149"/>
          <c:tx>
            <c:strRef>
              <c:f>'US Treaseury Par Rate Curve'!$A$152</c:f>
              <c:strCache>
                <c:ptCount val="1"/>
                <c:pt idx="0">
                  <c:v>04/13/2022</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Curve'!$B$152:$N$152</c15:sqref>
                  </c15:fullRef>
                </c:ext>
              </c:extLst>
              <c:f>('US Treaseury Par Rate Curve'!$B$152:$D$152,'US Treaseury Par Rate Curve'!$F$152:$N$152)</c:f>
            </c:numRef>
          </c:val>
          <c:smooth val="0"/>
          <c:extLst>
            <c:ext xmlns:c16="http://schemas.microsoft.com/office/drawing/2014/chart" uri="{C3380CC4-5D6E-409C-BE32-E72D297353CC}">
              <c16:uniqueId val="{00000095-578E-4457-9C2D-2671F129972A}"/>
            </c:ext>
          </c:extLst>
        </c:ser>
        <c:ser>
          <c:idx val="150"/>
          <c:order val="150"/>
          <c:tx>
            <c:strRef>
              <c:f>'US Treaseury Par Rate Curve'!$A$153</c:f>
              <c:strCache>
                <c:ptCount val="1"/>
                <c:pt idx="0">
                  <c:v>4/12/2022</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Curve'!$B$153:$N$153</c15:sqref>
                  </c15:fullRef>
                </c:ext>
              </c:extLst>
              <c:f>('US Treaseury Par Rate Curve'!$B$153:$D$153,'US Treaseury Par Rate Curve'!$F$153:$N$153)</c:f>
            </c:numRef>
          </c:val>
          <c:smooth val="0"/>
          <c:extLst>
            <c:ext xmlns:c16="http://schemas.microsoft.com/office/drawing/2014/chart" uri="{C3380CC4-5D6E-409C-BE32-E72D297353CC}">
              <c16:uniqueId val="{00000096-578E-4457-9C2D-2671F129972A}"/>
            </c:ext>
          </c:extLst>
        </c:ser>
        <c:ser>
          <c:idx val="151"/>
          <c:order val="151"/>
          <c:tx>
            <c:strRef>
              <c:f>'US Treaseury Par Rate Curve'!$A$154</c:f>
              <c:strCache>
                <c:ptCount val="1"/>
                <c:pt idx="0">
                  <c:v>4/11/2022</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Curve'!$B$154:$N$154</c15:sqref>
                  </c15:fullRef>
                </c:ext>
              </c:extLst>
              <c:f>('US Treaseury Par Rate Curve'!$B$154:$D$154,'US Treaseury Par Rate Curve'!$F$154:$N$154)</c:f>
            </c:numRef>
          </c:val>
          <c:smooth val="0"/>
          <c:extLst>
            <c:ext xmlns:c16="http://schemas.microsoft.com/office/drawing/2014/chart" uri="{C3380CC4-5D6E-409C-BE32-E72D297353CC}">
              <c16:uniqueId val="{00000097-578E-4457-9C2D-2671F129972A}"/>
            </c:ext>
          </c:extLst>
        </c:ser>
        <c:ser>
          <c:idx val="152"/>
          <c:order val="152"/>
          <c:tx>
            <c:strRef>
              <c:f>'US Treaseury Par Rate Curve'!$A$155</c:f>
              <c:strCache>
                <c:ptCount val="1"/>
                <c:pt idx="0">
                  <c:v>4/8/2022</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Curve'!$B$155:$N$155</c15:sqref>
                  </c15:fullRef>
                </c:ext>
              </c:extLst>
              <c:f>('US Treaseury Par Rate Curve'!$B$155:$D$155,'US Treaseury Par Rate Curve'!$F$155:$N$155)</c:f>
            </c:numRef>
          </c:val>
          <c:smooth val="0"/>
          <c:extLst>
            <c:ext xmlns:c16="http://schemas.microsoft.com/office/drawing/2014/chart" uri="{C3380CC4-5D6E-409C-BE32-E72D297353CC}">
              <c16:uniqueId val="{00000098-578E-4457-9C2D-2671F129972A}"/>
            </c:ext>
          </c:extLst>
        </c:ser>
        <c:ser>
          <c:idx val="153"/>
          <c:order val="153"/>
          <c:tx>
            <c:strRef>
              <c:f>'US Treaseury Par Rate Curve'!$A$156</c:f>
              <c:strCache>
                <c:ptCount val="1"/>
                <c:pt idx="0">
                  <c:v>4/7/2022</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Curve'!$B$156:$N$156</c15:sqref>
                  </c15:fullRef>
                </c:ext>
              </c:extLst>
              <c:f>('US Treaseury Par Rate Curve'!$B$156:$D$156,'US Treaseury Par Rate Curve'!$F$156:$N$156)</c:f>
            </c:numRef>
          </c:val>
          <c:smooth val="0"/>
          <c:extLst>
            <c:ext xmlns:c16="http://schemas.microsoft.com/office/drawing/2014/chart" uri="{C3380CC4-5D6E-409C-BE32-E72D297353CC}">
              <c16:uniqueId val="{00000099-578E-4457-9C2D-2671F129972A}"/>
            </c:ext>
          </c:extLst>
        </c:ser>
        <c:ser>
          <c:idx val="154"/>
          <c:order val="154"/>
          <c:tx>
            <c:strRef>
              <c:f>'US Treaseury Par Rate Curve'!$A$157</c:f>
              <c:strCache>
                <c:ptCount val="1"/>
                <c:pt idx="0">
                  <c:v>4/6/2022</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Curve'!$B$157:$N$157</c15:sqref>
                  </c15:fullRef>
                </c:ext>
              </c:extLst>
              <c:f>('US Treaseury Par Rate Curve'!$B$157:$D$157,'US Treaseury Par Rate Curve'!$F$157:$N$157)</c:f>
            </c:numRef>
          </c:val>
          <c:smooth val="0"/>
          <c:extLst>
            <c:ext xmlns:c16="http://schemas.microsoft.com/office/drawing/2014/chart" uri="{C3380CC4-5D6E-409C-BE32-E72D297353CC}">
              <c16:uniqueId val="{0000009A-578E-4457-9C2D-2671F129972A}"/>
            </c:ext>
          </c:extLst>
        </c:ser>
        <c:ser>
          <c:idx val="155"/>
          <c:order val="155"/>
          <c:tx>
            <c:strRef>
              <c:f>'US Treaseury Par Rate Curve'!$A$158</c:f>
              <c:strCache>
                <c:ptCount val="1"/>
                <c:pt idx="0">
                  <c:v>4/5/2022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Curve'!$B$158:$N$158</c15:sqref>
                  </c15:fullRef>
                </c:ext>
              </c:extLst>
              <c:f>('US Treaseury Par Rate Curve'!$B$158:$D$158,'US Treaseury Par Rate Curve'!$F$158:$N$158)</c:f>
            </c:numRef>
          </c:val>
          <c:smooth val="0"/>
          <c:extLst>
            <c:ext xmlns:c16="http://schemas.microsoft.com/office/drawing/2014/chart" uri="{C3380CC4-5D6E-409C-BE32-E72D297353CC}">
              <c16:uniqueId val="{0000009B-578E-4457-9C2D-2671F129972A}"/>
            </c:ext>
          </c:extLst>
        </c:ser>
        <c:ser>
          <c:idx val="156"/>
          <c:order val="156"/>
          <c:tx>
            <c:strRef>
              <c:f>'US Treaseury Par Rate Curve'!$A$159</c:f>
              <c:strCache>
                <c:ptCount val="1"/>
                <c:pt idx="0">
                  <c:v>4/4/2022</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Curve'!$B$159:$N$159</c15:sqref>
                  </c15:fullRef>
                </c:ext>
              </c:extLst>
              <c:f>('US Treaseury Par Rate Curve'!$B$159:$D$159,'US Treaseury Par Rate Curve'!$F$159:$N$159)</c:f>
            </c:numRef>
          </c:val>
          <c:smooth val="0"/>
          <c:extLst>
            <c:ext xmlns:c16="http://schemas.microsoft.com/office/drawing/2014/chart" uri="{C3380CC4-5D6E-409C-BE32-E72D297353CC}">
              <c16:uniqueId val="{0000009C-578E-4457-9C2D-2671F129972A}"/>
            </c:ext>
          </c:extLst>
        </c:ser>
        <c:ser>
          <c:idx val="157"/>
          <c:order val="157"/>
          <c:tx>
            <c:strRef>
              <c:f>'US Treaseury Par Rate Curve'!$A$160</c:f>
              <c:strCache>
                <c:ptCount val="1"/>
                <c:pt idx="0">
                  <c:v>4/1/2022</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Curve'!$B$160:$N$160</c15:sqref>
                  </c15:fullRef>
                </c:ext>
              </c:extLst>
              <c:f>('US Treaseury Par Rate Curve'!$B$160:$D$160,'US Treaseury Par Rate Curve'!$F$160:$N$160)</c:f>
            </c:numRef>
          </c:val>
          <c:smooth val="0"/>
          <c:extLst>
            <c:ext xmlns:c16="http://schemas.microsoft.com/office/drawing/2014/chart" uri="{C3380CC4-5D6E-409C-BE32-E72D297353CC}">
              <c16:uniqueId val="{0000009D-578E-4457-9C2D-2671F129972A}"/>
            </c:ext>
          </c:extLst>
        </c:ser>
        <c:ser>
          <c:idx val="158"/>
          <c:order val="158"/>
          <c:tx>
            <c:strRef>
              <c:f>'US Treaseury Par Rate Curve'!$A$161</c:f>
              <c:strCache>
                <c:ptCount val="1"/>
                <c:pt idx="0">
                  <c:v>03/31/2022</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Curve'!$B$161:$N$161</c15:sqref>
                  </c15:fullRef>
                </c:ext>
              </c:extLst>
              <c:f>('US Treaseury Par Rate Curve'!$B$161:$D$161,'US Treaseury Par Rate Curve'!$F$161:$N$161)</c:f>
            </c:numRef>
          </c:val>
          <c:smooth val="0"/>
          <c:extLst>
            <c:ext xmlns:c16="http://schemas.microsoft.com/office/drawing/2014/chart" uri="{C3380CC4-5D6E-409C-BE32-E72D297353CC}">
              <c16:uniqueId val="{0000009E-578E-4457-9C2D-2671F129972A}"/>
            </c:ext>
          </c:extLst>
        </c:ser>
        <c:ser>
          <c:idx val="159"/>
          <c:order val="159"/>
          <c:tx>
            <c:strRef>
              <c:f>'US Treaseury Par Rate Curve'!$A$162</c:f>
              <c:strCache>
                <c:ptCount val="1"/>
                <c:pt idx="0">
                  <c:v>03/30/2022</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Curve'!$B$162:$N$162</c15:sqref>
                  </c15:fullRef>
                </c:ext>
              </c:extLst>
              <c:f>('US Treaseury Par Rate Curve'!$B$162:$D$162,'US Treaseury Par Rate Curve'!$F$162:$N$162)</c:f>
            </c:numRef>
          </c:val>
          <c:smooth val="0"/>
          <c:extLst>
            <c:ext xmlns:c16="http://schemas.microsoft.com/office/drawing/2014/chart" uri="{C3380CC4-5D6E-409C-BE32-E72D297353CC}">
              <c16:uniqueId val="{0000009F-578E-4457-9C2D-2671F129972A}"/>
            </c:ext>
          </c:extLst>
        </c:ser>
        <c:ser>
          <c:idx val="160"/>
          <c:order val="160"/>
          <c:tx>
            <c:strRef>
              <c:f>'US Treaseury Par Rate Curve'!$A$163</c:f>
              <c:strCache>
                <c:ptCount val="1"/>
                <c:pt idx="0">
                  <c:v>03/29/2022</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Curve'!$B$163:$N$163</c15:sqref>
                  </c15:fullRef>
                </c:ext>
              </c:extLst>
              <c:f>('US Treaseury Par Rate Curve'!$B$163:$D$163,'US Treaseury Par Rate Curve'!$F$163:$N$163)</c:f>
            </c:numRef>
          </c:val>
          <c:smooth val="0"/>
          <c:extLst>
            <c:ext xmlns:c16="http://schemas.microsoft.com/office/drawing/2014/chart" uri="{C3380CC4-5D6E-409C-BE32-E72D297353CC}">
              <c16:uniqueId val="{000000A0-578E-4457-9C2D-2671F129972A}"/>
            </c:ext>
          </c:extLst>
        </c:ser>
        <c:ser>
          <c:idx val="161"/>
          <c:order val="161"/>
          <c:tx>
            <c:strRef>
              <c:f>'US Treaseury Par Rate Curve'!$A$164</c:f>
              <c:strCache>
                <c:ptCount val="1"/>
                <c:pt idx="0">
                  <c:v>03/28/2022</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Curve'!$B$164:$N$164</c15:sqref>
                  </c15:fullRef>
                </c:ext>
              </c:extLst>
              <c:f>('US Treaseury Par Rate Curve'!$B$164:$D$164,'US Treaseury Par Rate Curve'!$F$164:$N$164)</c:f>
            </c:numRef>
          </c:val>
          <c:smooth val="0"/>
          <c:extLst>
            <c:ext xmlns:c16="http://schemas.microsoft.com/office/drawing/2014/chart" uri="{C3380CC4-5D6E-409C-BE32-E72D297353CC}">
              <c16:uniqueId val="{000000A1-578E-4457-9C2D-2671F129972A}"/>
            </c:ext>
          </c:extLst>
        </c:ser>
        <c:ser>
          <c:idx val="162"/>
          <c:order val="162"/>
          <c:tx>
            <c:strRef>
              <c:f>'US Treaseury Par Rate Curve'!$A$165</c:f>
              <c:strCache>
                <c:ptCount val="1"/>
                <c:pt idx="0">
                  <c:v>03/25/2022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Curve'!$B$165:$N$165</c15:sqref>
                  </c15:fullRef>
                </c:ext>
              </c:extLst>
              <c:f>('US Treaseury Par Rate Curve'!$B$165:$D$165,'US Treaseury Par Rate Curve'!$F$165:$N$165)</c:f>
            </c:numRef>
          </c:val>
          <c:smooth val="0"/>
          <c:extLst>
            <c:ext xmlns:c16="http://schemas.microsoft.com/office/drawing/2014/chart" uri="{C3380CC4-5D6E-409C-BE32-E72D297353CC}">
              <c16:uniqueId val="{000000A2-578E-4457-9C2D-2671F129972A}"/>
            </c:ext>
          </c:extLst>
        </c:ser>
        <c:ser>
          <c:idx val="163"/>
          <c:order val="163"/>
          <c:tx>
            <c:strRef>
              <c:f>'US Treaseury Par Rate Curve'!$A$166</c:f>
              <c:strCache>
                <c:ptCount val="1"/>
                <c:pt idx="0">
                  <c:v>03/24/2022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Curve'!$B$166:$N$166</c15:sqref>
                  </c15:fullRef>
                </c:ext>
              </c:extLst>
              <c:f>('US Treaseury Par Rate Curve'!$B$166:$D$166,'US Treaseury Par Rate Curve'!$F$166:$N$166)</c:f>
            </c:numRef>
          </c:val>
          <c:smooth val="0"/>
          <c:extLst>
            <c:ext xmlns:c16="http://schemas.microsoft.com/office/drawing/2014/chart" uri="{C3380CC4-5D6E-409C-BE32-E72D297353CC}">
              <c16:uniqueId val="{000000A3-578E-4457-9C2D-2671F129972A}"/>
            </c:ext>
          </c:extLst>
        </c:ser>
        <c:ser>
          <c:idx val="164"/>
          <c:order val="164"/>
          <c:tx>
            <c:strRef>
              <c:f>'US Treaseury Par Rate Curve'!$A$167</c:f>
              <c:strCache>
                <c:ptCount val="1"/>
                <c:pt idx="0">
                  <c:v>03/23/2022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Curve'!$B$167:$N$167</c15:sqref>
                  </c15:fullRef>
                </c:ext>
              </c:extLst>
              <c:f>('US Treaseury Par Rate Curve'!$B$167:$D$167,'US Treaseury Par Rate Curve'!$F$167:$N$167)</c:f>
            </c:numRef>
          </c:val>
          <c:smooth val="0"/>
          <c:extLst>
            <c:ext xmlns:c16="http://schemas.microsoft.com/office/drawing/2014/chart" uri="{C3380CC4-5D6E-409C-BE32-E72D297353CC}">
              <c16:uniqueId val="{000000A4-578E-4457-9C2D-2671F129972A}"/>
            </c:ext>
          </c:extLst>
        </c:ser>
        <c:ser>
          <c:idx val="165"/>
          <c:order val="165"/>
          <c:tx>
            <c:strRef>
              <c:f>'US Treaseury Par Rate Curve'!$A$168</c:f>
              <c:strCache>
                <c:ptCount val="1"/>
                <c:pt idx="0">
                  <c:v>03/22/2022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Curve'!$B$168:$N$168</c15:sqref>
                  </c15:fullRef>
                </c:ext>
              </c:extLst>
              <c:f>('US Treaseury Par Rate Curve'!$B$168:$D$168,'US Treaseury Par Rate Curve'!$F$168:$N$168)</c:f>
            </c:numRef>
          </c:val>
          <c:smooth val="0"/>
          <c:extLst>
            <c:ext xmlns:c16="http://schemas.microsoft.com/office/drawing/2014/chart" uri="{C3380CC4-5D6E-409C-BE32-E72D297353CC}">
              <c16:uniqueId val="{000000A5-578E-4457-9C2D-2671F129972A}"/>
            </c:ext>
          </c:extLst>
        </c:ser>
        <c:ser>
          <c:idx val="166"/>
          <c:order val="166"/>
          <c:tx>
            <c:strRef>
              <c:f>'US Treaseury Par Rate Curve'!$A$169</c:f>
              <c:strCache>
                <c:ptCount val="1"/>
                <c:pt idx="0">
                  <c:v>03/21/2022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Curve'!$B$169:$N$169</c15:sqref>
                  </c15:fullRef>
                </c:ext>
              </c:extLst>
              <c:f>('US Treaseury Par Rate Curve'!$B$169:$D$169,'US Treaseury Par Rate Curve'!$F$169:$N$169)</c:f>
            </c:numRef>
          </c:val>
          <c:smooth val="0"/>
          <c:extLst>
            <c:ext xmlns:c16="http://schemas.microsoft.com/office/drawing/2014/chart" uri="{C3380CC4-5D6E-409C-BE32-E72D297353CC}">
              <c16:uniqueId val="{000000A6-578E-4457-9C2D-2671F129972A}"/>
            </c:ext>
          </c:extLst>
        </c:ser>
        <c:ser>
          <c:idx val="167"/>
          <c:order val="167"/>
          <c:tx>
            <c:strRef>
              <c:f>'US Treaseury Par Rate Curve'!$A$170</c:f>
              <c:strCache>
                <c:ptCount val="1"/>
                <c:pt idx="0">
                  <c:v>03/18/2022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Curve'!$B$170:$N$170</c15:sqref>
                  </c15:fullRef>
                </c:ext>
              </c:extLst>
              <c:f>('US Treaseury Par Rate Curve'!$B$170:$D$170,'US Treaseury Par Rate Curve'!$F$170:$N$170)</c:f>
            </c:numRef>
          </c:val>
          <c:smooth val="0"/>
          <c:extLst>
            <c:ext xmlns:c16="http://schemas.microsoft.com/office/drawing/2014/chart" uri="{C3380CC4-5D6E-409C-BE32-E72D297353CC}">
              <c16:uniqueId val="{000000A7-578E-4457-9C2D-2671F129972A}"/>
            </c:ext>
          </c:extLst>
        </c:ser>
        <c:ser>
          <c:idx val="168"/>
          <c:order val="168"/>
          <c:tx>
            <c:strRef>
              <c:f>'US Treaseury Par Rate Curve'!$A$171</c:f>
              <c:strCache>
                <c:ptCount val="1"/>
                <c:pt idx="0">
                  <c:v>03/17/2022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Curve'!$B$171:$N$171</c15:sqref>
                  </c15:fullRef>
                </c:ext>
              </c:extLst>
              <c:f>('US Treaseury Par Rate Curve'!$B$171:$D$171,'US Treaseury Par Rate Curve'!$F$171:$N$171)</c:f>
            </c:numRef>
          </c:val>
          <c:smooth val="0"/>
          <c:extLst>
            <c:ext xmlns:c16="http://schemas.microsoft.com/office/drawing/2014/chart" uri="{C3380CC4-5D6E-409C-BE32-E72D297353CC}">
              <c16:uniqueId val="{000000A8-578E-4457-9C2D-2671F129972A}"/>
            </c:ext>
          </c:extLst>
        </c:ser>
        <c:ser>
          <c:idx val="169"/>
          <c:order val="169"/>
          <c:tx>
            <c:strRef>
              <c:f>'US Treaseury Par Rate Curve'!$A$172</c:f>
              <c:strCache>
                <c:ptCount val="1"/>
                <c:pt idx="0">
                  <c:v>03/16/2022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Curve'!$B$172:$N$172</c15:sqref>
                  </c15:fullRef>
                </c:ext>
              </c:extLst>
              <c:f>('US Treaseury Par Rate Curve'!$B$172:$D$172,'US Treaseury Par Rate Curve'!$F$172:$N$172)</c:f>
            </c:numRef>
          </c:val>
          <c:smooth val="0"/>
          <c:extLst>
            <c:ext xmlns:c16="http://schemas.microsoft.com/office/drawing/2014/chart" uri="{C3380CC4-5D6E-409C-BE32-E72D297353CC}">
              <c16:uniqueId val="{000000A9-578E-4457-9C2D-2671F129972A}"/>
            </c:ext>
          </c:extLst>
        </c:ser>
        <c:ser>
          <c:idx val="170"/>
          <c:order val="170"/>
          <c:tx>
            <c:strRef>
              <c:f>'US Treaseury Par Rate Curve'!$A$173</c:f>
              <c:strCache>
                <c:ptCount val="1"/>
                <c:pt idx="0">
                  <c:v>03/15/2022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Curve'!$B$173:$N$173</c15:sqref>
                  </c15:fullRef>
                </c:ext>
              </c:extLst>
              <c:f>('US Treaseury Par Rate Curve'!$B$173:$D$173,'US Treaseury Par Rate Curve'!$F$173:$N$173)</c:f>
            </c:numRef>
          </c:val>
          <c:smooth val="0"/>
          <c:extLst>
            <c:ext xmlns:c16="http://schemas.microsoft.com/office/drawing/2014/chart" uri="{C3380CC4-5D6E-409C-BE32-E72D297353CC}">
              <c16:uniqueId val="{000000AA-578E-4457-9C2D-2671F129972A}"/>
            </c:ext>
          </c:extLst>
        </c:ser>
        <c:ser>
          <c:idx val="171"/>
          <c:order val="171"/>
          <c:tx>
            <c:strRef>
              <c:f>'US Treaseury Par Rate Curve'!$A$174</c:f>
              <c:strCache>
                <c:ptCount val="1"/>
                <c:pt idx="0">
                  <c:v>03/14/2022</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Curve'!$B$174:$N$174</c15:sqref>
                  </c15:fullRef>
                </c:ext>
              </c:extLst>
              <c:f>('US Treaseury Par Rate Curve'!$B$174:$D$174,'US Treaseury Par Rate Curve'!$F$174:$N$174)</c:f>
            </c:numRef>
          </c:val>
          <c:smooth val="0"/>
          <c:extLst>
            <c:ext xmlns:c16="http://schemas.microsoft.com/office/drawing/2014/chart" uri="{C3380CC4-5D6E-409C-BE32-E72D297353CC}">
              <c16:uniqueId val="{000000AB-578E-4457-9C2D-2671F129972A}"/>
            </c:ext>
          </c:extLst>
        </c:ser>
        <c:ser>
          <c:idx val="172"/>
          <c:order val="172"/>
          <c:tx>
            <c:strRef>
              <c:f>'US Treaseury Par Rate Curve'!$A$175</c:f>
              <c:strCache>
                <c:ptCount val="1"/>
                <c:pt idx="0">
                  <c:v>3/11/2022</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Curve'!$B$175:$N$175</c15:sqref>
                  </c15:fullRef>
                </c:ext>
              </c:extLst>
              <c:f>('US Treaseury Par Rate Curve'!$B$175:$D$175,'US Treaseury Par Rate Curve'!$F$175:$N$175)</c:f>
            </c:numRef>
          </c:val>
          <c:smooth val="0"/>
          <c:extLst>
            <c:ext xmlns:c16="http://schemas.microsoft.com/office/drawing/2014/chart" uri="{C3380CC4-5D6E-409C-BE32-E72D297353CC}">
              <c16:uniqueId val="{000000AC-578E-4457-9C2D-2671F129972A}"/>
            </c:ext>
          </c:extLst>
        </c:ser>
        <c:ser>
          <c:idx val="173"/>
          <c:order val="173"/>
          <c:tx>
            <c:strRef>
              <c:f>'US Treaseury Par Rate Curve'!$A$176</c:f>
              <c:strCache>
                <c:ptCount val="1"/>
                <c:pt idx="0">
                  <c:v>3/10/2022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Curve'!$B$176:$N$176</c15:sqref>
                  </c15:fullRef>
                </c:ext>
              </c:extLst>
              <c:f>('US Treaseury Par Rate Curve'!$B$176:$D$176,'US Treaseury Par Rate Curve'!$F$176:$N$176)</c:f>
            </c:numRef>
          </c:val>
          <c:smooth val="0"/>
          <c:extLst>
            <c:ext xmlns:c16="http://schemas.microsoft.com/office/drawing/2014/chart" uri="{C3380CC4-5D6E-409C-BE32-E72D297353CC}">
              <c16:uniqueId val="{000000AD-578E-4457-9C2D-2671F129972A}"/>
            </c:ext>
          </c:extLst>
        </c:ser>
        <c:ser>
          <c:idx val="174"/>
          <c:order val="174"/>
          <c:tx>
            <c:strRef>
              <c:f>'US Treaseury Par Rate Curve'!$A$177</c:f>
              <c:strCache>
                <c:ptCount val="1"/>
                <c:pt idx="0">
                  <c:v>3/9/2022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Curve'!$B$177:$N$177</c15:sqref>
                  </c15:fullRef>
                </c:ext>
              </c:extLst>
              <c:f>('US Treaseury Par Rate Curve'!$B$177:$D$177,'US Treaseury Par Rate Curve'!$F$177:$N$177)</c:f>
            </c:numRef>
          </c:val>
          <c:smooth val="0"/>
          <c:extLst>
            <c:ext xmlns:c16="http://schemas.microsoft.com/office/drawing/2014/chart" uri="{C3380CC4-5D6E-409C-BE32-E72D297353CC}">
              <c16:uniqueId val="{000000AE-578E-4457-9C2D-2671F129972A}"/>
            </c:ext>
          </c:extLst>
        </c:ser>
        <c:ser>
          <c:idx val="175"/>
          <c:order val="175"/>
          <c:tx>
            <c:strRef>
              <c:f>'US Treaseury Par Rate Curve'!$A$178</c:f>
              <c:strCache>
                <c:ptCount val="1"/>
                <c:pt idx="0">
                  <c:v>3/8/2022</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Curve'!$B$178:$N$178</c15:sqref>
                  </c15:fullRef>
                </c:ext>
              </c:extLst>
              <c:f>('US Treaseury Par Rate Curve'!$B$178:$D$178,'US Treaseury Par Rate Curve'!$F$178:$N$178)</c:f>
            </c:numRef>
          </c:val>
          <c:smooth val="0"/>
          <c:extLst>
            <c:ext xmlns:c16="http://schemas.microsoft.com/office/drawing/2014/chart" uri="{C3380CC4-5D6E-409C-BE32-E72D297353CC}">
              <c16:uniqueId val="{000000AF-578E-4457-9C2D-2671F129972A}"/>
            </c:ext>
          </c:extLst>
        </c:ser>
        <c:ser>
          <c:idx val="176"/>
          <c:order val="176"/>
          <c:tx>
            <c:strRef>
              <c:f>'US Treaseury Par Rate Curve'!$A$179</c:f>
              <c:strCache>
                <c:ptCount val="1"/>
                <c:pt idx="0">
                  <c:v>3/7/2022</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Curve'!$B$179:$N$179</c15:sqref>
                  </c15:fullRef>
                </c:ext>
              </c:extLst>
              <c:f>('US Treaseury Par Rate Curve'!$B$179:$D$179,'US Treaseury Par Rate Curve'!$F$179:$N$179)</c:f>
            </c:numRef>
          </c:val>
          <c:smooth val="0"/>
          <c:extLst>
            <c:ext xmlns:c16="http://schemas.microsoft.com/office/drawing/2014/chart" uri="{C3380CC4-5D6E-409C-BE32-E72D297353CC}">
              <c16:uniqueId val="{000000B0-578E-4457-9C2D-2671F129972A}"/>
            </c:ext>
          </c:extLst>
        </c:ser>
        <c:ser>
          <c:idx val="177"/>
          <c:order val="177"/>
          <c:tx>
            <c:strRef>
              <c:f>'US Treaseury Par Rate Curve'!$A$180</c:f>
              <c:strCache>
                <c:ptCount val="1"/>
                <c:pt idx="0">
                  <c:v>3/4/2022</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Curve'!$B$180:$N$180</c15:sqref>
                  </c15:fullRef>
                </c:ext>
              </c:extLst>
              <c:f>('US Treaseury Par Rate Curve'!$B$180:$D$180,'US Treaseury Par Rate Curve'!$F$180:$N$180)</c:f>
            </c:numRef>
          </c:val>
          <c:smooth val="0"/>
          <c:extLst>
            <c:ext xmlns:c16="http://schemas.microsoft.com/office/drawing/2014/chart" uri="{C3380CC4-5D6E-409C-BE32-E72D297353CC}">
              <c16:uniqueId val="{000000B1-578E-4457-9C2D-2671F129972A}"/>
            </c:ext>
          </c:extLst>
        </c:ser>
        <c:ser>
          <c:idx val="178"/>
          <c:order val="178"/>
          <c:tx>
            <c:strRef>
              <c:f>'US Treaseury Par Rate Curve'!$A$181</c:f>
              <c:strCache>
                <c:ptCount val="1"/>
                <c:pt idx="0">
                  <c:v>3/3/2022</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Curve'!$B$181:$N$181</c15:sqref>
                  </c15:fullRef>
                </c:ext>
              </c:extLst>
              <c:f>('US Treaseury Par Rate Curve'!$B$181:$D$181,'US Treaseury Par Rate Curve'!$F$181:$N$181)</c:f>
            </c:numRef>
          </c:val>
          <c:smooth val="0"/>
          <c:extLst>
            <c:ext xmlns:c16="http://schemas.microsoft.com/office/drawing/2014/chart" uri="{C3380CC4-5D6E-409C-BE32-E72D297353CC}">
              <c16:uniqueId val="{000000B2-578E-4457-9C2D-2671F129972A}"/>
            </c:ext>
          </c:extLst>
        </c:ser>
        <c:ser>
          <c:idx val="179"/>
          <c:order val="179"/>
          <c:tx>
            <c:strRef>
              <c:f>'US Treaseury Par Rate Curve'!$A$182</c:f>
              <c:strCache>
                <c:ptCount val="1"/>
                <c:pt idx="0">
                  <c:v>3/2/2022</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Curve'!$B$182:$N$182</c15:sqref>
                  </c15:fullRef>
                </c:ext>
              </c:extLst>
              <c:f>('US Treaseury Par Rate Curve'!$B$182:$D$182,'US Treaseury Par Rate Curve'!$F$182:$N$182)</c:f>
            </c:numRef>
          </c:val>
          <c:smooth val="0"/>
          <c:extLst>
            <c:ext xmlns:c16="http://schemas.microsoft.com/office/drawing/2014/chart" uri="{C3380CC4-5D6E-409C-BE32-E72D297353CC}">
              <c16:uniqueId val="{000000B3-578E-4457-9C2D-2671F129972A}"/>
            </c:ext>
          </c:extLst>
        </c:ser>
        <c:ser>
          <c:idx val="180"/>
          <c:order val="180"/>
          <c:tx>
            <c:strRef>
              <c:f>'US Treaseury Par Rate Curve'!$A$183</c:f>
              <c:strCache>
                <c:ptCount val="1"/>
                <c:pt idx="0">
                  <c:v>3/1/2022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Curve'!$B$183:$N$183</c15:sqref>
                  </c15:fullRef>
                </c:ext>
              </c:extLst>
              <c:f>('US Treaseury Par Rate Curve'!$B$183:$D$183,'US Treaseury Par Rate Curve'!$F$183:$N$183)</c:f>
            </c:numRef>
          </c:val>
          <c:smooth val="0"/>
          <c:extLst>
            <c:ext xmlns:c16="http://schemas.microsoft.com/office/drawing/2014/chart" uri="{C3380CC4-5D6E-409C-BE32-E72D297353CC}">
              <c16:uniqueId val="{000000B4-578E-4457-9C2D-2671F129972A}"/>
            </c:ext>
          </c:extLst>
        </c:ser>
        <c:ser>
          <c:idx val="181"/>
          <c:order val="181"/>
          <c:tx>
            <c:strRef>
              <c:f>'US Treaseury Par Rate Curve'!$A$184</c:f>
              <c:strCache>
                <c:ptCount val="1"/>
                <c:pt idx="0">
                  <c:v>02/28/2022</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Curve'!$B$184:$N$184</c15:sqref>
                  </c15:fullRef>
                </c:ext>
              </c:extLst>
              <c:f>('US Treaseury Par Rate Curve'!$B$184:$D$184,'US Treaseury Par Rate Curve'!$F$184:$N$184)</c:f>
            </c:numRef>
          </c:val>
          <c:smooth val="0"/>
          <c:extLst>
            <c:ext xmlns:c16="http://schemas.microsoft.com/office/drawing/2014/chart" uri="{C3380CC4-5D6E-409C-BE32-E72D297353CC}">
              <c16:uniqueId val="{000000B5-578E-4457-9C2D-2671F129972A}"/>
            </c:ext>
          </c:extLst>
        </c:ser>
        <c:ser>
          <c:idx val="182"/>
          <c:order val="182"/>
          <c:tx>
            <c:strRef>
              <c:f>'US Treaseury Par Rate Curve'!$A$185</c:f>
              <c:strCache>
                <c:ptCount val="1"/>
                <c:pt idx="0">
                  <c:v>02/25/2022</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Curve'!$B$185:$N$185</c15:sqref>
                  </c15:fullRef>
                </c:ext>
              </c:extLst>
              <c:f>('US Treaseury Par Rate Curve'!$B$185:$D$185,'US Treaseury Par Rate Curve'!$F$185:$N$185)</c:f>
            </c:numRef>
          </c:val>
          <c:smooth val="0"/>
          <c:extLst>
            <c:ext xmlns:c16="http://schemas.microsoft.com/office/drawing/2014/chart" uri="{C3380CC4-5D6E-409C-BE32-E72D297353CC}">
              <c16:uniqueId val="{000000B6-578E-4457-9C2D-2671F129972A}"/>
            </c:ext>
          </c:extLst>
        </c:ser>
        <c:ser>
          <c:idx val="183"/>
          <c:order val="183"/>
          <c:tx>
            <c:strRef>
              <c:f>'US Treaseury Par Rate Curve'!$A$186</c:f>
              <c:strCache>
                <c:ptCount val="1"/>
                <c:pt idx="0">
                  <c:v>02/24/2022</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Curve'!$B$186:$N$186</c15:sqref>
                  </c15:fullRef>
                </c:ext>
              </c:extLst>
              <c:f>('US Treaseury Par Rate Curve'!$B$186:$D$186,'US Treaseury Par Rate Curve'!$F$186:$N$186)</c:f>
            </c:numRef>
          </c:val>
          <c:smooth val="0"/>
          <c:extLst>
            <c:ext xmlns:c16="http://schemas.microsoft.com/office/drawing/2014/chart" uri="{C3380CC4-5D6E-409C-BE32-E72D297353CC}">
              <c16:uniqueId val="{000000B7-578E-4457-9C2D-2671F129972A}"/>
            </c:ext>
          </c:extLst>
        </c:ser>
        <c:ser>
          <c:idx val="184"/>
          <c:order val="184"/>
          <c:tx>
            <c:strRef>
              <c:f>'US Treaseury Par Rate Curve'!$A$187</c:f>
              <c:strCache>
                <c:ptCount val="1"/>
                <c:pt idx="0">
                  <c:v>02/23/2022</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Curve'!$B$187:$N$187</c15:sqref>
                  </c15:fullRef>
                </c:ext>
              </c:extLst>
              <c:f>('US Treaseury Par Rate Curve'!$B$187:$D$187,'US Treaseury Par Rate Curve'!$F$187:$N$187)</c:f>
            </c:numRef>
          </c:val>
          <c:smooth val="0"/>
          <c:extLst>
            <c:ext xmlns:c16="http://schemas.microsoft.com/office/drawing/2014/chart" uri="{C3380CC4-5D6E-409C-BE32-E72D297353CC}">
              <c16:uniqueId val="{000000B8-578E-4457-9C2D-2671F129972A}"/>
            </c:ext>
          </c:extLst>
        </c:ser>
        <c:ser>
          <c:idx val="185"/>
          <c:order val="185"/>
          <c:tx>
            <c:strRef>
              <c:f>'US Treaseury Par Rate Curve'!$A$188</c:f>
              <c:strCache>
                <c:ptCount val="1"/>
                <c:pt idx="0">
                  <c:v>02/22/2022</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Curve'!$B$188:$N$188</c15:sqref>
                  </c15:fullRef>
                </c:ext>
              </c:extLst>
              <c:f>('US Treaseury Par Rate Curve'!$B$188:$D$188,'US Treaseury Par Rate Curve'!$F$188:$N$188)</c:f>
            </c:numRef>
          </c:val>
          <c:smooth val="0"/>
          <c:extLst>
            <c:ext xmlns:c16="http://schemas.microsoft.com/office/drawing/2014/chart" uri="{C3380CC4-5D6E-409C-BE32-E72D297353CC}">
              <c16:uniqueId val="{000000B9-578E-4457-9C2D-2671F129972A}"/>
            </c:ext>
          </c:extLst>
        </c:ser>
        <c:ser>
          <c:idx val="186"/>
          <c:order val="186"/>
          <c:tx>
            <c:strRef>
              <c:f>'US Treaseury Par Rate Curve'!$A$189</c:f>
              <c:strCache>
                <c:ptCount val="1"/>
                <c:pt idx="0">
                  <c:v>02/18/2022</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Curve'!$B$189:$N$189</c15:sqref>
                  </c15:fullRef>
                </c:ext>
              </c:extLst>
              <c:f>('US Treaseury Par Rate Curve'!$B$189:$D$189,'US Treaseury Par Rate Curve'!$F$189:$N$189)</c:f>
            </c:numRef>
          </c:val>
          <c:smooth val="0"/>
          <c:extLst>
            <c:ext xmlns:c16="http://schemas.microsoft.com/office/drawing/2014/chart" uri="{C3380CC4-5D6E-409C-BE32-E72D297353CC}">
              <c16:uniqueId val="{000000BA-578E-4457-9C2D-2671F129972A}"/>
            </c:ext>
          </c:extLst>
        </c:ser>
        <c:ser>
          <c:idx val="187"/>
          <c:order val="187"/>
          <c:tx>
            <c:strRef>
              <c:f>'US Treaseury Par Rate Curve'!$A$190</c:f>
              <c:strCache>
                <c:ptCount val="1"/>
                <c:pt idx="0">
                  <c:v>02/17/2022</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Curve'!$B$190:$N$190</c15:sqref>
                  </c15:fullRef>
                </c:ext>
              </c:extLst>
              <c:f>('US Treaseury Par Rate Curve'!$B$190:$D$190,'US Treaseury Par Rate Curve'!$F$190:$N$190)</c:f>
            </c:numRef>
          </c:val>
          <c:smooth val="0"/>
          <c:extLst>
            <c:ext xmlns:c16="http://schemas.microsoft.com/office/drawing/2014/chart" uri="{C3380CC4-5D6E-409C-BE32-E72D297353CC}">
              <c16:uniqueId val="{000000BB-578E-4457-9C2D-2671F129972A}"/>
            </c:ext>
          </c:extLst>
        </c:ser>
        <c:ser>
          <c:idx val="188"/>
          <c:order val="188"/>
          <c:tx>
            <c:strRef>
              <c:f>'US Treaseury Par Rate Curve'!$A$191</c:f>
              <c:strCache>
                <c:ptCount val="1"/>
                <c:pt idx="0">
                  <c:v>02/16/2022</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Curve'!$B$191:$N$191</c15:sqref>
                  </c15:fullRef>
                </c:ext>
              </c:extLst>
              <c:f>('US Treaseury Par Rate Curve'!$B$191:$D$191,'US Treaseury Par Rate Curve'!$F$191:$N$191)</c:f>
            </c:numRef>
          </c:val>
          <c:smooth val="0"/>
          <c:extLst>
            <c:ext xmlns:c16="http://schemas.microsoft.com/office/drawing/2014/chart" uri="{C3380CC4-5D6E-409C-BE32-E72D297353CC}">
              <c16:uniqueId val="{000000BC-578E-4457-9C2D-2671F129972A}"/>
            </c:ext>
          </c:extLst>
        </c:ser>
        <c:ser>
          <c:idx val="189"/>
          <c:order val="189"/>
          <c:tx>
            <c:strRef>
              <c:f>'US Treaseury Par Rate Curve'!$A$192</c:f>
              <c:strCache>
                <c:ptCount val="1"/>
                <c:pt idx="0">
                  <c:v>02/15/2022</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Curve'!$B$192:$N$192</c15:sqref>
                  </c15:fullRef>
                </c:ext>
              </c:extLst>
              <c:f>('US Treaseury Par Rate Curve'!$B$192:$D$192,'US Treaseury Par Rate Curve'!$F$192:$N$192)</c:f>
            </c:numRef>
          </c:val>
          <c:smooth val="0"/>
          <c:extLst>
            <c:ext xmlns:c16="http://schemas.microsoft.com/office/drawing/2014/chart" uri="{C3380CC4-5D6E-409C-BE32-E72D297353CC}">
              <c16:uniqueId val="{000000BD-578E-4457-9C2D-2671F129972A}"/>
            </c:ext>
          </c:extLst>
        </c:ser>
        <c:ser>
          <c:idx val="190"/>
          <c:order val="190"/>
          <c:tx>
            <c:strRef>
              <c:f>'US Treaseury Par Rate Curve'!$A$193</c:f>
              <c:strCache>
                <c:ptCount val="1"/>
                <c:pt idx="0">
                  <c:v>02/14/2022</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Curve'!$B$193:$N$193</c15:sqref>
                  </c15:fullRef>
                </c:ext>
              </c:extLst>
              <c:f>('US Treaseury Par Rate Curve'!$B$193:$D$193,'US Treaseury Par Rate Curve'!$F$193:$N$193)</c:f>
            </c:numRef>
          </c:val>
          <c:smooth val="0"/>
          <c:extLst>
            <c:ext xmlns:c16="http://schemas.microsoft.com/office/drawing/2014/chart" uri="{C3380CC4-5D6E-409C-BE32-E72D297353CC}">
              <c16:uniqueId val="{000000BE-578E-4457-9C2D-2671F129972A}"/>
            </c:ext>
          </c:extLst>
        </c:ser>
        <c:ser>
          <c:idx val="191"/>
          <c:order val="191"/>
          <c:tx>
            <c:strRef>
              <c:f>'US Treaseury Par Rate Curve'!$A$194</c:f>
              <c:strCache>
                <c:ptCount val="1"/>
                <c:pt idx="0">
                  <c:v>2/11/2022</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Curve'!$B$194:$N$194</c15:sqref>
                  </c15:fullRef>
                </c:ext>
              </c:extLst>
              <c:f>('US Treaseury Par Rate Curve'!$B$194:$D$194,'US Treaseury Par Rate Curve'!$F$194:$N$194)</c:f>
            </c:numRef>
          </c:val>
          <c:smooth val="0"/>
          <c:extLst>
            <c:ext xmlns:c16="http://schemas.microsoft.com/office/drawing/2014/chart" uri="{C3380CC4-5D6E-409C-BE32-E72D297353CC}">
              <c16:uniqueId val="{000000BF-578E-4457-9C2D-2671F129972A}"/>
            </c:ext>
          </c:extLst>
        </c:ser>
        <c:ser>
          <c:idx val="192"/>
          <c:order val="192"/>
          <c:tx>
            <c:strRef>
              <c:f>'US Treaseury Par Rate Curve'!$A$195</c:f>
              <c:strCache>
                <c:ptCount val="1"/>
                <c:pt idx="0">
                  <c:v>2/10/2022</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Curve'!$B$195:$N$195</c15:sqref>
                  </c15:fullRef>
                </c:ext>
              </c:extLst>
              <c:f>('US Treaseury Par Rate Curve'!$B$195:$D$195,'US Treaseury Par Rate Curve'!$F$195:$N$195)</c:f>
            </c:numRef>
          </c:val>
          <c:smooth val="0"/>
          <c:extLst>
            <c:ext xmlns:c16="http://schemas.microsoft.com/office/drawing/2014/chart" uri="{C3380CC4-5D6E-409C-BE32-E72D297353CC}">
              <c16:uniqueId val="{000000C0-578E-4457-9C2D-2671F129972A}"/>
            </c:ext>
          </c:extLst>
        </c:ser>
        <c:ser>
          <c:idx val="193"/>
          <c:order val="193"/>
          <c:tx>
            <c:strRef>
              <c:f>'US Treaseury Par Rate Curve'!$A$196</c:f>
              <c:strCache>
                <c:ptCount val="1"/>
                <c:pt idx="0">
                  <c:v>2/9/2022</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Curve'!$B$196:$N$196</c15:sqref>
                  </c15:fullRef>
                </c:ext>
              </c:extLst>
              <c:f>('US Treaseury Par Rate Curve'!$B$196:$D$196,'US Treaseury Par Rate Curve'!$F$196:$N$196)</c:f>
            </c:numRef>
          </c:val>
          <c:smooth val="0"/>
          <c:extLst>
            <c:ext xmlns:c16="http://schemas.microsoft.com/office/drawing/2014/chart" uri="{C3380CC4-5D6E-409C-BE32-E72D297353CC}">
              <c16:uniqueId val="{000000C1-578E-4457-9C2D-2671F129972A}"/>
            </c:ext>
          </c:extLst>
        </c:ser>
        <c:ser>
          <c:idx val="194"/>
          <c:order val="194"/>
          <c:tx>
            <c:strRef>
              <c:f>'US Treaseury Par Rate Curve'!$A$197</c:f>
              <c:strCache>
                <c:ptCount val="1"/>
                <c:pt idx="0">
                  <c:v>2/8/2022</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Curve'!$B$197:$N$197</c15:sqref>
                  </c15:fullRef>
                </c:ext>
              </c:extLst>
              <c:f>('US Treaseury Par Rate Curve'!$B$197:$D$197,'US Treaseury Par Rate Curve'!$F$197:$N$197)</c:f>
            </c:numRef>
          </c:val>
          <c:smooth val="0"/>
          <c:extLst>
            <c:ext xmlns:c16="http://schemas.microsoft.com/office/drawing/2014/chart" uri="{C3380CC4-5D6E-409C-BE32-E72D297353CC}">
              <c16:uniqueId val="{000000C2-578E-4457-9C2D-2671F129972A}"/>
            </c:ext>
          </c:extLst>
        </c:ser>
        <c:ser>
          <c:idx val="195"/>
          <c:order val="195"/>
          <c:tx>
            <c:strRef>
              <c:f>'US Treaseury Par Rate Curve'!$A$198</c:f>
              <c:strCache>
                <c:ptCount val="1"/>
                <c:pt idx="0">
                  <c:v>2/7/2022</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Curve'!$B$198:$N$198</c15:sqref>
                  </c15:fullRef>
                </c:ext>
              </c:extLst>
              <c:f>('US Treaseury Par Rate Curve'!$B$198:$D$198,'US Treaseury Par Rate Curve'!$F$198:$N$198)</c:f>
            </c:numRef>
          </c:val>
          <c:smooth val="0"/>
          <c:extLst>
            <c:ext xmlns:c16="http://schemas.microsoft.com/office/drawing/2014/chart" uri="{C3380CC4-5D6E-409C-BE32-E72D297353CC}">
              <c16:uniqueId val="{000000C3-578E-4457-9C2D-2671F129972A}"/>
            </c:ext>
          </c:extLst>
        </c:ser>
        <c:ser>
          <c:idx val="196"/>
          <c:order val="196"/>
          <c:tx>
            <c:strRef>
              <c:f>'US Treaseury Par Rate Curve'!$A$199</c:f>
              <c:strCache>
                <c:ptCount val="1"/>
                <c:pt idx="0">
                  <c:v>2/4/2022</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Curve'!$B$199:$N$199</c15:sqref>
                  </c15:fullRef>
                </c:ext>
              </c:extLst>
              <c:f>('US Treaseury Par Rate Curve'!$B$199:$D$199,'US Treaseury Par Rate Curve'!$F$199:$N$199)</c:f>
            </c:numRef>
          </c:val>
          <c:smooth val="0"/>
          <c:extLst>
            <c:ext xmlns:c16="http://schemas.microsoft.com/office/drawing/2014/chart" uri="{C3380CC4-5D6E-409C-BE32-E72D297353CC}">
              <c16:uniqueId val="{000000C4-578E-4457-9C2D-2671F129972A}"/>
            </c:ext>
          </c:extLst>
        </c:ser>
        <c:ser>
          <c:idx val="197"/>
          <c:order val="197"/>
          <c:tx>
            <c:strRef>
              <c:f>'US Treaseury Par Rate Curve'!$A$200</c:f>
              <c:strCache>
                <c:ptCount val="1"/>
                <c:pt idx="0">
                  <c:v>2/3/2022</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Curve'!$B$200:$N$200</c15:sqref>
                  </c15:fullRef>
                </c:ext>
              </c:extLst>
              <c:f>('US Treaseury Par Rate Curve'!$B$200:$D$200,'US Treaseury Par Rate Curve'!$F$200:$N$200)</c:f>
            </c:numRef>
          </c:val>
          <c:smooth val="0"/>
          <c:extLst>
            <c:ext xmlns:c16="http://schemas.microsoft.com/office/drawing/2014/chart" uri="{C3380CC4-5D6E-409C-BE32-E72D297353CC}">
              <c16:uniqueId val="{000000C5-578E-4457-9C2D-2671F129972A}"/>
            </c:ext>
          </c:extLst>
        </c:ser>
        <c:ser>
          <c:idx val="199"/>
          <c:order val="199"/>
          <c:tx>
            <c:strRef>
              <c:f>'US Treaseury Par Rate Curve'!$A$202</c:f>
              <c:strCache>
                <c:ptCount val="1"/>
                <c:pt idx="0">
                  <c:v>2/1/2022</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Curve'!$B$202:$N$202</c15:sqref>
                  </c15:fullRef>
                </c:ext>
              </c:extLst>
              <c:f>('US Treaseury Par Rate Curve'!$B$202:$D$202,'US Treaseury Par Rate Curve'!$F$202:$N$202)</c:f>
              <c:numCache>
                <c:formatCode>General</c:formatCode>
                <c:ptCount val="12"/>
                <c:pt idx="0">
                  <c:v>0.04</c:v>
                </c:pt>
                <c:pt idx="1">
                  <c:v>0.1</c:v>
                </c:pt>
                <c:pt idx="2">
                  <c:v>0.19</c:v>
                </c:pt>
                <c:pt idx="3">
                  <c:v>0.48</c:v>
                </c:pt>
                <c:pt idx="4">
                  <c:v>0.78</c:v>
                </c:pt>
                <c:pt idx="5">
                  <c:v>1.18</c:v>
                </c:pt>
                <c:pt idx="6">
                  <c:v>1.39</c:v>
                </c:pt>
                <c:pt idx="7">
                  <c:v>1.63</c:v>
                </c:pt>
                <c:pt idx="8">
                  <c:v>1.76</c:v>
                </c:pt>
                <c:pt idx="9">
                  <c:v>1.81</c:v>
                </c:pt>
                <c:pt idx="10">
                  <c:v>2.19</c:v>
                </c:pt>
                <c:pt idx="11">
                  <c:v>2.12</c:v>
                </c:pt>
              </c:numCache>
            </c:numRef>
          </c:val>
          <c:smooth val="0"/>
          <c:extLst>
            <c:ext xmlns:c16="http://schemas.microsoft.com/office/drawing/2014/chart" uri="{C3380CC4-5D6E-409C-BE32-E72D297353CC}">
              <c16:uniqueId val="{000000C7-578E-4457-9C2D-2671F129972A}"/>
            </c:ext>
          </c:extLst>
        </c:ser>
        <c:ser>
          <c:idx val="201"/>
          <c:order val="201"/>
          <c:tx>
            <c:strRef>
              <c:f>'US Treaseury Par Rate Curve'!$A$204</c:f>
              <c:strCache>
                <c:ptCount val="1"/>
                <c:pt idx="0">
                  <c:v>01/28/2022</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Curve'!$B$204:$N$204</c15:sqref>
                  </c15:fullRef>
                </c:ext>
              </c:extLst>
              <c:f>('US Treaseury Par Rate Curve'!$B$204:$D$204,'US Treaseury Par Rate Curve'!$F$204:$N$204)</c:f>
            </c:numRef>
          </c:val>
          <c:smooth val="0"/>
          <c:extLst>
            <c:ext xmlns:c16="http://schemas.microsoft.com/office/drawing/2014/chart" uri="{C3380CC4-5D6E-409C-BE32-E72D297353CC}">
              <c16:uniqueId val="{000000C9-578E-4457-9C2D-2671F129972A}"/>
            </c:ext>
          </c:extLst>
        </c:ser>
        <c:ser>
          <c:idx val="202"/>
          <c:order val="202"/>
          <c:tx>
            <c:strRef>
              <c:f>'US Treaseury Par Rate Curve'!$A$205</c:f>
              <c:strCache>
                <c:ptCount val="1"/>
                <c:pt idx="0">
                  <c:v>01/27/2022</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Curve'!$B$205:$N$205</c15:sqref>
                  </c15:fullRef>
                </c:ext>
              </c:extLst>
              <c:f>('US Treaseury Par Rate Curve'!$B$205:$D$205,'US Treaseury Par Rate Curve'!$F$205:$N$205)</c:f>
            </c:numRef>
          </c:val>
          <c:smooth val="0"/>
          <c:extLst>
            <c:ext xmlns:c16="http://schemas.microsoft.com/office/drawing/2014/chart" uri="{C3380CC4-5D6E-409C-BE32-E72D297353CC}">
              <c16:uniqueId val="{000000CA-578E-4457-9C2D-2671F129972A}"/>
            </c:ext>
          </c:extLst>
        </c:ser>
        <c:ser>
          <c:idx val="203"/>
          <c:order val="203"/>
          <c:tx>
            <c:strRef>
              <c:f>'US Treaseury Par Rate Curve'!$A$206</c:f>
              <c:strCache>
                <c:ptCount val="1"/>
                <c:pt idx="0">
                  <c:v>01/26/2022</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Curve'!$B$206:$N$206</c15:sqref>
                  </c15:fullRef>
                </c:ext>
              </c:extLst>
              <c:f>('US Treaseury Par Rate Curve'!$B$206:$D$206,'US Treaseury Par Rate Curve'!$F$206:$N$206)</c:f>
            </c:numRef>
          </c:val>
          <c:smooth val="0"/>
          <c:extLst>
            <c:ext xmlns:c16="http://schemas.microsoft.com/office/drawing/2014/chart" uri="{C3380CC4-5D6E-409C-BE32-E72D297353CC}">
              <c16:uniqueId val="{000000CB-578E-4457-9C2D-2671F129972A}"/>
            </c:ext>
          </c:extLst>
        </c:ser>
        <c:ser>
          <c:idx val="204"/>
          <c:order val="204"/>
          <c:tx>
            <c:strRef>
              <c:f>'US Treaseury Par Rate Curve'!$A$207</c:f>
              <c:strCache>
                <c:ptCount val="1"/>
                <c:pt idx="0">
                  <c:v>01/25/2022</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Curve'!$B$207:$N$207</c15:sqref>
                  </c15:fullRef>
                </c:ext>
              </c:extLst>
              <c:f>('US Treaseury Par Rate Curve'!$B$207:$D$207,'US Treaseury Par Rate Curve'!$F$207:$N$207)</c:f>
            </c:numRef>
          </c:val>
          <c:smooth val="0"/>
          <c:extLst>
            <c:ext xmlns:c16="http://schemas.microsoft.com/office/drawing/2014/chart" uri="{C3380CC4-5D6E-409C-BE32-E72D297353CC}">
              <c16:uniqueId val="{000000CC-578E-4457-9C2D-2671F129972A}"/>
            </c:ext>
          </c:extLst>
        </c:ser>
        <c:ser>
          <c:idx val="205"/>
          <c:order val="205"/>
          <c:tx>
            <c:strRef>
              <c:f>'US Treaseury Par Rate Curve'!$A$208</c:f>
              <c:strCache>
                <c:ptCount val="1"/>
                <c:pt idx="0">
                  <c:v>01/24/2022</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Curve'!$B$208:$N$208</c15:sqref>
                  </c15:fullRef>
                </c:ext>
              </c:extLst>
              <c:f>('US Treaseury Par Rate Curve'!$B$208:$D$208,'US Treaseury Par Rate Curve'!$F$208:$N$208)</c:f>
            </c:numRef>
          </c:val>
          <c:smooth val="0"/>
          <c:extLst>
            <c:ext xmlns:c16="http://schemas.microsoft.com/office/drawing/2014/chart" uri="{C3380CC4-5D6E-409C-BE32-E72D297353CC}">
              <c16:uniqueId val="{000000CD-578E-4457-9C2D-2671F129972A}"/>
            </c:ext>
          </c:extLst>
        </c:ser>
        <c:ser>
          <c:idx val="206"/>
          <c:order val="206"/>
          <c:tx>
            <c:strRef>
              <c:f>'US Treaseury Par Rate Curve'!$A$209</c:f>
              <c:strCache>
                <c:ptCount val="1"/>
                <c:pt idx="0">
                  <c:v>01/21/2022</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Curve'!$B$209:$N$209</c15:sqref>
                  </c15:fullRef>
                </c:ext>
              </c:extLst>
              <c:f>('US Treaseury Par Rate Curve'!$B$209:$D$209,'US Treaseury Par Rate Curve'!$F$209:$N$209)</c:f>
            </c:numRef>
          </c:val>
          <c:smooth val="0"/>
          <c:extLst>
            <c:ext xmlns:c16="http://schemas.microsoft.com/office/drawing/2014/chart" uri="{C3380CC4-5D6E-409C-BE32-E72D297353CC}">
              <c16:uniqueId val="{000000CE-578E-4457-9C2D-2671F129972A}"/>
            </c:ext>
          </c:extLst>
        </c:ser>
        <c:ser>
          <c:idx val="207"/>
          <c:order val="207"/>
          <c:tx>
            <c:strRef>
              <c:f>'US Treaseury Par Rate Curve'!$A$210</c:f>
              <c:strCache>
                <c:ptCount val="1"/>
                <c:pt idx="0">
                  <c:v>01/20/2022</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Curve'!$B$210:$N$210</c15:sqref>
                  </c15:fullRef>
                </c:ext>
              </c:extLst>
              <c:f>('US Treaseury Par Rate Curve'!$B$210:$D$210,'US Treaseury Par Rate Curve'!$F$210:$N$210)</c:f>
            </c:numRef>
          </c:val>
          <c:smooth val="0"/>
          <c:extLst>
            <c:ext xmlns:c16="http://schemas.microsoft.com/office/drawing/2014/chart" uri="{C3380CC4-5D6E-409C-BE32-E72D297353CC}">
              <c16:uniqueId val="{000000CF-578E-4457-9C2D-2671F129972A}"/>
            </c:ext>
          </c:extLst>
        </c:ser>
        <c:ser>
          <c:idx val="208"/>
          <c:order val="208"/>
          <c:tx>
            <c:strRef>
              <c:f>'US Treaseury Par Rate Curve'!$A$211</c:f>
              <c:strCache>
                <c:ptCount val="1"/>
                <c:pt idx="0">
                  <c:v>01/19/2022</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Curve'!$B$211:$N$211</c15:sqref>
                  </c15:fullRef>
                </c:ext>
              </c:extLst>
              <c:f>('US Treaseury Par Rate Curve'!$B$211:$D$211,'US Treaseury Par Rate Curve'!$F$211:$N$211)</c:f>
            </c:numRef>
          </c:val>
          <c:smooth val="0"/>
          <c:extLst>
            <c:ext xmlns:c16="http://schemas.microsoft.com/office/drawing/2014/chart" uri="{C3380CC4-5D6E-409C-BE32-E72D297353CC}">
              <c16:uniqueId val="{000000D0-578E-4457-9C2D-2671F129972A}"/>
            </c:ext>
          </c:extLst>
        </c:ser>
        <c:ser>
          <c:idx val="209"/>
          <c:order val="209"/>
          <c:tx>
            <c:strRef>
              <c:f>'US Treaseury Par Rate Curve'!$A$212</c:f>
              <c:strCache>
                <c:ptCount val="1"/>
                <c:pt idx="0">
                  <c:v>01/18/2022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Curve'!$B$212:$N$212</c15:sqref>
                  </c15:fullRef>
                </c:ext>
              </c:extLst>
              <c:f>('US Treaseury Par Rate Curve'!$B$212:$D$212,'US Treaseury Par Rate Curve'!$F$212:$N$212)</c:f>
            </c:numRef>
          </c:val>
          <c:smooth val="0"/>
          <c:extLst>
            <c:ext xmlns:c16="http://schemas.microsoft.com/office/drawing/2014/chart" uri="{C3380CC4-5D6E-409C-BE32-E72D297353CC}">
              <c16:uniqueId val="{000000D1-578E-4457-9C2D-2671F129972A}"/>
            </c:ext>
          </c:extLst>
        </c:ser>
        <c:ser>
          <c:idx val="210"/>
          <c:order val="210"/>
          <c:tx>
            <c:strRef>
              <c:f>'US Treaseury Par Rate Curve'!$A$213</c:f>
              <c:strCache>
                <c:ptCount val="1"/>
                <c:pt idx="0">
                  <c:v>01/14/2022</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Curve'!$B$213:$N$213</c15:sqref>
                  </c15:fullRef>
                </c:ext>
              </c:extLst>
              <c:f>('US Treaseury Par Rate Curve'!$B$213:$D$213,'US Treaseury Par Rate Curve'!$F$213:$N$213)</c:f>
            </c:numRef>
          </c:val>
          <c:smooth val="0"/>
          <c:extLst>
            <c:ext xmlns:c16="http://schemas.microsoft.com/office/drawing/2014/chart" uri="{C3380CC4-5D6E-409C-BE32-E72D297353CC}">
              <c16:uniqueId val="{000000D2-578E-4457-9C2D-2671F129972A}"/>
            </c:ext>
          </c:extLst>
        </c:ser>
        <c:ser>
          <c:idx val="211"/>
          <c:order val="211"/>
          <c:tx>
            <c:strRef>
              <c:f>'US Treaseury Par Rate Curve'!$A$214</c:f>
              <c:strCache>
                <c:ptCount val="1"/>
                <c:pt idx="0">
                  <c:v>01/13/2022</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Curve'!$B$214:$N$214</c15:sqref>
                  </c15:fullRef>
                </c:ext>
              </c:extLst>
              <c:f>('US Treaseury Par Rate Curve'!$B$214:$D$214,'US Treaseury Par Rate Curve'!$F$214:$N$214)</c:f>
            </c:numRef>
          </c:val>
          <c:smooth val="0"/>
          <c:extLst>
            <c:ext xmlns:c16="http://schemas.microsoft.com/office/drawing/2014/chart" uri="{C3380CC4-5D6E-409C-BE32-E72D297353CC}">
              <c16:uniqueId val="{000000D3-578E-4457-9C2D-2671F129972A}"/>
            </c:ext>
          </c:extLst>
        </c:ser>
        <c:ser>
          <c:idx val="213"/>
          <c:order val="213"/>
          <c:tx>
            <c:strRef>
              <c:f>'US Treaseury Par Rate Curve'!$A$216</c:f>
              <c:strCache>
                <c:ptCount val="1"/>
                <c:pt idx="0">
                  <c:v>1/11/2022</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Curve'!$B$216:$N$216</c15:sqref>
                  </c15:fullRef>
                </c:ext>
              </c:extLst>
              <c:f>('US Treaseury Par Rate Curve'!$B$216:$D$216,'US Treaseury Par Rate Curve'!$F$216:$N$216)</c:f>
            </c:numRef>
          </c:val>
          <c:smooth val="0"/>
          <c:extLst>
            <c:ext xmlns:c16="http://schemas.microsoft.com/office/drawing/2014/chart" uri="{C3380CC4-5D6E-409C-BE32-E72D297353CC}">
              <c16:uniqueId val="{000000D5-578E-4457-9C2D-2671F129972A}"/>
            </c:ext>
          </c:extLst>
        </c:ser>
        <c:ser>
          <c:idx val="214"/>
          <c:order val="214"/>
          <c:tx>
            <c:strRef>
              <c:f>'US Treaseury Par Rate Curve'!$A$217</c:f>
              <c:strCache>
                <c:ptCount val="1"/>
                <c:pt idx="0">
                  <c:v>1/10/2022</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Curve'!$B$217:$N$217</c15:sqref>
                  </c15:fullRef>
                </c:ext>
              </c:extLst>
              <c:f>('US Treaseury Par Rate Curve'!$B$217:$D$217,'US Treaseury Par Rate Curve'!$F$217:$N$217)</c:f>
            </c:numRef>
          </c:val>
          <c:smooth val="0"/>
          <c:extLst>
            <c:ext xmlns:c16="http://schemas.microsoft.com/office/drawing/2014/chart" uri="{C3380CC4-5D6E-409C-BE32-E72D297353CC}">
              <c16:uniqueId val="{000000D6-578E-4457-9C2D-2671F129972A}"/>
            </c:ext>
          </c:extLst>
        </c:ser>
        <c:ser>
          <c:idx val="215"/>
          <c:order val="215"/>
          <c:tx>
            <c:strRef>
              <c:f>'US Treaseury Par Rate Curve'!$A$218</c:f>
              <c:strCache>
                <c:ptCount val="1"/>
                <c:pt idx="0">
                  <c:v>1/7/2022</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Curve'!$B$218:$N$218</c15:sqref>
                  </c15:fullRef>
                </c:ext>
              </c:extLst>
              <c:f>('US Treaseury Par Rate Curve'!$B$218:$D$218,'US Treaseury Par Rate Curve'!$F$218:$N$218)</c:f>
            </c:numRef>
          </c:val>
          <c:smooth val="0"/>
          <c:extLst>
            <c:ext xmlns:c16="http://schemas.microsoft.com/office/drawing/2014/chart" uri="{C3380CC4-5D6E-409C-BE32-E72D297353CC}">
              <c16:uniqueId val="{000000D7-578E-4457-9C2D-2671F129972A}"/>
            </c:ext>
          </c:extLst>
        </c:ser>
        <c:ser>
          <c:idx val="216"/>
          <c:order val="216"/>
          <c:tx>
            <c:strRef>
              <c:f>'US Treaseury Par Rate Curve'!$A$219</c:f>
              <c:strCache>
                <c:ptCount val="1"/>
                <c:pt idx="0">
                  <c:v>1/6/2022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4 Mo</c:v>
                </c:pt>
                <c:pt idx="4">
                  <c:v>6 Mo</c:v>
                </c:pt>
                <c:pt idx="5">
                  <c:v>1 Yr</c:v>
                </c:pt>
                <c:pt idx="6">
                  <c:v>2 Yr</c:v>
                </c:pt>
                <c:pt idx="7">
                  <c:v>3 Yr</c:v>
                </c:pt>
                <c:pt idx="8">
                  <c:v>5 Yr</c:v>
                </c:pt>
                <c:pt idx="9">
                  <c:v>7 Yr</c:v>
                </c:pt>
                <c:pt idx="10">
                  <c:v>10 Yr</c:v>
                </c:pt>
                <c:pt idx="11">
                  <c:v>20 Yr</c:v>
                </c:pt>
                <c:pt idx="12">
                  <c:v>30 Yr</c:v>
                </c:pt>
              </c:strCache>
            </c:strRef>
          </c:cat>
          <c:val>
            <c:numRef>
              <c:extLst>
                <c:ext xmlns:c15="http://schemas.microsoft.com/office/drawing/2012/chart" uri="{02D57815-91ED-43cb-92C2-25804820EDAC}">
                  <c15:fullRef>
                    <c15:sqref>'US Treaseury Par Rate Curve'!$B$219:$N$219</c15:sqref>
                  </c15:fullRef>
                </c:ext>
              </c:extLst>
              <c:f>('US Treaseury Par Rate Curve'!$B$219:$D$219,'US Treaseury Par Rate Curve'!$F$219:$N$219)</c:f>
            </c:numRef>
          </c:val>
          <c:smooth val="0"/>
          <c:extLst>
            <c:ext xmlns:c16="http://schemas.microsoft.com/office/drawing/2014/chart" uri="{C3380CC4-5D6E-409C-BE32-E72D297353CC}">
              <c16:uniqueId val="{000000D8-578E-4457-9C2D-2671F129972A}"/>
            </c:ext>
          </c:extLst>
        </c:ser>
        <c:ser>
          <c:idx val="219"/>
          <c:order val="219"/>
          <c:tx>
            <c:strRef>
              <c:f>'US Treaseury Par Rate Curve'!$A$222</c:f>
              <c:strCache>
                <c:ptCount val="1"/>
                <c:pt idx="0">
                  <c:v>1/3/2022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ullRef>
                    <c15:sqref>'US Treaseury Par Rate Curve'!$B$2:$N$2</c15:sqref>
                  </c15:fullRef>
                </c:ext>
              </c:extLst>
              <c:f>('US Treaseury Par Rate Curve'!$B$2:$D$2,'US Treaseury Par Rate Curve'!$F$2:$N$2)</c:f>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Curve'!$B$222:$N$222</c15:sqref>
                  </c15:fullRef>
                </c:ext>
              </c:extLst>
              <c:f>('US Treaseury Par Rate Curve'!$B$222:$D$222,'US Treaseury Par Rate Curve'!$F$222:$N$222)</c:f>
              <c:numCache>
                <c:formatCode>General</c:formatCode>
                <c:ptCount val="12"/>
                <c:pt idx="0">
                  <c:v>0.05</c:v>
                </c:pt>
                <c:pt idx="1">
                  <c:v>0.06</c:v>
                </c:pt>
                <c:pt idx="2">
                  <c:v>0.08</c:v>
                </c:pt>
                <c:pt idx="3">
                  <c:v>0.22</c:v>
                </c:pt>
                <c:pt idx="4">
                  <c:v>0.4</c:v>
                </c:pt>
                <c:pt idx="5">
                  <c:v>0.78</c:v>
                </c:pt>
                <c:pt idx="6">
                  <c:v>1.04</c:v>
                </c:pt>
                <c:pt idx="7">
                  <c:v>1.37</c:v>
                </c:pt>
                <c:pt idx="8">
                  <c:v>1.55</c:v>
                </c:pt>
                <c:pt idx="9">
                  <c:v>1.63</c:v>
                </c:pt>
                <c:pt idx="10">
                  <c:v>2.0499999999999998</c:v>
                </c:pt>
                <c:pt idx="11">
                  <c:v>2.0099999999999998</c:v>
                </c:pt>
              </c:numCache>
            </c:numRef>
          </c:val>
          <c:smooth val="0"/>
          <c:extLst>
            <c:ext xmlns:c16="http://schemas.microsoft.com/office/drawing/2014/chart" uri="{C3380CC4-5D6E-409C-BE32-E72D297353CC}">
              <c16:uniqueId val="{000000DB-578E-4457-9C2D-2671F129972A}"/>
            </c:ext>
          </c:extLst>
        </c:ser>
        <c:dLbls>
          <c:showLegendKey val="0"/>
          <c:showVal val="0"/>
          <c:showCatName val="0"/>
          <c:showSerName val="0"/>
          <c:showPercent val="0"/>
          <c:showBubbleSize val="0"/>
        </c:dLbls>
        <c:marker val="1"/>
        <c:smooth val="0"/>
        <c:axId val="462354576"/>
        <c:axId val="462352280"/>
        <c:extLst>
          <c:ext xmlns:c15="http://schemas.microsoft.com/office/drawing/2012/chart" uri="{02D57815-91ED-43cb-92C2-25804820EDAC}">
            <c15:filteredLineSeries>
              <c15:ser>
                <c:idx val="41"/>
                <c:order val="41"/>
                <c:tx>
                  <c:strRef>
                    <c:extLst>
                      <c:ext uri="{02D57815-91ED-43cb-92C2-25804820EDAC}">
                        <c15:formulaRef>
                          <c15:sqref>'US Treaseury Par Rate Curve'!$A$44</c15:sqref>
                        </c15:formulaRef>
                      </c:ext>
                    </c:extLst>
                    <c:strCache>
                      <c:ptCount val="1"/>
                      <c:pt idx="0">
                        <c:v>09/19/2022</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extLst>
                      <c:ex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uri="{02D57815-91ED-43cb-92C2-25804820EDAC}">
                        <c15:fullRef>
                          <c15:sqref>'US Treaseury Par Rate Curve'!$B$44:$N$44</c15:sqref>
                        </c15:fullRef>
                        <c15:formulaRef>
                          <c15:sqref>('US Treaseury Par Rate Curve'!$B$44:$D$44,'US Treaseury Par Rate Curve'!$F$44:$N$44)</c15:sqref>
                        </c15:formulaRef>
                      </c:ext>
                    </c:extLst>
                    <c:numCache>
                      <c:formatCode>General</c:formatCode>
                      <c:ptCount val="12"/>
                      <c:pt idx="0">
                        <c:v>2.62</c:v>
                      </c:pt>
                      <c:pt idx="1">
                        <c:v>3.02</c:v>
                      </c:pt>
                      <c:pt idx="2">
                        <c:v>3.37</c:v>
                      </c:pt>
                      <c:pt idx="3">
                        <c:v>3.87</c:v>
                      </c:pt>
                      <c:pt idx="4">
                        <c:v>4.05</c:v>
                      </c:pt>
                      <c:pt idx="5">
                        <c:v>3.95</c:v>
                      </c:pt>
                      <c:pt idx="6">
                        <c:v>3.9</c:v>
                      </c:pt>
                      <c:pt idx="7">
                        <c:v>3.69</c:v>
                      </c:pt>
                      <c:pt idx="8">
                        <c:v>3.62</c:v>
                      </c:pt>
                      <c:pt idx="9">
                        <c:v>3.49</c:v>
                      </c:pt>
                      <c:pt idx="10">
                        <c:v>3.77</c:v>
                      </c:pt>
                      <c:pt idx="11">
                        <c:v>3.52</c:v>
                      </c:pt>
                    </c:numCache>
                  </c:numRef>
                </c:val>
                <c:smooth val="0"/>
                <c:extLst>
                  <c:ext xmlns:c16="http://schemas.microsoft.com/office/drawing/2014/chart" uri="{C3380CC4-5D6E-409C-BE32-E72D297353CC}">
                    <c16:uniqueId val="{00000029-578E-4457-9C2D-2671F129972A}"/>
                  </c:ext>
                </c:extLst>
              </c15:ser>
            </c15:filteredLineSeries>
            <c15:filteredLineSeries>
              <c15:ser>
                <c:idx val="198"/>
                <c:order val="198"/>
                <c:tx>
                  <c:strRef>
                    <c:extLst xmlns:c15="http://schemas.microsoft.com/office/drawing/2012/chart">
                      <c:ext xmlns:c15="http://schemas.microsoft.com/office/drawing/2012/chart" uri="{02D57815-91ED-43cb-92C2-25804820EDAC}">
                        <c15:formulaRef>
                          <c15:sqref>'US Treaseury Par Rate Curve'!$A$201</c15:sqref>
                        </c15:formulaRef>
                      </c:ext>
                    </c:extLst>
                    <c:strCache>
                      <c:ptCount val="1"/>
                      <c:pt idx="0">
                        <c:v>2/2/2022</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extLst>
                      <c:ext xmlns:c15="http://schemas.microsoft.com/office/drawing/2012/char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Curve'!$B$201:$N$201</c15:sqref>
                        </c15:fullRef>
                        <c15:formulaRef>
                          <c15:sqref>('US Treaseury Par Rate Curve'!$B$201:$D$201,'US Treaseury Par Rate Curve'!$F$201:$N$201)</c15:sqref>
                        </c15:formulaRef>
                      </c:ext>
                    </c:extLst>
                    <c:numCache>
                      <c:formatCode>General</c:formatCode>
                      <c:ptCount val="12"/>
                      <c:pt idx="0">
                        <c:v>0.04</c:v>
                      </c:pt>
                      <c:pt idx="1">
                        <c:v>0.1</c:v>
                      </c:pt>
                      <c:pt idx="2">
                        <c:v>0.19</c:v>
                      </c:pt>
                      <c:pt idx="3">
                        <c:v>0.45</c:v>
                      </c:pt>
                      <c:pt idx="4">
                        <c:v>0.76</c:v>
                      </c:pt>
                      <c:pt idx="5">
                        <c:v>1.1599999999999999</c:v>
                      </c:pt>
                      <c:pt idx="6">
                        <c:v>1.38</c:v>
                      </c:pt>
                      <c:pt idx="7">
                        <c:v>1.6</c:v>
                      </c:pt>
                      <c:pt idx="8">
                        <c:v>1.74</c:v>
                      </c:pt>
                      <c:pt idx="9">
                        <c:v>1.78</c:v>
                      </c:pt>
                      <c:pt idx="10">
                        <c:v>2.17</c:v>
                      </c:pt>
                      <c:pt idx="11">
                        <c:v>2.11</c:v>
                      </c:pt>
                    </c:numCache>
                  </c:numRef>
                </c:val>
                <c:smooth val="0"/>
                <c:extLst xmlns:c15="http://schemas.microsoft.com/office/drawing/2012/chart">
                  <c:ext xmlns:c16="http://schemas.microsoft.com/office/drawing/2014/chart" uri="{C3380CC4-5D6E-409C-BE32-E72D297353CC}">
                    <c16:uniqueId val="{000000C6-578E-4457-9C2D-2671F129972A}"/>
                  </c:ext>
                </c:extLst>
              </c15:ser>
            </c15:filteredLineSeries>
            <c15:filteredLineSeries>
              <c15:ser>
                <c:idx val="200"/>
                <c:order val="200"/>
                <c:tx>
                  <c:strRef>
                    <c:extLst xmlns:c15="http://schemas.microsoft.com/office/drawing/2012/chart">
                      <c:ext xmlns:c15="http://schemas.microsoft.com/office/drawing/2012/chart" uri="{02D57815-91ED-43cb-92C2-25804820EDAC}">
                        <c15:formulaRef>
                          <c15:sqref>'US Treaseury Par Rate Curve'!$A$203</c15:sqref>
                        </c15:formulaRef>
                      </c:ext>
                    </c:extLst>
                    <c:strCache>
                      <c:ptCount val="1"/>
                      <c:pt idx="0">
                        <c:v>01/31/2022</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extLst>
                      <c:ext xmlns:c15="http://schemas.microsoft.com/office/drawing/2012/char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Curve'!$B$203:$N$203</c15:sqref>
                        </c15:fullRef>
                        <c15:formulaRef>
                          <c15:sqref>('US Treaseury Par Rate Curve'!$B$203:$D$203,'US Treaseury Par Rate Curve'!$F$203:$N$203)</c15:sqref>
                        </c15:formulaRef>
                      </c:ext>
                    </c:extLst>
                    <c:numCache>
                      <c:formatCode>General</c:formatCode>
                      <c:ptCount val="12"/>
                      <c:pt idx="0">
                        <c:v>0.03</c:v>
                      </c:pt>
                      <c:pt idx="1">
                        <c:v>0.13</c:v>
                      </c:pt>
                      <c:pt idx="2">
                        <c:v>0.22</c:v>
                      </c:pt>
                      <c:pt idx="3">
                        <c:v>0.49</c:v>
                      </c:pt>
                      <c:pt idx="4">
                        <c:v>0.78</c:v>
                      </c:pt>
                      <c:pt idx="5">
                        <c:v>1.18</c:v>
                      </c:pt>
                      <c:pt idx="6">
                        <c:v>1.39</c:v>
                      </c:pt>
                      <c:pt idx="7">
                        <c:v>1.62</c:v>
                      </c:pt>
                      <c:pt idx="8">
                        <c:v>1.75</c:v>
                      </c:pt>
                      <c:pt idx="9">
                        <c:v>1.79</c:v>
                      </c:pt>
                      <c:pt idx="10">
                        <c:v>2.17</c:v>
                      </c:pt>
                      <c:pt idx="11">
                        <c:v>2.11</c:v>
                      </c:pt>
                    </c:numCache>
                  </c:numRef>
                </c:val>
                <c:smooth val="0"/>
                <c:extLst xmlns:c15="http://schemas.microsoft.com/office/drawing/2012/chart">
                  <c:ext xmlns:c16="http://schemas.microsoft.com/office/drawing/2014/chart" uri="{C3380CC4-5D6E-409C-BE32-E72D297353CC}">
                    <c16:uniqueId val="{000000C8-578E-4457-9C2D-2671F129972A}"/>
                  </c:ext>
                </c:extLst>
              </c15:ser>
            </c15:filteredLineSeries>
            <c15:filteredLineSeries>
              <c15:ser>
                <c:idx val="212"/>
                <c:order val="212"/>
                <c:tx>
                  <c:strRef>
                    <c:extLst xmlns:c15="http://schemas.microsoft.com/office/drawing/2012/chart">
                      <c:ext xmlns:c15="http://schemas.microsoft.com/office/drawing/2012/chart" uri="{02D57815-91ED-43cb-92C2-25804820EDAC}">
                        <c15:formulaRef>
                          <c15:sqref>'US Treaseury Par Rate Curve'!$A$215</c15:sqref>
                        </c15:formulaRef>
                      </c:ext>
                    </c:extLst>
                    <c:strCache>
                      <c:ptCount val="1"/>
                      <c:pt idx="0">
                        <c:v>1/12/2022</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extLst>
                      <c:ext xmlns:c15="http://schemas.microsoft.com/office/drawing/2012/char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Curve'!$B$215:$N$215</c15:sqref>
                        </c15:fullRef>
                        <c15:formulaRef>
                          <c15:sqref>('US Treaseury Par Rate Curve'!$B$215:$D$215,'US Treaseury Par Rate Curve'!$F$215:$N$215)</c15:sqref>
                        </c15:formulaRef>
                      </c:ext>
                    </c:extLst>
                    <c:numCache>
                      <c:formatCode>General</c:formatCode>
                      <c:ptCount val="12"/>
                      <c:pt idx="0">
                        <c:v>0.04</c:v>
                      </c:pt>
                      <c:pt idx="1">
                        <c:v>0.06</c:v>
                      </c:pt>
                      <c:pt idx="2">
                        <c:v>0.12</c:v>
                      </c:pt>
                      <c:pt idx="3">
                        <c:v>0.27</c:v>
                      </c:pt>
                      <c:pt idx="4">
                        <c:v>0.48</c:v>
                      </c:pt>
                      <c:pt idx="5">
                        <c:v>0.92</c:v>
                      </c:pt>
                      <c:pt idx="6">
                        <c:v>1.21</c:v>
                      </c:pt>
                      <c:pt idx="7">
                        <c:v>1.5</c:v>
                      </c:pt>
                      <c:pt idx="8">
                        <c:v>1.67</c:v>
                      </c:pt>
                      <c:pt idx="9">
                        <c:v>1.74</c:v>
                      </c:pt>
                      <c:pt idx="10">
                        <c:v>2.13</c:v>
                      </c:pt>
                      <c:pt idx="11">
                        <c:v>2.08</c:v>
                      </c:pt>
                    </c:numCache>
                  </c:numRef>
                </c:val>
                <c:smooth val="0"/>
                <c:extLst xmlns:c15="http://schemas.microsoft.com/office/drawing/2012/chart">
                  <c:ext xmlns:c16="http://schemas.microsoft.com/office/drawing/2014/chart" uri="{C3380CC4-5D6E-409C-BE32-E72D297353CC}">
                    <c16:uniqueId val="{000000D4-578E-4457-9C2D-2671F129972A}"/>
                  </c:ext>
                </c:extLst>
              </c15:ser>
            </c15:filteredLineSeries>
            <c15:filteredLineSeries>
              <c15:ser>
                <c:idx val="217"/>
                <c:order val="217"/>
                <c:tx>
                  <c:strRef>
                    <c:extLst xmlns:c15="http://schemas.microsoft.com/office/drawing/2012/chart">
                      <c:ext xmlns:c15="http://schemas.microsoft.com/office/drawing/2012/chart" uri="{02D57815-91ED-43cb-92C2-25804820EDAC}">
                        <c15:formulaRef>
                          <c15:sqref>'US Treaseury Par Rate Curve'!$A$220</c15:sqref>
                        </c15:formulaRef>
                      </c:ext>
                    </c:extLst>
                    <c:strCache>
                      <c:ptCount val="1"/>
                      <c:pt idx="0">
                        <c:v>1/5/2022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Curve'!$B$220:$N$220</c15:sqref>
                        </c15:fullRef>
                        <c15:formulaRef>
                          <c15:sqref>('US Treaseury Par Rate Curve'!$B$220:$D$220,'US Treaseury Par Rate Curve'!$F$220:$N$220)</c15:sqref>
                        </c15:formulaRef>
                      </c:ext>
                    </c:extLst>
                    <c:numCache>
                      <c:formatCode>General</c:formatCode>
                      <c:ptCount val="12"/>
                      <c:pt idx="0">
                        <c:v>0.05</c:v>
                      </c:pt>
                      <c:pt idx="1">
                        <c:v>0.06</c:v>
                      </c:pt>
                      <c:pt idx="2">
                        <c:v>0.09</c:v>
                      </c:pt>
                      <c:pt idx="3">
                        <c:v>0.22</c:v>
                      </c:pt>
                      <c:pt idx="4">
                        <c:v>0.41</c:v>
                      </c:pt>
                      <c:pt idx="5">
                        <c:v>0.83</c:v>
                      </c:pt>
                      <c:pt idx="6">
                        <c:v>1.1000000000000001</c:v>
                      </c:pt>
                      <c:pt idx="7">
                        <c:v>1.43</c:v>
                      </c:pt>
                      <c:pt idx="8">
                        <c:v>1.62</c:v>
                      </c:pt>
                      <c:pt idx="9">
                        <c:v>1.71</c:v>
                      </c:pt>
                      <c:pt idx="10">
                        <c:v>2.12</c:v>
                      </c:pt>
                      <c:pt idx="11">
                        <c:v>2.09</c:v>
                      </c:pt>
                    </c:numCache>
                  </c:numRef>
                </c:val>
                <c:smooth val="0"/>
                <c:extLst xmlns:c15="http://schemas.microsoft.com/office/drawing/2012/chart">
                  <c:ext xmlns:c16="http://schemas.microsoft.com/office/drawing/2014/chart" uri="{C3380CC4-5D6E-409C-BE32-E72D297353CC}">
                    <c16:uniqueId val="{000000D9-578E-4457-9C2D-2671F129972A}"/>
                  </c:ext>
                </c:extLst>
              </c15:ser>
            </c15:filteredLineSeries>
            <c15:filteredLineSeries>
              <c15:ser>
                <c:idx val="218"/>
                <c:order val="218"/>
                <c:tx>
                  <c:strRef>
                    <c:extLst xmlns:c15="http://schemas.microsoft.com/office/drawing/2012/chart">
                      <c:ext xmlns:c15="http://schemas.microsoft.com/office/drawing/2012/chart" uri="{02D57815-91ED-43cb-92C2-25804820EDAC}">
                        <c15:formulaRef>
                          <c15:sqref>'US Treaseury Par Rate Curve'!$A$221</c15:sqref>
                        </c15:formulaRef>
                      </c:ext>
                    </c:extLst>
                    <c:strCache>
                      <c:ptCount val="1"/>
                      <c:pt idx="0">
                        <c:v>1/4/2022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ullRef>
                          <c15:sqref>'US Treaseury Par Rate Curve'!$B$2:$N$2</c15:sqref>
                        </c15:fullRef>
                        <c15:formulaRef>
                          <c15:sqref>('US Treaseury Par Rate Curve'!$B$2:$D$2,'US Treaseury Par Rate Curve'!$F$2:$N$2)</c15:sqref>
                        </c15:formulaRef>
                      </c:ext>
                    </c:extLst>
                    <c:strCache>
                      <c:ptCount val="12"/>
                      <c:pt idx="0">
                        <c:v>1 Mo</c:v>
                      </c:pt>
                      <c:pt idx="1">
                        <c:v>2 Mo</c:v>
                      </c:pt>
                      <c:pt idx="2">
                        <c:v>3 Mo</c:v>
                      </c:pt>
                      <c:pt idx="3">
                        <c:v>6 Mo</c:v>
                      </c:pt>
                      <c:pt idx="4">
                        <c:v>1 Yr</c:v>
                      </c:pt>
                      <c:pt idx="5">
                        <c:v>2 Yr</c:v>
                      </c:pt>
                      <c:pt idx="6">
                        <c:v>3 Yr</c:v>
                      </c:pt>
                      <c:pt idx="7">
                        <c:v>5 Yr</c:v>
                      </c:pt>
                      <c:pt idx="8">
                        <c:v>7 Yr</c:v>
                      </c:pt>
                      <c:pt idx="9">
                        <c:v>10 Yr</c:v>
                      </c:pt>
                      <c:pt idx="10">
                        <c:v>20 Yr</c:v>
                      </c:pt>
                      <c:pt idx="11">
                        <c:v>30 Yr</c:v>
                      </c:pt>
                    </c:strCache>
                  </c:strRef>
                </c:cat>
                <c:val>
                  <c:numRef>
                    <c:extLst>
                      <c:ext xmlns:c15="http://schemas.microsoft.com/office/drawing/2012/chart" uri="{02D57815-91ED-43cb-92C2-25804820EDAC}">
                        <c15:fullRef>
                          <c15:sqref>'US Treaseury Par Rate Curve'!$B$221:$N$221</c15:sqref>
                        </c15:fullRef>
                        <c15:formulaRef>
                          <c15:sqref>('US Treaseury Par Rate Curve'!$B$221:$D$221,'US Treaseury Par Rate Curve'!$F$221:$N$221)</c15:sqref>
                        </c15:formulaRef>
                      </c:ext>
                    </c:extLst>
                    <c:numCache>
                      <c:formatCode>General</c:formatCode>
                      <c:ptCount val="12"/>
                      <c:pt idx="0">
                        <c:v>0.06</c:v>
                      </c:pt>
                      <c:pt idx="1">
                        <c:v>0.05</c:v>
                      </c:pt>
                      <c:pt idx="2">
                        <c:v>0.08</c:v>
                      </c:pt>
                      <c:pt idx="3">
                        <c:v>0.22</c:v>
                      </c:pt>
                      <c:pt idx="4">
                        <c:v>0.38</c:v>
                      </c:pt>
                      <c:pt idx="5">
                        <c:v>0.77</c:v>
                      </c:pt>
                      <c:pt idx="6">
                        <c:v>1.02</c:v>
                      </c:pt>
                      <c:pt idx="7">
                        <c:v>1.37</c:v>
                      </c:pt>
                      <c:pt idx="8">
                        <c:v>1.57</c:v>
                      </c:pt>
                      <c:pt idx="9">
                        <c:v>1.66</c:v>
                      </c:pt>
                      <c:pt idx="10">
                        <c:v>2.1</c:v>
                      </c:pt>
                      <c:pt idx="11">
                        <c:v>2.0699999999999998</c:v>
                      </c:pt>
                    </c:numCache>
                  </c:numRef>
                </c:val>
                <c:smooth val="0"/>
                <c:extLst xmlns:c15="http://schemas.microsoft.com/office/drawing/2012/chart">
                  <c:ext xmlns:c16="http://schemas.microsoft.com/office/drawing/2014/chart" uri="{C3380CC4-5D6E-409C-BE32-E72D297353CC}">
                    <c16:uniqueId val="{000000DA-578E-4457-9C2D-2671F129972A}"/>
                  </c:ext>
                </c:extLst>
              </c15:ser>
            </c15:filteredLineSeries>
          </c:ext>
        </c:extLst>
      </c:lineChart>
      <c:catAx>
        <c:axId val="46235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462352280"/>
        <c:crosses val="autoZero"/>
        <c:auto val="1"/>
        <c:lblAlgn val="ctr"/>
        <c:lblOffset val="100"/>
        <c:noMultiLvlLbl val="0"/>
      </c:catAx>
      <c:valAx>
        <c:axId val="46235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46235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HK"/>
              <a:t>Term Structure Of Yield Volatility</a:t>
            </a:r>
            <a:endParaRPr lang="zh-TW"/>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zh-HK"/>
        </a:p>
      </c:txPr>
    </c:title>
    <c:autoTitleDeleted val="0"/>
    <c:plotArea>
      <c:layout/>
      <c:lineChart>
        <c:grouping val="standard"/>
        <c:varyColors val="0"/>
        <c:ser>
          <c:idx val="0"/>
          <c:order val="0"/>
          <c:tx>
            <c:strRef>
              <c:f>'Term Struct. of Yield Vol.'!$A$27</c:f>
              <c:strCache>
                <c:ptCount val="1"/>
                <c:pt idx="0">
                  <c:v>1M Delta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Struct. of Yield Vol.'!$B$22:$F$22</c:f>
              <c:strCache>
                <c:ptCount val="5"/>
                <c:pt idx="0">
                  <c:v>6M</c:v>
                </c:pt>
                <c:pt idx="1">
                  <c:v>1Y</c:v>
                </c:pt>
                <c:pt idx="2">
                  <c:v>5Y</c:v>
                </c:pt>
                <c:pt idx="3">
                  <c:v>7Y</c:v>
                </c:pt>
                <c:pt idx="4">
                  <c:v>10Y</c:v>
                </c:pt>
              </c:strCache>
            </c:strRef>
          </c:cat>
          <c:val>
            <c:numRef>
              <c:f>'Term Struct. of Yield Vol.'!$B$27:$F$27</c:f>
              <c:numCache>
                <c:formatCode>0.00000%</c:formatCode>
                <c:ptCount val="5"/>
                <c:pt idx="0">
                  <c:v>1.3149999999999967E-3</c:v>
                </c:pt>
                <c:pt idx="1">
                  <c:v>9.4400000000000039E-4</c:v>
                </c:pt>
                <c:pt idx="2">
                  <c:v>-4.2330000000000007E-3</c:v>
                </c:pt>
                <c:pt idx="3">
                  <c:v>-4.0279999999999969E-3</c:v>
                </c:pt>
                <c:pt idx="4">
                  <c:v>-3.7169999999999981E-3</c:v>
                </c:pt>
              </c:numCache>
            </c:numRef>
          </c:val>
          <c:smooth val="0"/>
          <c:extLst>
            <c:ext xmlns:c16="http://schemas.microsoft.com/office/drawing/2014/chart" uri="{C3380CC4-5D6E-409C-BE32-E72D297353CC}">
              <c16:uniqueId val="{00000000-BCA0-49D4-8391-A88594C33281}"/>
            </c:ext>
          </c:extLst>
        </c:ser>
        <c:ser>
          <c:idx val="1"/>
          <c:order val="1"/>
          <c:tx>
            <c:strRef>
              <c:f>'Term Struct. of Yield Vol.'!$A$28</c:f>
              <c:strCache>
                <c:ptCount val="1"/>
                <c:pt idx="0">
                  <c:v>1Y Delta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H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Struct. of Yield Vol.'!$B$22:$F$22</c:f>
              <c:strCache>
                <c:ptCount val="5"/>
                <c:pt idx="0">
                  <c:v>6M</c:v>
                </c:pt>
                <c:pt idx="1">
                  <c:v>1Y</c:v>
                </c:pt>
                <c:pt idx="2">
                  <c:v>5Y</c:v>
                </c:pt>
                <c:pt idx="3">
                  <c:v>7Y</c:v>
                </c:pt>
                <c:pt idx="4">
                  <c:v>10Y</c:v>
                </c:pt>
              </c:strCache>
            </c:strRef>
          </c:cat>
          <c:val>
            <c:numRef>
              <c:f>'Term Struct. of Yield Vol.'!$B$28:$F$28</c:f>
              <c:numCache>
                <c:formatCode>0.00000%</c:formatCode>
                <c:ptCount val="5"/>
                <c:pt idx="0">
                  <c:v>4.5901999999999998E-2</c:v>
                </c:pt>
                <c:pt idx="1">
                  <c:v>4.5333999999999999E-2</c:v>
                </c:pt>
                <c:pt idx="2">
                  <c:v>2.7123000000000001E-2</c:v>
                </c:pt>
                <c:pt idx="3">
                  <c:v>2.4107E-2</c:v>
                </c:pt>
                <c:pt idx="4">
                  <c:v>2.2180999999999999E-2</c:v>
                </c:pt>
              </c:numCache>
            </c:numRef>
          </c:val>
          <c:smooth val="0"/>
          <c:extLst>
            <c:ext xmlns:c16="http://schemas.microsoft.com/office/drawing/2014/chart" uri="{C3380CC4-5D6E-409C-BE32-E72D297353CC}">
              <c16:uniqueId val="{00000001-BCA0-49D4-8391-A88594C33281}"/>
            </c:ext>
          </c:extLst>
        </c:ser>
        <c:dLbls>
          <c:dLblPos val="t"/>
          <c:showLegendKey val="0"/>
          <c:showVal val="1"/>
          <c:showCatName val="0"/>
          <c:showSerName val="0"/>
          <c:showPercent val="0"/>
          <c:showBubbleSize val="0"/>
        </c:dLbls>
        <c:smooth val="0"/>
        <c:axId val="2080877967"/>
        <c:axId val="2080870063"/>
      </c:lineChart>
      <c:catAx>
        <c:axId val="2080877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80870063"/>
        <c:crosses val="autoZero"/>
        <c:auto val="1"/>
        <c:lblAlgn val="ctr"/>
        <c:lblOffset val="100"/>
        <c:noMultiLvlLbl val="0"/>
      </c:catAx>
      <c:valAx>
        <c:axId val="2080870063"/>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crossAx val="2080877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H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H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Market Projections</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Projections'!$P$3:$P$123</c:f>
              <c:numCache>
                <c:formatCode>0.00%</c:formatCode>
                <c:ptCount val="121"/>
                <c:pt idx="0">
                  <c:v>3.8763400000000003E-2</c:v>
                </c:pt>
                <c:pt idx="1">
                  <c:v>4.4178000000000002E-2</c:v>
                </c:pt>
                <c:pt idx="2">
                  <c:v>4.8387399999999997E-2</c:v>
                </c:pt>
                <c:pt idx="3">
                  <c:v>5.1280199999999998E-2</c:v>
                </c:pt>
                <c:pt idx="4">
                  <c:v>5.2745899999999998E-2</c:v>
                </c:pt>
                <c:pt idx="5">
                  <c:v>5.3147300000000001E-2</c:v>
                </c:pt>
                <c:pt idx="6">
                  <c:v>5.2896499999999999E-2</c:v>
                </c:pt>
                <c:pt idx="7">
                  <c:v>5.2453199999999998E-2</c:v>
                </c:pt>
                <c:pt idx="8">
                  <c:v>5.20568E-2</c:v>
                </c:pt>
                <c:pt idx="9">
                  <c:v>5.1766600000000003E-2</c:v>
                </c:pt>
                <c:pt idx="10">
                  <c:v>5.1442399999999999E-2</c:v>
                </c:pt>
                <c:pt idx="11">
                  <c:v>5.1048400000000001E-2</c:v>
                </c:pt>
                <c:pt idx="12">
                  <c:v>5.0453499999999998E-2</c:v>
                </c:pt>
                <c:pt idx="13">
                  <c:v>4.9702400000000001E-2</c:v>
                </c:pt>
                <c:pt idx="14">
                  <c:v>4.8916399999999999E-2</c:v>
                </c:pt>
                <c:pt idx="15">
                  <c:v>4.7984300000000001E-2</c:v>
                </c:pt>
                <c:pt idx="16">
                  <c:v>4.69107E-2</c:v>
                </c:pt>
                <c:pt idx="17">
                  <c:v>4.5885000000000002E-2</c:v>
                </c:pt>
                <c:pt idx="18">
                  <c:v>4.48046E-2</c:v>
                </c:pt>
                <c:pt idx="19">
                  <c:v>4.38261E-2</c:v>
                </c:pt>
                <c:pt idx="20">
                  <c:v>4.2867099999999998E-2</c:v>
                </c:pt>
                <c:pt idx="21">
                  <c:v>4.2089599999999998E-2</c:v>
                </c:pt>
                <c:pt idx="22">
                  <c:v>4.1486500000000003E-2</c:v>
                </c:pt>
                <c:pt idx="23">
                  <c:v>4.0956699999999999E-2</c:v>
                </c:pt>
                <c:pt idx="24">
                  <c:v>4.0552999999999999E-2</c:v>
                </c:pt>
                <c:pt idx="25">
                  <c:v>4.0284800000000003E-2</c:v>
                </c:pt>
                <c:pt idx="26">
                  <c:v>3.9990199999999997E-2</c:v>
                </c:pt>
                <c:pt idx="27">
                  <c:v>3.9749100000000002E-2</c:v>
                </c:pt>
                <c:pt idx="28">
                  <c:v>3.9523500000000003E-2</c:v>
                </c:pt>
                <c:pt idx="29">
                  <c:v>3.9260200000000002E-2</c:v>
                </c:pt>
                <c:pt idx="30">
                  <c:v>3.90176E-2</c:v>
                </c:pt>
                <c:pt idx="31">
                  <c:v>3.8794599999999999E-2</c:v>
                </c:pt>
                <c:pt idx="32">
                  <c:v>3.8529800000000003E-2</c:v>
                </c:pt>
                <c:pt idx="33">
                  <c:v>3.82756E-2</c:v>
                </c:pt>
                <c:pt idx="34">
                  <c:v>3.8067799999999999E-2</c:v>
                </c:pt>
                <c:pt idx="35">
                  <c:v>3.7830099999999998E-2</c:v>
                </c:pt>
                <c:pt idx="36">
                  <c:v>3.7623499999999997E-2</c:v>
                </c:pt>
                <c:pt idx="37">
                  <c:v>3.7431600000000002E-2</c:v>
                </c:pt>
                <c:pt idx="38">
                  <c:v>3.7236999999999999E-2</c:v>
                </c:pt>
                <c:pt idx="39">
                  <c:v>3.7077800000000001E-2</c:v>
                </c:pt>
                <c:pt idx="40">
                  <c:v>3.6942000000000003E-2</c:v>
                </c:pt>
                <c:pt idx="41">
                  <c:v>3.6789099999999998E-2</c:v>
                </c:pt>
                <c:pt idx="42">
                  <c:v>3.6663300000000003E-2</c:v>
                </c:pt>
                <c:pt idx="43">
                  <c:v>3.6575700000000003E-2</c:v>
                </c:pt>
                <c:pt idx="44">
                  <c:v>3.64687E-2</c:v>
                </c:pt>
                <c:pt idx="45">
                  <c:v>3.63898E-2</c:v>
                </c:pt>
                <c:pt idx="46">
                  <c:v>3.6329199999999999E-2</c:v>
                </c:pt>
                <c:pt idx="47">
                  <c:v>3.6252699999999999E-2</c:v>
                </c:pt>
                <c:pt idx="48">
                  <c:v>3.6202900000000003E-2</c:v>
                </c:pt>
                <c:pt idx="49">
                  <c:v>3.6178399999999999E-2</c:v>
                </c:pt>
                <c:pt idx="50">
                  <c:v>3.6141399999999997E-2</c:v>
                </c:pt>
                <c:pt idx="51">
                  <c:v>3.61362E-2</c:v>
                </c:pt>
                <c:pt idx="52">
                  <c:v>3.6157599999999998E-2</c:v>
                </c:pt>
                <c:pt idx="53">
                  <c:v>3.6164099999999998E-2</c:v>
                </c:pt>
                <c:pt idx="54">
                  <c:v>3.6198099999999997E-2</c:v>
                </c:pt>
                <c:pt idx="55">
                  <c:v>3.6261000000000002E-2</c:v>
                </c:pt>
                <c:pt idx="56">
                  <c:v>3.6303099999999998E-2</c:v>
                </c:pt>
                <c:pt idx="57">
                  <c:v>3.6367400000000001E-2</c:v>
                </c:pt>
                <c:pt idx="58">
                  <c:v>3.6457900000000001E-2</c:v>
                </c:pt>
                <c:pt idx="59">
                  <c:v>3.6525799999999997E-2</c:v>
                </c:pt>
                <c:pt idx="60">
                  <c:v>3.6600199999999999E-2</c:v>
                </c:pt>
                <c:pt idx="61">
                  <c:v>3.6690500000000001E-2</c:v>
                </c:pt>
                <c:pt idx="62">
                  <c:v>3.6745199999999999E-2</c:v>
                </c:pt>
                <c:pt idx="63">
                  <c:v>3.68092E-2</c:v>
                </c:pt>
                <c:pt idx="64">
                  <c:v>3.6872700000000001E-2</c:v>
                </c:pt>
                <c:pt idx="65">
                  <c:v>3.6895900000000002E-2</c:v>
                </c:pt>
                <c:pt idx="66">
                  <c:v>3.6922400000000001E-2</c:v>
                </c:pt>
                <c:pt idx="67">
                  <c:v>3.6949799999999998E-2</c:v>
                </c:pt>
                <c:pt idx="68">
                  <c:v>3.6938899999999997E-2</c:v>
                </c:pt>
                <c:pt idx="69">
                  <c:v>3.6931899999999997E-2</c:v>
                </c:pt>
                <c:pt idx="70">
                  <c:v>3.69279E-2</c:v>
                </c:pt>
                <c:pt idx="71">
                  <c:v>3.6895299999999999E-2</c:v>
                </c:pt>
                <c:pt idx="72">
                  <c:v>3.6868600000000001E-2</c:v>
                </c:pt>
                <c:pt idx="73">
                  <c:v>3.6851399999999999E-2</c:v>
                </c:pt>
                <c:pt idx="74">
                  <c:v>3.6813400000000003E-2</c:v>
                </c:pt>
                <c:pt idx="75">
                  <c:v>3.6788700000000001E-2</c:v>
                </c:pt>
                <c:pt idx="76">
                  <c:v>3.6778199999999997E-2</c:v>
                </c:pt>
                <c:pt idx="77">
                  <c:v>3.6745100000000003E-2</c:v>
                </c:pt>
                <c:pt idx="78">
                  <c:v>3.6728299999999998E-2</c:v>
                </c:pt>
                <c:pt idx="79">
                  <c:v>3.6727599999999999E-2</c:v>
                </c:pt>
                <c:pt idx="80">
                  <c:v>3.6707400000000001E-2</c:v>
                </c:pt>
                <c:pt idx="81">
                  <c:v>3.6703600000000003E-2</c:v>
                </c:pt>
                <c:pt idx="82">
                  <c:v>3.6717300000000001E-2</c:v>
                </c:pt>
                <c:pt idx="83">
                  <c:v>3.6704800000000003E-2</c:v>
                </c:pt>
                <c:pt idx="84">
                  <c:v>3.6710699999999999E-2</c:v>
                </c:pt>
                <c:pt idx="85">
                  <c:v>3.6735499999999997E-2</c:v>
                </c:pt>
                <c:pt idx="86">
                  <c:v>3.67368E-2</c:v>
                </c:pt>
                <c:pt idx="87">
                  <c:v>3.6759800000000002E-2</c:v>
                </c:pt>
                <c:pt idx="88">
                  <c:v>3.6793800000000002E-2</c:v>
                </c:pt>
                <c:pt idx="89">
                  <c:v>3.6804700000000003E-2</c:v>
                </c:pt>
                <c:pt idx="90">
                  <c:v>3.6835300000000001E-2</c:v>
                </c:pt>
                <c:pt idx="91">
                  <c:v>3.6883699999999998E-2</c:v>
                </c:pt>
                <c:pt idx="92">
                  <c:v>3.69079E-2</c:v>
                </c:pt>
                <c:pt idx="93">
                  <c:v>3.6949700000000002E-2</c:v>
                </c:pt>
                <c:pt idx="94">
                  <c:v>3.7007900000000003E-2</c:v>
                </c:pt>
                <c:pt idx="95">
                  <c:v>3.7043199999999998E-2</c:v>
                </c:pt>
                <c:pt idx="96">
                  <c:v>3.71002E-2</c:v>
                </c:pt>
                <c:pt idx="97">
                  <c:v>3.71639E-2</c:v>
                </c:pt>
                <c:pt idx="98">
                  <c:v>3.72112E-2</c:v>
                </c:pt>
                <c:pt idx="99">
                  <c:v>3.7273100000000003E-2</c:v>
                </c:pt>
                <c:pt idx="100">
                  <c:v>3.7351700000000002E-2</c:v>
                </c:pt>
                <c:pt idx="101">
                  <c:v>3.74045E-2</c:v>
                </c:pt>
                <c:pt idx="102">
                  <c:v>3.7471299999999999E-2</c:v>
                </c:pt>
                <c:pt idx="103">
                  <c:v>3.7552700000000001E-2</c:v>
                </c:pt>
                <c:pt idx="104">
                  <c:v>3.7613800000000003E-2</c:v>
                </c:pt>
                <c:pt idx="105">
                  <c:v>3.7697000000000001E-2</c:v>
                </c:pt>
                <c:pt idx="106">
                  <c:v>3.7784699999999997E-2</c:v>
                </c:pt>
                <c:pt idx="107">
                  <c:v>3.7854699999999998E-2</c:v>
                </c:pt>
                <c:pt idx="108">
                  <c:v>3.7938800000000002E-2</c:v>
                </c:pt>
                <c:pt idx="109">
                  <c:v>3.80408E-2</c:v>
                </c:pt>
                <c:pt idx="110">
                  <c:v>3.81115E-2</c:v>
                </c:pt>
                <c:pt idx="111">
                  <c:v>3.81909E-2</c:v>
                </c:pt>
                <c:pt idx="112">
                  <c:v>3.8283200000000003E-2</c:v>
                </c:pt>
                <c:pt idx="113">
                  <c:v>3.8341100000000003E-2</c:v>
                </c:pt>
                <c:pt idx="114">
                  <c:v>3.8404800000000003E-2</c:v>
                </c:pt>
                <c:pt idx="115">
                  <c:v>3.8476999999999997E-2</c:v>
                </c:pt>
                <c:pt idx="116">
                  <c:v>3.85116E-2</c:v>
                </c:pt>
                <c:pt idx="117">
                  <c:v>3.85502E-2</c:v>
                </c:pt>
                <c:pt idx="118">
                  <c:v>3.8594400000000001E-2</c:v>
                </c:pt>
                <c:pt idx="119">
                  <c:v>3.86028E-2</c:v>
                </c:pt>
                <c:pt idx="120">
                  <c:v>3.8619199999999999E-2</c:v>
                </c:pt>
              </c:numCache>
            </c:numRef>
          </c:val>
          <c:smooth val="0"/>
          <c:extLst>
            <c:ext xmlns:c16="http://schemas.microsoft.com/office/drawing/2014/chart" uri="{C3380CC4-5D6E-409C-BE32-E72D297353CC}">
              <c16:uniqueId val="{00000000-616C-4474-A765-B0DFF89F38F5}"/>
            </c:ext>
          </c:extLst>
        </c:ser>
        <c:ser>
          <c:idx val="1"/>
          <c:order val="1"/>
          <c:tx>
            <c:v>1 Month Term SOFR Forward Curve</c:v>
          </c:tx>
          <c:spPr>
            <a:ln>
              <a:solidFill>
                <a:srgbClr val="007CBA"/>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Projections'!$Q$3:$Q$123</c:f>
              <c:numCache>
                <c:formatCode>0.00%</c:formatCode>
                <c:ptCount val="121"/>
                <c:pt idx="0">
                  <c:v>3.8497499999999997E-2</c:v>
                </c:pt>
                <c:pt idx="1">
                  <c:v>4.2124099999999998E-2</c:v>
                </c:pt>
                <c:pt idx="2">
                  <c:v>4.4741799999999998E-2</c:v>
                </c:pt>
                <c:pt idx="3">
                  <c:v>4.7840300000000002E-2</c:v>
                </c:pt>
                <c:pt idx="4">
                  <c:v>4.87987E-2</c:v>
                </c:pt>
                <c:pt idx="5">
                  <c:v>5.0103599999999998E-2</c:v>
                </c:pt>
                <c:pt idx="6">
                  <c:v>5.0869699999999997E-2</c:v>
                </c:pt>
                <c:pt idx="7">
                  <c:v>5.0649100000000002E-2</c:v>
                </c:pt>
                <c:pt idx="8">
                  <c:v>5.0509699999999998E-2</c:v>
                </c:pt>
                <c:pt idx="9">
                  <c:v>5.0516800000000001E-2</c:v>
                </c:pt>
                <c:pt idx="10">
                  <c:v>4.9676100000000001E-2</c:v>
                </c:pt>
                <c:pt idx="11">
                  <c:v>4.9323800000000001E-2</c:v>
                </c:pt>
                <c:pt idx="12">
                  <c:v>4.9327200000000002E-2</c:v>
                </c:pt>
                <c:pt idx="13">
                  <c:v>4.7952599999999998E-2</c:v>
                </c:pt>
                <c:pt idx="14">
                  <c:v>4.7391700000000002E-2</c:v>
                </c:pt>
                <c:pt idx="15">
                  <c:v>4.7391700000000002E-2</c:v>
                </c:pt>
                <c:pt idx="16">
                  <c:v>4.6203800000000003E-2</c:v>
                </c:pt>
                <c:pt idx="17">
                  <c:v>4.4973600000000002E-2</c:v>
                </c:pt>
                <c:pt idx="18">
                  <c:v>4.40925E-2</c:v>
                </c:pt>
                <c:pt idx="19">
                  <c:v>4.3281500000000001E-2</c:v>
                </c:pt>
                <c:pt idx="20">
                  <c:v>4.2594E-2</c:v>
                </c:pt>
                <c:pt idx="21">
                  <c:v>4.19485E-2</c:v>
                </c:pt>
                <c:pt idx="22">
                  <c:v>4.13906E-2</c:v>
                </c:pt>
                <c:pt idx="23">
                  <c:v>4.0903299999999997E-2</c:v>
                </c:pt>
                <c:pt idx="24">
                  <c:v>4.0467200000000002E-2</c:v>
                </c:pt>
                <c:pt idx="25">
                  <c:v>4.0121999999999998E-2</c:v>
                </c:pt>
                <c:pt idx="26">
                  <c:v>3.9738900000000001E-2</c:v>
                </c:pt>
                <c:pt idx="27">
                  <c:v>3.93757E-2</c:v>
                </c:pt>
                <c:pt idx="28">
                  <c:v>3.90456E-2</c:v>
                </c:pt>
                <c:pt idx="29">
                  <c:v>3.8718700000000002E-2</c:v>
                </c:pt>
                <c:pt idx="30">
                  <c:v>3.8397500000000001E-2</c:v>
                </c:pt>
                <c:pt idx="31">
                  <c:v>3.8084800000000002E-2</c:v>
                </c:pt>
                <c:pt idx="32">
                  <c:v>3.7783200000000003E-2</c:v>
                </c:pt>
                <c:pt idx="33">
                  <c:v>3.74805E-2</c:v>
                </c:pt>
                <c:pt idx="34">
                  <c:v>3.7224300000000002E-2</c:v>
                </c:pt>
                <c:pt idx="35">
                  <c:v>3.69641E-2</c:v>
                </c:pt>
                <c:pt idx="36">
                  <c:v>3.6709199999999997E-2</c:v>
                </c:pt>
                <c:pt idx="37">
                  <c:v>3.64844E-2</c:v>
                </c:pt>
                <c:pt idx="38">
                  <c:v>3.6258899999999997E-2</c:v>
                </c:pt>
                <c:pt idx="39">
                  <c:v>3.6050899999999997E-2</c:v>
                </c:pt>
                <c:pt idx="40">
                  <c:v>3.58657E-2</c:v>
                </c:pt>
                <c:pt idx="41">
                  <c:v>3.5677E-2</c:v>
                </c:pt>
                <c:pt idx="42">
                  <c:v>3.5498099999999998E-2</c:v>
                </c:pt>
                <c:pt idx="43">
                  <c:v>3.5347799999999999E-2</c:v>
                </c:pt>
                <c:pt idx="44">
                  <c:v>3.5202200000000003E-2</c:v>
                </c:pt>
                <c:pt idx="45">
                  <c:v>3.5062299999999998E-2</c:v>
                </c:pt>
                <c:pt idx="46">
                  <c:v>3.4943399999999999E-2</c:v>
                </c:pt>
                <c:pt idx="47">
                  <c:v>3.4836499999999999E-2</c:v>
                </c:pt>
                <c:pt idx="48">
                  <c:v>3.4738699999999997E-2</c:v>
                </c:pt>
                <c:pt idx="49">
                  <c:v>3.4657899999999998E-2</c:v>
                </c:pt>
                <c:pt idx="50">
                  <c:v>3.4581000000000001E-2</c:v>
                </c:pt>
                <c:pt idx="51">
                  <c:v>3.4523900000000003E-2</c:v>
                </c:pt>
                <c:pt idx="52">
                  <c:v>3.4484599999999997E-2</c:v>
                </c:pt>
                <c:pt idx="53">
                  <c:v>3.4450599999999998E-2</c:v>
                </c:pt>
                <c:pt idx="54">
                  <c:v>3.4429700000000001E-2</c:v>
                </c:pt>
                <c:pt idx="55">
                  <c:v>3.4420300000000001E-2</c:v>
                </c:pt>
                <c:pt idx="56">
                  <c:v>3.4426400000000003E-2</c:v>
                </c:pt>
                <c:pt idx="57">
                  <c:v>3.4443799999999997E-2</c:v>
                </c:pt>
                <c:pt idx="58">
                  <c:v>3.4478799999999997E-2</c:v>
                </c:pt>
                <c:pt idx="59">
                  <c:v>3.4521000000000003E-2</c:v>
                </c:pt>
                <c:pt idx="60">
                  <c:v>3.4567399999999998E-2</c:v>
                </c:pt>
                <c:pt idx="61">
                  <c:v>3.4626299999999999E-2</c:v>
                </c:pt>
                <c:pt idx="62">
                  <c:v>3.4680900000000001E-2</c:v>
                </c:pt>
                <c:pt idx="63">
                  <c:v>3.4729299999999998E-2</c:v>
                </c:pt>
                <c:pt idx="64">
                  <c:v>3.47885E-2</c:v>
                </c:pt>
                <c:pt idx="65">
                  <c:v>3.4840099999999999E-2</c:v>
                </c:pt>
                <c:pt idx="66">
                  <c:v>3.4894000000000001E-2</c:v>
                </c:pt>
                <c:pt idx="67">
                  <c:v>3.4948600000000003E-2</c:v>
                </c:pt>
                <c:pt idx="68">
                  <c:v>3.5003100000000002E-2</c:v>
                </c:pt>
                <c:pt idx="69">
                  <c:v>3.5060899999999999E-2</c:v>
                </c:pt>
                <c:pt idx="70">
                  <c:v>3.5110799999999998E-2</c:v>
                </c:pt>
                <c:pt idx="71">
                  <c:v>3.5164000000000001E-2</c:v>
                </c:pt>
                <c:pt idx="72">
                  <c:v>3.5218699999999999E-2</c:v>
                </c:pt>
                <c:pt idx="73">
                  <c:v>3.52716E-2</c:v>
                </c:pt>
                <c:pt idx="74">
                  <c:v>3.5321699999999998E-2</c:v>
                </c:pt>
                <c:pt idx="75">
                  <c:v>3.53674E-2</c:v>
                </c:pt>
                <c:pt idx="76">
                  <c:v>3.5423299999999998E-2</c:v>
                </c:pt>
                <c:pt idx="77">
                  <c:v>3.54738E-2</c:v>
                </c:pt>
                <c:pt idx="78">
                  <c:v>3.5532899999999999E-2</c:v>
                </c:pt>
                <c:pt idx="79">
                  <c:v>3.5581300000000003E-2</c:v>
                </c:pt>
                <c:pt idx="80">
                  <c:v>3.5631500000000003E-2</c:v>
                </c:pt>
                <c:pt idx="81">
                  <c:v>3.5686599999999999E-2</c:v>
                </c:pt>
                <c:pt idx="82">
                  <c:v>3.5735500000000003E-2</c:v>
                </c:pt>
                <c:pt idx="83">
                  <c:v>3.5786900000000003E-2</c:v>
                </c:pt>
                <c:pt idx="84">
                  <c:v>3.5839000000000003E-2</c:v>
                </c:pt>
                <c:pt idx="85">
                  <c:v>3.5890900000000003E-2</c:v>
                </c:pt>
                <c:pt idx="86">
                  <c:v>3.59463E-2</c:v>
                </c:pt>
                <c:pt idx="87">
                  <c:v>3.5987999999999999E-2</c:v>
                </c:pt>
                <c:pt idx="88">
                  <c:v>3.6042400000000002E-2</c:v>
                </c:pt>
                <c:pt idx="89">
                  <c:v>3.6087800000000003E-2</c:v>
                </c:pt>
                <c:pt idx="90">
                  <c:v>3.6142500000000001E-2</c:v>
                </c:pt>
                <c:pt idx="91">
                  <c:v>3.6189899999999997E-2</c:v>
                </c:pt>
                <c:pt idx="92">
                  <c:v>3.6240099999999997E-2</c:v>
                </c:pt>
                <c:pt idx="93">
                  <c:v>3.6290799999999998E-2</c:v>
                </c:pt>
                <c:pt idx="94">
                  <c:v>3.6338700000000002E-2</c:v>
                </c:pt>
                <c:pt idx="95">
                  <c:v>3.6398100000000003E-2</c:v>
                </c:pt>
                <c:pt idx="96">
                  <c:v>3.6442599999999999E-2</c:v>
                </c:pt>
                <c:pt idx="97">
                  <c:v>3.6488800000000002E-2</c:v>
                </c:pt>
                <c:pt idx="98">
                  <c:v>3.6541400000000002E-2</c:v>
                </c:pt>
                <c:pt idx="99">
                  <c:v>3.6582200000000002E-2</c:v>
                </c:pt>
                <c:pt idx="100">
                  <c:v>3.6635000000000001E-2</c:v>
                </c:pt>
                <c:pt idx="101">
                  <c:v>3.6680200000000003E-2</c:v>
                </c:pt>
                <c:pt idx="102">
                  <c:v>3.6730600000000002E-2</c:v>
                </c:pt>
                <c:pt idx="103">
                  <c:v>3.67771E-2</c:v>
                </c:pt>
                <c:pt idx="104">
                  <c:v>3.68326E-2</c:v>
                </c:pt>
                <c:pt idx="105">
                  <c:v>3.6879200000000001E-2</c:v>
                </c:pt>
                <c:pt idx="106">
                  <c:v>3.6922099999999999E-2</c:v>
                </c:pt>
                <c:pt idx="107">
                  <c:v>3.69745E-2</c:v>
                </c:pt>
                <c:pt idx="108">
                  <c:v>3.7019099999999999E-2</c:v>
                </c:pt>
                <c:pt idx="109">
                  <c:v>3.70669E-2</c:v>
                </c:pt>
                <c:pt idx="110">
                  <c:v>3.7115000000000002E-2</c:v>
                </c:pt>
                <c:pt idx="111">
                  <c:v>3.7157599999999999E-2</c:v>
                </c:pt>
                <c:pt idx="112">
                  <c:v>3.7207700000000003E-2</c:v>
                </c:pt>
                <c:pt idx="113">
                  <c:v>3.7255299999999998E-2</c:v>
                </c:pt>
                <c:pt idx="114">
                  <c:v>3.7302799999999997E-2</c:v>
                </c:pt>
                <c:pt idx="115">
                  <c:v>3.7345900000000001E-2</c:v>
                </c:pt>
                <c:pt idx="116">
                  <c:v>3.7394299999999998E-2</c:v>
                </c:pt>
                <c:pt idx="117">
                  <c:v>3.7441299999999997E-2</c:v>
                </c:pt>
                <c:pt idx="118">
                  <c:v>3.7493600000000002E-2</c:v>
                </c:pt>
                <c:pt idx="119">
                  <c:v>3.7538000000000002E-2</c:v>
                </c:pt>
                <c:pt idx="120">
                  <c:v>3.7576900000000003E-2</c:v>
                </c:pt>
              </c:numCache>
            </c:numRef>
          </c:val>
          <c:smooth val="0"/>
          <c:extLst>
            <c:ext xmlns:c16="http://schemas.microsoft.com/office/drawing/2014/chart" uri="{C3380CC4-5D6E-409C-BE32-E72D297353CC}">
              <c16:uniqueId val="{00000001-616C-4474-A765-B0DFF89F38F5}"/>
            </c:ext>
          </c:extLst>
        </c:ser>
        <c:ser>
          <c:idx val="2"/>
          <c:order val="2"/>
          <c:tx>
            <c:v>3 Month Term SOFR Forward Curve</c:v>
          </c:tx>
          <c:spPr>
            <a:ln>
              <a:solidFill>
                <a:srgbClr val="A3A7AA"/>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Projections'!$R$3:$R$123</c:f>
              <c:numCache>
                <c:formatCode>0.00%</c:formatCode>
                <c:ptCount val="121"/>
                <c:pt idx="0">
                  <c:v>4.1972299999999997E-2</c:v>
                </c:pt>
                <c:pt idx="1">
                  <c:v>4.49716E-2</c:v>
                </c:pt>
                <c:pt idx="2">
                  <c:v>4.7308700000000002E-2</c:v>
                </c:pt>
                <c:pt idx="3">
                  <c:v>4.9109699999999999E-2</c:v>
                </c:pt>
                <c:pt idx="4">
                  <c:v>5.0110700000000001E-2</c:v>
                </c:pt>
                <c:pt idx="5">
                  <c:v>5.0756299999999997E-2</c:v>
                </c:pt>
                <c:pt idx="6">
                  <c:v>5.0895900000000001E-2</c:v>
                </c:pt>
                <c:pt idx="7">
                  <c:v>5.0779699999999997E-2</c:v>
                </c:pt>
                <c:pt idx="8">
                  <c:v>5.0466200000000003E-2</c:v>
                </c:pt>
                <c:pt idx="9">
                  <c:v>5.0076099999999998E-2</c:v>
                </c:pt>
                <c:pt idx="10">
                  <c:v>4.9645000000000002E-2</c:v>
                </c:pt>
                <c:pt idx="11">
                  <c:v>4.9085499999999997E-2</c:v>
                </c:pt>
                <c:pt idx="12">
                  <c:v>4.8450199999999999E-2</c:v>
                </c:pt>
                <c:pt idx="13">
                  <c:v>4.77717E-2</c:v>
                </c:pt>
                <c:pt idx="14">
                  <c:v>4.7215399999999998E-2</c:v>
                </c:pt>
                <c:pt idx="15">
                  <c:v>4.6396899999999998E-2</c:v>
                </c:pt>
                <c:pt idx="16">
                  <c:v>4.5230100000000002E-2</c:v>
                </c:pt>
                <c:pt idx="17">
                  <c:v>4.42916E-2</c:v>
                </c:pt>
                <c:pt idx="18">
                  <c:v>4.3494900000000003E-2</c:v>
                </c:pt>
                <c:pt idx="19">
                  <c:v>4.2741300000000003E-2</c:v>
                </c:pt>
                <c:pt idx="20">
                  <c:v>4.21343E-2</c:v>
                </c:pt>
                <c:pt idx="21">
                  <c:v>4.1549000000000003E-2</c:v>
                </c:pt>
                <c:pt idx="22">
                  <c:v>4.1078900000000002E-2</c:v>
                </c:pt>
                <c:pt idx="23">
                  <c:v>4.0654999999999997E-2</c:v>
                </c:pt>
                <c:pt idx="24">
                  <c:v>4.0219100000000001E-2</c:v>
                </c:pt>
                <c:pt idx="25">
                  <c:v>3.9890700000000001E-2</c:v>
                </c:pt>
                <c:pt idx="26">
                  <c:v>3.9525200000000003E-2</c:v>
                </c:pt>
                <c:pt idx="27">
                  <c:v>3.9154399999999999E-2</c:v>
                </c:pt>
                <c:pt idx="28">
                  <c:v>3.8841399999999998E-2</c:v>
                </c:pt>
                <c:pt idx="29">
                  <c:v>3.8524700000000002E-2</c:v>
                </c:pt>
                <c:pt idx="30">
                  <c:v>3.8208300000000001E-2</c:v>
                </c:pt>
                <c:pt idx="31">
                  <c:v>3.79093E-2</c:v>
                </c:pt>
                <c:pt idx="32">
                  <c:v>3.7626899999999998E-2</c:v>
                </c:pt>
                <c:pt idx="33">
                  <c:v>3.7328100000000003E-2</c:v>
                </c:pt>
                <c:pt idx="34">
                  <c:v>3.7084499999999999E-2</c:v>
                </c:pt>
                <c:pt idx="35">
                  <c:v>3.6837700000000001E-2</c:v>
                </c:pt>
                <c:pt idx="36">
                  <c:v>3.6590299999999999E-2</c:v>
                </c:pt>
                <c:pt idx="37">
                  <c:v>3.6381400000000001E-2</c:v>
                </c:pt>
                <c:pt idx="38">
                  <c:v>3.6167100000000001E-2</c:v>
                </c:pt>
                <c:pt idx="39">
                  <c:v>3.5964599999999999E-2</c:v>
                </c:pt>
                <c:pt idx="40">
                  <c:v>3.57933E-2</c:v>
                </c:pt>
                <c:pt idx="41">
                  <c:v>3.5618299999999999E-2</c:v>
                </c:pt>
                <c:pt idx="42">
                  <c:v>3.5449700000000001E-2</c:v>
                </c:pt>
                <c:pt idx="43">
                  <c:v>3.5309800000000002E-2</c:v>
                </c:pt>
                <c:pt idx="44">
                  <c:v>3.5177100000000003E-2</c:v>
                </c:pt>
                <c:pt idx="45">
                  <c:v>3.5049200000000003E-2</c:v>
                </c:pt>
                <c:pt idx="46">
                  <c:v>3.4941899999999998E-2</c:v>
                </c:pt>
                <c:pt idx="47">
                  <c:v>3.4847700000000002E-2</c:v>
                </c:pt>
                <c:pt idx="48">
                  <c:v>3.4761899999999998E-2</c:v>
                </c:pt>
                <c:pt idx="49">
                  <c:v>3.4690600000000002E-2</c:v>
                </c:pt>
                <c:pt idx="50">
                  <c:v>3.4628300000000001E-2</c:v>
                </c:pt>
                <c:pt idx="51">
                  <c:v>3.4584200000000002E-2</c:v>
                </c:pt>
                <c:pt idx="52">
                  <c:v>3.4556000000000003E-2</c:v>
                </c:pt>
                <c:pt idx="53">
                  <c:v>3.45332E-2</c:v>
                </c:pt>
                <c:pt idx="54">
                  <c:v>3.45267E-2</c:v>
                </c:pt>
                <c:pt idx="55">
                  <c:v>3.4531300000000001E-2</c:v>
                </c:pt>
                <c:pt idx="56">
                  <c:v>3.4554700000000001E-2</c:v>
                </c:pt>
                <c:pt idx="57">
                  <c:v>3.4578699999999997E-2</c:v>
                </c:pt>
                <c:pt idx="58">
                  <c:v>3.4618999999999997E-2</c:v>
                </c:pt>
                <c:pt idx="59">
                  <c:v>3.4676199999999997E-2</c:v>
                </c:pt>
                <c:pt idx="60">
                  <c:v>3.4726199999999999E-2</c:v>
                </c:pt>
                <c:pt idx="61">
                  <c:v>3.4777599999999999E-2</c:v>
                </c:pt>
                <c:pt idx="62">
                  <c:v>3.4834999999999998E-2</c:v>
                </c:pt>
                <c:pt idx="63">
                  <c:v>3.4886E-2</c:v>
                </c:pt>
                <c:pt idx="64">
                  <c:v>3.4942899999999999E-2</c:v>
                </c:pt>
                <c:pt idx="65">
                  <c:v>3.4997199999999999E-2</c:v>
                </c:pt>
                <c:pt idx="66">
                  <c:v>3.5051300000000001E-2</c:v>
                </c:pt>
                <c:pt idx="67">
                  <c:v>3.5111299999999998E-2</c:v>
                </c:pt>
                <c:pt idx="68">
                  <c:v>3.5160799999999999E-2</c:v>
                </c:pt>
                <c:pt idx="69">
                  <c:v>3.5213500000000002E-2</c:v>
                </c:pt>
                <c:pt idx="70">
                  <c:v>3.5268800000000003E-2</c:v>
                </c:pt>
                <c:pt idx="71">
                  <c:v>3.5322100000000002E-2</c:v>
                </c:pt>
                <c:pt idx="72">
                  <c:v>3.53744E-2</c:v>
                </c:pt>
                <c:pt idx="73">
                  <c:v>3.5427500000000001E-2</c:v>
                </c:pt>
                <c:pt idx="74">
                  <c:v>3.5475100000000002E-2</c:v>
                </c:pt>
                <c:pt idx="75">
                  <c:v>3.5526099999999998E-2</c:v>
                </c:pt>
                <c:pt idx="76">
                  <c:v>3.5587500000000001E-2</c:v>
                </c:pt>
                <c:pt idx="77">
                  <c:v>3.5632900000000002E-2</c:v>
                </c:pt>
                <c:pt idx="78">
                  <c:v>3.5687000000000003E-2</c:v>
                </c:pt>
                <c:pt idx="79">
                  <c:v>3.5743400000000002E-2</c:v>
                </c:pt>
                <c:pt idx="80">
                  <c:v>3.5791099999999999E-2</c:v>
                </c:pt>
                <c:pt idx="81">
                  <c:v>3.5843800000000002E-2</c:v>
                </c:pt>
                <c:pt idx="82">
                  <c:v>3.5895400000000001E-2</c:v>
                </c:pt>
                <c:pt idx="83">
                  <c:v>3.5947E-2</c:v>
                </c:pt>
                <c:pt idx="84">
                  <c:v>3.6004500000000002E-2</c:v>
                </c:pt>
                <c:pt idx="85">
                  <c:v>3.6048700000000003E-2</c:v>
                </c:pt>
                <c:pt idx="86">
                  <c:v>3.6096299999999998E-2</c:v>
                </c:pt>
                <c:pt idx="87">
                  <c:v>3.6153999999999999E-2</c:v>
                </c:pt>
                <c:pt idx="88">
                  <c:v>3.6203300000000001E-2</c:v>
                </c:pt>
                <c:pt idx="89">
                  <c:v>3.6248799999999998E-2</c:v>
                </c:pt>
                <c:pt idx="90">
                  <c:v>3.6301100000000003E-2</c:v>
                </c:pt>
                <c:pt idx="91">
                  <c:v>3.6353900000000001E-2</c:v>
                </c:pt>
                <c:pt idx="92">
                  <c:v>3.6401599999999999E-2</c:v>
                </c:pt>
                <c:pt idx="93">
                  <c:v>3.64605E-2</c:v>
                </c:pt>
                <c:pt idx="94">
                  <c:v>3.6500499999999998E-2</c:v>
                </c:pt>
                <c:pt idx="95">
                  <c:v>3.6552099999999997E-2</c:v>
                </c:pt>
                <c:pt idx="96">
                  <c:v>3.6607399999999998E-2</c:v>
                </c:pt>
                <c:pt idx="97">
                  <c:v>3.6648500000000001E-2</c:v>
                </c:pt>
                <c:pt idx="98">
                  <c:v>3.6695899999999997E-2</c:v>
                </c:pt>
                <c:pt idx="99">
                  <c:v>3.6750100000000001E-2</c:v>
                </c:pt>
                <c:pt idx="100">
                  <c:v>3.6797700000000003E-2</c:v>
                </c:pt>
                <c:pt idx="101">
                  <c:v>3.6843099999999997E-2</c:v>
                </c:pt>
                <c:pt idx="102">
                  <c:v>3.6899000000000001E-2</c:v>
                </c:pt>
                <c:pt idx="103">
                  <c:v>3.6942999999999997E-2</c:v>
                </c:pt>
                <c:pt idx="104">
                  <c:v>3.6990599999999998E-2</c:v>
                </c:pt>
                <c:pt idx="105">
                  <c:v>3.7045399999999999E-2</c:v>
                </c:pt>
                <c:pt idx="106">
                  <c:v>3.7085800000000002E-2</c:v>
                </c:pt>
                <c:pt idx="107">
                  <c:v>3.7135599999999998E-2</c:v>
                </c:pt>
                <c:pt idx="108">
                  <c:v>3.7185700000000002E-2</c:v>
                </c:pt>
                <c:pt idx="109">
                  <c:v>3.7228299999999999E-2</c:v>
                </c:pt>
                <c:pt idx="110">
                  <c:v>3.72766E-2</c:v>
                </c:pt>
                <c:pt idx="111">
                  <c:v>3.7324700000000002E-2</c:v>
                </c:pt>
                <c:pt idx="112">
                  <c:v>3.7372200000000001E-2</c:v>
                </c:pt>
                <c:pt idx="113">
                  <c:v>3.7417300000000001E-2</c:v>
                </c:pt>
                <c:pt idx="114">
                  <c:v>3.74677E-2</c:v>
                </c:pt>
                <c:pt idx="115">
                  <c:v>3.7513600000000001E-2</c:v>
                </c:pt>
                <c:pt idx="116">
                  <c:v>3.75676E-2</c:v>
                </c:pt>
                <c:pt idx="117">
                  <c:v>3.7606599999999997E-2</c:v>
                </c:pt>
                <c:pt idx="118">
                  <c:v>3.7650799999999998E-2</c:v>
                </c:pt>
                <c:pt idx="119">
                  <c:v>3.7702399999999997E-2</c:v>
                </c:pt>
                <c:pt idx="120">
                  <c:v>3.7742499999999998E-2</c:v>
                </c:pt>
              </c:numCache>
            </c:numRef>
          </c:val>
          <c:smooth val="0"/>
          <c:extLst>
            <c:ext xmlns:c16="http://schemas.microsoft.com/office/drawing/2014/chart" uri="{C3380CC4-5D6E-409C-BE32-E72D297353CC}">
              <c16:uniqueId val="{00000002-616C-4474-A765-B0DFF89F38F5}"/>
            </c:ext>
          </c:extLst>
        </c:ser>
        <c:ser>
          <c:idx val="3"/>
          <c:order val="3"/>
          <c:tx>
            <c:v>US Treasury 5Y Forward Curve</c:v>
          </c:tx>
          <c:spPr>
            <a:ln>
              <a:solidFill>
                <a:srgbClr val="00AF9C"/>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Projections'!$S$3:$S$123</c:f>
              <c:numCache>
                <c:formatCode>0.00%</c:formatCode>
                <c:ptCount val="121"/>
                <c:pt idx="0">
                  <c:v>4.3245400000000003E-2</c:v>
                </c:pt>
                <c:pt idx="1">
                  <c:v>4.3319200000000002E-2</c:v>
                </c:pt>
                <c:pt idx="2">
                  <c:v>4.32757E-2</c:v>
                </c:pt>
                <c:pt idx="3">
                  <c:v>4.3142699999999999E-2</c:v>
                </c:pt>
                <c:pt idx="4">
                  <c:v>4.3010100000000002E-2</c:v>
                </c:pt>
                <c:pt idx="5">
                  <c:v>4.2816800000000002E-2</c:v>
                </c:pt>
                <c:pt idx="6">
                  <c:v>4.2651500000000002E-2</c:v>
                </c:pt>
                <c:pt idx="7">
                  <c:v>4.24765E-2</c:v>
                </c:pt>
                <c:pt idx="8">
                  <c:v>4.23141E-2</c:v>
                </c:pt>
                <c:pt idx="9">
                  <c:v>4.2162699999999997E-2</c:v>
                </c:pt>
                <c:pt idx="10">
                  <c:v>4.19999E-2</c:v>
                </c:pt>
                <c:pt idx="11">
                  <c:v>4.18783E-2</c:v>
                </c:pt>
                <c:pt idx="12">
                  <c:v>4.1748800000000003E-2</c:v>
                </c:pt>
                <c:pt idx="13">
                  <c:v>4.1631099999999997E-2</c:v>
                </c:pt>
                <c:pt idx="14">
                  <c:v>4.1528500000000003E-2</c:v>
                </c:pt>
                <c:pt idx="15">
                  <c:v>4.1428800000000002E-2</c:v>
                </c:pt>
                <c:pt idx="16">
                  <c:v>4.1318000000000001E-2</c:v>
                </c:pt>
                <c:pt idx="17">
                  <c:v>4.1232400000000002E-2</c:v>
                </c:pt>
                <c:pt idx="18">
                  <c:v>4.1151600000000003E-2</c:v>
                </c:pt>
                <c:pt idx="19">
                  <c:v>4.1062500000000002E-2</c:v>
                </c:pt>
                <c:pt idx="20">
                  <c:v>4.09862E-2</c:v>
                </c:pt>
                <c:pt idx="21">
                  <c:v>4.0900899999999997E-2</c:v>
                </c:pt>
                <c:pt idx="22">
                  <c:v>4.0806299999999997E-2</c:v>
                </c:pt>
                <c:pt idx="23">
                  <c:v>4.0718900000000002E-2</c:v>
                </c:pt>
                <c:pt idx="24">
                  <c:v>4.0611599999999998E-2</c:v>
                </c:pt>
                <c:pt idx="25">
                  <c:v>4.0519100000000002E-2</c:v>
                </c:pt>
                <c:pt idx="26">
                  <c:v>4.0407600000000002E-2</c:v>
                </c:pt>
                <c:pt idx="27">
                  <c:v>4.02917E-2</c:v>
                </c:pt>
                <c:pt idx="28">
                  <c:v>4.0196299999999997E-2</c:v>
                </c:pt>
                <c:pt idx="29">
                  <c:v>4.00849E-2</c:v>
                </c:pt>
                <c:pt idx="30">
                  <c:v>3.9979899999999999E-2</c:v>
                </c:pt>
                <c:pt idx="31">
                  <c:v>3.9870999999999997E-2</c:v>
                </c:pt>
                <c:pt idx="32">
                  <c:v>3.9775499999999998E-2</c:v>
                </c:pt>
                <c:pt idx="33">
                  <c:v>3.9676200000000002E-2</c:v>
                </c:pt>
                <c:pt idx="34">
                  <c:v>3.9591599999999998E-2</c:v>
                </c:pt>
                <c:pt idx="35">
                  <c:v>3.9521000000000001E-2</c:v>
                </c:pt>
                <c:pt idx="36">
                  <c:v>3.9450800000000001E-2</c:v>
                </c:pt>
                <c:pt idx="37">
                  <c:v>3.9399299999999998E-2</c:v>
                </c:pt>
                <c:pt idx="38">
                  <c:v>3.9348099999999997E-2</c:v>
                </c:pt>
                <c:pt idx="39">
                  <c:v>3.9307099999999998E-2</c:v>
                </c:pt>
                <c:pt idx="40">
                  <c:v>3.9283699999999998E-2</c:v>
                </c:pt>
                <c:pt idx="41">
                  <c:v>3.9255400000000003E-2</c:v>
                </c:pt>
                <c:pt idx="42">
                  <c:v>3.9238099999999998E-2</c:v>
                </c:pt>
                <c:pt idx="43">
                  <c:v>3.9224799999999997E-2</c:v>
                </c:pt>
                <c:pt idx="44">
                  <c:v>3.9221499999999999E-2</c:v>
                </c:pt>
                <c:pt idx="45">
                  <c:v>3.9222300000000002E-2</c:v>
                </c:pt>
                <c:pt idx="46">
                  <c:v>3.9223000000000001E-2</c:v>
                </c:pt>
                <c:pt idx="47">
                  <c:v>3.9237099999999997E-2</c:v>
                </c:pt>
                <c:pt idx="48">
                  <c:v>3.9252799999999997E-2</c:v>
                </c:pt>
                <c:pt idx="49">
                  <c:v>3.9276899999999997E-2</c:v>
                </c:pt>
                <c:pt idx="50">
                  <c:v>3.93043E-2</c:v>
                </c:pt>
                <c:pt idx="51">
                  <c:v>3.9334399999999999E-2</c:v>
                </c:pt>
                <c:pt idx="52">
                  <c:v>3.9394100000000001E-2</c:v>
                </c:pt>
                <c:pt idx="53">
                  <c:v>3.9431899999999999E-2</c:v>
                </c:pt>
                <c:pt idx="54">
                  <c:v>3.9477499999999999E-2</c:v>
                </c:pt>
                <c:pt idx="55">
                  <c:v>3.95205E-2</c:v>
                </c:pt>
                <c:pt idx="56">
                  <c:v>3.9570599999999997E-2</c:v>
                </c:pt>
                <c:pt idx="57">
                  <c:v>3.9622699999999997E-2</c:v>
                </c:pt>
                <c:pt idx="58">
                  <c:v>3.9671400000000002E-2</c:v>
                </c:pt>
                <c:pt idx="59">
                  <c:v>3.97314E-2</c:v>
                </c:pt>
                <c:pt idx="60">
                  <c:v>3.9782600000000001E-2</c:v>
                </c:pt>
                <c:pt idx="61">
                  <c:v>3.98407E-2</c:v>
                </c:pt>
                <c:pt idx="62">
                  <c:v>3.9898999999999997E-2</c:v>
                </c:pt>
                <c:pt idx="63">
                  <c:v>3.9956999999999999E-2</c:v>
                </c:pt>
                <c:pt idx="64">
                  <c:v>3.9995200000000002E-2</c:v>
                </c:pt>
                <c:pt idx="65">
                  <c:v>4.0058000000000003E-2</c:v>
                </c:pt>
                <c:pt idx="66">
                  <c:v>4.0120999999999997E-2</c:v>
                </c:pt>
                <c:pt idx="67">
                  <c:v>4.0186199999999998E-2</c:v>
                </c:pt>
                <c:pt idx="68">
                  <c:v>4.02584E-2</c:v>
                </c:pt>
                <c:pt idx="69">
                  <c:v>4.0328999999999997E-2</c:v>
                </c:pt>
                <c:pt idx="70">
                  <c:v>4.04039E-2</c:v>
                </c:pt>
                <c:pt idx="71">
                  <c:v>4.0478199999999999E-2</c:v>
                </c:pt>
                <c:pt idx="72">
                  <c:v>4.0559400000000002E-2</c:v>
                </c:pt>
                <c:pt idx="73">
                  <c:v>4.0652199999999999E-2</c:v>
                </c:pt>
                <c:pt idx="74">
                  <c:v>4.0736000000000001E-2</c:v>
                </c:pt>
                <c:pt idx="75">
                  <c:v>4.08327E-2</c:v>
                </c:pt>
                <c:pt idx="76">
                  <c:v>4.0931700000000001E-2</c:v>
                </c:pt>
                <c:pt idx="77">
                  <c:v>4.1036000000000003E-2</c:v>
                </c:pt>
                <c:pt idx="78">
                  <c:v>4.1146799999999997E-2</c:v>
                </c:pt>
                <c:pt idx="79">
                  <c:v>4.1270300000000003E-2</c:v>
                </c:pt>
                <c:pt idx="80">
                  <c:v>4.1384999999999998E-2</c:v>
                </c:pt>
                <c:pt idx="81">
                  <c:v>4.15156E-2</c:v>
                </c:pt>
                <c:pt idx="82">
                  <c:v>4.1651000000000001E-2</c:v>
                </c:pt>
                <c:pt idx="83">
                  <c:v>4.1788699999999998E-2</c:v>
                </c:pt>
                <c:pt idx="84">
                  <c:v>4.1938200000000002E-2</c:v>
                </c:pt>
                <c:pt idx="85">
                  <c:v>4.2100100000000001E-2</c:v>
                </c:pt>
                <c:pt idx="86">
                  <c:v>4.2258900000000002E-2</c:v>
                </c:pt>
                <c:pt idx="87">
                  <c:v>4.2443700000000001E-2</c:v>
                </c:pt>
                <c:pt idx="88">
                  <c:v>4.2614199999999998E-2</c:v>
                </c:pt>
                <c:pt idx="89">
                  <c:v>4.2785299999999998E-2</c:v>
                </c:pt>
                <c:pt idx="90">
                  <c:v>4.2972700000000003E-2</c:v>
                </c:pt>
                <c:pt idx="91">
                  <c:v>4.3173000000000003E-2</c:v>
                </c:pt>
                <c:pt idx="92">
                  <c:v>4.3364E-2</c:v>
                </c:pt>
                <c:pt idx="93">
                  <c:v>4.3569900000000002E-2</c:v>
                </c:pt>
                <c:pt idx="94">
                  <c:v>4.3772699999999998E-2</c:v>
                </c:pt>
                <c:pt idx="95">
                  <c:v>4.3982399999999998E-2</c:v>
                </c:pt>
                <c:pt idx="96">
                  <c:v>4.4211300000000002E-2</c:v>
                </c:pt>
                <c:pt idx="97">
                  <c:v>4.44132E-2</c:v>
                </c:pt>
                <c:pt idx="98">
                  <c:v>4.4633600000000002E-2</c:v>
                </c:pt>
                <c:pt idx="99">
                  <c:v>4.4866400000000001E-2</c:v>
                </c:pt>
                <c:pt idx="100">
                  <c:v>4.5106399999999998E-2</c:v>
                </c:pt>
                <c:pt idx="101">
                  <c:v>4.5325200000000003E-2</c:v>
                </c:pt>
                <c:pt idx="102">
                  <c:v>4.5550899999999998E-2</c:v>
                </c:pt>
                <c:pt idx="103">
                  <c:v>4.5779E-2</c:v>
                </c:pt>
                <c:pt idx="104">
                  <c:v>4.6005900000000002E-2</c:v>
                </c:pt>
                <c:pt idx="105">
                  <c:v>4.62522E-2</c:v>
                </c:pt>
                <c:pt idx="106">
                  <c:v>4.6460700000000001E-2</c:v>
                </c:pt>
                <c:pt idx="107">
                  <c:v>4.6686499999999999E-2</c:v>
                </c:pt>
                <c:pt idx="108">
                  <c:v>4.6920000000000003E-2</c:v>
                </c:pt>
                <c:pt idx="109">
                  <c:v>4.7135900000000001E-2</c:v>
                </c:pt>
                <c:pt idx="110">
                  <c:v>4.7358499999999998E-2</c:v>
                </c:pt>
                <c:pt idx="111">
                  <c:v>4.7581699999999998E-2</c:v>
                </c:pt>
                <c:pt idx="112">
                  <c:v>4.7766099999999999E-2</c:v>
                </c:pt>
                <c:pt idx="113">
                  <c:v>4.7980399999999999E-2</c:v>
                </c:pt>
                <c:pt idx="114">
                  <c:v>4.8197200000000003E-2</c:v>
                </c:pt>
                <c:pt idx="115">
                  <c:v>4.8397000000000003E-2</c:v>
                </c:pt>
                <c:pt idx="116">
                  <c:v>4.85989E-2</c:v>
                </c:pt>
                <c:pt idx="117">
                  <c:v>4.8799500000000003E-2</c:v>
                </c:pt>
                <c:pt idx="118">
                  <c:v>4.8985500000000001E-2</c:v>
                </c:pt>
                <c:pt idx="119">
                  <c:v>4.9184600000000002E-2</c:v>
                </c:pt>
                <c:pt idx="120">
                  <c:v>4.93537E-2</c:v>
                </c:pt>
              </c:numCache>
            </c:numRef>
          </c:val>
          <c:smooth val="0"/>
          <c:extLst>
            <c:ext xmlns:c16="http://schemas.microsoft.com/office/drawing/2014/chart" uri="{C3380CC4-5D6E-409C-BE32-E72D297353CC}">
              <c16:uniqueId val="{00000003-616C-4474-A765-B0DFF89F38F5}"/>
            </c:ext>
          </c:extLst>
        </c:ser>
        <c:ser>
          <c:idx val="4"/>
          <c:order val="4"/>
          <c:tx>
            <c:v>US Treasury 7Y Forward Curve</c:v>
          </c:tx>
          <c:spPr>
            <a:ln>
              <a:solidFill>
                <a:srgbClr val="73787C"/>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Projections'!$T$3:$T$123</c:f>
              <c:numCache>
                <c:formatCode>0.00%</c:formatCode>
                <c:ptCount val="121"/>
                <c:pt idx="0">
                  <c:v>4.2498000000000001E-2</c:v>
                </c:pt>
                <c:pt idx="1">
                  <c:v>4.25554E-2</c:v>
                </c:pt>
                <c:pt idx="2">
                  <c:v>4.2520099999999998E-2</c:v>
                </c:pt>
                <c:pt idx="3">
                  <c:v>4.24147E-2</c:v>
                </c:pt>
                <c:pt idx="4">
                  <c:v>4.2293900000000002E-2</c:v>
                </c:pt>
                <c:pt idx="5">
                  <c:v>4.2135499999999999E-2</c:v>
                </c:pt>
                <c:pt idx="6">
                  <c:v>4.19975E-2</c:v>
                </c:pt>
                <c:pt idx="7">
                  <c:v>4.18474E-2</c:v>
                </c:pt>
                <c:pt idx="8">
                  <c:v>4.1705600000000002E-2</c:v>
                </c:pt>
                <c:pt idx="9">
                  <c:v>4.1570099999999999E-2</c:v>
                </c:pt>
                <c:pt idx="10">
                  <c:v>4.1420600000000002E-2</c:v>
                </c:pt>
                <c:pt idx="11">
                  <c:v>4.1306900000000001E-2</c:v>
                </c:pt>
                <c:pt idx="12">
                  <c:v>4.11831E-2</c:v>
                </c:pt>
                <c:pt idx="13">
                  <c:v>4.1067899999999997E-2</c:v>
                </c:pt>
                <c:pt idx="14">
                  <c:v>4.0965500000000002E-2</c:v>
                </c:pt>
                <c:pt idx="15">
                  <c:v>4.0864499999999998E-2</c:v>
                </c:pt>
                <c:pt idx="16">
                  <c:v>4.0758599999999999E-2</c:v>
                </c:pt>
                <c:pt idx="17">
                  <c:v>4.0671300000000001E-2</c:v>
                </c:pt>
                <c:pt idx="18">
                  <c:v>4.0589399999999998E-2</c:v>
                </c:pt>
                <c:pt idx="19">
                  <c:v>4.0500800000000003E-2</c:v>
                </c:pt>
                <c:pt idx="20">
                  <c:v>4.0427200000000003E-2</c:v>
                </c:pt>
                <c:pt idx="21">
                  <c:v>4.0348000000000002E-2</c:v>
                </c:pt>
                <c:pt idx="22">
                  <c:v>4.0263599999999997E-2</c:v>
                </c:pt>
                <c:pt idx="23">
                  <c:v>4.0190700000000003E-2</c:v>
                </c:pt>
                <c:pt idx="24">
                  <c:v>4.0105599999999998E-2</c:v>
                </c:pt>
                <c:pt idx="25">
                  <c:v>4.0037299999999998E-2</c:v>
                </c:pt>
                <c:pt idx="26">
                  <c:v>3.9958100000000003E-2</c:v>
                </c:pt>
                <c:pt idx="27">
                  <c:v>3.9880899999999997E-2</c:v>
                </c:pt>
                <c:pt idx="28">
                  <c:v>3.9837299999999999E-2</c:v>
                </c:pt>
                <c:pt idx="29">
                  <c:v>3.9770699999999999E-2</c:v>
                </c:pt>
                <c:pt idx="30">
                  <c:v>3.9714199999999998E-2</c:v>
                </c:pt>
                <c:pt idx="31">
                  <c:v>3.9658699999999998E-2</c:v>
                </c:pt>
                <c:pt idx="32">
                  <c:v>3.9617600000000003E-2</c:v>
                </c:pt>
                <c:pt idx="33">
                  <c:v>3.9580999999999998E-2</c:v>
                </c:pt>
                <c:pt idx="34">
                  <c:v>3.9553600000000001E-2</c:v>
                </c:pt>
                <c:pt idx="35">
                  <c:v>3.9543700000000001E-2</c:v>
                </c:pt>
                <c:pt idx="36">
                  <c:v>3.9539900000000003E-2</c:v>
                </c:pt>
                <c:pt idx="37">
                  <c:v>3.9550000000000002E-2</c:v>
                </c:pt>
                <c:pt idx="38">
                  <c:v>3.9565900000000001E-2</c:v>
                </c:pt>
                <c:pt idx="39">
                  <c:v>3.9593200000000002E-2</c:v>
                </c:pt>
                <c:pt idx="40">
                  <c:v>3.96327E-2</c:v>
                </c:pt>
                <c:pt idx="41">
                  <c:v>3.9674500000000001E-2</c:v>
                </c:pt>
                <c:pt idx="42">
                  <c:v>3.9730300000000003E-2</c:v>
                </c:pt>
                <c:pt idx="43">
                  <c:v>3.9783699999999998E-2</c:v>
                </c:pt>
                <c:pt idx="44">
                  <c:v>3.9849900000000001E-2</c:v>
                </c:pt>
                <c:pt idx="45">
                  <c:v>3.9924899999999999E-2</c:v>
                </c:pt>
                <c:pt idx="46">
                  <c:v>3.9995200000000002E-2</c:v>
                </c:pt>
                <c:pt idx="47">
                  <c:v>4.0078900000000001E-2</c:v>
                </c:pt>
                <c:pt idx="48">
                  <c:v>4.0165899999999997E-2</c:v>
                </c:pt>
                <c:pt idx="49">
                  <c:v>4.0259000000000003E-2</c:v>
                </c:pt>
                <c:pt idx="50">
                  <c:v>4.0361099999999997E-2</c:v>
                </c:pt>
                <c:pt idx="51">
                  <c:v>4.0456300000000001E-2</c:v>
                </c:pt>
                <c:pt idx="52">
                  <c:v>4.0558299999999999E-2</c:v>
                </c:pt>
                <c:pt idx="53">
                  <c:v>4.0663299999999999E-2</c:v>
                </c:pt>
                <c:pt idx="54">
                  <c:v>4.0775199999999998E-2</c:v>
                </c:pt>
                <c:pt idx="55">
                  <c:v>4.0880600000000003E-2</c:v>
                </c:pt>
                <c:pt idx="56">
                  <c:v>4.0991899999999998E-2</c:v>
                </c:pt>
                <c:pt idx="57">
                  <c:v>4.1105200000000001E-2</c:v>
                </c:pt>
                <c:pt idx="58">
                  <c:v>4.1212499999999999E-2</c:v>
                </c:pt>
                <c:pt idx="59">
                  <c:v>4.1331899999999998E-2</c:v>
                </c:pt>
                <c:pt idx="60">
                  <c:v>4.1434899999999997E-2</c:v>
                </c:pt>
                <c:pt idx="61">
                  <c:v>4.1545499999999999E-2</c:v>
                </c:pt>
                <c:pt idx="62">
                  <c:v>4.1657699999999999E-2</c:v>
                </c:pt>
                <c:pt idx="63">
                  <c:v>4.1764599999999999E-2</c:v>
                </c:pt>
                <c:pt idx="64">
                  <c:v>4.1853599999999998E-2</c:v>
                </c:pt>
                <c:pt idx="65">
                  <c:v>4.1964700000000001E-2</c:v>
                </c:pt>
                <c:pt idx="66">
                  <c:v>4.2070099999999999E-2</c:v>
                </c:pt>
                <c:pt idx="67">
                  <c:v>4.2178E-2</c:v>
                </c:pt>
                <c:pt idx="68">
                  <c:v>4.22914E-2</c:v>
                </c:pt>
                <c:pt idx="69">
                  <c:v>4.2399399999999997E-2</c:v>
                </c:pt>
                <c:pt idx="70">
                  <c:v>4.25122E-2</c:v>
                </c:pt>
                <c:pt idx="71">
                  <c:v>4.2617500000000003E-2</c:v>
                </c:pt>
                <c:pt idx="72">
                  <c:v>4.2730200000000003E-2</c:v>
                </c:pt>
                <c:pt idx="73">
                  <c:v>4.2853299999999997E-2</c:v>
                </c:pt>
                <c:pt idx="74">
                  <c:v>4.2961800000000001E-2</c:v>
                </c:pt>
                <c:pt idx="75">
                  <c:v>4.3082500000000003E-2</c:v>
                </c:pt>
                <c:pt idx="76">
                  <c:v>4.3219199999999999E-2</c:v>
                </c:pt>
                <c:pt idx="77">
                  <c:v>4.3341999999999999E-2</c:v>
                </c:pt>
                <c:pt idx="78">
                  <c:v>4.3468699999999999E-2</c:v>
                </c:pt>
                <c:pt idx="79">
                  <c:v>4.36058E-2</c:v>
                </c:pt>
                <c:pt idx="80">
                  <c:v>4.3729900000000002E-2</c:v>
                </c:pt>
                <c:pt idx="81">
                  <c:v>4.3867700000000003E-2</c:v>
                </c:pt>
                <c:pt idx="82">
                  <c:v>4.40066E-2</c:v>
                </c:pt>
                <c:pt idx="83">
                  <c:v>4.4145400000000001E-2</c:v>
                </c:pt>
                <c:pt idx="84">
                  <c:v>4.4292199999999997E-2</c:v>
                </c:pt>
                <c:pt idx="85">
                  <c:v>4.4448700000000001E-2</c:v>
                </c:pt>
                <c:pt idx="86">
                  <c:v>4.4598699999999998E-2</c:v>
                </c:pt>
                <c:pt idx="87">
                  <c:v>4.4770600000000001E-2</c:v>
                </c:pt>
                <c:pt idx="88">
                  <c:v>4.4928700000000002E-2</c:v>
                </c:pt>
                <c:pt idx="89">
                  <c:v>4.5083100000000001E-2</c:v>
                </c:pt>
                <c:pt idx="90">
                  <c:v>4.5251100000000002E-2</c:v>
                </c:pt>
                <c:pt idx="91">
                  <c:v>4.5427299999999997E-2</c:v>
                </c:pt>
                <c:pt idx="92">
                  <c:v>4.5594599999999999E-2</c:v>
                </c:pt>
                <c:pt idx="93">
                  <c:v>4.5772500000000001E-2</c:v>
                </c:pt>
                <c:pt idx="94">
                  <c:v>4.59443E-2</c:v>
                </c:pt>
                <c:pt idx="95">
                  <c:v>4.61226E-2</c:v>
                </c:pt>
                <c:pt idx="96">
                  <c:v>4.6313899999999998E-2</c:v>
                </c:pt>
                <c:pt idx="97">
                  <c:v>4.6482500000000003E-2</c:v>
                </c:pt>
                <c:pt idx="98">
                  <c:v>4.6663700000000002E-2</c:v>
                </c:pt>
                <c:pt idx="99">
                  <c:v>4.6854199999999999E-2</c:v>
                </c:pt>
                <c:pt idx="100">
                  <c:v>4.7031000000000003E-2</c:v>
                </c:pt>
                <c:pt idx="101">
                  <c:v>4.7206600000000001E-2</c:v>
                </c:pt>
                <c:pt idx="102">
                  <c:v>4.7388E-2</c:v>
                </c:pt>
                <c:pt idx="103">
                  <c:v>4.7568399999999997E-2</c:v>
                </c:pt>
                <c:pt idx="104">
                  <c:v>4.7748199999999998E-2</c:v>
                </c:pt>
                <c:pt idx="105">
                  <c:v>4.79411E-2</c:v>
                </c:pt>
                <c:pt idx="106">
                  <c:v>4.8100499999999997E-2</c:v>
                </c:pt>
                <c:pt idx="107">
                  <c:v>4.8275699999999998E-2</c:v>
                </c:pt>
                <c:pt idx="108">
                  <c:v>4.8453700000000002E-2</c:v>
                </c:pt>
                <c:pt idx="109">
                  <c:v>4.8618799999999997E-2</c:v>
                </c:pt>
                <c:pt idx="110">
                  <c:v>4.87859E-2</c:v>
                </c:pt>
                <c:pt idx="111">
                  <c:v>4.8953099999999999E-2</c:v>
                </c:pt>
                <c:pt idx="112">
                  <c:v>4.9092999999999998E-2</c:v>
                </c:pt>
                <c:pt idx="113">
                  <c:v>4.9250000000000002E-2</c:v>
                </c:pt>
                <c:pt idx="114">
                  <c:v>4.9409599999999998E-2</c:v>
                </c:pt>
                <c:pt idx="115">
                  <c:v>4.9553199999999999E-2</c:v>
                </c:pt>
                <c:pt idx="116">
                  <c:v>4.9699199999999999E-2</c:v>
                </c:pt>
                <c:pt idx="117">
                  <c:v>4.98416E-2</c:v>
                </c:pt>
                <c:pt idx="118">
                  <c:v>4.9969E-2</c:v>
                </c:pt>
                <c:pt idx="119">
                  <c:v>5.0108199999999999E-2</c:v>
                </c:pt>
                <c:pt idx="120">
                  <c:v>5.0222900000000001E-2</c:v>
                </c:pt>
              </c:numCache>
            </c:numRef>
          </c:val>
          <c:smooth val="0"/>
          <c:extLst>
            <c:ext xmlns:c16="http://schemas.microsoft.com/office/drawing/2014/chart" uri="{C3380CC4-5D6E-409C-BE32-E72D297353CC}">
              <c16:uniqueId val="{00000004-616C-4474-A765-B0DFF89F38F5}"/>
            </c:ext>
          </c:extLst>
        </c:ser>
        <c:ser>
          <c:idx val="5"/>
          <c:order val="5"/>
          <c:tx>
            <c:v>US Treasury 10Y Forward Curve</c:v>
          </c:tx>
          <c:spPr>
            <a:ln>
              <a:solidFill>
                <a:srgbClr val="4CB5E6"/>
              </a:solidFill>
            </a:ln>
          </c:spPr>
          <c:marker>
            <c:symbol val="none"/>
          </c:marker>
          <c:cat>
            <c:numRef>
              <c:f>'US Market Projections'!$O$3:$O$123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Market Projections'!$U$3:$U$123</c:f>
              <c:numCache>
                <c:formatCode>0.00%</c:formatCode>
                <c:ptCount val="121"/>
                <c:pt idx="0">
                  <c:v>4.1696999999999998E-2</c:v>
                </c:pt>
                <c:pt idx="1">
                  <c:v>4.1763599999999998E-2</c:v>
                </c:pt>
                <c:pt idx="2">
                  <c:v>4.1764900000000001E-2</c:v>
                </c:pt>
                <c:pt idx="3">
                  <c:v>4.1718699999999997E-2</c:v>
                </c:pt>
                <c:pt idx="4">
                  <c:v>4.1662999999999999E-2</c:v>
                </c:pt>
                <c:pt idx="5">
                  <c:v>4.1584900000000001E-2</c:v>
                </c:pt>
                <c:pt idx="6">
                  <c:v>4.1522499999999997E-2</c:v>
                </c:pt>
                <c:pt idx="7">
                  <c:v>4.1455600000000002E-2</c:v>
                </c:pt>
                <c:pt idx="8">
                  <c:v>4.1398900000000002E-2</c:v>
                </c:pt>
                <c:pt idx="9">
                  <c:v>4.1347500000000002E-2</c:v>
                </c:pt>
                <c:pt idx="10">
                  <c:v>4.1291700000000001E-2</c:v>
                </c:pt>
                <c:pt idx="11">
                  <c:v>4.1258400000000001E-2</c:v>
                </c:pt>
                <c:pt idx="12">
                  <c:v>4.1223900000000001E-2</c:v>
                </c:pt>
                <c:pt idx="13">
                  <c:v>4.1201000000000002E-2</c:v>
                </c:pt>
                <c:pt idx="14">
                  <c:v>4.1182400000000001E-2</c:v>
                </c:pt>
                <c:pt idx="15">
                  <c:v>4.1171199999999998E-2</c:v>
                </c:pt>
                <c:pt idx="16">
                  <c:v>4.1158E-2</c:v>
                </c:pt>
                <c:pt idx="17">
                  <c:v>4.1154900000000001E-2</c:v>
                </c:pt>
                <c:pt idx="18">
                  <c:v>4.1160500000000003E-2</c:v>
                </c:pt>
                <c:pt idx="19">
                  <c:v>4.1165399999999998E-2</c:v>
                </c:pt>
                <c:pt idx="20">
                  <c:v>4.1176900000000002E-2</c:v>
                </c:pt>
                <c:pt idx="21">
                  <c:v>4.1188799999999998E-2</c:v>
                </c:pt>
                <c:pt idx="22">
                  <c:v>4.1195700000000002E-2</c:v>
                </c:pt>
                <c:pt idx="23">
                  <c:v>4.1211699999999997E-2</c:v>
                </c:pt>
                <c:pt idx="24">
                  <c:v>4.1224499999999997E-2</c:v>
                </c:pt>
                <c:pt idx="25">
                  <c:v>4.1239699999999997E-2</c:v>
                </c:pt>
                <c:pt idx="26">
                  <c:v>4.12521E-2</c:v>
                </c:pt>
                <c:pt idx="27">
                  <c:v>4.1268899999999997E-2</c:v>
                </c:pt>
                <c:pt idx="28">
                  <c:v>4.1293000000000003E-2</c:v>
                </c:pt>
                <c:pt idx="29">
                  <c:v>4.1311199999999999E-2</c:v>
                </c:pt>
                <c:pt idx="30">
                  <c:v>4.1337699999999998E-2</c:v>
                </c:pt>
                <c:pt idx="31">
                  <c:v>4.13648E-2</c:v>
                </c:pt>
                <c:pt idx="32">
                  <c:v>4.1400699999999999E-2</c:v>
                </c:pt>
                <c:pt idx="33">
                  <c:v>4.1444399999999999E-2</c:v>
                </c:pt>
                <c:pt idx="34">
                  <c:v>4.1482699999999997E-2</c:v>
                </c:pt>
                <c:pt idx="35">
                  <c:v>4.1537699999999997E-2</c:v>
                </c:pt>
                <c:pt idx="36">
                  <c:v>4.1598200000000002E-2</c:v>
                </c:pt>
                <c:pt idx="37">
                  <c:v>4.16633E-2</c:v>
                </c:pt>
                <c:pt idx="38">
                  <c:v>4.17335E-2</c:v>
                </c:pt>
                <c:pt idx="39">
                  <c:v>4.1811599999999997E-2</c:v>
                </c:pt>
                <c:pt idx="40">
                  <c:v>4.19058E-2</c:v>
                </c:pt>
                <c:pt idx="41">
                  <c:v>4.1990899999999998E-2</c:v>
                </c:pt>
                <c:pt idx="42">
                  <c:v>4.2088500000000001E-2</c:v>
                </c:pt>
                <c:pt idx="43">
                  <c:v>4.2175999999999998E-2</c:v>
                </c:pt>
                <c:pt idx="44">
                  <c:v>4.2275E-2</c:v>
                </c:pt>
                <c:pt idx="45">
                  <c:v>4.2381500000000003E-2</c:v>
                </c:pt>
                <c:pt idx="46">
                  <c:v>4.24777E-2</c:v>
                </c:pt>
                <c:pt idx="47">
                  <c:v>4.2585499999999998E-2</c:v>
                </c:pt>
                <c:pt idx="48">
                  <c:v>4.2694299999999998E-2</c:v>
                </c:pt>
                <c:pt idx="49">
                  <c:v>4.2806400000000001E-2</c:v>
                </c:pt>
                <c:pt idx="50">
                  <c:v>4.2926199999999998E-2</c:v>
                </c:pt>
                <c:pt idx="51">
                  <c:v>4.3034900000000001E-2</c:v>
                </c:pt>
                <c:pt idx="52">
                  <c:v>4.3149100000000003E-2</c:v>
                </c:pt>
                <c:pt idx="53">
                  <c:v>4.3264299999999999E-2</c:v>
                </c:pt>
                <c:pt idx="54">
                  <c:v>4.3384800000000001E-2</c:v>
                </c:pt>
                <c:pt idx="55">
                  <c:v>4.3496399999999998E-2</c:v>
                </c:pt>
                <c:pt idx="56">
                  <c:v>4.3612600000000001E-2</c:v>
                </c:pt>
                <c:pt idx="57">
                  <c:v>4.3729299999999999E-2</c:v>
                </c:pt>
                <c:pt idx="58">
                  <c:v>4.38377E-2</c:v>
                </c:pt>
                <c:pt idx="59">
                  <c:v>4.3957900000000001E-2</c:v>
                </c:pt>
                <c:pt idx="60">
                  <c:v>4.4059899999999999E-2</c:v>
                </c:pt>
                <c:pt idx="61">
                  <c:v>4.4169E-2</c:v>
                </c:pt>
                <c:pt idx="62">
                  <c:v>4.4277799999999999E-2</c:v>
                </c:pt>
                <c:pt idx="63">
                  <c:v>4.4380599999999999E-2</c:v>
                </c:pt>
                <c:pt idx="64">
                  <c:v>4.44704E-2</c:v>
                </c:pt>
                <c:pt idx="65">
                  <c:v>4.4574200000000001E-2</c:v>
                </c:pt>
                <c:pt idx="66">
                  <c:v>4.4672299999999998E-2</c:v>
                </c:pt>
                <c:pt idx="67">
                  <c:v>4.4770299999999999E-2</c:v>
                </c:pt>
                <c:pt idx="68">
                  <c:v>4.48729E-2</c:v>
                </c:pt>
                <c:pt idx="69">
                  <c:v>4.4968800000000003E-2</c:v>
                </c:pt>
                <c:pt idx="70">
                  <c:v>4.50657E-2</c:v>
                </c:pt>
                <c:pt idx="71">
                  <c:v>4.5157000000000003E-2</c:v>
                </c:pt>
                <c:pt idx="72">
                  <c:v>4.5251800000000002E-2</c:v>
                </c:pt>
                <c:pt idx="73">
                  <c:v>4.5355300000000001E-2</c:v>
                </c:pt>
                <c:pt idx="74">
                  <c:v>4.5443799999999999E-2</c:v>
                </c:pt>
                <c:pt idx="75">
                  <c:v>4.5541600000000002E-2</c:v>
                </c:pt>
                <c:pt idx="76">
                  <c:v>4.5639399999999997E-2</c:v>
                </c:pt>
                <c:pt idx="77">
                  <c:v>4.57353E-2</c:v>
                </c:pt>
                <c:pt idx="78">
                  <c:v>4.58345E-2</c:v>
                </c:pt>
                <c:pt idx="79">
                  <c:v>4.59385E-2</c:v>
                </c:pt>
                <c:pt idx="80">
                  <c:v>4.60331E-2</c:v>
                </c:pt>
                <c:pt idx="81">
                  <c:v>4.6135900000000001E-2</c:v>
                </c:pt>
                <c:pt idx="82">
                  <c:v>4.62353E-2</c:v>
                </c:pt>
                <c:pt idx="83">
                  <c:v>4.6337299999999998E-2</c:v>
                </c:pt>
                <c:pt idx="84">
                  <c:v>4.6441999999999997E-2</c:v>
                </c:pt>
                <c:pt idx="85">
                  <c:v>4.6554499999999999E-2</c:v>
                </c:pt>
                <c:pt idx="86">
                  <c:v>4.6659100000000002E-2</c:v>
                </c:pt>
                <c:pt idx="87">
                  <c:v>4.6779099999999997E-2</c:v>
                </c:pt>
                <c:pt idx="88">
                  <c:v>4.6902899999999997E-2</c:v>
                </c:pt>
                <c:pt idx="89">
                  <c:v>4.7007399999999998E-2</c:v>
                </c:pt>
                <c:pt idx="90">
                  <c:v>4.7122600000000001E-2</c:v>
                </c:pt>
                <c:pt idx="91">
                  <c:v>4.7239799999999998E-2</c:v>
                </c:pt>
                <c:pt idx="92">
                  <c:v>4.7352400000000003E-2</c:v>
                </c:pt>
                <c:pt idx="93">
                  <c:v>4.7469699999999997E-2</c:v>
                </c:pt>
                <c:pt idx="94">
                  <c:v>4.7578700000000002E-2</c:v>
                </c:pt>
                <c:pt idx="95">
                  <c:v>4.7695300000000003E-2</c:v>
                </c:pt>
                <c:pt idx="96">
                  <c:v>4.7816600000000001E-2</c:v>
                </c:pt>
                <c:pt idx="97">
                  <c:v>4.7924799999999997E-2</c:v>
                </c:pt>
                <c:pt idx="98">
                  <c:v>4.8037200000000002E-2</c:v>
                </c:pt>
                <c:pt idx="99">
                  <c:v>4.8155499999999997E-2</c:v>
                </c:pt>
                <c:pt idx="100">
                  <c:v>4.8268499999999999E-2</c:v>
                </c:pt>
                <c:pt idx="101">
                  <c:v>4.8373800000000002E-2</c:v>
                </c:pt>
                <c:pt idx="102">
                  <c:v>4.8483900000000003E-2</c:v>
                </c:pt>
                <c:pt idx="103">
                  <c:v>4.8589399999999998E-2</c:v>
                </c:pt>
                <c:pt idx="104">
                  <c:v>4.86959E-2</c:v>
                </c:pt>
                <c:pt idx="105">
                  <c:v>4.88069E-2</c:v>
                </c:pt>
                <c:pt idx="106">
                  <c:v>4.8893300000000001E-2</c:v>
                </c:pt>
                <c:pt idx="107">
                  <c:v>4.8992500000000001E-2</c:v>
                </c:pt>
                <c:pt idx="108">
                  <c:v>4.9088399999999997E-2</c:v>
                </c:pt>
                <c:pt idx="109">
                  <c:v>4.9178699999999999E-2</c:v>
                </c:pt>
                <c:pt idx="110">
                  <c:v>4.92649E-2</c:v>
                </c:pt>
                <c:pt idx="111">
                  <c:v>4.93508E-2</c:v>
                </c:pt>
                <c:pt idx="112">
                  <c:v>4.9421699999999999E-2</c:v>
                </c:pt>
                <c:pt idx="113">
                  <c:v>4.9496400000000003E-2</c:v>
                </c:pt>
                <c:pt idx="114">
                  <c:v>4.9573399999999997E-2</c:v>
                </c:pt>
                <c:pt idx="115">
                  <c:v>4.9636899999999998E-2</c:v>
                </c:pt>
                <c:pt idx="116">
                  <c:v>4.9702499999999997E-2</c:v>
                </c:pt>
                <c:pt idx="117">
                  <c:v>4.9761699999999999E-2</c:v>
                </c:pt>
                <c:pt idx="118">
                  <c:v>4.9806099999999999E-2</c:v>
                </c:pt>
                <c:pt idx="119">
                  <c:v>4.9859399999999998E-2</c:v>
                </c:pt>
                <c:pt idx="120">
                  <c:v>4.9896200000000002E-2</c:v>
                </c:pt>
              </c:numCache>
            </c:numRef>
          </c:val>
          <c:smooth val="0"/>
          <c:extLst>
            <c:ext xmlns:c16="http://schemas.microsoft.com/office/drawing/2014/chart" uri="{C3380CC4-5D6E-409C-BE32-E72D297353CC}">
              <c16:uniqueId val="{00000005-616C-4474-A765-B0DFF89F38F5}"/>
            </c:ext>
          </c:extLst>
        </c:ser>
        <c:dLbls>
          <c:showLegendKey val="0"/>
          <c:showVal val="0"/>
          <c:showCatName val="0"/>
          <c:showSerName val="0"/>
          <c:showPercent val="0"/>
          <c:showBubbleSize val="0"/>
        </c:dLbls>
        <c:smooth val="0"/>
        <c:axId val="48726534"/>
        <c:axId val="11272746"/>
      </c:lineChart>
      <c:dateAx>
        <c:axId val="4872653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1272746"/>
        <c:crosses val="autoZero"/>
        <c:auto val="1"/>
        <c:lblOffset val="100"/>
        <c:baseTimeUnit val="months"/>
        <c:minorUnit val="1"/>
      </c:dateAx>
      <c:valAx>
        <c:axId val="11272746"/>
        <c:scaling>
          <c:orientation val="minMax"/>
          <c:max val="5.5647286562872898E-2"/>
          <c:min val="3.1920291821014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8726534"/>
        <c:crosses val="autoZero"/>
        <c:crossBetween val="between"/>
        <c:minorUnit val="2.5000000000000001E-3"/>
      </c:valAx>
      <c:spPr>
        <a:solidFill>
          <a:srgbClr val="FFFFFF"/>
        </a:solidFill>
        <a:ln w="12700">
          <a:solidFill>
            <a:srgbClr val="808080"/>
          </a:solidFill>
        </a:ln>
      </c:spPr>
    </c:plotArea>
    <c:legend>
      <c:legendPos val="t"/>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'1 Month USD LIBOR Forward Curve'!$P$3:$P$123</c:f>
              <c:numCache>
                <c:formatCode>0.00%</c:formatCode>
                <c:ptCount val="121"/>
                <c:pt idx="0">
                  <c:v>3.8763400000000003E-2</c:v>
                </c:pt>
                <c:pt idx="1">
                  <c:v>4.4178000000000002E-2</c:v>
                </c:pt>
                <c:pt idx="2">
                  <c:v>4.8387399999999997E-2</c:v>
                </c:pt>
                <c:pt idx="3">
                  <c:v>5.1280199999999998E-2</c:v>
                </c:pt>
                <c:pt idx="4">
                  <c:v>5.2745899999999998E-2</c:v>
                </c:pt>
                <c:pt idx="5">
                  <c:v>5.3147300000000001E-2</c:v>
                </c:pt>
                <c:pt idx="6">
                  <c:v>5.2896499999999999E-2</c:v>
                </c:pt>
                <c:pt idx="7">
                  <c:v>5.2453199999999998E-2</c:v>
                </c:pt>
                <c:pt idx="8">
                  <c:v>5.20568E-2</c:v>
                </c:pt>
                <c:pt idx="9">
                  <c:v>5.1766600000000003E-2</c:v>
                </c:pt>
                <c:pt idx="10">
                  <c:v>5.1442399999999999E-2</c:v>
                </c:pt>
                <c:pt idx="11">
                  <c:v>5.1048400000000001E-2</c:v>
                </c:pt>
                <c:pt idx="12">
                  <c:v>5.0453499999999998E-2</c:v>
                </c:pt>
                <c:pt idx="13">
                  <c:v>4.9702400000000001E-2</c:v>
                </c:pt>
                <c:pt idx="14">
                  <c:v>4.8916399999999999E-2</c:v>
                </c:pt>
                <c:pt idx="15">
                  <c:v>4.7984300000000001E-2</c:v>
                </c:pt>
                <c:pt idx="16">
                  <c:v>4.69107E-2</c:v>
                </c:pt>
                <c:pt idx="17">
                  <c:v>4.5885000000000002E-2</c:v>
                </c:pt>
                <c:pt idx="18">
                  <c:v>4.48046E-2</c:v>
                </c:pt>
                <c:pt idx="19">
                  <c:v>4.38261E-2</c:v>
                </c:pt>
                <c:pt idx="20">
                  <c:v>4.2867099999999998E-2</c:v>
                </c:pt>
                <c:pt idx="21">
                  <c:v>4.2089599999999998E-2</c:v>
                </c:pt>
                <c:pt idx="22">
                  <c:v>4.1486500000000003E-2</c:v>
                </c:pt>
                <c:pt idx="23">
                  <c:v>4.0956699999999999E-2</c:v>
                </c:pt>
                <c:pt idx="24">
                  <c:v>4.0552999999999999E-2</c:v>
                </c:pt>
                <c:pt idx="25">
                  <c:v>4.0284800000000003E-2</c:v>
                </c:pt>
                <c:pt idx="26">
                  <c:v>3.9990199999999997E-2</c:v>
                </c:pt>
                <c:pt idx="27">
                  <c:v>3.9749100000000002E-2</c:v>
                </c:pt>
                <c:pt idx="28">
                  <c:v>3.9523500000000003E-2</c:v>
                </c:pt>
                <c:pt idx="29">
                  <c:v>3.9260200000000002E-2</c:v>
                </c:pt>
                <c:pt idx="30">
                  <c:v>3.90176E-2</c:v>
                </c:pt>
                <c:pt idx="31">
                  <c:v>3.8794599999999999E-2</c:v>
                </c:pt>
                <c:pt idx="32">
                  <c:v>3.8529800000000003E-2</c:v>
                </c:pt>
                <c:pt idx="33">
                  <c:v>3.82756E-2</c:v>
                </c:pt>
                <c:pt idx="34">
                  <c:v>3.8067799999999999E-2</c:v>
                </c:pt>
                <c:pt idx="35">
                  <c:v>3.7830099999999998E-2</c:v>
                </c:pt>
                <c:pt idx="36">
                  <c:v>3.7623499999999997E-2</c:v>
                </c:pt>
                <c:pt idx="37">
                  <c:v>3.7431600000000002E-2</c:v>
                </c:pt>
                <c:pt idx="38">
                  <c:v>3.7236999999999999E-2</c:v>
                </c:pt>
                <c:pt idx="39">
                  <c:v>3.7077800000000001E-2</c:v>
                </c:pt>
                <c:pt idx="40">
                  <c:v>3.6942000000000003E-2</c:v>
                </c:pt>
                <c:pt idx="41">
                  <c:v>3.6789099999999998E-2</c:v>
                </c:pt>
                <c:pt idx="42">
                  <c:v>3.6663300000000003E-2</c:v>
                </c:pt>
                <c:pt idx="43">
                  <c:v>3.6575700000000003E-2</c:v>
                </c:pt>
                <c:pt idx="44">
                  <c:v>3.64687E-2</c:v>
                </c:pt>
                <c:pt idx="45">
                  <c:v>3.63898E-2</c:v>
                </c:pt>
                <c:pt idx="46">
                  <c:v>3.6329199999999999E-2</c:v>
                </c:pt>
                <c:pt idx="47">
                  <c:v>3.6252699999999999E-2</c:v>
                </c:pt>
                <c:pt idx="48">
                  <c:v>3.6202900000000003E-2</c:v>
                </c:pt>
                <c:pt idx="49">
                  <c:v>3.6178399999999999E-2</c:v>
                </c:pt>
                <c:pt idx="50">
                  <c:v>3.6141399999999997E-2</c:v>
                </c:pt>
                <c:pt idx="51">
                  <c:v>3.61362E-2</c:v>
                </c:pt>
                <c:pt idx="52">
                  <c:v>3.6157599999999998E-2</c:v>
                </c:pt>
                <c:pt idx="53">
                  <c:v>3.6164099999999998E-2</c:v>
                </c:pt>
                <c:pt idx="54">
                  <c:v>3.6198099999999997E-2</c:v>
                </c:pt>
                <c:pt idx="55">
                  <c:v>3.6261000000000002E-2</c:v>
                </c:pt>
                <c:pt idx="56">
                  <c:v>3.6303099999999998E-2</c:v>
                </c:pt>
                <c:pt idx="57">
                  <c:v>3.6367400000000001E-2</c:v>
                </c:pt>
                <c:pt idx="58">
                  <c:v>3.6457900000000001E-2</c:v>
                </c:pt>
                <c:pt idx="59">
                  <c:v>3.6525799999999997E-2</c:v>
                </c:pt>
                <c:pt idx="60">
                  <c:v>3.6600199999999999E-2</c:v>
                </c:pt>
                <c:pt idx="61">
                  <c:v>3.6690500000000001E-2</c:v>
                </c:pt>
                <c:pt idx="62">
                  <c:v>3.6745199999999999E-2</c:v>
                </c:pt>
                <c:pt idx="63">
                  <c:v>3.68092E-2</c:v>
                </c:pt>
                <c:pt idx="64">
                  <c:v>3.6872700000000001E-2</c:v>
                </c:pt>
                <c:pt idx="65">
                  <c:v>3.6895900000000002E-2</c:v>
                </c:pt>
                <c:pt idx="66">
                  <c:v>3.6922400000000001E-2</c:v>
                </c:pt>
                <c:pt idx="67">
                  <c:v>3.6949799999999998E-2</c:v>
                </c:pt>
                <c:pt idx="68">
                  <c:v>3.6938899999999997E-2</c:v>
                </c:pt>
                <c:pt idx="69">
                  <c:v>3.6931899999999997E-2</c:v>
                </c:pt>
                <c:pt idx="70">
                  <c:v>3.69279E-2</c:v>
                </c:pt>
                <c:pt idx="71">
                  <c:v>3.6895299999999999E-2</c:v>
                </c:pt>
                <c:pt idx="72">
                  <c:v>3.6868600000000001E-2</c:v>
                </c:pt>
                <c:pt idx="73">
                  <c:v>3.6851399999999999E-2</c:v>
                </c:pt>
                <c:pt idx="74">
                  <c:v>3.6813400000000003E-2</c:v>
                </c:pt>
                <c:pt idx="75">
                  <c:v>3.6788700000000001E-2</c:v>
                </c:pt>
                <c:pt idx="76">
                  <c:v>3.6778199999999997E-2</c:v>
                </c:pt>
                <c:pt idx="77">
                  <c:v>3.6745100000000003E-2</c:v>
                </c:pt>
                <c:pt idx="78">
                  <c:v>3.6728299999999998E-2</c:v>
                </c:pt>
                <c:pt idx="79">
                  <c:v>3.6727599999999999E-2</c:v>
                </c:pt>
                <c:pt idx="80">
                  <c:v>3.6707400000000001E-2</c:v>
                </c:pt>
                <c:pt idx="81">
                  <c:v>3.6703600000000003E-2</c:v>
                </c:pt>
                <c:pt idx="82">
                  <c:v>3.6717300000000001E-2</c:v>
                </c:pt>
                <c:pt idx="83">
                  <c:v>3.6704800000000003E-2</c:v>
                </c:pt>
                <c:pt idx="84">
                  <c:v>3.6710699999999999E-2</c:v>
                </c:pt>
                <c:pt idx="85">
                  <c:v>3.6735499999999997E-2</c:v>
                </c:pt>
                <c:pt idx="86">
                  <c:v>3.67368E-2</c:v>
                </c:pt>
                <c:pt idx="87">
                  <c:v>3.6759800000000002E-2</c:v>
                </c:pt>
                <c:pt idx="88">
                  <c:v>3.6793800000000002E-2</c:v>
                </c:pt>
                <c:pt idx="89">
                  <c:v>3.6804700000000003E-2</c:v>
                </c:pt>
                <c:pt idx="90">
                  <c:v>3.6835300000000001E-2</c:v>
                </c:pt>
                <c:pt idx="91">
                  <c:v>3.6883699999999998E-2</c:v>
                </c:pt>
                <c:pt idx="92">
                  <c:v>3.69079E-2</c:v>
                </c:pt>
                <c:pt idx="93">
                  <c:v>3.6949700000000002E-2</c:v>
                </c:pt>
                <c:pt idx="94">
                  <c:v>3.7007900000000003E-2</c:v>
                </c:pt>
                <c:pt idx="95">
                  <c:v>3.7043199999999998E-2</c:v>
                </c:pt>
                <c:pt idx="96">
                  <c:v>3.71002E-2</c:v>
                </c:pt>
                <c:pt idx="97">
                  <c:v>3.71639E-2</c:v>
                </c:pt>
                <c:pt idx="98">
                  <c:v>3.72112E-2</c:v>
                </c:pt>
                <c:pt idx="99">
                  <c:v>3.7273100000000003E-2</c:v>
                </c:pt>
                <c:pt idx="100">
                  <c:v>3.7351700000000002E-2</c:v>
                </c:pt>
                <c:pt idx="101">
                  <c:v>3.74045E-2</c:v>
                </c:pt>
                <c:pt idx="102">
                  <c:v>3.7471299999999999E-2</c:v>
                </c:pt>
                <c:pt idx="103">
                  <c:v>3.7552700000000001E-2</c:v>
                </c:pt>
                <c:pt idx="104">
                  <c:v>3.7613800000000003E-2</c:v>
                </c:pt>
                <c:pt idx="105">
                  <c:v>3.7697000000000001E-2</c:v>
                </c:pt>
                <c:pt idx="106">
                  <c:v>3.7784699999999997E-2</c:v>
                </c:pt>
                <c:pt idx="107">
                  <c:v>3.7854699999999998E-2</c:v>
                </c:pt>
                <c:pt idx="108">
                  <c:v>3.7938800000000002E-2</c:v>
                </c:pt>
                <c:pt idx="109">
                  <c:v>3.80408E-2</c:v>
                </c:pt>
                <c:pt idx="110">
                  <c:v>3.81115E-2</c:v>
                </c:pt>
                <c:pt idx="111">
                  <c:v>3.81909E-2</c:v>
                </c:pt>
                <c:pt idx="112">
                  <c:v>3.8283200000000003E-2</c:v>
                </c:pt>
                <c:pt idx="113">
                  <c:v>3.8341100000000003E-2</c:v>
                </c:pt>
                <c:pt idx="114">
                  <c:v>3.8404800000000003E-2</c:v>
                </c:pt>
                <c:pt idx="115">
                  <c:v>3.8476999999999997E-2</c:v>
                </c:pt>
                <c:pt idx="116">
                  <c:v>3.85116E-2</c:v>
                </c:pt>
                <c:pt idx="117">
                  <c:v>3.85502E-2</c:v>
                </c:pt>
                <c:pt idx="118">
                  <c:v>3.8594400000000001E-2</c:v>
                </c:pt>
                <c:pt idx="119">
                  <c:v>3.86028E-2</c:v>
                </c:pt>
                <c:pt idx="120">
                  <c:v>3.8619199999999999E-2</c:v>
                </c:pt>
              </c:numCache>
            </c:numRef>
          </c:val>
          <c:smooth val="0"/>
          <c:extLst>
            <c:ext xmlns:c16="http://schemas.microsoft.com/office/drawing/2014/chart" uri="{C3380CC4-5D6E-409C-BE32-E72D297353CC}">
              <c16:uniqueId val="{00000000-57CC-4232-8812-22027D0B2BBA}"/>
            </c:ext>
          </c:extLst>
        </c:ser>
        <c:dLbls>
          <c:showLegendKey val="0"/>
          <c:showVal val="0"/>
          <c:showCatName val="0"/>
          <c:showSerName val="0"/>
          <c:showPercent val="0"/>
          <c:showBubbleSize val="0"/>
        </c:dLbls>
        <c:smooth val="0"/>
        <c:axId val="16690764"/>
        <c:axId val="56480895"/>
      </c:lineChart>
      <c:dateAx>
        <c:axId val="1669076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6480895"/>
        <c:crosses val="autoZero"/>
        <c:auto val="1"/>
        <c:lblOffset val="100"/>
        <c:baseTimeUnit val="months"/>
        <c:minorUnit val="1"/>
      </c:dateAx>
      <c:valAx>
        <c:axId val="56480895"/>
        <c:scaling>
          <c:orientation val="minMax"/>
          <c:max val="5.5647286562872898E-2"/>
          <c:min val="3.363620954333790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669076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'1 Month Term SOFR Forward Curve'!$P$3:$P$123</c:f>
              <c:numCache>
                <c:formatCode>0.00%</c:formatCode>
                <c:ptCount val="121"/>
                <c:pt idx="0">
                  <c:v>3.8497499999999997E-2</c:v>
                </c:pt>
                <c:pt idx="1">
                  <c:v>4.2124099999999998E-2</c:v>
                </c:pt>
                <c:pt idx="2">
                  <c:v>4.4741799999999998E-2</c:v>
                </c:pt>
                <c:pt idx="3">
                  <c:v>4.7840300000000002E-2</c:v>
                </c:pt>
                <c:pt idx="4">
                  <c:v>4.87987E-2</c:v>
                </c:pt>
                <c:pt idx="5">
                  <c:v>5.0103599999999998E-2</c:v>
                </c:pt>
                <c:pt idx="6">
                  <c:v>5.0869699999999997E-2</c:v>
                </c:pt>
                <c:pt idx="7">
                  <c:v>5.0649100000000002E-2</c:v>
                </c:pt>
                <c:pt idx="8">
                  <c:v>5.0509699999999998E-2</c:v>
                </c:pt>
                <c:pt idx="9">
                  <c:v>5.0516800000000001E-2</c:v>
                </c:pt>
                <c:pt idx="10">
                  <c:v>4.9676100000000001E-2</c:v>
                </c:pt>
                <c:pt idx="11">
                  <c:v>4.9323800000000001E-2</c:v>
                </c:pt>
                <c:pt idx="12">
                  <c:v>4.9327200000000002E-2</c:v>
                </c:pt>
                <c:pt idx="13">
                  <c:v>4.7952599999999998E-2</c:v>
                </c:pt>
                <c:pt idx="14">
                  <c:v>4.7391700000000002E-2</c:v>
                </c:pt>
                <c:pt idx="15">
                  <c:v>4.7391700000000002E-2</c:v>
                </c:pt>
                <c:pt idx="16">
                  <c:v>4.6203800000000003E-2</c:v>
                </c:pt>
                <c:pt idx="17">
                  <c:v>4.4973600000000002E-2</c:v>
                </c:pt>
                <c:pt idx="18">
                  <c:v>4.40925E-2</c:v>
                </c:pt>
                <c:pt idx="19">
                  <c:v>4.3281500000000001E-2</c:v>
                </c:pt>
                <c:pt idx="20">
                  <c:v>4.2594E-2</c:v>
                </c:pt>
                <c:pt idx="21">
                  <c:v>4.19485E-2</c:v>
                </c:pt>
                <c:pt idx="22">
                  <c:v>4.13906E-2</c:v>
                </c:pt>
                <c:pt idx="23">
                  <c:v>4.0903299999999997E-2</c:v>
                </c:pt>
                <c:pt idx="24">
                  <c:v>4.0467200000000002E-2</c:v>
                </c:pt>
                <c:pt idx="25">
                  <c:v>4.0121999999999998E-2</c:v>
                </c:pt>
                <c:pt idx="26">
                  <c:v>3.9738900000000001E-2</c:v>
                </c:pt>
                <c:pt idx="27">
                  <c:v>3.93757E-2</c:v>
                </c:pt>
                <c:pt idx="28">
                  <c:v>3.90456E-2</c:v>
                </c:pt>
                <c:pt idx="29">
                  <c:v>3.8718700000000002E-2</c:v>
                </c:pt>
                <c:pt idx="30">
                  <c:v>3.8397500000000001E-2</c:v>
                </c:pt>
                <c:pt idx="31">
                  <c:v>3.8084800000000002E-2</c:v>
                </c:pt>
                <c:pt idx="32">
                  <c:v>3.7783200000000003E-2</c:v>
                </c:pt>
                <c:pt idx="33">
                  <c:v>3.74805E-2</c:v>
                </c:pt>
                <c:pt idx="34">
                  <c:v>3.7224300000000002E-2</c:v>
                </c:pt>
                <c:pt idx="35">
                  <c:v>3.69641E-2</c:v>
                </c:pt>
                <c:pt idx="36">
                  <c:v>3.6709199999999997E-2</c:v>
                </c:pt>
                <c:pt idx="37">
                  <c:v>3.64844E-2</c:v>
                </c:pt>
                <c:pt idx="38">
                  <c:v>3.6258899999999997E-2</c:v>
                </c:pt>
                <c:pt idx="39">
                  <c:v>3.6050899999999997E-2</c:v>
                </c:pt>
                <c:pt idx="40">
                  <c:v>3.58657E-2</c:v>
                </c:pt>
                <c:pt idx="41">
                  <c:v>3.5677E-2</c:v>
                </c:pt>
                <c:pt idx="42">
                  <c:v>3.5498099999999998E-2</c:v>
                </c:pt>
                <c:pt idx="43">
                  <c:v>3.5347799999999999E-2</c:v>
                </c:pt>
                <c:pt idx="44">
                  <c:v>3.5202200000000003E-2</c:v>
                </c:pt>
                <c:pt idx="45">
                  <c:v>3.5062299999999998E-2</c:v>
                </c:pt>
                <c:pt idx="46">
                  <c:v>3.4943399999999999E-2</c:v>
                </c:pt>
                <c:pt idx="47">
                  <c:v>3.4836499999999999E-2</c:v>
                </c:pt>
                <c:pt idx="48">
                  <c:v>3.4738699999999997E-2</c:v>
                </c:pt>
                <c:pt idx="49">
                  <c:v>3.4657899999999998E-2</c:v>
                </c:pt>
                <c:pt idx="50">
                  <c:v>3.4581000000000001E-2</c:v>
                </c:pt>
                <c:pt idx="51">
                  <c:v>3.4523900000000003E-2</c:v>
                </c:pt>
                <c:pt idx="52">
                  <c:v>3.4484599999999997E-2</c:v>
                </c:pt>
                <c:pt idx="53">
                  <c:v>3.4450599999999998E-2</c:v>
                </c:pt>
                <c:pt idx="54">
                  <c:v>3.4429700000000001E-2</c:v>
                </c:pt>
                <c:pt idx="55">
                  <c:v>3.4420300000000001E-2</c:v>
                </c:pt>
                <c:pt idx="56">
                  <c:v>3.4426400000000003E-2</c:v>
                </c:pt>
                <c:pt idx="57">
                  <c:v>3.4443799999999997E-2</c:v>
                </c:pt>
                <c:pt idx="58">
                  <c:v>3.4478799999999997E-2</c:v>
                </c:pt>
                <c:pt idx="59">
                  <c:v>3.4521000000000003E-2</c:v>
                </c:pt>
                <c:pt idx="60">
                  <c:v>3.4567399999999998E-2</c:v>
                </c:pt>
                <c:pt idx="61">
                  <c:v>3.4626299999999999E-2</c:v>
                </c:pt>
                <c:pt idx="62">
                  <c:v>3.4680900000000001E-2</c:v>
                </c:pt>
                <c:pt idx="63">
                  <c:v>3.4729299999999998E-2</c:v>
                </c:pt>
                <c:pt idx="64">
                  <c:v>3.47885E-2</c:v>
                </c:pt>
                <c:pt idx="65">
                  <c:v>3.4840099999999999E-2</c:v>
                </c:pt>
                <c:pt idx="66">
                  <c:v>3.4894000000000001E-2</c:v>
                </c:pt>
                <c:pt idx="67">
                  <c:v>3.4948600000000003E-2</c:v>
                </c:pt>
                <c:pt idx="68">
                  <c:v>3.5003100000000002E-2</c:v>
                </c:pt>
                <c:pt idx="69">
                  <c:v>3.5060899999999999E-2</c:v>
                </c:pt>
                <c:pt idx="70">
                  <c:v>3.5110799999999998E-2</c:v>
                </c:pt>
                <c:pt idx="71">
                  <c:v>3.5164000000000001E-2</c:v>
                </c:pt>
                <c:pt idx="72">
                  <c:v>3.5218699999999999E-2</c:v>
                </c:pt>
                <c:pt idx="73">
                  <c:v>3.52716E-2</c:v>
                </c:pt>
                <c:pt idx="74">
                  <c:v>3.5321699999999998E-2</c:v>
                </c:pt>
                <c:pt idx="75">
                  <c:v>3.53674E-2</c:v>
                </c:pt>
                <c:pt idx="76">
                  <c:v>3.5423299999999998E-2</c:v>
                </c:pt>
                <c:pt idx="77">
                  <c:v>3.54738E-2</c:v>
                </c:pt>
                <c:pt idx="78">
                  <c:v>3.5532899999999999E-2</c:v>
                </c:pt>
                <c:pt idx="79">
                  <c:v>3.5581300000000003E-2</c:v>
                </c:pt>
                <c:pt idx="80">
                  <c:v>3.5631500000000003E-2</c:v>
                </c:pt>
                <c:pt idx="81">
                  <c:v>3.5686599999999999E-2</c:v>
                </c:pt>
                <c:pt idx="82">
                  <c:v>3.5735500000000003E-2</c:v>
                </c:pt>
                <c:pt idx="83">
                  <c:v>3.5786900000000003E-2</c:v>
                </c:pt>
                <c:pt idx="84">
                  <c:v>3.5839000000000003E-2</c:v>
                </c:pt>
                <c:pt idx="85">
                  <c:v>3.5890900000000003E-2</c:v>
                </c:pt>
                <c:pt idx="86">
                  <c:v>3.59463E-2</c:v>
                </c:pt>
                <c:pt idx="87">
                  <c:v>3.5987999999999999E-2</c:v>
                </c:pt>
                <c:pt idx="88">
                  <c:v>3.6042400000000002E-2</c:v>
                </c:pt>
                <c:pt idx="89">
                  <c:v>3.6087800000000003E-2</c:v>
                </c:pt>
                <c:pt idx="90">
                  <c:v>3.6142500000000001E-2</c:v>
                </c:pt>
                <c:pt idx="91">
                  <c:v>3.6189899999999997E-2</c:v>
                </c:pt>
                <c:pt idx="92">
                  <c:v>3.6240099999999997E-2</c:v>
                </c:pt>
                <c:pt idx="93">
                  <c:v>3.6290799999999998E-2</c:v>
                </c:pt>
                <c:pt idx="94">
                  <c:v>3.6338700000000002E-2</c:v>
                </c:pt>
                <c:pt idx="95">
                  <c:v>3.6398100000000003E-2</c:v>
                </c:pt>
                <c:pt idx="96">
                  <c:v>3.6442599999999999E-2</c:v>
                </c:pt>
                <c:pt idx="97">
                  <c:v>3.6488800000000002E-2</c:v>
                </c:pt>
                <c:pt idx="98">
                  <c:v>3.6541400000000002E-2</c:v>
                </c:pt>
                <c:pt idx="99">
                  <c:v>3.6582200000000002E-2</c:v>
                </c:pt>
                <c:pt idx="100">
                  <c:v>3.6635000000000001E-2</c:v>
                </c:pt>
                <c:pt idx="101">
                  <c:v>3.6680200000000003E-2</c:v>
                </c:pt>
                <c:pt idx="102">
                  <c:v>3.6730600000000002E-2</c:v>
                </c:pt>
                <c:pt idx="103">
                  <c:v>3.67771E-2</c:v>
                </c:pt>
                <c:pt idx="104">
                  <c:v>3.68326E-2</c:v>
                </c:pt>
                <c:pt idx="105">
                  <c:v>3.6879200000000001E-2</c:v>
                </c:pt>
                <c:pt idx="106">
                  <c:v>3.6922099999999999E-2</c:v>
                </c:pt>
                <c:pt idx="107">
                  <c:v>3.69745E-2</c:v>
                </c:pt>
                <c:pt idx="108">
                  <c:v>3.7019099999999999E-2</c:v>
                </c:pt>
                <c:pt idx="109">
                  <c:v>3.70669E-2</c:v>
                </c:pt>
                <c:pt idx="110">
                  <c:v>3.7115000000000002E-2</c:v>
                </c:pt>
                <c:pt idx="111">
                  <c:v>3.7157599999999999E-2</c:v>
                </c:pt>
                <c:pt idx="112">
                  <c:v>3.7207700000000003E-2</c:v>
                </c:pt>
                <c:pt idx="113">
                  <c:v>3.7255299999999998E-2</c:v>
                </c:pt>
                <c:pt idx="114">
                  <c:v>3.7302799999999997E-2</c:v>
                </c:pt>
                <c:pt idx="115">
                  <c:v>3.7345900000000001E-2</c:v>
                </c:pt>
                <c:pt idx="116">
                  <c:v>3.7394299999999998E-2</c:v>
                </c:pt>
                <c:pt idx="117">
                  <c:v>3.7441299999999997E-2</c:v>
                </c:pt>
                <c:pt idx="118">
                  <c:v>3.7493600000000002E-2</c:v>
                </c:pt>
                <c:pt idx="119">
                  <c:v>3.7538000000000002E-2</c:v>
                </c:pt>
                <c:pt idx="120">
                  <c:v>3.7576900000000003E-2</c:v>
                </c:pt>
              </c:numCache>
            </c:numRef>
          </c:val>
          <c:smooth val="0"/>
          <c:extLst>
            <c:ext xmlns:c16="http://schemas.microsoft.com/office/drawing/2014/chart" uri="{C3380CC4-5D6E-409C-BE32-E72D297353CC}">
              <c16:uniqueId val="{00000000-8040-4F63-A56D-EFE52499A3F0}"/>
            </c:ext>
          </c:extLst>
        </c:ser>
        <c:dLbls>
          <c:showLegendKey val="0"/>
          <c:showVal val="0"/>
          <c:showCatName val="0"/>
          <c:showSerName val="0"/>
          <c:showPercent val="0"/>
          <c:showBubbleSize val="0"/>
        </c:dLbls>
        <c:smooth val="0"/>
        <c:axId val="53485915"/>
        <c:axId val="43601574"/>
      </c:lineChart>
      <c:dateAx>
        <c:axId val="5348591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3601574"/>
        <c:crosses val="autoZero"/>
        <c:auto val="1"/>
        <c:lblOffset val="100"/>
        <c:baseTimeUnit val="months"/>
        <c:minorUnit val="1"/>
      </c:dateAx>
      <c:valAx>
        <c:axId val="43601574"/>
        <c:scaling>
          <c:orientation val="minMax"/>
          <c:max val="5.3369733898882603E-2"/>
          <c:min val="3.1920291821014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348591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50"/>
                <c:pt idx="0">
                  <c:v>44904</c:v>
                </c:pt>
                <c:pt idx="1">
                  <c:v>44935</c:v>
                </c:pt>
                <c:pt idx="2">
                  <c:v>44994</c:v>
                </c:pt>
                <c:pt idx="3">
                  <c:v>45086</c:v>
                </c:pt>
                <c:pt idx="4">
                  <c:v>45180</c:v>
                </c:pt>
                <c:pt idx="5">
                  <c:v>45271</c:v>
                </c:pt>
                <c:pt idx="6">
                  <c:v>45300</c:v>
                </c:pt>
                <c:pt idx="7">
                  <c:v>45362</c:v>
                </c:pt>
                <c:pt idx="8">
                  <c:v>45453</c:v>
                </c:pt>
                <c:pt idx="9">
                  <c:v>45544</c:v>
                </c:pt>
                <c:pt idx="10">
                  <c:v>45635</c:v>
                </c:pt>
                <c:pt idx="11">
                  <c:v>45666</c:v>
                </c:pt>
                <c:pt idx="12">
                  <c:v>45726</c:v>
                </c:pt>
                <c:pt idx="13">
                  <c:v>45817</c:v>
                </c:pt>
                <c:pt idx="14">
                  <c:v>45909</c:v>
                </c:pt>
                <c:pt idx="15">
                  <c:v>46000</c:v>
                </c:pt>
                <c:pt idx="16">
                  <c:v>46031</c:v>
                </c:pt>
                <c:pt idx="17">
                  <c:v>46090</c:v>
                </c:pt>
                <c:pt idx="18">
                  <c:v>46182</c:v>
                </c:pt>
                <c:pt idx="19">
                  <c:v>46274</c:v>
                </c:pt>
                <c:pt idx="20">
                  <c:v>46365</c:v>
                </c:pt>
                <c:pt idx="21">
                  <c:v>46398</c:v>
                </c:pt>
                <c:pt idx="22">
                  <c:v>46455</c:v>
                </c:pt>
                <c:pt idx="23">
                  <c:v>46547</c:v>
                </c:pt>
                <c:pt idx="24">
                  <c:v>46639</c:v>
                </c:pt>
                <c:pt idx="25">
                  <c:v>46730</c:v>
                </c:pt>
                <c:pt idx="26">
                  <c:v>46762</c:v>
                </c:pt>
                <c:pt idx="27">
                  <c:v>46821</c:v>
                </c:pt>
                <c:pt idx="28">
                  <c:v>46913</c:v>
                </c:pt>
                <c:pt idx="29">
                  <c:v>47007</c:v>
                </c:pt>
                <c:pt idx="30">
                  <c:v>47098</c:v>
                </c:pt>
                <c:pt idx="31">
                  <c:v>47127</c:v>
                </c:pt>
                <c:pt idx="32">
                  <c:v>47186</c:v>
                </c:pt>
                <c:pt idx="33">
                  <c:v>47280</c:v>
                </c:pt>
                <c:pt idx="34">
                  <c:v>47371</c:v>
                </c:pt>
                <c:pt idx="35">
                  <c:v>47462</c:v>
                </c:pt>
                <c:pt idx="36">
                  <c:v>47492</c:v>
                </c:pt>
                <c:pt idx="37">
                  <c:v>47553</c:v>
                </c:pt>
                <c:pt idx="38">
                  <c:v>47644</c:v>
                </c:pt>
                <c:pt idx="39">
                  <c:v>47735</c:v>
                </c:pt>
                <c:pt idx="40">
                  <c:v>47826</c:v>
                </c:pt>
                <c:pt idx="41">
                  <c:v>47857</c:v>
                </c:pt>
                <c:pt idx="42">
                  <c:v>47917</c:v>
                </c:pt>
                <c:pt idx="43">
                  <c:v>48008</c:v>
                </c:pt>
                <c:pt idx="44">
                  <c:v>48100</c:v>
                </c:pt>
                <c:pt idx="45">
                  <c:v>48191</c:v>
                </c:pt>
                <c:pt idx="46">
                  <c:v>48222</c:v>
                </c:pt>
                <c:pt idx="47">
                  <c:v>48282</c:v>
                </c:pt>
                <c:pt idx="48">
                  <c:v>48374</c:v>
                </c:pt>
                <c:pt idx="49">
                  <c:v>48466</c:v>
                </c:pt>
              </c:numCache>
            </c:numRef>
          </c:cat>
          <c:val>
            <c:numRef>
              <c:f>'3 Month Term SOFR Forward Curve'!$P$3:$P$123</c:f>
              <c:numCache>
                <c:formatCode>0.00%</c:formatCode>
                <c:ptCount val="50"/>
                <c:pt idx="0">
                  <c:v>4.49716E-2</c:v>
                </c:pt>
                <c:pt idx="1">
                  <c:v>4.7308700000000002E-2</c:v>
                </c:pt>
                <c:pt idx="2">
                  <c:v>5.0110700000000001E-2</c:v>
                </c:pt>
                <c:pt idx="3">
                  <c:v>5.0779699999999997E-2</c:v>
                </c:pt>
                <c:pt idx="4">
                  <c:v>4.9645000000000002E-2</c:v>
                </c:pt>
                <c:pt idx="5">
                  <c:v>4.77717E-2</c:v>
                </c:pt>
                <c:pt idx="6">
                  <c:v>4.7215399999999998E-2</c:v>
                </c:pt>
                <c:pt idx="7">
                  <c:v>4.5230100000000002E-2</c:v>
                </c:pt>
                <c:pt idx="8">
                  <c:v>4.2741300000000003E-2</c:v>
                </c:pt>
                <c:pt idx="9">
                  <c:v>4.1078900000000002E-2</c:v>
                </c:pt>
                <c:pt idx="10">
                  <c:v>3.9890700000000001E-2</c:v>
                </c:pt>
                <c:pt idx="11">
                  <c:v>3.9525200000000003E-2</c:v>
                </c:pt>
                <c:pt idx="12">
                  <c:v>3.8841399999999998E-2</c:v>
                </c:pt>
                <c:pt idx="13">
                  <c:v>3.79093E-2</c:v>
                </c:pt>
                <c:pt idx="14">
                  <c:v>3.7084499999999999E-2</c:v>
                </c:pt>
                <c:pt idx="15">
                  <c:v>3.6381400000000001E-2</c:v>
                </c:pt>
                <c:pt idx="16">
                  <c:v>3.6167100000000001E-2</c:v>
                </c:pt>
                <c:pt idx="17">
                  <c:v>3.57933E-2</c:v>
                </c:pt>
                <c:pt idx="18">
                  <c:v>3.5309800000000002E-2</c:v>
                </c:pt>
                <c:pt idx="19">
                  <c:v>3.4941899999999998E-2</c:v>
                </c:pt>
                <c:pt idx="20">
                  <c:v>3.4690600000000002E-2</c:v>
                </c:pt>
                <c:pt idx="21">
                  <c:v>3.4628300000000001E-2</c:v>
                </c:pt>
                <c:pt idx="22">
                  <c:v>3.4556000000000003E-2</c:v>
                </c:pt>
                <c:pt idx="23">
                  <c:v>3.4531300000000001E-2</c:v>
                </c:pt>
                <c:pt idx="24">
                  <c:v>3.4618999999999997E-2</c:v>
                </c:pt>
                <c:pt idx="25">
                  <c:v>3.4777599999999999E-2</c:v>
                </c:pt>
                <c:pt idx="26">
                  <c:v>3.4834999999999998E-2</c:v>
                </c:pt>
                <c:pt idx="27">
                  <c:v>3.4942899999999999E-2</c:v>
                </c:pt>
                <c:pt idx="28">
                  <c:v>3.5111299999999998E-2</c:v>
                </c:pt>
                <c:pt idx="29">
                  <c:v>3.5268800000000003E-2</c:v>
                </c:pt>
                <c:pt idx="30">
                  <c:v>3.5427500000000001E-2</c:v>
                </c:pt>
                <c:pt idx="31">
                  <c:v>3.5475100000000002E-2</c:v>
                </c:pt>
                <c:pt idx="32">
                  <c:v>3.5587500000000001E-2</c:v>
                </c:pt>
                <c:pt idx="33">
                  <c:v>3.5743400000000002E-2</c:v>
                </c:pt>
                <c:pt idx="34">
                  <c:v>3.5895400000000001E-2</c:v>
                </c:pt>
                <c:pt idx="35">
                  <c:v>3.6048700000000003E-2</c:v>
                </c:pt>
                <c:pt idx="36">
                  <c:v>3.6096299999999998E-2</c:v>
                </c:pt>
                <c:pt idx="37">
                  <c:v>3.6203300000000001E-2</c:v>
                </c:pt>
                <c:pt idx="38">
                  <c:v>3.6353900000000001E-2</c:v>
                </c:pt>
                <c:pt idx="39">
                  <c:v>3.6500499999999998E-2</c:v>
                </c:pt>
                <c:pt idx="40">
                  <c:v>3.6648500000000001E-2</c:v>
                </c:pt>
                <c:pt idx="41">
                  <c:v>3.6695899999999997E-2</c:v>
                </c:pt>
                <c:pt idx="42">
                  <c:v>3.6797700000000003E-2</c:v>
                </c:pt>
                <c:pt idx="43">
                  <c:v>3.6942999999999997E-2</c:v>
                </c:pt>
                <c:pt idx="44">
                  <c:v>3.7085800000000002E-2</c:v>
                </c:pt>
                <c:pt idx="45">
                  <c:v>3.7228299999999999E-2</c:v>
                </c:pt>
                <c:pt idx="46">
                  <c:v>3.72766E-2</c:v>
                </c:pt>
                <c:pt idx="47">
                  <c:v>3.7372200000000001E-2</c:v>
                </c:pt>
                <c:pt idx="48">
                  <c:v>3.7513600000000001E-2</c:v>
                </c:pt>
                <c:pt idx="49">
                  <c:v>3.7650799999999998E-2</c:v>
                </c:pt>
              </c:numCache>
            </c:numRef>
          </c:val>
          <c:smooth val="0"/>
          <c:extLst>
            <c:ext xmlns:c16="http://schemas.microsoft.com/office/drawing/2014/chart" uri="{C3380CC4-5D6E-409C-BE32-E72D297353CC}">
              <c16:uniqueId val="{00000000-4A04-4AFE-AA68-064943106797}"/>
            </c:ext>
          </c:extLst>
        </c:ser>
        <c:dLbls>
          <c:showLegendKey val="0"/>
          <c:showVal val="0"/>
          <c:showCatName val="0"/>
          <c:showSerName val="0"/>
          <c:showPercent val="0"/>
          <c:showBubbleSize val="0"/>
        </c:dLbls>
        <c:smooth val="0"/>
        <c:axId val="64382051"/>
        <c:axId val="8015511"/>
      </c:lineChart>
      <c:dateAx>
        <c:axId val="6438205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8015511"/>
        <c:crosses val="autoZero"/>
        <c:auto val="1"/>
        <c:lblOffset val="100"/>
        <c:baseTimeUnit val="months"/>
        <c:minorUnit val="1"/>
      </c:dateAx>
      <c:valAx>
        <c:axId val="8015511"/>
        <c:scaling>
          <c:orientation val="minMax"/>
          <c:max val="5.3395889115178598E-2"/>
          <c:min val="3.20266653707914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438205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Treasury 5Y Forward Curve'!$P$3:$P$123</c:f>
              <c:numCache>
                <c:formatCode>0.00%</c:formatCode>
                <c:ptCount val="121"/>
                <c:pt idx="0">
                  <c:v>4.3245400000000003E-2</c:v>
                </c:pt>
                <c:pt idx="1">
                  <c:v>4.3319200000000002E-2</c:v>
                </c:pt>
                <c:pt idx="2">
                  <c:v>4.32757E-2</c:v>
                </c:pt>
                <c:pt idx="3">
                  <c:v>4.3142699999999999E-2</c:v>
                </c:pt>
                <c:pt idx="4">
                  <c:v>4.3010100000000002E-2</c:v>
                </c:pt>
                <c:pt idx="5">
                  <c:v>4.2816800000000002E-2</c:v>
                </c:pt>
                <c:pt idx="6">
                  <c:v>4.2651500000000002E-2</c:v>
                </c:pt>
                <c:pt idx="7">
                  <c:v>4.24765E-2</c:v>
                </c:pt>
                <c:pt idx="8">
                  <c:v>4.23141E-2</c:v>
                </c:pt>
                <c:pt idx="9">
                  <c:v>4.2162699999999997E-2</c:v>
                </c:pt>
                <c:pt idx="10">
                  <c:v>4.19999E-2</c:v>
                </c:pt>
                <c:pt idx="11">
                  <c:v>4.18783E-2</c:v>
                </c:pt>
                <c:pt idx="12">
                  <c:v>4.1748800000000003E-2</c:v>
                </c:pt>
                <c:pt idx="13">
                  <c:v>4.1631099999999997E-2</c:v>
                </c:pt>
                <c:pt idx="14">
                  <c:v>4.1528500000000003E-2</c:v>
                </c:pt>
                <c:pt idx="15">
                  <c:v>4.1428800000000002E-2</c:v>
                </c:pt>
                <c:pt idx="16">
                  <c:v>4.1318000000000001E-2</c:v>
                </c:pt>
                <c:pt idx="17">
                  <c:v>4.1232400000000002E-2</c:v>
                </c:pt>
                <c:pt idx="18">
                  <c:v>4.1151600000000003E-2</c:v>
                </c:pt>
                <c:pt idx="19">
                  <c:v>4.1062500000000002E-2</c:v>
                </c:pt>
                <c:pt idx="20">
                  <c:v>4.09862E-2</c:v>
                </c:pt>
                <c:pt idx="21">
                  <c:v>4.0900899999999997E-2</c:v>
                </c:pt>
                <c:pt idx="22">
                  <c:v>4.0806299999999997E-2</c:v>
                </c:pt>
                <c:pt idx="23">
                  <c:v>4.0718900000000002E-2</c:v>
                </c:pt>
                <c:pt idx="24">
                  <c:v>4.0611599999999998E-2</c:v>
                </c:pt>
                <c:pt idx="25">
                  <c:v>4.0519100000000002E-2</c:v>
                </c:pt>
                <c:pt idx="26">
                  <c:v>4.0407600000000002E-2</c:v>
                </c:pt>
                <c:pt idx="27">
                  <c:v>4.02917E-2</c:v>
                </c:pt>
                <c:pt idx="28">
                  <c:v>4.0196299999999997E-2</c:v>
                </c:pt>
                <c:pt idx="29">
                  <c:v>4.00849E-2</c:v>
                </c:pt>
                <c:pt idx="30">
                  <c:v>3.9979899999999999E-2</c:v>
                </c:pt>
                <c:pt idx="31">
                  <c:v>3.9870999999999997E-2</c:v>
                </c:pt>
                <c:pt idx="32">
                  <c:v>3.9775499999999998E-2</c:v>
                </c:pt>
                <c:pt idx="33">
                  <c:v>3.9676200000000002E-2</c:v>
                </c:pt>
                <c:pt idx="34">
                  <c:v>3.9591599999999998E-2</c:v>
                </c:pt>
                <c:pt idx="35">
                  <c:v>3.9521000000000001E-2</c:v>
                </c:pt>
                <c:pt idx="36">
                  <c:v>3.9450800000000001E-2</c:v>
                </c:pt>
                <c:pt idx="37">
                  <c:v>3.9399299999999998E-2</c:v>
                </c:pt>
                <c:pt idx="38">
                  <c:v>3.9348099999999997E-2</c:v>
                </c:pt>
                <c:pt idx="39">
                  <c:v>3.9307099999999998E-2</c:v>
                </c:pt>
                <c:pt idx="40">
                  <c:v>3.9283699999999998E-2</c:v>
                </c:pt>
                <c:pt idx="41">
                  <c:v>3.9255400000000003E-2</c:v>
                </c:pt>
                <c:pt idx="42">
                  <c:v>3.9238099999999998E-2</c:v>
                </c:pt>
                <c:pt idx="43">
                  <c:v>3.9224799999999997E-2</c:v>
                </c:pt>
                <c:pt idx="44">
                  <c:v>3.9221499999999999E-2</c:v>
                </c:pt>
                <c:pt idx="45">
                  <c:v>3.9222300000000002E-2</c:v>
                </c:pt>
                <c:pt idx="46">
                  <c:v>3.9223000000000001E-2</c:v>
                </c:pt>
                <c:pt idx="47">
                  <c:v>3.9237099999999997E-2</c:v>
                </c:pt>
                <c:pt idx="48">
                  <c:v>3.9252799999999997E-2</c:v>
                </c:pt>
                <c:pt idx="49">
                  <c:v>3.9276899999999997E-2</c:v>
                </c:pt>
                <c:pt idx="50">
                  <c:v>3.93043E-2</c:v>
                </c:pt>
                <c:pt idx="51">
                  <c:v>3.9334399999999999E-2</c:v>
                </c:pt>
                <c:pt idx="52">
                  <c:v>3.9394100000000001E-2</c:v>
                </c:pt>
                <c:pt idx="53">
                  <c:v>3.9431899999999999E-2</c:v>
                </c:pt>
                <c:pt idx="54">
                  <c:v>3.9477499999999999E-2</c:v>
                </c:pt>
                <c:pt idx="55">
                  <c:v>3.95205E-2</c:v>
                </c:pt>
                <c:pt idx="56">
                  <c:v>3.9570599999999997E-2</c:v>
                </c:pt>
                <c:pt idx="57">
                  <c:v>3.9622699999999997E-2</c:v>
                </c:pt>
                <c:pt idx="58">
                  <c:v>3.9671400000000002E-2</c:v>
                </c:pt>
                <c:pt idx="59">
                  <c:v>3.97314E-2</c:v>
                </c:pt>
                <c:pt idx="60">
                  <c:v>3.9782600000000001E-2</c:v>
                </c:pt>
                <c:pt idx="61">
                  <c:v>3.98407E-2</c:v>
                </c:pt>
                <c:pt idx="62">
                  <c:v>3.9898999999999997E-2</c:v>
                </c:pt>
                <c:pt idx="63">
                  <c:v>3.9956999999999999E-2</c:v>
                </c:pt>
                <c:pt idx="64">
                  <c:v>3.9995200000000002E-2</c:v>
                </c:pt>
                <c:pt idx="65">
                  <c:v>4.0058000000000003E-2</c:v>
                </c:pt>
                <c:pt idx="66">
                  <c:v>4.0120999999999997E-2</c:v>
                </c:pt>
                <c:pt idx="67">
                  <c:v>4.0186199999999998E-2</c:v>
                </c:pt>
                <c:pt idx="68">
                  <c:v>4.02584E-2</c:v>
                </c:pt>
                <c:pt idx="69">
                  <c:v>4.0328999999999997E-2</c:v>
                </c:pt>
                <c:pt idx="70">
                  <c:v>4.04039E-2</c:v>
                </c:pt>
                <c:pt idx="71">
                  <c:v>4.0478199999999999E-2</c:v>
                </c:pt>
                <c:pt idx="72">
                  <c:v>4.0559400000000002E-2</c:v>
                </c:pt>
                <c:pt idx="73">
                  <c:v>4.0652199999999999E-2</c:v>
                </c:pt>
                <c:pt idx="74">
                  <c:v>4.0736000000000001E-2</c:v>
                </c:pt>
                <c:pt idx="75">
                  <c:v>4.08327E-2</c:v>
                </c:pt>
                <c:pt idx="76">
                  <c:v>4.0931700000000001E-2</c:v>
                </c:pt>
                <c:pt idx="77">
                  <c:v>4.1036000000000003E-2</c:v>
                </c:pt>
                <c:pt idx="78">
                  <c:v>4.1146799999999997E-2</c:v>
                </c:pt>
                <c:pt idx="79">
                  <c:v>4.1270300000000003E-2</c:v>
                </c:pt>
                <c:pt idx="80">
                  <c:v>4.1384999999999998E-2</c:v>
                </c:pt>
                <c:pt idx="81">
                  <c:v>4.15156E-2</c:v>
                </c:pt>
                <c:pt idx="82">
                  <c:v>4.1651000000000001E-2</c:v>
                </c:pt>
                <c:pt idx="83">
                  <c:v>4.1788699999999998E-2</c:v>
                </c:pt>
                <c:pt idx="84">
                  <c:v>4.1938200000000002E-2</c:v>
                </c:pt>
                <c:pt idx="85">
                  <c:v>4.2100100000000001E-2</c:v>
                </c:pt>
                <c:pt idx="86">
                  <c:v>4.2258900000000002E-2</c:v>
                </c:pt>
                <c:pt idx="87">
                  <c:v>4.2443700000000001E-2</c:v>
                </c:pt>
                <c:pt idx="88">
                  <c:v>4.2614199999999998E-2</c:v>
                </c:pt>
                <c:pt idx="89">
                  <c:v>4.2785299999999998E-2</c:v>
                </c:pt>
                <c:pt idx="90">
                  <c:v>4.2972700000000003E-2</c:v>
                </c:pt>
                <c:pt idx="91">
                  <c:v>4.3173000000000003E-2</c:v>
                </c:pt>
                <c:pt idx="92">
                  <c:v>4.3364E-2</c:v>
                </c:pt>
                <c:pt idx="93">
                  <c:v>4.3569900000000002E-2</c:v>
                </c:pt>
                <c:pt idx="94">
                  <c:v>4.3772699999999998E-2</c:v>
                </c:pt>
                <c:pt idx="95">
                  <c:v>4.3982399999999998E-2</c:v>
                </c:pt>
                <c:pt idx="96">
                  <c:v>4.4211300000000002E-2</c:v>
                </c:pt>
                <c:pt idx="97">
                  <c:v>4.44132E-2</c:v>
                </c:pt>
                <c:pt idx="98">
                  <c:v>4.4633600000000002E-2</c:v>
                </c:pt>
                <c:pt idx="99">
                  <c:v>4.4866400000000001E-2</c:v>
                </c:pt>
                <c:pt idx="100">
                  <c:v>4.5106399999999998E-2</c:v>
                </c:pt>
                <c:pt idx="101">
                  <c:v>4.5325200000000003E-2</c:v>
                </c:pt>
                <c:pt idx="102">
                  <c:v>4.5550899999999998E-2</c:v>
                </c:pt>
                <c:pt idx="103">
                  <c:v>4.5779E-2</c:v>
                </c:pt>
                <c:pt idx="104">
                  <c:v>4.6005900000000002E-2</c:v>
                </c:pt>
                <c:pt idx="105">
                  <c:v>4.62522E-2</c:v>
                </c:pt>
                <c:pt idx="106">
                  <c:v>4.6460700000000001E-2</c:v>
                </c:pt>
                <c:pt idx="107">
                  <c:v>4.6686499999999999E-2</c:v>
                </c:pt>
                <c:pt idx="108">
                  <c:v>4.6920000000000003E-2</c:v>
                </c:pt>
                <c:pt idx="109">
                  <c:v>4.7135900000000001E-2</c:v>
                </c:pt>
                <c:pt idx="110">
                  <c:v>4.7358499999999998E-2</c:v>
                </c:pt>
                <c:pt idx="111">
                  <c:v>4.7581699999999998E-2</c:v>
                </c:pt>
                <c:pt idx="112">
                  <c:v>4.7766099999999999E-2</c:v>
                </c:pt>
                <c:pt idx="113">
                  <c:v>4.7980399999999999E-2</c:v>
                </c:pt>
                <c:pt idx="114">
                  <c:v>4.8197200000000003E-2</c:v>
                </c:pt>
                <c:pt idx="115">
                  <c:v>4.8397000000000003E-2</c:v>
                </c:pt>
                <c:pt idx="116">
                  <c:v>4.85989E-2</c:v>
                </c:pt>
                <c:pt idx="117">
                  <c:v>4.8799500000000003E-2</c:v>
                </c:pt>
                <c:pt idx="118">
                  <c:v>4.8985500000000001E-2</c:v>
                </c:pt>
                <c:pt idx="119">
                  <c:v>4.9184600000000002E-2</c:v>
                </c:pt>
                <c:pt idx="120">
                  <c:v>4.93537E-2</c:v>
                </c:pt>
              </c:numCache>
            </c:numRef>
          </c:val>
          <c:smooth val="0"/>
          <c:extLst>
            <c:ext xmlns:c16="http://schemas.microsoft.com/office/drawing/2014/chart" uri="{C3380CC4-5D6E-409C-BE32-E72D297353CC}">
              <c16:uniqueId val="{00000000-9859-4766-A2A8-99072BB48AA9}"/>
            </c:ext>
          </c:extLst>
        </c:ser>
        <c:dLbls>
          <c:showLegendKey val="0"/>
          <c:showVal val="0"/>
          <c:showCatName val="0"/>
          <c:showSerName val="0"/>
          <c:showPercent val="0"/>
          <c:showBubbleSize val="0"/>
        </c:dLbls>
        <c:smooth val="0"/>
        <c:axId val="57889023"/>
        <c:axId val="30100726"/>
      </c:lineChart>
      <c:dateAx>
        <c:axId val="5788902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30100726"/>
        <c:crosses val="autoZero"/>
        <c:auto val="1"/>
        <c:lblOffset val="100"/>
        <c:baseTimeUnit val="months"/>
        <c:minorUnit val="1"/>
      </c:dateAx>
      <c:valAx>
        <c:axId val="30100726"/>
        <c:scaling>
          <c:orientation val="minMax"/>
          <c:max val="5.1853731084814697E-2"/>
          <c:min val="3.67214918398183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788902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44874</c:v>
                </c:pt>
                <c:pt idx="1">
                  <c:v>44904</c:v>
                </c:pt>
                <c:pt idx="2">
                  <c:v>44935</c:v>
                </c:pt>
                <c:pt idx="3">
                  <c:v>44966</c:v>
                </c:pt>
                <c:pt idx="4">
                  <c:v>44994</c:v>
                </c:pt>
                <c:pt idx="5">
                  <c:v>45026</c:v>
                </c:pt>
                <c:pt idx="6">
                  <c:v>45055</c:v>
                </c:pt>
                <c:pt idx="7">
                  <c:v>45086</c:v>
                </c:pt>
                <c:pt idx="8">
                  <c:v>45117</c:v>
                </c:pt>
                <c:pt idx="9">
                  <c:v>45147</c:v>
                </c:pt>
                <c:pt idx="10">
                  <c:v>45180</c:v>
                </c:pt>
                <c:pt idx="11">
                  <c:v>45208</c:v>
                </c:pt>
                <c:pt idx="12">
                  <c:v>45239</c:v>
                </c:pt>
                <c:pt idx="13">
                  <c:v>45271</c:v>
                </c:pt>
                <c:pt idx="14">
                  <c:v>45300</c:v>
                </c:pt>
                <c:pt idx="15">
                  <c:v>45331</c:v>
                </c:pt>
                <c:pt idx="16">
                  <c:v>45362</c:v>
                </c:pt>
                <c:pt idx="17">
                  <c:v>45391</c:v>
                </c:pt>
                <c:pt idx="18">
                  <c:v>45421</c:v>
                </c:pt>
                <c:pt idx="19">
                  <c:v>45453</c:v>
                </c:pt>
                <c:pt idx="20">
                  <c:v>45482</c:v>
                </c:pt>
                <c:pt idx="21">
                  <c:v>45513</c:v>
                </c:pt>
                <c:pt idx="22">
                  <c:v>45544</c:v>
                </c:pt>
                <c:pt idx="23">
                  <c:v>45574</c:v>
                </c:pt>
                <c:pt idx="24">
                  <c:v>45607</c:v>
                </c:pt>
                <c:pt idx="25">
                  <c:v>45635</c:v>
                </c:pt>
                <c:pt idx="26">
                  <c:v>45666</c:v>
                </c:pt>
                <c:pt idx="27">
                  <c:v>45698</c:v>
                </c:pt>
                <c:pt idx="28">
                  <c:v>45726</c:v>
                </c:pt>
                <c:pt idx="29">
                  <c:v>45756</c:v>
                </c:pt>
                <c:pt idx="30">
                  <c:v>45786</c:v>
                </c:pt>
                <c:pt idx="31">
                  <c:v>45817</c:v>
                </c:pt>
                <c:pt idx="32">
                  <c:v>45847</c:v>
                </c:pt>
                <c:pt idx="33">
                  <c:v>45880</c:v>
                </c:pt>
                <c:pt idx="34">
                  <c:v>45909</c:v>
                </c:pt>
                <c:pt idx="35">
                  <c:v>45939</c:v>
                </c:pt>
                <c:pt idx="36">
                  <c:v>45971</c:v>
                </c:pt>
                <c:pt idx="37">
                  <c:v>46000</c:v>
                </c:pt>
                <c:pt idx="38">
                  <c:v>46031</c:v>
                </c:pt>
                <c:pt idx="39">
                  <c:v>46062</c:v>
                </c:pt>
                <c:pt idx="40">
                  <c:v>46090</c:v>
                </c:pt>
                <c:pt idx="41">
                  <c:v>46121</c:v>
                </c:pt>
                <c:pt idx="42">
                  <c:v>46153</c:v>
                </c:pt>
                <c:pt idx="43">
                  <c:v>46182</c:v>
                </c:pt>
                <c:pt idx="44">
                  <c:v>46212</c:v>
                </c:pt>
                <c:pt idx="45">
                  <c:v>46244</c:v>
                </c:pt>
                <c:pt idx="46">
                  <c:v>46274</c:v>
                </c:pt>
                <c:pt idx="47">
                  <c:v>46304</c:v>
                </c:pt>
                <c:pt idx="48">
                  <c:v>46335</c:v>
                </c:pt>
                <c:pt idx="49">
                  <c:v>46365</c:v>
                </c:pt>
                <c:pt idx="50">
                  <c:v>46398</c:v>
                </c:pt>
                <c:pt idx="51">
                  <c:v>46427</c:v>
                </c:pt>
                <c:pt idx="52">
                  <c:v>46455</c:v>
                </c:pt>
                <c:pt idx="53">
                  <c:v>46486</c:v>
                </c:pt>
                <c:pt idx="54">
                  <c:v>46517</c:v>
                </c:pt>
                <c:pt idx="55">
                  <c:v>46547</c:v>
                </c:pt>
                <c:pt idx="56">
                  <c:v>46577</c:v>
                </c:pt>
                <c:pt idx="57">
                  <c:v>46608</c:v>
                </c:pt>
                <c:pt idx="58">
                  <c:v>46639</c:v>
                </c:pt>
                <c:pt idx="59">
                  <c:v>46671</c:v>
                </c:pt>
                <c:pt idx="60">
                  <c:v>46700</c:v>
                </c:pt>
                <c:pt idx="61">
                  <c:v>46730</c:v>
                </c:pt>
                <c:pt idx="62">
                  <c:v>46762</c:v>
                </c:pt>
                <c:pt idx="63">
                  <c:v>46792</c:v>
                </c:pt>
                <c:pt idx="64">
                  <c:v>46821</c:v>
                </c:pt>
                <c:pt idx="65">
                  <c:v>46853</c:v>
                </c:pt>
                <c:pt idx="66">
                  <c:v>46882</c:v>
                </c:pt>
                <c:pt idx="67">
                  <c:v>46913</c:v>
                </c:pt>
                <c:pt idx="68">
                  <c:v>46944</c:v>
                </c:pt>
                <c:pt idx="69">
                  <c:v>46974</c:v>
                </c:pt>
                <c:pt idx="70">
                  <c:v>47007</c:v>
                </c:pt>
                <c:pt idx="71">
                  <c:v>47035</c:v>
                </c:pt>
                <c:pt idx="72">
                  <c:v>47066</c:v>
                </c:pt>
                <c:pt idx="73">
                  <c:v>47098</c:v>
                </c:pt>
                <c:pt idx="74">
                  <c:v>47127</c:v>
                </c:pt>
                <c:pt idx="75">
                  <c:v>47158</c:v>
                </c:pt>
                <c:pt idx="76">
                  <c:v>47186</c:v>
                </c:pt>
                <c:pt idx="77">
                  <c:v>47217</c:v>
                </c:pt>
                <c:pt idx="78">
                  <c:v>47247</c:v>
                </c:pt>
                <c:pt idx="79">
                  <c:v>47280</c:v>
                </c:pt>
                <c:pt idx="80">
                  <c:v>47308</c:v>
                </c:pt>
                <c:pt idx="81">
                  <c:v>47339</c:v>
                </c:pt>
                <c:pt idx="82">
                  <c:v>47371</c:v>
                </c:pt>
                <c:pt idx="83">
                  <c:v>47400</c:v>
                </c:pt>
                <c:pt idx="84">
                  <c:v>47431</c:v>
                </c:pt>
                <c:pt idx="85">
                  <c:v>47462</c:v>
                </c:pt>
                <c:pt idx="86">
                  <c:v>47492</c:v>
                </c:pt>
                <c:pt idx="87">
                  <c:v>47525</c:v>
                </c:pt>
                <c:pt idx="88">
                  <c:v>47553</c:v>
                </c:pt>
                <c:pt idx="89">
                  <c:v>47582</c:v>
                </c:pt>
                <c:pt idx="90">
                  <c:v>47612</c:v>
                </c:pt>
                <c:pt idx="91">
                  <c:v>47644</c:v>
                </c:pt>
                <c:pt idx="92">
                  <c:v>47673</c:v>
                </c:pt>
                <c:pt idx="93">
                  <c:v>47704</c:v>
                </c:pt>
                <c:pt idx="94">
                  <c:v>47735</c:v>
                </c:pt>
                <c:pt idx="95">
                  <c:v>47765</c:v>
                </c:pt>
                <c:pt idx="96">
                  <c:v>47798</c:v>
                </c:pt>
                <c:pt idx="97">
                  <c:v>47826</c:v>
                </c:pt>
                <c:pt idx="98">
                  <c:v>47857</c:v>
                </c:pt>
                <c:pt idx="99">
                  <c:v>47889</c:v>
                </c:pt>
                <c:pt idx="100">
                  <c:v>47917</c:v>
                </c:pt>
                <c:pt idx="101">
                  <c:v>47947</c:v>
                </c:pt>
                <c:pt idx="102">
                  <c:v>47977</c:v>
                </c:pt>
                <c:pt idx="103">
                  <c:v>48008</c:v>
                </c:pt>
                <c:pt idx="104">
                  <c:v>48038</c:v>
                </c:pt>
                <c:pt idx="105">
                  <c:v>48071</c:v>
                </c:pt>
                <c:pt idx="106">
                  <c:v>48100</c:v>
                </c:pt>
                <c:pt idx="107">
                  <c:v>48130</c:v>
                </c:pt>
                <c:pt idx="108">
                  <c:v>48162</c:v>
                </c:pt>
                <c:pt idx="109">
                  <c:v>48191</c:v>
                </c:pt>
                <c:pt idx="110">
                  <c:v>48222</c:v>
                </c:pt>
                <c:pt idx="111">
                  <c:v>48253</c:v>
                </c:pt>
                <c:pt idx="112">
                  <c:v>48282</c:v>
                </c:pt>
                <c:pt idx="113">
                  <c:v>48313</c:v>
                </c:pt>
                <c:pt idx="114">
                  <c:v>48344</c:v>
                </c:pt>
                <c:pt idx="115">
                  <c:v>48374</c:v>
                </c:pt>
                <c:pt idx="116">
                  <c:v>48404</c:v>
                </c:pt>
                <c:pt idx="117">
                  <c:v>48435</c:v>
                </c:pt>
                <c:pt idx="118">
                  <c:v>48466</c:v>
                </c:pt>
                <c:pt idx="119">
                  <c:v>48498</c:v>
                </c:pt>
                <c:pt idx="120">
                  <c:v>48527</c:v>
                </c:pt>
              </c:numCache>
            </c:numRef>
          </c:cat>
          <c:val>
            <c:numRef>
              <c:f>'US Treasury 7Y Forward Curve'!$P$3:$P$123</c:f>
              <c:numCache>
                <c:formatCode>0.00%</c:formatCode>
                <c:ptCount val="121"/>
                <c:pt idx="0">
                  <c:v>4.2498000000000001E-2</c:v>
                </c:pt>
                <c:pt idx="1">
                  <c:v>4.25554E-2</c:v>
                </c:pt>
                <c:pt idx="2">
                  <c:v>4.2520099999999998E-2</c:v>
                </c:pt>
                <c:pt idx="3">
                  <c:v>4.24147E-2</c:v>
                </c:pt>
                <c:pt idx="4">
                  <c:v>4.2293900000000002E-2</c:v>
                </c:pt>
                <c:pt idx="5">
                  <c:v>4.2135499999999999E-2</c:v>
                </c:pt>
                <c:pt idx="6">
                  <c:v>4.19975E-2</c:v>
                </c:pt>
                <c:pt idx="7">
                  <c:v>4.18474E-2</c:v>
                </c:pt>
                <c:pt idx="8">
                  <c:v>4.1705600000000002E-2</c:v>
                </c:pt>
                <c:pt idx="9">
                  <c:v>4.1570099999999999E-2</c:v>
                </c:pt>
                <c:pt idx="10">
                  <c:v>4.1420600000000002E-2</c:v>
                </c:pt>
                <c:pt idx="11">
                  <c:v>4.1306900000000001E-2</c:v>
                </c:pt>
                <c:pt idx="12">
                  <c:v>4.11831E-2</c:v>
                </c:pt>
                <c:pt idx="13">
                  <c:v>4.1067899999999997E-2</c:v>
                </c:pt>
                <c:pt idx="14">
                  <c:v>4.0965500000000002E-2</c:v>
                </c:pt>
                <c:pt idx="15">
                  <c:v>4.0864499999999998E-2</c:v>
                </c:pt>
                <c:pt idx="16">
                  <c:v>4.0758599999999999E-2</c:v>
                </c:pt>
                <c:pt idx="17">
                  <c:v>4.0671300000000001E-2</c:v>
                </c:pt>
                <c:pt idx="18">
                  <c:v>4.0589399999999998E-2</c:v>
                </c:pt>
                <c:pt idx="19">
                  <c:v>4.0500800000000003E-2</c:v>
                </c:pt>
                <c:pt idx="20">
                  <c:v>4.0427200000000003E-2</c:v>
                </c:pt>
                <c:pt idx="21">
                  <c:v>4.0348000000000002E-2</c:v>
                </c:pt>
                <c:pt idx="22">
                  <c:v>4.0263599999999997E-2</c:v>
                </c:pt>
                <c:pt idx="23">
                  <c:v>4.0190700000000003E-2</c:v>
                </c:pt>
                <c:pt idx="24">
                  <c:v>4.0105599999999998E-2</c:v>
                </c:pt>
                <c:pt idx="25">
                  <c:v>4.0037299999999998E-2</c:v>
                </c:pt>
                <c:pt idx="26">
                  <c:v>3.9958100000000003E-2</c:v>
                </c:pt>
                <c:pt idx="27">
                  <c:v>3.9880899999999997E-2</c:v>
                </c:pt>
                <c:pt idx="28">
                  <c:v>3.9837299999999999E-2</c:v>
                </c:pt>
                <c:pt idx="29">
                  <c:v>3.9770699999999999E-2</c:v>
                </c:pt>
                <c:pt idx="30">
                  <c:v>3.9714199999999998E-2</c:v>
                </c:pt>
                <c:pt idx="31">
                  <c:v>3.9658699999999998E-2</c:v>
                </c:pt>
                <c:pt idx="32">
                  <c:v>3.9617600000000003E-2</c:v>
                </c:pt>
                <c:pt idx="33">
                  <c:v>3.9580999999999998E-2</c:v>
                </c:pt>
                <c:pt idx="34">
                  <c:v>3.9553600000000001E-2</c:v>
                </c:pt>
                <c:pt idx="35">
                  <c:v>3.9543700000000001E-2</c:v>
                </c:pt>
                <c:pt idx="36">
                  <c:v>3.9539900000000003E-2</c:v>
                </c:pt>
                <c:pt idx="37">
                  <c:v>3.9550000000000002E-2</c:v>
                </c:pt>
                <c:pt idx="38">
                  <c:v>3.9565900000000001E-2</c:v>
                </c:pt>
                <c:pt idx="39">
                  <c:v>3.9593200000000002E-2</c:v>
                </c:pt>
                <c:pt idx="40">
                  <c:v>3.96327E-2</c:v>
                </c:pt>
                <c:pt idx="41">
                  <c:v>3.9674500000000001E-2</c:v>
                </c:pt>
                <c:pt idx="42">
                  <c:v>3.9730300000000003E-2</c:v>
                </c:pt>
                <c:pt idx="43">
                  <c:v>3.9783699999999998E-2</c:v>
                </c:pt>
                <c:pt idx="44">
                  <c:v>3.9849900000000001E-2</c:v>
                </c:pt>
                <c:pt idx="45">
                  <c:v>3.9924899999999999E-2</c:v>
                </c:pt>
                <c:pt idx="46">
                  <c:v>3.9995200000000002E-2</c:v>
                </c:pt>
                <c:pt idx="47">
                  <c:v>4.0078900000000001E-2</c:v>
                </c:pt>
                <c:pt idx="48">
                  <c:v>4.0165899999999997E-2</c:v>
                </c:pt>
                <c:pt idx="49">
                  <c:v>4.0259000000000003E-2</c:v>
                </c:pt>
                <c:pt idx="50">
                  <c:v>4.0361099999999997E-2</c:v>
                </c:pt>
                <c:pt idx="51">
                  <c:v>4.0456300000000001E-2</c:v>
                </c:pt>
                <c:pt idx="52">
                  <c:v>4.0558299999999999E-2</c:v>
                </c:pt>
                <c:pt idx="53">
                  <c:v>4.0663299999999999E-2</c:v>
                </c:pt>
                <c:pt idx="54">
                  <c:v>4.0775199999999998E-2</c:v>
                </c:pt>
                <c:pt idx="55">
                  <c:v>4.0880600000000003E-2</c:v>
                </c:pt>
                <c:pt idx="56">
                  <c:v>4.0991899999999998E-2</c:v>
                </c:pt>
                <c:pt idx="57">
                  <c:v>4.1105200000000001E-2</c:v>
                </c:pt>
                <c:pt idx="58">
                  <c:v>4.1212499999999999E-2</c:v>
                </c:pt>
                <c:pt idx="59">
                  <c:v>4.1331899999999998E-2</c:v>
                </c:pt>
                <c:pt idx="60">
                  <c:v>4.1434899999999997E-2</c:v>
                </c:pt>
                <c:pt idx="61">
                  <c:v>4.1545499999999999E-2</c:v>
                </c:pt>
                <c:pt idx="62">
                  <c:v>4.1657699999999999E-2</c:v>
                </c:pt>
                <c:pt idx="63">
                  <c:v>4.1764599999999999E-2</c:v>
                </c:pt>
                <c:pt idx="64">
                  <c:v>4.1853599999999998E-2</c:v>
                </c:pt>
                <c:pt idx="65">
                  <c:v>4.1964700000000001E-2</c:v>
                </c:pt>
                <c:pt idx="66">
                  <c:v>4.2070099999999999E-2</c:v>
                </c:pt>
                <c:pt idx="67">
                  <c:v>4.2178E-2</c:v>
                </c:pt>
                <c:pt idx="68">
                  <c:v>4.22914E-2</c:v>
                </c:pt>
                <c:pt idx="69">
                  <c:v>4.2399399999999997E-2</c:v>
                </c:pt>
                <c:pt idx="70">
                  <c:v>4.25122E-2</c:v>
                </c:pt>
                <c:pt idx="71">
                  <c:v>4.2617500000000003E-2</c:v>
                </c:pt>
                <c:pt idx="72">
                  <c:v>4.2730200000000003E-2</c:v>
                </c:pt>
                <c:pt idx="73">
                  <c:v>4.2853299999999997E-2</c:v>
                </c:pt>
                <c:pt idx="74">
                  <c:v>4.2961800000000001E-2</c:v>
                </c:pt>
                <c:pt idx="75">
                  <c:v>4.3082500000000003E-2</c:v>
                </c:pt>
                <c:pt idx="76">
                  <c:v>4.3219199999999999E-2</c:v>
                </c:pt>
                <c:pt idx="77">
                  <c:v>4.3341999999999999E-2</c:v>
                </c:pt>
                <c:pt idx="78">
                  <c:v>4.3468699999999999E-2</c:v>
                </c:pt>
                <c:pt idx="79">
                  <c:v>4.36058E-2</c:v>
                </c:pt>
                <c:pt idx="80">
                  <c:v>4.3729900000000002E-2</c:v>
                </c:pt>
                <c:pt idx="81">
                  <c:v>4.3867700000000003E-2</c:v>
                </c:pt>
                <c:pt idx="82">
                  <c:v>4.40066E-2</c:v>
                </c:pt>
                <c:pt idx="83">
                  <c:v>4.4145400000000001E-2</c:v>
                </c:pt>
                <c:pt idx="84">
                  <c:v>4.4292199999999997E-2</c:v>
                </c:pt>
                <c:pt idx="85">
                  <c:v>4.4448700000000001E-2</c:v>
                </c:pt>
                <c:pt idx="86">
                  <c:v>4.4598699999999998E-2</c:v>
                </c:pt>
                <c:pt idx="87">
                  <c:v>4.4770600000000001E-2</c:v>
                </c:pt>
                <c:pt idx="88">
                  <c:v>4.4928700000000002E-2</c:v>
                </c:pt>
                <c:pt idx="89">
                  <c:v>4.5083100000000001E-2</c:v>
                </c:pt>
                <c:pt idx="90">
                  <c:v>4.5251100000000002E-2</c:v>
                </c:pt>
                <c:pt idx="91">
                  <c:v>4.5427299999999997E-2</c:v>
                </c:pt>
                <c:pt idx="92">
                  <c:v>4.5594599999999999E-2</c:v>
                </c:pt>
                <c:pt idx="93">
                  <c:v>4.5772500000000001E-2</c:v>
                </c:pt>
                <c:pt idx="94">
                  <c:v>4.59443E-2</c:v>
                </c:pt>
                <c:pt idx="95">
                  <c:v>4.61226E-2</c:v>
                </c:pt>
                <c:pt idx="96">
                  <c:v>4.6313899999999998E-2</c:v>
                </c:pt>
                <c:pt idx="97">
                  <c:v>4.6482500000000003E-2</c:v>
                </c:pt>
                <c:pt idx="98">
                  <c:v>4.6663700000000002E-2</c:v>
                </c:pt>
                <c:pt idx="99">
                  <c:v>4.6854199999999999E-2</c:v>
                </c:pt>
                <c:pt idx="100">
                  <c:v>4.7031000000000003E-2</c:v>
                </c:pt>
                <c:pt idx="101">
                  <c:v>4.7206600000000001E-2</c:v>
                </c:pt>
                <c:pt idx="102">
                  <c:v>4.7388E-2</c:v>
                </c:pt>
                <c:pt idx="103">
                  <c:v>4.7568399999999997E-2</c:v>
                </c:pt>
                <c:pt idx="104">
                  <c:v>4.7748199999999998E-2</c:v>
                </c:pt>
                <c:pt idx="105">
                  <c:v>4.79411E-2</c:v>
                </c:pt>
                <c:pt idx="106">
                  <c:v>4.8100499999999997E-2</c:v>
                </c:pt>
                <c:pt idx="107">
                  <c:v>4.8275699999999998E-2</c:v>
                </c:pt>
                <c:pt idx="108">
                  <c:v>4.8453700000000002E-2</c:v>
                </c:pt>
                <c:pt idx="109">
                  <c:v>4.8618799999999997E-2</c:v>
                </c:pt>
                <c:pt idx="110">
                  <c:v>4.87859E-2</c:v>
                </c:pt>
                <c:pt idx="111">
                  <c:v>4.8953099999999999E-2</c:v>
                </c:pt>
                <c:pt idx="112">
                  <c:v>4.9092999999999998E-2</c:v>
                </c:pt>
                <c:pt idx="113">
                  <c:v>4.9250000000000002E-2</c:v>
                </c:pt>
                <c:pt idx="114">
                  <c:v>4.9409599999999998E-2</c:v>
                </c:pt>
                <c:pt idx="115">
                  <c:v>4.9553199999999999E-2</c:v>
                </c:pt>
                <c:pt idx="116">
                  <c:v>4.9699199999999999E-2</c:v>
                </c:pt>
                <c:pt idx="117">
                  <c:v>4.98416E-2</c:v>
                </c:pt>
                <c:pt idx="118">
                  <c:v>4.9969E-2</c:v>
                </c:pt>
                <c:pt idx="119">
                  <c:v>5.0108199999999999E-2</c:v>
                </c:pt>
                <c:pt idx="120">
                  <c:v>5.0222900000000001E-2</c:v>
                </c:pt>
              </c:numCache>
            </c:numRef>
          </c:val>
          <c:smooth val="0"/>
          <c:extLst>
            <c:ext xmlns:c16="http://schemas.microsoft.com/office/drawing/2014/chart" uri="{C3380CC4-5D6E-409C-BE32-E72D297353CC}">
              <c16:uniqueId val="{00000000-D22E-448C-8DCE-17168723334D}"/>
            </c:ext>
          </c:extLst>
        </c:ser>
        <c:dLbls>
          <c:showLegendKey val="0"/>
          <c:showVal val="0"/>
          <c:showCatName val="0"/>
          <c:showSerName val="0"/>
          <c:showPercent val="0"/>
          <c:showBubbleSize val="0"/>
        </c:dLbls>
        <c:smooth val="0"/>
        <c:axId val="12471488"/>
        <c:axId val="61147801"/>
      </c:lineChart>
      <c:dateAx>
        <c:axId val="1247148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1147801"/>
        <c:crosses val="autoZero"/>
        <c:auto val="1"/>
        <c:lblOffset val="100"/>
        <c:baseTimeUnit val="months"/>
        <c:minorUnit val="1"/>
      </c:dateAx>
      <c:valAx>
        <c:axId val="61147801"/>
        <c:scaling>
          <c:orientation val="minMax"/>
          <c:max val="5.2722877060627303E-2"/>
          <c:min val="3.70398949043311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247148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zh-HK"/>
        </a:p>
      </c:txPr>
    </c:legend>
    <c:plotVisOnly val="1"/>
    <c:dispBlanksAs val="gap"/>
    <c:showDLblsOverMax val="0"/>
  </c:chart>
  <c:txPr>
    <a:bodyPr rot="0"/>
    <a:lstStyle/>
    <a:p>
      <a:pPr>
        <a:defRPr lang="en-US" sz="1000" b="0" i="0" u="none" baseline="0"/>
      </a:pPr>
      <a:endParaRPr lang="zh-H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9.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9.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9.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29.png"/></Relationships>
</file>

<file path=xl/drawings/_rels/drawing1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5" Type="http://schemas.openxmlformats.org/officeDocument/2006/relationships/image" Target="../media/image22.png"/><Relationship Id="rId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133351</xdr:colOff>
      <xdr:row>4</xdr:row>
      <xdr:rowOff>85725</xdr:rowOff>
    </xdr:from>
    <xdr:to>
      <xdr:col>6</xdr:col>
      <xdr:colOff>35570</xdr:colOff>
      <xdr:row>21</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133351" y="847725"/>
          <a:ext cx="6369694" cy="3209925"/>
        </a:xfrm>
        <a:prstGeom prst="rect">
          <a:avLst/>
        </a:prstGeom>
      </xdr:spPr>
    </xdr:pic>
    <xdr:clientData/>
  </xdr:twoCellAnchor>
  <xdr:twoCellAnchor editAs="oneCell">
    <xdr:from>
      <xdr:col>0</xdr:col>
      <xdr:colOff>172919</xdr:colOff>
      <xdr:row>23</xdr:row>
      <xdr:rowOff>114299</xdr:rowOff>
    </xdr:from>
    <xdr:to>
      <xdr:col>6</xdr:col>
      <xdr:colOff>29748</xdr:colOff>
      <xdr:row>37</xdr:row>
      <xdr:rowOff>143374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72919" y="4495799"/>
          <a:ext cx="6324304" cy="2696075"/>
        </a:xfrm>
        <a:prstGeom prst="rect">
          <a:avLst/>
        </a:prstGeom>
      </xdr:spPr>
    </xdr:pic>
    <xdr:clientData/>
  </xdr:twoCellAnchor>
  <xdr:twoCellAnchor editAs="oneCell">
    <xdr:from>
      <xdr:col>7</xdr:col>
      <xdr:colOff>161925</xdr:colOff>
      <xdr:row>23</xdr:row>
      <xdr:rowOff>28575</xdr:rowOff>
    </xdr:from>
    <xdr:to>
      <xdr:col>14</xdr:col>
      <xdr:colOff>400809</xdr:colOff>
      <xdr:row>41</xdr:row>
      <xdr:rowOff>48106</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6800850" y="4410075"/>
          <a:ext cx="5439534" cy="3448531"/>
        </a:xfrm>
        <a:prstGeom prst="rect">
          <a:avLst/>
        </a:prstGeom>
      </xdr:spPr>
    </xdr:pic>
    <xdr:clientData/>
  </xdr:twoCellAnchor>
  <xdr:twoCellAnchor editAs="oneCell">
    <xdr:from>
      <xdr:col>7</xdr:col>
      <xdr:colOff>142875</xdr:colOff>
      <xdr:row>3</xdr:row>
      <xdr:rowOff>180975</xdr:rowOff>
    </xdr:from>
    <xdr:to>
      <xdr:col>15</xdr:col>
      <xdr:colOff>258019</xdr:colOff>
      <xdr:row>7</xdr:row>
      <xdr:rowOff>171555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6781800" y="752475"/>
          <a:ext cx="6049219" cy="752580"/>
        </a:xfrm>
        <a:prstGeom prst="rect">
          <a:avLst/>
        </a:prstGeom>
      </xdr:spPr>
    </xdr:pic>
    <xdr:clientData/>
  </xdr:twoCellAnchor>
  <xdr:twoCellAnchor editAs="oneCell">
    <xdr:from>
      <xdr:col>7</xdr:col>
      <xdr:colOff>85725</xdr:colOff>
      <xdr:row>9</xdr:row>
      <xdr:rowOff>161925</xdr:rowOff>
    </xdr:from>
    <xdr:to>
      <xdr:col>14</xdr:col>
      <xdr:colOff>276977</xdr:colOff>
      <xdr:row>15</xdr:row>
      <xdr:rowOff>133506</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6629400" y="1876425"/>
          <a:ext cx="5391902" cy="1114581"/>
        </a:xfrm>
        <a:prstGeom prst="rect">
          <a:avLst/>
        </a:prstGeom>
      </xdr:spPr>
    </xdr:pic>
    <xdr:clientData/>
  </xdr:twoCellAnchor>
  <xdr:twoCellAnchor>
    <xdr:from>
      <xdr:col>8</xdr:col>
      <xdr:colOff>276225</xdr:colOff>
      <xdr:row>81</xdr:row>
      <xdr:rowOff>14286</xdr:rowOff>
    </xdr:from>
    <xdr:to>
      <xdr:col>14</xdr:col>
      <xdr:colOff>676275</xdr:colOff>
      <xdr:row>89</xdr:row>
      <xdr:rowOff>523874</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1200150</xdr:colOff>
      <xdr:row>10</xdr:row>
      <xdr:rowOff>114300</xdr:rowOff>
    </xdr:from>
    <xdr:to>
      <xdr:col>7</xdr:col>
      <xdr:colOff>1352550</xdr:colOff>
      <xdr:row>24</xdr:row>
      <xdr:rowOff>76200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343525" y="1733550"/>
          <a:ext cx="567690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a:t>Moody’s Investors Service, Inc., Moody’s Analytics, Inc. and/or their licensors and affiliates (collectively, “Moody’s”). All rights reserved. Moody’s ratings and other information (“Moody’s Information”) are proprietary to Moody’s and/or its licensors and are protected by copyright and other intellectual property laws. Moody’s Information is licensed to Client by Moody’s. MOODY’S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a:t>
          </a:r>
          <a:endParaRPr lang="en-HK"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514350</xdr:colOff>
      <xdr:row>38</xdr:row>
      <xdr:rowOff>123825</xdr:rowOff>
    </xdr:from>
    <xdr:to>
      <xdr:col>14</xdr:col>
      <xdr:colOff>620509</xdr:colOff>
      <xdr:row>57</xdr:row>
      <xdr:rowOff>152909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514350" y="504825"/>
          <a:ext cx="9916909" cy="3648584"/>
        </a:xfrm>
        <a:prstGeom prst="rect">
          <a:avLst/>
        </a:prstGeom>
      </xdr:spPr>
    </xdr:pic>
    <xdr:clientData/>
  </xdr:twoCellAnchor>
  <xdr:twoCellAnchor editAs="oneCell">
    <xdr:from>
      <xdr:col>1</xdr:col>
      <xdr:colOff>0</xdr:colOff>
      <xdr:row>60</xdr:row>
      <xdr:rowOff>0</xdr:rowOff>
    </xdr:from>
    <xdr:to>
      <xdr:col>14</xdr:col>
      <xdr:colOff>563338</xdr:colOff>
      <xdr:row>78</xdr:row>
      <xdr:rowOff>133847</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609600" y="4572000"/>
          <a:ext cx="9764488" cy="3562847"/>
        </a:xfrm>
        <a:prstGeom prst="rect">
          <a:avLst/>
        </a:prstGeom>
      </xdr:spPr>
    </xdr:pic>
    <xdr:clientData/>
  </xdr:twoCellAnchor>
  <xdr:twoCellAnchor editAs="oneCell">
    <xdr:from>
      <xdr:col>1</xdr:col>
      <xdr:colOff>0</xdr:colOff>
      <xdr:row>82</xdr:row>
      <xdr:rowOff>0</xdr:rowOff>
    </xdr:from>
    <xdr:to>
      <xdr:col>14</xdr:col>
      <xdr:colOff>963444</xdr:colOff>
      <xdr:row>110</xdr:row>
      <xdr:rowOff>76955</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609600" y="8763000"/>
          <a:ext cx="10164594" cy="5410955"/>
        </a:xfrm>
        <a:prstGeom prst="rect">
          <a:avLst/>
        </a:prstGeom>
      </xdr:spPr>
    </xdr:pic>
    <xdr:clientData/>
  </xdr:twoCellAnchor>
  <xdr:twoCellAnchor editAs="oneCell">
    <xdr:from>
      <xdr:col>1</xdr:col>
      <xdr:colOff>0</xdr:colOff>
      <xdr:row>113</xdr:row>
      <xdr:rowOff>0</xdr:rowOff>
    </xdr:from>
    <xdr:to>
      <xdr:col>14</xdr:col>
      <xdr:colOff>934865</xdr:colOff>
      <xdr:row>140</xdr:row>
      <xdr:rowOff>19771</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609600" y="14668500"/>
          <a:ext cx="10136015" cy="5163271"/>
        </a:xfrm>
        <a:prstGeom prst="rect">
          <a:avLst/>
        </a:prstGeom>
      </xdr:spPr>
    </xdr:pic>
    <xdr:clientData/>
  </xdr:twoCellAnchor>
  <xdr:twoCellAnchor editAs="oneCell">
    <xdr:from>
      <xdr:col>1</xdr:col>
      <xdr:colOff>0</xdr:colOff>
      <xdr:row>142</xdr:row>
      <xdr:rowOff>0</xdr:rowOff>
    </xdr:from>
    <xdr:to>
      <xdr:col>14</xdr:col>
      <xdr:colOff>734812</xdr:colOff>
      <xdr:row>161</xdr:row>
      <xdr:rowOff>152926</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5"/>
        <a:stretch>
          <a:fillRect/>
        </a:stretch>
      </xdr:blipFill>
      <xdr:spPr>
        <a:xfrm>
          <a:off x="609600" y="20193000"/>
          <a:ext cx="9935962" cy="3772426"/>
        </a:xfrm>
        <a:prstGeom prst="rect">
          <a:avLst/>
        </a:prstGeom>
      </xdr:spPr>
    </xdr:pic>
    <xdr:clientData/>
  </xdr:twoCellAnchor>
  <xdr:oneCellAnchor>
    <xdr:from>
      <xdr:col>0</xdr:col>
      <xdr:colOff>514350</xdr:colOff>
      <xdr:row>13</xdr:row>
      <xdr:rowOff>123825</xdr:rowOff>
    </xdr:from>
    <xdr:ext cx="9916909" cy="3648584"/>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514350" y="5457825"/>
          <a:ext cx="9916909" cy="3648584"/>
        </a:xfrm>
        <a:prstGeom prst="rect">
          <a:avLst/>
        </a:prstGeom>
      </xdr:spPr>
    </xdr:pic>
    <xdr:clientData/>
  </xdr:oneCellAnchor>
  <xdr:twoCellAnchor editAs="oneCell">
    <xdr:from>
      <xdr:col>2</xdr:col>
      <xdr:colOff>323850</xdr:colOff>
      <xdr:row>0</xdr:row>
      <xdr:rowOff>142875</xdr:rowOff>
    </xdr:from>
    <xdr:to>
      <xdr:col>9</xdr:col>
      <xdr:colOff>572130</xdr:colOff>
      <xdr:row>29</xdr:row>
      <xdr:rowOff>105541</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2009775" y="142875"/>
          <a:ext cx="4515480" cy="548716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609600" y="161925"/>
          <a:ext cx="2295525" cy="733425"/>
        </a:xfrm>
        <a:prstGeom prst="rect">
          <a:avLst/>
        </a:prstGeom>
        <a:noFill/>
        <a:ln w="9525" cmpd="sng">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16</xdr:row>
      <xdr:rowOff>104775</xdr:rowOff>
    </xdr:from>
    <xdr:to>
      <xdr:col>17</xdr:col>
      <xdr:colOff>342900</xdr:colOff>
      <xdr:row>55</xdr:row>
      <xdr:rowOff>142875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66700" y="3152775"/>
          <a:ext cx="10915650" cy="7467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sz="1100" b="1">
              <a:solidFill>
                <a:schemeClr val="dk1"/>
              </a:solidFill>
              <a:effectLst/>
              <a:latin typeface="+mn-lt"/>
              <a:ea typeface="+mn-ea"/>
              <a:cs typeface="+mn-cs"/>
            </a:rPr>
            <a:t>TOYOTA MOTOR CREDIT CORPORATION</a:t>
          </a:r>
          <a:r>
            <a:rPr lang="en-HK" sz="1100">
              <a:solidFill>
                <a:schemeClr val="dk1"/>
              </a:solidFill>
              <a:effectLst/>
              <a:latin typeface="+mn-lt"/>
              <a:ea typeface="+mn-ea"/>
              <a:cs typeface="+mn-cs"/>
            </a:rPr>
            <a:t> </a:t>
          </a:r>
        </a:p>
        <a:p>
          <a:r>
            <a:rPr lang="en-HK" sz="1100" b="1">
              <a:solidFill>
                <a:schemeClr val="dk1"/>
              </a:solidFill>
              <a:effectLst/>
              <a:latin typeface="+mn-lt"/>
              <a:ea typeface="+mn-ea"/>
              <a:cs typeface="+mn-cs"/>
            </a:rPr>
            <a:t>Medium-Term Notes, Series B – Fixed Rate Step-up Callable Notes</a:t>
          </a:r>
          <a:endParaRPr lang="en-HK" sz="1100">
            <a:solidFill>
              <a:schemeClr val="dk1"/>
            </a:solidFill>
            <a:effectLst/>
            <a:latin typeface="+mn-lt"/>
            <a:ea typeface="+mn-ea"/>
            <a:cs typeface="+mn-cs"/>
          </a:endParaRP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Capitalized terms used in this Pricing Supplement that are defined in the accompanying Prospectus Supplement shall have the meanings assigned to them in the accompanying Prospectus Supplement.</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CUSIP: 89236THB4</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Principal Amount (in Specified Currency): $25,000,000. TMCC may increase the Principal Amount prior to the Original Issue Date but is not required to do so.</a:t>
          </a:r>
        </a:p>
        <a:p>
          <a:r>
            <a:rPr lang="en-HK" sz="1100">
              <a:solidFill>
                <a:schemeClr val="dk1"/>
              </a:solidFill>
              <a:effectLst/>
              <a:latin typeface="+mn-lt"/>
              <a:ea typeface="+mn-ea"/>
              <a:cs typeface="+mn-cs"/>
            </a:rPr>
            <a:t>Issue Price: 100.00%</a:t>
          </a:r>
        </a:p>
        <a:p>
          <a:r>
            <a:rPr lang="en-HK" sz="1100">
              <a:solidFill>
                <a:schemeClr val="dk1"/>
              </a:solidFill>
              <a:effectLst/>
              <a:latin typeface="+mn-lt"/>
              <a:ea typeface="+mn-ea"/>
              <a:cs typeface="+mn-cs"/>
            </a:rPr>
            <a:t>Trade Date: June 10, 2020</a:t>
          </a:r>
        </a:p>
        <a:p>
          <a:r>
            <a:rPr lang="en-HK" sz="1100">
              <a:solidFill>
                <a:schemeClr val="dk1"/>
              </a:solidFill>
              <a:effectLst/>
              <a:latin typeface="+mn-lt"/>
              <a:ea typeface="+mn-ea"/>
              <a:cs typeface="+mn-cs"/>
            </a:rPr>
            <a:t>Original Issue Date: June 19, 2020</a:t>
          </a:r>
        </a:p>
        <a:p>
          <a:r>
            <a:rPr lang="en-HK" sz="1100">
              <a:solidFill>
                <a:schemeClr val="dk1"/>
              </a:solidFill>
              <a:effectLst/>
              <a:latin typeface="+mn-lt"/>
              <a:ea typeface="+mn-ea"/>
              <a:cs typeface="+mn-cs"/>
            </a:rPr>
            <a:t>Stated Maturity Date: June 19, 2030</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Interest Rate:</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1.25%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the Original Issue Date </a:t>
          </a:r>
          <a:r>
            <a:rPr lang="en-HK" sz="1100">
              <a:solidFill>
                <a:srgbClr val="00B050"/>
              </a:solidFill>
              <a:effectLst/>
              <a:latin typeface="+mn-lt"/>
              <a:ea typeface="+mn-ea"/>
              <a:cs typeface="+mn-cs"/>
            </a:rPr>
            <a:t>to but excluding the earlier of (i) the redemption of the Notes and (ii) June 19, 2025;</a:t>
          </a:r>
        </a:p>
        <a:p>
          <a:r>
            <a:rPr lang="en-HK" sz="1100">
              <a:solidFill>
                <a:schemeClr val="dk1"/>
              </a:solidFill>
              <a:effectLst/>
              <a:latin typeface="+mn-lt"/>
              <a:ea typeface="+mn-ea"/>
              <a:cs typeface="+mn-cs"/>
            </a:rPr>
            <a:t>1.50%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June 19, 2025 </a:t>
          </a:r>
          <a:r>
            <a:rPr lang="en-HK" sz="1100">
              <a:solidFill>
                <a:srgbClr val="00B050"/>
              </a:solidFill>
              <a:effectLst/>
              <a:latin typeface="+mn-lt"/>
              <a:ea typeface="+mn-ea"/>
              <a:cs typeface="+mn-cs"/>
            </a:rPr>
            <a:t>to but excluding the earlier of (i) the redemption of the Notes and (ii) June 19, 2026;</a:t>
          </a:r>
        </a:p>
        <a:p>
          <a:r>
            <a:rPr lang="en-HK" sz="1100">
              <a:solidFill>
                <a:schemeClr val="dk1"/>
              </a:solidFill>
              <a:effectLst/>
              <a:latin typeface="+mn-lt"/>
              <a:ea typeface="+mn-ea"/>
              <a:cs typeface="+mn-cs"/>
            </a:rPr>
            <a:t>1.75%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June 19, 2026 </a:t>
          </a:r>
          <a:r>
            <a:rPr lang="en-HK" sz="1100">
              <a:solidFill>
                <a:srgbClr val="00B050"/>
              </a:solidFill>
              <a:effectLst/>
              <a:latin typeface="+mn-lt"/>
              <a:ea typeface="+mn-ea"/>
              <a:cs typeface="+mn-cs"/>
            </a:rPr>
            <a:t>to but excluding the earlier of (i) the redemption of the Notes and (ii) June 19, 2027;</a:t>
          </a:r>
        </a:p>
        <a:p>
          <a:r>
            <a:rPr lang="en-HK" sz="1100">
              <a:solidFill>
                <a:schemeClr val="dk1"/>
              </a:solidFill>
              <a:effectLst/>
              <a:latin typeface="+mn-lt"/>
              <a:ea typeface="+mn-ea"/>
              <a:cs typeface="+mn-cs"/>
            </a:rPr>
            <a:t>2.00%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June 19, 2027 </a:t>
          </a:r>
          <a:r>
            <a:rPr lang="en-HK" sz="1100">
              <a:solidFill>
                <a:srgbClr val="00B050"/>
              </a:solidFill>
              <a:effectLst/>
              <a:latin typeface="+mn-lt"/>
              <a:ea typeface="+mn-ea"/>
              <a:cs typeface="+mn-cs"/>
            </a:rPr>
            <a:t>to but excluding the earlier of (i) the redemption of the Notes and (ii) June 19, 2028;</a:t>
          </a:r>
        </a:p>
        <a:p>
          <a:r>
            <a:rPr lang="en-HK" sz="1100">
              <a:solidFill>
                <a:schemeClr val="dk1"/>
              </a:solidFill>
              <a:effectLst/>
              <a:latin typeface="+mn-lt"/>
              <a:ea typeface="+mn-ea"/>
              <a:cs typeface="+mn-cs"/>
            </a:rPr>
            <a:t>3.00%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June 19, 2028 </a:t>
          </a:r>
          <a:r>
            <a:rPr lang="en-HK" sz="1100">
              <a:solidFill>
                <a:srgbClr val="00B050"/>
              </a:solidFill>
              <a:effectLst/>
              <a:latin typeface="+mn-lt"/>
              <a:ea typeface="+mn-ea"/>
              <a:cs typeface="+mn-cs"/>
            </a:rPr>
            <a:t>to but excluding the earlier of (i) the redemption of the Notes and (ii) June 19, 2029;</a:t>
          </a:r>
        </a:p>
        <a:p>
          <a:r>
            <a:rPr lang="en-HK" sz="1100">
              <a:solidFill>
                <a:schemeClr val="dk1"/>
              </a:solidFill>
              <a:effectLst/>
              <a:latin typeface="+mn-lt"/>
              <a:ea typeface="+mn-ea"/>
              <a:cs typeface="+mn-cs"/>
            </a:rPr>
            <a:t>4.00% </a:t>
          </a:r>
          <a:r>
            <a:rPr lang="en-HK" sz="1100" i="1">
              <a:solidFill>
                <a:schemeClr val="dk1"/>
              </a:solidFill>
              <a:effectLst/>
              <a:latin typeface="+mn-lt"/>
              <a:ea typeface="+mn-ea"/>
              <a:cs typeface="+mn-cs"/>
            </a:rPr>
            <a:t>per annum</a:t>
          </a:r>
          <a:r>
            <a:rPr lang="en-HK" sz="1100">
              <a:solidFill>
                <a:schemeClr val="dk1"/>
              </a:solidFill>
              <a:effectLst/>
              <a:latin typeface="+mn-lt"/>
              <a:ea typeface="+mn-ea"/>
              <a:cs typeface="+mn-cs"/>
            </a:rPr>
            <a:t> from and including June 19, </a:t>
          </a:r>
          <a:r>
            <a:rPr lang="en-HK" sz="1100">
              <a:solidFill>
                <a:schemeClr val="tx1"/>
              </a:solidFill>
              <a:effectLst/>
              <a:latin typeface="+mn-lt"/>
              <a:ea typeface="+mn-ea"/>
              <a:cs typeface="+mn-cs"/>
            </a:rPr>
            <a:t>2029</a:t>
          </a:r>
          <a:r>
            <a:rPr lang="en-HK" sz="1100">
              <a:solidFill>
                <a:srgbClr val="00B050"/>
              </a:solidFill>
              <a:effectLst/>
              <a:latin typeface="+mn-lt"/>
              <a:ea typeface="+mn-ea"/>
              <a:cs typeface="+mn-cs"/>
            </a:rPr>
            <a:t> to but excluding the earlier of (i) the redemption of the Notes and (ii) the Stated Maturity Date.</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Interest Payment Dates: Semi-annually, on each June 19 and December 19; commencing on December 19, 2020 and ending on the earlier of (i) the redemption of the Notes and (ii) the Stated Maturity Date.</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Net Proceeds to Issuer: 99.50% of Principal Amount</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Agent’s Discount or Commission: 0.50% of Principal Amount</a:t>
          </a:r>
        </a:p>
        <a:p>
          <a:r>
            <a:rPr lang="en-HK" sz="1100">
              <a:solidFill>
                <a:schemeClr val="dk1"/>
              </a:solidFill>
              <a:effectLst/>
              <a:latin typeface="+mn-lt"/>
              <a:ea typeface="+mn-ea"/>
              <a:cs typeface="+mn-cs"/>
            </a:rPr>
            <a:t>The Agent or its affiliates will enter into swap transactions with TMCC to hedge TMCC’s obligations under the Notes. The Agent and its affiliates expect to realize a profit in connection with these swap transactions. See “Use of Proceeds and Hedging” below. </a:t>
          </a:r>
        </a:p>
        <a:p>
          <a:r>
            <a:rPr lang="en-HK" sz="1100">
              <a:solidFill>
                <a:schemeClr val="dk1"/>
              </a:solidFill>
              <a:effectLst/>
              <a:latin typeface="+mn-lt"/>
              <a:ea typeface="+mn-ea"/>
              <a:cs typeface="+mn-cs"/>
            </a:rPr>
            <a:t>Agent: Morgan Stanley &amp; Co. LLC</a:t>
          </a:r>
        </a:p>
        <a:p>
          <a:r>
            <a:rPr lang="en-HK" sz="1100">
              <a:solidFill>
                <a:schemeClr val="dk1"/>
              </a:solidFill>
              <a:effectLst/>
              <a:latin typeface="+mn-lt"/>
              <a:ea typeface="+mn-ea"/>
              <a:cs typeface="+mn-cs"/>
            </a:rPr>
            <a:t>Agent’s Capacity: Principal</a:t>
          </a:r>
        </a:p>
        <a:p>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Day Count Convention: 30/360</a:t>
          </a:r>
        </a:p>
        <a:p>
          <a:r>
            <a:rPr lang="en-HK" sz="1100">
              <a:solidFill>
                <a:schemeClr val="dk1"/>
              </a:solidFill>
              <a:effectLst/>
              <a:latin typeface="+mn-lt"/>
              <a:ea typeface="+mn-ea"/>
              <a:cs typeface="+mn-cs"/>
            </a:rPr>
            <a:t>Business Day Convention: Following, unadjusted</a:t>
          </a:r>
        </a:p>
        <a:p>
          <a:r>
            <a:rPr lang="en-HK" sz="1100">
              <a:solidFill>
                <a:schemeClr val="dk1"/>
              </a:solidFill>
              <a:effectLst/>
              <a:latin typeface="+mn-lt"/>
              <a:ea typeface="+mn-ea"/>
              <a:cs typeface="+mn-cs"/>
            </a:rPr>
            <a:t> </a:t>
          </a:r>
        </a:p>
        <a:p>
          <a:r>
            <a:rPr lang="en-HK" sz="1100">
              <a:solidFill>
                <a:schemeClr val="accent6">
                  <a:lumMod val="75000"/>
                </a:schemeClr>
              </a:solidFill>
              <a:effectLst/>
              <a:latin typeface="+mn-lt"/>
              <a:ea typeface="+mn-ea"/>
              <a:cs typeface="+mn-cs"/>
            </a:rPr>
            <a:t>Redemption</a:t>
          </a:r>
          <a:r>
            <a:rPr lang="en-HK" sz="1100">
              <a:solidFill>
                <a:schemeClr val="dk1"/>
              </a:solidFill>
              <a:effectLst/>
              <a:latin typeface="+mn-lt"/>
              <a:ea typeface="+mn-ea"/>
              <a:cs typeface="+mn-cs"/>
            </a:rPr>
            <a:t>: The Notes are subject to redemption by TMCC, in whole but not in part, </a:t>
          </a:r>
          <a:r>
            <a:rPr lang="en-HK" sz="1100">
              <a:solidFill>
                <a:srgbClr val="00B050"/>
              </a:solidFill>
              <a:effectLst/>
              <a:latin typeface="+mn-lt"/>
              <a:ea typeface="+mn-ea"/>
              <a:cs typeface="+mn-cs"/>
            </a:rPr>
            <a:t>at a price equal to 100% </a:t>
          </a:r>
          <a:r>
            <a:rPr lang="en-HK" sz="1100">
              <a:solidFill>
                <a:schemeClr val="dk1"/>
              </a:solidFill>
              <a:effectLst/>
              <a:latin typeface="+mn-lt"/>
              <a:ea typeface="+mn-ea"/>
              <a:cs typeface="+mn-cs"/>
            </a:rPr>
            <a:t>of the principal amount per Note </a:t>
          </a:r>
          <a:r>
            <a:rPr lang="en-HK" sz="1100">
              <a:solidFill>
                <a:srgbClr val="00B050"/>
              </a:solidFill>
              <a:effectLst/>
              <a:latin typeface="+mn-lt"/>
              <a:ea typeface="+mn-ea"/>
              <a:cs typeface="+mn-cs"/>
            </a:rPr>
            <a:t>plus accrued and unpaid interest thereon</a:t>
          </a:r>
          <a:r>
            <a:rPr lang="en-HK" sz="1100">
              <a:solidFill>
                <a:schemeClr val="dk1"/>
              </a:solidFill>
              <a:effectLst/>
              <a:latin typeface="+mn-lt"/>
              <a:ea typeface="+mn-ea"/>
              <a:cs typeface="+mn-cs"/>
            </a:rPr>
            <a:t>, on the Redemption Dates and subject to the Notice of Redemption stated below.</a:t>
          </a:r>
        </a:p>
        <a:p>
          <a:r>
            <a:rPr lang="en-HK" sz="1100">
              <a:solidFill>
                <a:srgbClr val="FF0000"/>
              </a:solidFill>
              <a:effectLst/>
              <a:latin typeface="+mn-lt"/>
              <a:ea typeface="+mn-ea"/>
              <a:cs typeface="+mn-cs"/>
            </a:rPr>
            <a:t>Redemption Dates: Semi-annually, on each Interest Payment Date, commencing on (and including) June 19, 2024 up to (but excluding) the Stated Maturity Date. </a:t>
          </a:r>
          <a:r>
            <a:rPr lang="en-HK" sz="1100">
              <a:solidFill>
                <a:schemeClr val="dk1"/>
              </a:solidFill>
              <a:effectLst/>
              <a:latin typeface="+mn-lt"/>
              <a:ea typeface="+mn-ea"/>
              <a:cs typeface="+mn-cs"/>
            </a:rPr>
            <a:t>If any Redemption Date falls on a day that is not a Business Day, the redemption price plus accrued and unpaid interest will be paid on the next succeeding Business Day as if paid on the date the payment was due, and no interest will accrue on the amount payable for the period from and after the applicable Redemption Date.</a:t>
          </a:r>
        </a:p>
        <a:p>
          <a:r>
            <a:rPr lang="en-HK" sz="1100">
              <a:solidFill>
                <a:schemeClr val="dk1"/>
              </a:solidFill>
              <a:effectLst/>
              <a:latin typeface="+mn-lt"/>
              <a:ea typeface="+mn-ea"/>
              <a:cs typeface="+mn-cs"/>
            </a:rPr>
            <a:t>Notice of Redemption: The redemption of the Notes is subject to not less than 10 Business Days prior written notice.</a:t>
          </a:r>
        </a:p>
        <a:p>
          <a:endParaRPr lang="en-HK" sz="1100"/>
        </a:p>
      </xdr:txBody>
    </xdr:sp>
    <xdr:clientData/>
  </xdr:twoCellAnchor>
  <xdr:twoCellAnchor editAs="oneCell">
    <xdr:from>
      <xdr:col>0</xdr:col>
      <xdr:colOff>247650</xdr:colOff>
      <xdr:row>2</xdr:row>
      <xdr:rowOff>152400</xdr:rowOff>
    </xdr:from>
    <xdr:to>
      <xdr:col>13</xdr:col>
      <xdr:colOff>582612</xdr:colOff>
      <xdr:row>14</xdr:row>
      <xdr:rowOff>86035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47650" y="533400"/>
          <a:ext cx="11374437" cy="2219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6</xdr:row>
      <xdr:rowOff>152400</xdr:rowOff>
    </xdr:from>
    <xdr:to>
      <xdr:col>6</xdr:col>
      <xdr:colOff>29135</xdr:colOff>
      <xdr:row>28</xdr:row>
      <xdr:rowOff>172253</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a:stretch>
          <a:fillRect/>
        </a:stretch>
      </xdr:blipFill>
      <xdr:spPr>
        <a:xfrm>
          <a:off x="142875" y="1352550"/>
          <a:ext cx="4010585" cy="5915828"/>
        </a:xfrm>
        <a:prstGeom prst="rect">
          <a:avLst/>
        </a:prstGeom>
      </xdr:spPr>
    </xdr:pic>
    <xdr:clientData/>
  </xdr:twoCellAnchor>
  <xdr:twoCellAnchor editAs="oneCell">
    <xdr:from>
      <xdr:col>11</xdr:col>
      <xdr:colOff>0</xdr:colOff>
      <xdr:row>24</xdr:row>
      <xdr:rowOff>0</xdr:rowOff>
    </xdr:from>
    <xdr:to>
      <xdr:col>20</xdr:col>
      <xdr:colOff>525440</xdr:colOff>
      <xdr:row>31</xdr:row>
      <xdr:rowOff>171660</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a:stretch>
          <a:fillRect/>
        </a:stretch>
      </xdr:blipFill>
      <xdr:spPr>
        <a:xfrm>
          <a:off x="7172325" y="4191000"/>
          <a:ext cx="11212490" cy="1505160"/>
        </a:xfrm>
        <a:prstGeom prst="rect">
          <a:avLst/>
        </a:prstGeom>
      </xdr:spPr>
    </xdr:pic>
    <xdr:clientData/>
  </xdr:twoCellAnchor>
  <xdr:twoCellAnchor>
    <xdr:from>
      <xdr:col>0</xdr:col>
      <xdr:colOff>276225</xdr:colOff>
      <xdr:row>34</xdr:row>
      <xdr:rowOff>85726</xdr:rowOff>
    </xdr:from>
    <xdr:to>
      <xdr:col>15</xdr:col>
      <xdr:colOff>123825</xdr:colOff>
      <xdr:row>64</xdr:row>
      <xdr:rowOff>123825</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276225" y="6181726"/>
          <a:ext cx="11106150" cy="57530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sz="1100" b="1">
              <a:solidFill>
                <a:schemeClr val="dk1"/>
              </a:solidFill>
              <a:effectLst/>
              <a:latin typeface="+mn-lt"/>
              <a:ea typeface="+mn-ea"/>
              <a:cs typeface="+mn-cs"/>
            </a:rPr>
            <a:t>$3,000,000</a:t>
          </a:r>
        </a:p>
        <a:p>
          <a:r>
            <a:rPr lang="en-HK" sz="1100" b="1">
              <a:solidFill>
                <a:schemeClr val="dk1"/>
              </a:solidFill>
              <a:effectLst/>
              <a:latin typeface="+mn-lt"/>
              <a:ea typeface="+mn-ea"/>
              <a:cs typeface="+mn-cs"/>
            </a:rPr>
            <a:t>Callable Fixed Rate Notes due September 22, 2030</a:t>
          </a:r>
        </a:p>
        <a:p>
          <a:r>
            <a:rPr lang="en-HK" sz="1100" b="1">
              <a:solidFill>
                <a:schemeClr val="dk1"/>
              </a:solidFill>
              <a:effectLst/>
              <a:latin typeface="+mn-lt"/>
              <a:ea typeface="+mn-ea"/>
              <a:cs typeface="+mn-cs"/>
            </a:rPr>
            <a:t>General</a:t>
          </a:r>
        </a:p>
        <a:p>
          <a:r>
            <a:rPr lang="en-HK" sz="1100">
              <a:solidFill>
                <a:schemeClr val="dk1"/>
              </a:solidFill>
              <a:effectLst/>
              <a:latin typeface="+mn-lt"/>
              <a:ea typeface="+mn-ea"/>
              <a:cs typeface="+mn-cs"/>
            </a:rPr>
            <a:t>·</a:t>
          </a:r>
          <a:r>
            <a:rPr lang="en-HK" sz="1100">
              <a:effectLst/>
            </a:rPr>
            <a:t>The notes are unsecured and unsubordinated obligations of JPMorgan Chase &amp; Co. </a:t>
          </a:r>
          <a:r>
            <a:rPr lang="en-HK" sz="1100" b="1">
              <a:effectLst/>
            </a:rPr>
            <a:t>Any payment on the notes is subject to the credit risk of JPMorgan Chase &amp; Co.</a:t>
          </a:r>
          <a:r>
            <a:rPr lang="en-HK"/>
            <a:t> </a:t>
          </a:r>
          <a:r>
            <a:rPr lang="en-HK" sz="1100">
              <a:solidFill>
                <a:schemeClr val="dk1"/>
              </a:solidFill>
              <a:effectLst/>
              <a:latin typeface="+mn-lt"/>
              <a:ea typeface="+mn-ea"/>
              <a:cs typeface="+mn-cs"/>
            </a:rPr>
            <a:t>·</a:t>
          </a:r>
          <a:r>
            <a:rPr lang="en-HK" sz="1100">
              <a:effectLst/>
            </a:rPr>
            <a:t>These notes are designed for an investor who seeks a fixed income investment at an interest rate of 1.50% per annum but who is also willing to accept the risk that the notes will be called prior to the Maturity Date.</a:t>
          </a:r>
          <a:r>
            <a:rPr lang="en-HK"/>
            <a:t> </a:t>
          </a:r>
          <a:r>
            <a:rPr lang="en-HK" sz="1100">
              <a:solidFill>
                <a:schemeClr val="dk1"/>
              </a:solidFill>
              <a:effectLst/>
              <a:latin typeface="+mn-lt"/>
              <a:ea typeface="+mn-ea"/>
              <a:cs typeface="+mn-cs"/>
            </a:rPr>
            <a:t>·</a:t>
          </a:r>
          <a:r>
            <a:rPr lang="en-HK" sz="1100">
              <a:effectLst/>
            </a:rPr>
            <a:t>These notes have a long maturity relative to other fixed income products. Longer-dated notes may be riskier than shorter-dated notes. See “Selected Risk Considerations” in this pricing supplement.</a:t>
          </a:r>
          <a:r>
            <a:rPr lang="en-HK"/>
            <a:t> </a:t>
          </a:r>
          <a:r>
            <a:rPr lang="en-HK" sz="1100">
              <a:solidFill>
                <a:schemeClr val="dk1"/>
              </a:solidFill>
              <a:effectLst/>
              <a:latin typeface="+mn-lt"/>
              <a:ea typeface="+mn-ea"/>
              <a:cs typeface="+mn-cs"/>
            </a:rPr>
            <a:t>·</a:t>
          </a:r>
          <a:r>
            <a:rPr lang="en-HK" sz="1100">
              <a:effectLst/>
            </a:rPr>
            <a:t>At our option, we may redeem the notes, in whole but not in part, on any of the Redemption Dates specified below.</a:t>
          </a:r>
          <a:r>
            <a:rPr lang="en-HK"/>
            <a:t> </a:t>
          </a:r>
          <a:r>
            <a:rPr lang="en-HK" sz="1100">
              <a:solidFill>
                <a:schemeClr val="dk1"/>
              </a:solidFill>
              <a:effectLst/>
              <a:latin typeface="+mn-lt"/>
              <a:ea typeface="+mn-ea"/>
              <a:cs typeface="+mn-cs"/>
            </a:rPr>
            <a:t>·</a:t>
          </a:r>
          <a:r>
            <a:rPr lang="en-HK" sz="1100">
              <a:effectLst/>
            </a:rPr>
            <a:t>The notes may be purchased in minimum denominations of $1,000 and in integral multiples of $1,000 thereafter.</a:t>
          </a:r>
          <a:r>
            <a:rPr lang="en-HK"/>
            <a:t> </a:t>
          </a:r>
          <a:r>
            <a:rPr lang="en-HK" sz="1100" b="1">
              <a:solidFill>
                <a:schemeClr val="dk1"/>
              </a:solidFill>
              <a:effectLst/>
              <a:latin typeface="+mn-lt"/>
              <a:ea typeface="+mn-ea"/>
              <a:cs typeface="+mn-cs"/>
            </a:rPr>
            <a:t>Key Terms</a:t>
          </a:r>
        </a:p>
        <a:p>
          <a:r>
            <a:rPr lang="en-HK" sz="1100">
              <a:effectLst/>
            </a:rPr>
            <a:t>Issuer:</a:t>
          </a:r>
          <a:r>
            <a:rPr lang="en-HK"/>
            <a:t> </a:t>
          </a:r>
          <a:r>
            <a:rPr lang="en-HK" sz="1100">
              <a:solidFill>
                <a:schemeClr val="dk1"/>
              </a:solidFill>
              <a:effectLst/>
              <a:latin typeface="+mn-lt"/>
              <a:ea typeface="+mn-ea"/>
              <a:cs typeface="+mn-cs"/>
            </a:rPr>
            <a:t>JPMorgan Chase &amp; Co.</a:t>
          </a:r>
          <a:r>
            <a:rPr lang="en-HK"/>
            <a:t> </a:t>
          </a:r>
          <a:r>
            <a:rPr lang="en-HK" sz="1100">
              <a:solidFill>
                <a:schemeClr val="dk1"/>
              </a:solidFill>
              <a:effectLst/>
              <a:latin typeface="+mn-lt"/>
              <a:ea typeface="+mn-ea"/>
              <a:cs typeface="+mn-cs"/>
            </a:rPr>
            <a:t>Payment at Maturity:</a:t>
          </a:r>
          <a:r>
            <a:rPr lang="en-HK"/>
            <a:t> </a:t>
          </a:r>
          <a:r>
            <a:rPr lang="en-HK" sz="1100">
              <a:solidFill>
                <a:schemeClr val="dk1"/>
              </a:solidFill>
              <a:effectLst/>
              <a:latin typeface="+mn-lt"/>
              <a:ea typeface="+mn-ea"/>
              <a:cs typeface="+mn-cs"/>
            </a:rPr>
            <a:t>On the Maturity Date, we will pay you the principal amount of your notes </a:t>
          </a:r>
          <a:r>
            <a:rPr lang="en-HK" sz="1100" i="1">
              <a:solidFill>
                <a:schemeClr val="dk1"/>
              </a:solidFill>
              <a:effectLst/>
              <a:latin typeface="+mn-lt"/>
              <a:ea typeface="+mn-ea"/>
              <a:cs typeface="+mn-cs"/>
            </a:rPr>
            <a:t>plus</a:t>
          </a:r>
          <a:r>
            <a:rPr lang="en-HK" sz="1100">
              <a:solidFill>
                <a:schemeClr val="dk1"/>
              </a:solidFill>
              <a:effectLst/>
              <a:latin typeface="+mn-lt"/>
              <a:ea typeface="+mn-ea"/>
              <a:cs typeface="+mn-cs"/>
            </a:rPr>
            <a:t> any accrued and unpaid interest, </a:t>
          </a:r>
          <a:r>
            <a:rPr lang="en-HK" sz="1100" i="1">
              <a:solidFill>
                <a:schemeClr val="dk1"/>
              </a:solidFill>
              <a:effectLst/>
              <a:latin typeface="+mn-lt"/>
              <a:ea typeface="+mn-ea"/>
              <a:cs typeface="+mn-cs"/>
            </a:rPr>
            <a:t>provided</a:t>
          </a:r>
          <a:r>
            <a:rPr lang="en-HK" sz="1100">
              <a:solidFill>
                <a:schemeClr val="dk1"/>
              </a:solidFill>
              <a:effectLst/>
              <a:latin typeface="+mn-lt"/>
              <a:ea typeface="+mn-ea"/>
              <a:cs typeface="+mn-cs"/>
            </a:rPr>
            <a:t> that your notes are outstanding and have not previously been called on any Redemption Date.</a:t>
          </a:r>
          <a:r>
            <a:rPr lang="en-HK"/>
            <a:t> </a:t>
          </a:r>
          <a:r>
            <a:rPr lang="en-HK" sz="1100">
              <a:solidFill>
                <a:schemeClr val="dk1"/>
              </a:solidFill>
              <a:effectLst/>
              <a:latin typeface="+mn-lt"/>
              <a:ea typeface="+mn-ea"/>
              <a:cs typeface="+mn-cs"/>
            </a:rPr>
            <a:t>Call Feature:</a:t>
          </a:r>
          <a:r>
            <a:rPr lang="en-HK"/>
            <a:t> </a:t>
          </a:r>
          <a:r>
            <a:rPr lang="en-HK" sz="1100">
              <a:solidFill>
                <a:schemeClr val="dk1"/>
              </a:solidFill>
              <a:effectLst/>
              <a:latin typeface="+mn-lt"/>
              <a:ea typeface="+mn-ea"/>
              <a:cs typeface="+mn-cs"/>
            </a:rPr>
            <a:t>On the 22</a:t>
          </a:r>
          <a:r>
            <a:rPr lang="en-HK" sz="1100" baseline="30000">
              <a:solidFill>
                <a:schemeClr val="dk1"/>
              </a:solidFill>
              <a:effectLst/>
              <a:latin typeface="+mn-lt"/>
              <a:ea typeface="+mn-ea"/>
              <a:cs typeface="+mn-cs"/>
            </a:rPr>
            <a:t>nd</a:t>
          </a:r>
          <a:r>
            <a:rPr lang="en-HK" sz="1100">
              <a:solidFill>
                <a:schemeClr val="dk1"/>
              </a:solidFill>
              <a:effectLst/>
              <a:latin typeface="+mn-lt"/>
              <a:ea typeface="+mn-ea"/>
              <a:cs typeface="+mn-cs"/>
            </a:rPr>
            <a:t> calendar day of March, June, September and December of each year, beginning on September 22, 2025 and ending on June 22, 2030 (each, a “Redemption Date”), we may redeem your notes, in whole but not in part, at a price equal to the principal amount being redeemed </a:t>
          </a:r>
          <a:r>
            <a:rPr lang="en-HK" sz="1100" i="1">
              <a:solidFill>
                <a:schemeClr val="dk1"/>
              </a:solidFill>
              <a:effectLst/>
              <a:latin typeface="+mn-lt"/>
              <a:ea typeface="+mn-ea"/>
              <a:cs typeface="+mn-cs"/>
            </a:rPr>
            <a:t>plus</a:t>
          </a:r>
          <a:r>
            <a:rPr lang="en-HK" sz="1100">
              <a:solidFill>
                <a:schemeClr val="dk1"/>
              </a:solidFill>
              <a:effectLst/>
              <a:latin typeface="+mn-lt"/>
              <a:ea typeface="+mn-ea"/>
              <a:cs typeface="+mn-cs"/>
            </a:rPr>
            <a:t> any accrued and unpaid interest, subject to the Business Day Convention and the Interest Accrual Convention described below and in the accompanying product supplement.  If we intend to redeem your notes, we will deliver notice to The Depository Trust Company at least 5 business days and not more than 15 business days before the applicable Redemption Date.</a:t>
          </a:r>
          <a:r>
            <a:rPr lang="en-HK"/>
            <a:t> </a:t>
          </a:r>
          <a:r>
            <a:rPr lang="en-HK" sz="1100">
              <a:solidFill>
                <a:schemeClr val="dk1"/>
              </a:solidFill>
              <a:effectLst/>
              <a:latin typeface="+mn-lt"/>
              <a:ea typeface="+mn-ea"/>
              <a:cs typeface="+mn-cs"/>
            </a:rPr>
            <a:t>Interest:</a:t>
          </a:r>
          <a:r>
            <a:rPr lang="en-HK"/>
            <a:t> </a:t>
          </a:r>
          <a:r>
            <a:rPr lang="en-HK" sz="1100">
              <a:solidFill>
                <a:schemeClr val="dk1"/>
              </a:solidFill>
              <a:effectLst/>
              <a:latin typeface="+mn-lt"/>
              <a:ea typeface="+mn-ea"/>
              <a:cs typeface="+mn-cs"/>
            </a:rPr>
            <a:t>Subject to the Interest Accrual Convention, with respect to each Interest Period, for each $1,000 principal amount note, we will pay you interest in arrears on each Interest Payment Date in accordance with the following formula:</a:t>
          </a:r>
        </a:p>
        <a:p>
          <a:r>
            <a:rPr lang="en-HK" sz="1100">
              <a:solidFill>
                <a:schemeClr val="dk1"/>
              </a:solidFill>
              <a:effectLst/>
              <a:latin typeface="+mn-lt"/>
              <a:ea typeface="+mn-ea"/>
              <a:cs typeface="+mn-cs"/>
            </a:rPr>
            <a:t>$1,000 × Interest Rate × Day Count Fraction.</a:t>
          </a:r>
        </a:p>
        <a:p>
          <a:r>
            <a:rPr lang="en-HK" sz="1100">
              <a:effectLst/>
            </a:rPr>
            <a:t>Interest Period:</a:t>
          </a:r>
          <a:r>
            <a:rPr lang="en-HK"/>
            <a:t> </a:t>
          </a:r>
          <a:r>
            <a:rPr lang="en-HK" sz="1100">
              <a:effectLst/>
            </a:rPr>
            <a:t>The period beginning on and including the Original Issue Date of the notes and ending on but excluding the first Interest Payment Date, and each successive period beginning on and including an Interest Payment Date and ending on but excluding the next succeeding Interest Payment Date or, if the notes are redeemed prior to that succeeding Interest Payment Date, ending on but excluding the applicable Redemption Date, subject to the Interest Accrual Convention described below and in the accompanying product supplement Interest Payment Dates:</a:t>
          </a:r>
          <a:r>
            <a:rPr lang="en-HK"/>
            <a:t> </a:t>
          </a:r>
          <a:r>
            <a:rPr lang="en-HK" sz="1100">
              <a:effectLst/>
            </a:rPr>
            <a:t>Interest on the notes will be payable in arrears on the 22</a:t>
          </a:r>
          <a:r>
            <a:rPr lang="en-HK" sz="1100" baseline="30000">
              <a:effectLst/>
            </a:rPr>
            <a:t>nd</a:t>
          </a:r>
          <a:r>
            <a:rPr lang="en-HK" sz="1100">
              <a:effectLst/>
            </a:rPr>
            <a:t> calendar day of March and September of each year, beginning on March 22, 2021 to and including the Maturity Date (each, an “Interest Payment Date”), subject to any earlier redemption and the Business Day Convention and Interest Accrual Convention described below and in the accompanying product supplement.</a:t>
          </a:r>
          <a:r>
            <a:rPr lang="en-HK"/>
            <a:t> </a:t>
          </a:r>
          <a:r>
            <a:rPr lang="en-HK" sz="1100">
              <a:effectLst/>
            </a:rPr>
            <a:t>Interest Rate:</a:t>
          </a:r>
          <a:r>
            <a:rPr lang="en-HK"/>
            <a:t> </a:t>
          </a:r>
          <a:r>
            <a:rPr lang="en-HK" sz="1100">
              <a:effectLst/>
            </a:rPr>
            <a:t>1.50% per annum</a:t>
          </a:r>
          <a:r>
            <a:rPr lang="en-HK"/>
            <a:t> </a:t>
          </a:r>
          <a:r>
            <a:rPr lang="en-HK" sz="1100">
              <a:effectLst/>
            </a:rPr>
            <a:t>Pricing Date:</a:t>
          </a:r>
          <a:r>
            <a:rPr lang="en-HK"/>
            <a:t> </a:t>
          </a:r>
          <a:r>
            <a:rPr lang="en-HK" sz="1100">
              <a:effectLst/>
            </a:rPr>
            <a:t>September 18, 2020</a:t>
          </a:r>
          <a:r>
            <a:rPr lang="en-HK"/>
            <a:t> </a:t>
          </a:r>
          <a:r>
            <a:rPr lang="en-HK" sz="1100">
              <a:effectLst/>
            </a:rPr>
            <a:t>Original Issue Date:</a:t>
          </a:r>
          <a:r>
            <a:rPr lang="en-HK"/>
            <a:t> </a:t>
          </a:r>
          <a:r>
            <a:rPr lang="en-HK" sz="1100">
              <a:effectLst/>
            </a:rPr>
            <a:t>September 22, 2020, subject to the Business Day Convention (Settlement Date)</a:t>
          </a:r>
          <a:r>
            <a:rPr lang="en-HK"/>
            <a:t> </a:t>
          </a:r>
          <a:r>
            <a:rPr lang="en-HK" sz="1100">
              <a:effectLst/>
            </a:rPr>
            <a:t>Maturity Date:</a:t>
          </a:r>
          <a:r>
            <a:rPr lang="en-HK"/>
            <a:t> </a:t>
          </a:r>
          <a:r>
            <a:rPr lang="en-HK" sz="1100">
              <a:effectLst/>
            </a:rPr>
            <a:t>September 22, 2030, subject to the Business Day Convention</a:t>
          </a:r>
          <a:r>
            <a:rPr lang="en-HK"/>
            <a:t> </a:t>
          </a:r>
          <a:r>
            <a:rPr lang="en-HK" sz="1100">
              <a:effectLst/>
            </a:rPr>
            <a:t>Business Day Convention:</a:t>
          </a:r>
          <a:r>
            <a:rPr lang="en-HK"/>
            <a:t> </a:t>
          </a:r>
          <a:r>
            <a:rPr lang="en-HK" sz="1100">
              <a:effectLst/>
            </a:rPr>
            <a:t>Following</a:t>
          </a:r>
          <a:r>
            <a:rPr lang="en-HK"/>
            <a:t> </a:t>
          </a:r>
          <a:r>
            <a:rPr lang="en-HK" sz="1100">
              <a:effectLst/>
            </a:rPr>
            <a:t>Interest Accrual Convention:</a:t>
          </a:r>
          <a:r>
            <a:rPr lang="en-HK"/>
            <a:t> </a:t>
          </a:r>
          <a:r>
            <a:rPr lang="en-HK" sz="1100">
              <a:effectLst/>
            </a:rPr>
            <a:t>Unadjusted</a:t>
          </a:r>
          <a:r>
            <a:rPr lang="en-HK"/>
            <a:t> </a:t>
          </a:r>
          <a:r>
            <a:rPr lang="en-HK" sz="1100">
              <a:effectLst/>
            </a:rPr>
            <a:t>Day Count Fraction:</a:t>
          </a:r>
          <a:r>
            <a:rPr lang="en-HK"/>
            <a:t> </a:t>
          </a:r>
          <a:r>
            <a:rPr lang="en-HK" sz="1100">
              <a:effectLst/>
            </a:rPr>
            <a:t>30/360</a:t>
          </a:r>
          <a:r>
            <a:rPr lang="en-HK"/>
            <a:t> </a:t>
          </a:r>
          <a:r>
            <a:rPr lang="en-HK" sz="1100">
              <a:effectLst/>
            </a:rPr>
            <a:t>CUSIP:</a:t>
          </a:r>
          <a:r>
            <a:rPr lang="en-HK"/>
            <a:t> </a:t>
          </a:r>
          <a:r>
            <a:rPr lang="en-HK" sz="1100">
              <a:effectLst/>
            </a:rPr>
            <a:t>48128GW89</a:t>
          </a:r>
          <a:r>
            <a:rPr lang="en-HK"/>
            <a:t> </a:t>
          </a:r>
          <a:r>
            <a:rPr lang="en-HK" sz="1100" b="1">
              <a:solidFill>
                <a:schemeClr val="dk1"/>
              </a:solidFill>
              <a:effectLst/>
              <a:latin typeface="+mn-lt"/>
              <a:ea typeface="+mn-ea"/>
              <a:cs typeface="+mn-cs"/>
            </a:rPr>
            <a:t>Investing in the notes involves a number of risks. See “Risk Factors” beginning on page S-2 of the accompanying prospectus supplement, “Risk Factors” beginning on page PS-9 of the accompanying product supplement and “Selected Risk Considerations” beginning on page PS-4 of this pricing supplement.</a:t>
          </a:r>
          <a:endParaRPr lang="en-HK" sz="1100">
            <a:solidFill>
              <a:schemeClr val="dk1"/>
            </a:solidFill>
            <a:effectLst/>
            <a:latin typeface="+mn-lt"/>
            <a:ea typeface="+mn-ea"/>
            <a:cs typeface="+mn-cs"/>
          </a:endParaRPr>
        </a:p>
        <a:p>
          <a:r>
            <a:rPr lang="en-HK" sz="1100">
              <a:solidFill>
                <a:schemeClr val="dk1"/>
              </a:solidFill>
              <a:effectLst/>
              <a:latin typeface="+mn-lt"/>
              <a:ea typeface="+mn-ea"/>
              <a:cs typeface="+mn-cs"/>
            </a:rPr>
            <a:t>Neither the Securities and Exchange Commission (the “SEC”) nor any state securities commission has approved or disapproved of the notes or passed upon the accuracy or the adequacy of this pricing supplement or the accompanying product supplement, prospectus supplement and prospectus. Any representation to the contrary is a criminal offense.</a:t>
          </a:r>
        </a:p>
        <a:p>
          <a:r>
            <a:rPr lang="en-HK" sz="1100">
              <a:solidFill>
                <a:schemeClr val="dk1"/>
              </a:solidFill>
              <a:effectLst/>
              <a:latin typeface="+mn-lt"/>
              <a:ea typeface="+mn-ea"/>
              <a:cs typeface="+mn-cs"/>
            </a:rPr>
            <a:t> </a:t>
          </a:r>
        </a:p>
        <a:p>
          <a:r>
            <a:rPr lang="en-HK">
              <a:effectLst/>
            </a:rPr>
            <a:t> </a:t>
          </a:r>
          <a:r>
            <a:rPr lang="en-HK"/>
            <a:t> </a:t>
          </a:r>
          <a:r>
            <a:rPr lang="en-HK" b="1">
              <a:effectLst/>
            </a:rPr>
            <a:t>Price to Public</a:t>
          </a:r>
          <a:r>
            <a:rPr lang="en-HK" b="1" baseline="30000">
              <a:effectLst/>
            </a:rPr>
            <a:t>(1)</a:t>
          </a:r>
          <a:r>
            <a:rPr lang="en-HK"/>
            <a:t> </a:t>
          </a:r>
          <a:r>
            <a:rPr lang="en-HK" b="1">
              <a:effectLst/>
            </a:rPr>
            <a:t>Fees and Commissions</a:t>
          </a:r>
          <a:r>
            <a:rPr lang="en-HK" b="1" baseline="30000">
              <a:effectLst/>
            </a:rPr>
            <a:t>(2)</a:t>
          </a:r>
          <a:r>
            <a:rPr lang="en-HK"/>
            <a:t> </a:t>
          </a:r>
          <a:r>
            <a:rPr lang="en-HK" b="1">
              <a:effectLst/>
            </a:rPr>
            <a:t>Proceeds to Issuer</a:t>
          </a:r>
          <a:r>
            <a:rPr lang="en-HK"/>
            <a:t> </a:t>
          </a:r>
          <a:r>
            <a:rPr lang="en-HK" b="1">
              <a:effectLst/>
            </a:rPr>
            <a:t>Per note</a:t>
          </a:r>
          <a:r>
            <a:rPr lang="en-HK"/>
            <a:t> </a:t>
          </a:r>
          <a:r>
            <a:rPr lang="en-HK">
              <a:effectLst/>
            </a:rPr>
            <a:t>$1,000</a:t>
          </a:r>
          <a:r>
            <a:rPr lang="en-HK"/>
            <a:t> </a:t>
          </a:r>
          <a:r>
            <a:rPr lang="en-HK">
              <a:effectLst/>
            </a:rPr>
            <a:t>$13.167</a:t>
          </a:r>
          <a:r>
            <a:rPr lang="en-HK"/>
            <a:t> </a:t>
          </a:r>
          <a:r>
            <a:rPr lang="en-HK">
              <a:effectLst/>
            </a:rPr>
            <a:t>$986.833</a:t>
          </a:r>
          <a:r>
            <a:rPr lang="en-HK"/>
            <a:t> </a:t>
          </a:r>
          <a:r>
            <a:rPr lang="en-HK" b="1">
              <a:effectLst/>
            </a:rPr>
            <a:t>Total</a:t>
          </a:r>
          <a:r>
            <a:rPr lang="en-HK"/>
            <a:t> </a:t>
          </a:r>
          <a:r>
            <a:rPr lang="en-HK">
              <a:effectLst/>
            </a:rPr>
            <a:t>$3,000,000</a:t>
          </a:r>
          <a:r>
            <a:rPr lang="en-HK"/>
            <a:t> </a:t>
          </a:r>
          <a:r>
            <a:rPr lang="en-HK">
              <a:effectLst/>
            </a:rPr>
            <a:t>$39,501</a:t>
          </a:r>
          <a:r>
            <a:rPr lang="en-HK"/>
            <a:t> </a:t>
          </a:r>
          <a:r>
            <a:rPr lang="en-HK">
              <a:effectLst/>
            </a:rPr>
            <a:t>$2,960,499</a:t>
          </a:r>
          <a:r>
            <a:rPr lang="en-HK"/>
            <a:t> </a:t>
          </a:r>
          <a:r>
            <a:rPr lang="en-HK" sz="1100">
              <a:solidFill>
                <a:schemeClr val="dk1"/>
              </a:solidFill>
              <a:effectLst/>
              <a:latin typeface="+mn-lt"/>
              <a:ea typeface="+mn-ea"/>
              <a:cs typeface="+mn-cs"/>
            </a:rPr>
            <a:t> </a:t>
          </a:r>
        </a:p>
        <a:p>
          <a:r>
            <a:rPr lang="en-HK" sz="1100">
              <a:solidFill>
                <a:schemeClr val="dk1"/>
              </a:solidFill>
              <a:effectLst/>
              <a:latin typeface="+mn-lt"/>
              <a:ea typeface="+mn-ea"/>
              <a:cs typeface="+mn-cs"/>
            </a:rPr>
            <a:t>(1) The price to the public includes the estimated cost of hedging our obligations under the notes through one or more of our affiliates.</a:t>
          </a:r>
        </a:p>
        <a:p>
          <a:r>
            <a:rPr lang="en-HK" sz="1100">
              <a:solidFill>
                <a:schemeClr val="dk1"/>
              </a:solidFill>
              <a:effectLst/>
              <a:latin typeface="+mn-lt"/>
              <a:ea typeface="+mn-ea"/>
              <a:cs typeface="+mn-cs"/>
            </a:rPr>
            <a:t>(2) J.P. Morgan Securities LLC, which we refer to as JPMS, acting as agent for JPMorgan Chase &amp; Co., will pay all of the selling commissions of $13.167 per $1,000 principal amount note it receives from us to other affiliated or unaffiliated dealers. See “Plan of Distribution (Conflicts of Interest)” in the accompanying product supplement.</a:t>
          </a:r>
        </a:p>
        <a:p>
          <a:r>
            <a:rPr lang="en-HK" sz="1100" i="1">
              <a:solidFill>
                <a:schemeClr val="dk1"/>
              </a:solidFill>
              <a:effectLst/>
              <a:latin typeface="+mn-lt"/>
              <a:ea typeface="+mn-ea"/>
              <a:cs typeface="+mn-cs"/>
            </a:rPr>
            <a:t>The notes are not bank deposits, are not insured by the Federal Deposit Insurance Corporation or any other governmental agency and are not obligations of, or guaranteed by, a bank.</a:t>
          </a:r>
          <a:endParaRPr lang="en-HK" sz="1100">
            <a:solidFill>
              <a:schemeClr val="dk1"/>
            </a:solidFill>
            <a:effectLst/>
            <a:latin typeface="+mn-lt"/>
            <a:ea typeface="+mn-ea"/>
            <a:cs typeface="+mn-cs"/>
          </a:endParaRPr>
        </a:p>
        <a:p>
          <a:endParaRPr lang="en-HK" sz="1100"/>
        </a:p>
      </xdr:txBody>
    </xdr:sp>
    <xdr:clientData/>
  </xdr:twoCellAnchor>
  <xdr:twoCellAnchor editAs="oneCell">
    <xdr:from>
      <xdr:col>15</xdr:col>
      <xdr:colOff>438150</xdr:colOff>
      <xdr:row>34</xdr:row>
      <xdr:rowOff>42630</xdr:rowOff>
    </xdr:from>
    <xdr:to>
      <xdr:col>32</xdr:col>
      <xdr:colOff>30370</xdr:colOff>
      <xdr:row>63</xdr:row>
      <xdr:rowOff>143623</xdr:rowOff>
    </xdr:to>
    <xdr:pic>
      <xdr:nvPicPr>
        <xdr:cNvPr id="13" name="Picture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3"/>
        <a:stretch>
          <a:fillRect/>
        </a:stretch>
      </xdr:blipFill>
      <xdr:spPr>
        <a:xfrm>
          <a:off x="13201650" y="8300805"/>
          <a:ext cx="13489195" cy="5901718"/>
        </a:xfrm>
        <a:prstGeom prst="rect">
          <a:avLst/>
        </a:prstGeom>
      </xdr:spPr>
    </xdr:pic>
    <xdr:clientData/>
  </xdr:twoCellAnchor>
  <xdr:twoCellAnchor editAs="oneCell">
    <xdr:from>
      <xdr:col>6</xdr:col>
      <xdr:colOff>285750</xdr:colOff>
      <xdr:row>28</xdr:row>
      <xdr:rowOff>38100</xdr:rowOff>
    </xdr:from>
    <xdr:to>
      <xdr:col>12</xdr:col>
      <xdr:colOff>305631</xdr:colOff>
      <xdr:row>34</xdr:row>
      <xdr:rowOff>123996</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4"/>
        <a:stretch>
          <a:fillRect/>
        </a:stretch>
      </xdr:blipFill>
      <xdr:spPr>
        <a:xfrm>
          <a:off x="4410075" y="7096125"/>
          <a:ext cx="5953956" cy="1286046"/>
        </a:xfrm>
        <a:prstGeom prst="rect">
          <a:avLst/>
        </a:prstGeom>
      </xdr:spPr>
    </xdr:pic>
    <xdr:clientData/>
  </xdr:twoCellAnchor>
  <xdr:twoCellAnchor>
    <xdr:from>
      <xdr:col>0</xdr:col>
      <xdr:colOff>276224</xdr:colOff>
      <xdr:row>66</xdr:row>
      <xdr:rowOff>171450</xdr:rowOff>
    </xdr:from>
    <xdr:to>
      <xdr:col>14</xdr:col>
      <xdr:colOff>1523999</xdr:colOff>
      <xdr:row>86</xdr:row>
      <xdr:rowOff>114300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276224" y="14830425"/>
          <a:ext cx="11268075" cy="394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altLang="zh-HK" sz="1100" b="1">
              <a:solidFill>
                <a:schemeClr val="dk1"/>
              </a:solidFill>
              <a:effectLst/>
              <a:latin typeface="+mn-lt"/>
              <a:ea typeface="+mn-ea"/>
              <a:cs typeface="+mn-cs"/>
            </a:rPr>
            <a:t>Selected Purchase Considerations</a:t>
          </a:r>
        </a:p>
        <a:p>
          <a:r>
            <a:rPr lang="en-HK" altLang="zh-HK" sz="1100">
              <a:solidFill>
                <a:schemeClr val="dk1"/>
              </a:solidFill>
              <a:effectLst/>
              <a:latin typeface="+mn-lt"/>
              <a:ea typeface="+mn-ea"/>
              <a:cs typeface="+mn-cs"/>
            </a:rPr>
            <a:t>·</a:t>
          </a:r>
          <a:r>
            <a:rPr lang="en-HK" altLang="zh-HK" b="1">
              <a:effectLst/>
            </a:rPr>
            <a:t>PRESERVATION OF CAPITAL AT MATURITY OR UPON REDEMPTION —</a:t>
          </a:r>
          <a:r>
            <a:rPr lang="en-HK" altLang="zh-HK">
              <a:effectLst/>
            </a:rPr>
            <a:t> We will pay you at least the principal amount of your notes if you hold the notes to maturity or to the Redemption Date, if any, on which we elect to call the notes. </a:t>
          </a:r>
          <a:r>
            <a:rPr lang="en-HK" altLang="zh-HK" b="1">
              <a:effectLst/>
            </a:rPr>
            <a:t>Because the notes are our unsecured and unsubordinated obligations, payment of any amount on the notes is subject to our ability to pay our obligations as they become due.</a:t>
          </a:r>
          <a:r>
            <a:rPr lang="en-HK" altLang="zh-HK" sz="1100">
              <a:solidFill>
                <a:schemeClr val="dk1"/>
              </a:solidFill>
              <a:effectLst/>
              <a:latin typeface="+mn-lt"/>
              <a:ea typeface="+mn-ea"/>
              <a:cs typeface="+mn-cs"/>
            </a:rPr>
            <a:t>·</a:t>
          </a:r>
          <a:r>
            <a:rPr lang="en-HK" altLang="zh-HK" b="1">
              <a:effectLst/>
            </a:rPr>
            <a:t>PERIODIC INTEREST PAYMENTS —</a:t>
          </a:r>
          <a:r>
            <a:rPr lang="en-HK" altLang="zh-HK">
              <a:effectLst/>
            </a:rPr>
            <a:t> The notes offer periodic interest payments on each Interest Payment Date at the Interest Rate, subject to any earlier redemption, and, if the notes are redeemed on a Redemption Date that is not an Interest Payment Date, on the applicable Redemption Date at the applicable Interest Rate. Interest, if any, will be paid in arrears on each Interest Payment Date occurring before any Redemption Date on which the notes are redeemed and, if so redeemed, on that Redemption Date to the holders of record at the close of business on the business day immediately preceding the applicable Interest Payment Date. The interest payments will be based on the Interest Rate listed on the cover of this pricing supplement. The yield on the notes may be less than the overall return you would receive from a conventional debt security that you could purchase today with the same maturity as the notes.</a:t>
          </a:r>
          <a:r>
            <a:rPr lang="en-HK" altLang="zh-HK" sz="1100">
              <a:solidFill>
                <a:schemeClr val="dk1"/>
              </a:solidFill>
              <a:effectLst/>
              <a:latin typeface="+mn-lt"/>
              <a:ea typeface="+mn-ea"/>
              <a:cs typeface="+mn-cs"/>
            </a:rPr>
            <a:t>·</a:t>
          </a:r>
          <a:r>
            <a:rPr lang="en-HK" altLang="zh-HK" b="1">
              <a:effectLst/>
            </a:rPr>
            <a:t>POTENTIAL PERIODIC REDEMPTION BY US AT OUR OPTION —</a:t>
          </a:r>
          <a:r>
            <a:rPr lang="en-HK" altLang="zh-HK">
              <a:effectLst/>
            </a:rPr>
            <a:t> At our option, we may redeem the notes, in whole but not in part, on any of the Redemption Dates set forth on the cover of this pricing supplement, at a price equal to the principal amount being redeemed </a:t>
          </a:r>
          <a:r>
            <a:rPr lang="en-HK" altLang="zh-HK" i="1">
              <a:effectLst/>
            </a:rPr>
            <a:t>plus</a:t>
          </a:r>
          <a:r>
            <a:rPr lang="en-HK" altLang="zh-HK">
              <a:effectLst/>
            </a:rPr>
            <a:t> any accrued and unpaid interest, subject to the Business Day Convention and the Interest Accrual Convention described on the cover of this pricing supplement and in the accompanying product supplement. Any accrued and unpaid interest on the notes redeemed will be paid to the person who is the holder of record of these notes at the close of business on the business day immediately preceding the applicable Redemption Date. Even in cases where the notes are called before maturity, noteholders are not entitled to any fees or commissions described on the front cover of this pricing supplement.</a:t>
          </a:r>
          <a:r>
            <a:rPr lang="en-HK" altLang="zh-HK" sz="1100">
              <a:solidFill>
                <a:schemeClr val="dk1"/>
              </a:solidFill>
              <a:effectLst/>
              <a:latin typeface="+mn-lt"/>
              <a:ea typeface="+mn-ea"/>
              <a:cs typeface="+mn-cs"/>
            </a:rPr>
            <a:t>·</a:t>
          </a:r>
          <a:r>
            <a:rPr lang="en-HK" altLang="zh-HK" b="1">
              <a:effectLst/>
            </a:rPr>
            <a:t>INSOLVENCY AND RESOLUTION CONSIDERATIONS — </a:t>
          </a:r>
          <a:r>
            <a:rPr lang="en-HK" altLang="zh-HK">
              <a:effectLst/>
            </a:rPr>
            <a:t>The notes constitute “loss-absorbing capacity” within the meaning of the final rules (the “TLAC rules”) issued by the Board of Governors of the Federal Reserve System (the “Federal Reserve”) on December 15, 2016 regarding, among other things, the minimum levels of unsecured external long-term debt and other loss-absorbing capacity that certain U.S. bank holding companies, including JPMorgan Chase &amp; Co., are required to maintain. Such debt must satisfy certain eligibility criteria under the TLAC rules. If JPMorgan Chase &amp; Co. were to enter into resolution, either in a proceeding under Chapter 11 of the U.S. Bankruptcy Code or in a receivership administered by the Federal Deposit Insurance Corporation (the “FDIC”) under Title II of the Dodd-Frank Wall Street Reform and Consumer Protection Act of 2010 (the “Dodd-Frank Act”), holders of the notes and other debt and equity securities of JPMorgan Chase &amp; Co. will absorb the losses of JPMorgan Chase &amp; Co. and its affiliates.</a:t>
          </a:r>
          <a:r>
            <a:rPr lang="en-HK" altLang="zh-HK" sz="1100">
              <a:solidFill>
                <a:schemeClr val="dk1"/>
              </a:solidFill>
              <a:effectLst/>
              <a:latin typeface="+mn-lt"/>
              <a:ea typeface="+mn-ea"/>
              <a:cs typeface="+mn-cs"/>
            </a:rPr>
            <a:t>Under Title I of the Dodd-Frank Act and applicable rules of the Federal Reserve and the FDIC, JPMorgan Chase &amp; Co. is required to submit periodically to the Federal Reserve and the FDIC a detailed plan (the “resolution plan”) for the rapid and orderly resolution of JPMorgan Chase &amp; Co. and its material subsidiaries under the U.S. Bankruptcy Code and other applicable insolvency laws in the event of material financial distress or failure. JPMorgan Chase &amp; Co.’s preferred resolution strategy under its resolution plan contemplates that only JPMorgan Chase &amp; Co. would enter bankruptcy proceedings under Chapter 11 of the U.S. Bankruptcy Code pursuant to a “single point of entry” recapitalization strategy. JPMorgan Chase &amp; Co.’s subsidiaries would be recapitalized as needed so that they could continue normal operations or subsequently be wound down in an orderly manner. As a result, JPMorgan Chase &amp; Co.’s losses and any losses incurred by its subsidiaries would be imposed first on holders of JPMorgan Chase &amp; Co.’s equity securities and thereafter on unsecured creditors, including holders of the notes and other securities of JPMorgan Chase &amp; Co. Claims of holders of the notes and those other debt securities would have a junior position to the claims of creditors of JPMorgan Chase &amp; Co.’s subsidiaries and to the claims of priority (as determined by statute) and secured creditors of JPMorgan Chase &amp; Co. Accordingly, in a resolution of JPMorgan Chase &amp; Co. under</a:t>
          </a:r>
        </a:p>
        <a:p>
          <a:r>
            <a:rPr lang="en-HK" altLang="zh-HK" sz="1100" b="0" i="0">
              <a:solidFill>
                <a:schemeClr val="dk1"/>
              </a:solidFill>
              <a:effectLst/>
              <a:latin typeface="+mn-lt"/>
              <a:ea typeface="+mn-ea"/>
              <a:cs typeface="+mn-cs"/>
            </a:rPr>
            <a:t>   </a:t>
          </a:r>
          <a:r>
            <a:rPr lang="en-HK" altLang="zh-HK" sz="1100" b="1" i="0">
              <a:solidFill>
                <a:schemeClr val="dk1"/>
              </a:solidFill>
              <a:effectLst/>
              <a:latin typeface="+mn-lt"/>
              <a:ea typeface="+mn-ea"/>
              <a:cs typeface="+mn-cs"/>
            </a:rPr>
            <a:t>Callable Fixed Rate Notes</a:t>
          </a:r>
          <a:r>
            <a:rPr lang="en-HK" altLang="zh-HK" sz="1100" b="0" i="0">
              <a:solidFill>
                <a:schemeClr val="dk1"/>
              </a:solidFill>
              <a:effectLst/>
              <a:latin typeface="+mn-lt"/>
              <a:ea typeface="+mn-ea"/>
              <a:cs typeface="+mn-cs"/>
            </a:rPr>
            <a:t>PS-2 </a:t>
          </a:r>
        </a:p>
        <a:p>
          <a:r>
            <a:rPr lang="en-HK" altLang="zh-HK" sz="1100" b="0" i="0">
              <a:solidFill>
                <a:schemeClr val="dk1"/>
              </a:solidFill>
              <a:effectLst/>
              <a:latin typeface="+mn-lt"/>
              <a:ea typeface="+mn-ea"/>
              <a:cs typeface="+mn-cs"/>
            </a:rPr>
            <a:t> </a:t>
          </a:r>
        </a:p>
        <a:p>
          <a:r>
            <a:rPr lang="en-HK" altLang="zh-HK" sz="1100">
              <a:solidFill>
                <a:schemeClr val="dk1"/>
              </a:solidFill>
              <a:effectLst/>
              <a:latin typeface="+mn-lt"/>
              <a:ea typeface="+mn-ea"/>
              <a:cs typeface="+mn-cs"/>
            </a:rPr>
            <a:t>Chapter 11 of the U.S. Bankruptcy Code, holders of the notes and other debt securities of JPMorgan Chase &amp; Co. would realize value only to the extent available to JPMorgan Chase &amp; Co. as a shareholder of JPMorgan Chase Bank, N.A. and its other subsidiaries and only after any claims of priority and secured creditors of JPMorgan Chase &amp; Co. have been fully repaid. If JPMorgan Chase &amp; Co. were to enter into a resolution, none of JPMorgan Chase &amp; Co., the Federal Reserve or the FDIC is obligated to follow JPMorgan Chase &amp; Co.’s preferred resolution strategy under its resolution plan.</a:t>
          </a:r>
        </a:p>
        <a:p>
          <a:r>
            <a:rPr lang="en-HK" altLang="zh-HK" sz="1100">
              <a:solidFill>
                <a:schemeClr val="dk1"/>
              </a:solidFill>
              <a:effectLst/>
              <a:latin typeface="+mn-lt"/>
              <a:ea typeface="+mn-ea"/>
              <a:cs typeface="+mn-cs"/>
            </a:rPr>
            <a:t>The FDIC has similarly indicated that a single point of entry recapitalization model could be a desirable strategy to resolve a systemically important financial institution, such as JPMorgan Chase &amp; Co., under Title II of the Dodd-Frank Act (“Title II”). Pursuant to that strategy, the FDIC would use its power to create a “bridge entity” for JPMorgan Chase &amp; Co.; transfer the systemically important and viable parts of JPMorgan Chase &amp; Co.’s business, principally the stock of JPMorgan Chase &amp; Co.’s main operating subsidiaries and any intercompany claims against such subsidiaries, to the bridge entity; recapitalize those subsidiaries using assets of JPMorgan Chase &amp; Co. that have been transferred to the bridge entity; and exchange external debt claims against JPMorgan Chase &amp; Co. for equity in the bridge entity. Under this Title II resolution strategy, the value of the stock of the bridge entity that would be redistributed to holders of the notes and other debt securities of JPMorgan Chase &amp; Co. may not be sufficient to repay all or part of the principal amount and interest on the notes and those other securities. To date, the FDIC has not formally adopted a single point of entry resolution strategy, and it is not obligated to follow such a strategy in a Title II resolution of JPMorgan Chase &amp; Co.</a:t>
          </a:r>
        </a:p>
        <a:p>
          <a:r>
            <a:rPr lang="en-HK" altLang="zh-HK" sz="1100">
              <a:solidFill>
                <a:schemeClr val="dk1"/>
              </a:solidFill>
              <a:effectLst/>
              <a:latin typeface="+mn-lt"/>
              <a:ea typeface="+mn-ea"/>
              <a:cs typeface="+mn-cs"/>
            </a:rPr>
            <a:t> </a:t>
          </a:r>
        </a:p>
        <a:p>
          <a:r>
            <a:rPr lang="en-HK" altLang="zh-HK" sz="1100" b="0" i="0">
              <a:solidFill>
                <a:schemeClr val="dk1"/>
              </a:solidFill>
              <a:effectLst/>
              <a:latin typeface="+mn-lt"/>
              <a:ea typeface="+mn-ea"/>
              <a:cs typeface="+mn-cs"/>
            </a:rPr>
            <a:t>   </a:t>
          </a:r>
          <a:r>
            <a:rPr lang="en-HK" altLang="zh-HK" sz="1100" b="1" i="0">
              <a:solidFill>
                <a:schemeClr val="dk1"/>
              </a:solidFill>
              <a:effectLst/>
              <a:latin typeface="+mn-lt"/>
              <a:ea typeface="+mn-ea"/>
              <a:cs typeface="+mn-cs"/>
            </a:rPr>
            <a:t>Callable Fixed Rate Notes</a:t>
          </a:r>
          <a:r>
            <a:rPr lang="en-HK" altLang="zh-HK" sz="1100" b="0" i="0">
              <a:solidFill>
                <a:schemeClr val="dk1"/>
              </a:solidFill>
              <a:effectLst/>
              <a:latin typeface="+mn-lt"/>
              <a:ea typeface="+mn-ea"/>
              <a:cs typeface="+mn-cs"/>
            </a:rPr>
            <a:t>PS-3 </a:t>
          </a:r>
        </a:p>
        <a:p>
          <a:r>
            <a:rPr lang="en-HK" altLang="zh-HK" sz="1100" b="0" i="0">
              <a:solidFill>
                <a:schemeClr val="dk1"/>
              </a:solidFill>
              <a:effectLst/>
              <a:latin typeface="+mn-lt"/>
              <a:ea typeface="+mn-ea"/>
              <a:cs typeface="+mn-cs"/>
            </a:rPr>
            <a:t> </a:t>
          </a:r>
        </a:p>
        <a:p>
          <a:r>
            <a:rPr lang="en-HK" altLang="zh-HK" sz="1100">
              <a:solidFill>
                <a:schemeClr val="dk1"/>
              </a:solidFill>
              <a:effectLst/>
              <a:latin typeface="+mn-lt"/>
              <a:ea typeface="+mn-ea"/>
              <a:cs typeface="+mn-cs"/>
            </a:rPr>
            <a:t> </a:t>
          </a:r>
        </a:p>
        <a:p>
          <a:r>
            <a:rPr lang="en-HK" altLang="zh-HK" sz="1100" b="1">
              <a:solidFill>
                <a:schemeClr val="dk1"/>
              </a:solidFill>
              <a:effectLst/>
              <a:latin typeface="+mn-lt"/>
              <a:ea typeface="+mn-ea"/>
              <a:cs typeface="+mn-cs"/>
            </a:rPr>
            <a:t>Selected Risk Considerations</a:t>
          </a:r>
        </a:p>
        <a:p>
          <a:r>
            <a:rPr lang="en-HK" altLang="zh-HK" sz="1100">
              <a:solidFill>
                <a:schemeClr val="dk1"/>
              </a:solidFill>
              <a:effectLst/>
              <a:latin typeface="+mn-lt"/>
              <a:ea typeface="+mn-ea"/>
              <a:cs typeface="+mn-cs"/>
            </a:rPr>
            <a:t>An investment in the notes involves significant risks. These risks are explained in more detail in the “Risk Factors” sections of the accompanying prospectus supplement and the accompanying product supplement.</a:t>
          </a:r>
        </a:p>
        <a:p>
          <a:r>
            <a:rPr lang="en-HK" altLang="zh-HK" sz="1100">
              <a:solidFill>
                <a:schemeClr val="dk1"/>
              </a:solidFill>
              <a:effectLst/>
              <a:latin typeface="+mn-lt"/>
              <a:ea typeface="+mn-ea"/>
              <a:cs typeface="+mn-cs"/>
            </a:rPr>
            <a:t>·</a:t>
          </a:r>
          <a:r>
            <a:rPr lang="en-HK" altLang="zh-HK" b="1">
              <a:effectLst/>
            </a:rPr>
            <a:t>WE MAY CALL YOUR NOTES PRIOR TO THEIR SCHEDULED MATURITY DATE —</a:t>
          </a:r>
          <a:r>
            <a:rPr lang="en-HK" altLang="zh-HK">
              <a:effectLst/>
            </a:rPr>
            <a:t> We may choose to call the notes early or choose not to call the notes early on any Redemption Date in our sole discretion. If the notes are called early, you will receive the principal amount of your notes </a:t>
          </a:r>
          <a:r>
            <a:rPr lang="en-HK" altLang="zh-HK" i="1">
              <a:effectLst/>
            </a:rPr>
            <a:t>plus</a:t>
          </a:r>
          <a:r>
            <a:rPr lang="en-HK" altLang="zh-HK">
              <a:effectLst/>
            </a:rPr>
            <a:t> any accrued and unpaid interest to, but excluding, the Redemption Date. The aggregate amount that you will receive through and including the Redemption Date will be less than the aggregate amount that you would have received had the notes not been called early. If we call the notes early, your overall return may be less than the yield that the notes would have earned if you held your notes to maturity and you may not be able to reinvest your funds at the same rate as the original notes. We may choose to call the notes early, for example, if U.S. interest rates decrease or do not rise significantly or if volatility of U.S. interest rates decreases significantly.</a:t>
          </a:r>
          <a:r>
            <a:rPr lang="en-HK" altLang="zh-HK" sz="1100">
              <a:solidFill>
                <a:schemeClr val="dk1"/>
              </a:solidFill>
              <a:effectLst/>
              <a:latin typeface="+mn-lt"/>
              <a:ea typeface="+mn-ea"/>
              <a:cs typeface="+mn-cs"/>
            </a:rPr>
            <a:t>·</a:t>
          </a:r>
          <a:r>
            <a:rPr lang="en-HK" altLang="zh-HK" b="1">
              <a:effectLst/>
            </a:rPr>
            <a:t>LONGER-DATED NOTES MAY BE RISKIER THAN SHORTER-DATED NOTES —</a:t>
          </a:r>
          <a:r>
            <a:rPr lang="en-HK" altLang="zh-HK">
              <a:effectLst/>
            </a:rPr>
            <a:t> By purchasing a note with a longer tenor, you are more exposed to fluctuations in interest rates than if you purchased a note with a shorter tenor. The present value of a longer-dated note tends to be more sensitive to rising interest rates than the present value of a shorter-dated note. If interest rates rise, the present value of a longer-dated note will fall faster than the present value of a shorter-dated note. You should purchase these notes only if you are comfortable with owning a note with a longer tenor.</a:t>
          </a:r>
          <a:r>
            <a:rPr lang="en-HK" altLang="zh-HK" sz="1100">
              <a:solidFill>
                <a:schemeClr val="dk1"/>
              </a:solidFill>
              <a:effectLst/>
              <a:latin typeface="+mn-lt"/>
              <a:ea typeface="+mn-ea"/>
              <a:cs typeface="+mn-cs"/>
            </a:rPr>
            <a:t>·</a:t>
          </a:r>
          <a:r>
            <a:rPr lang="en-HK" altLang="zh-HK" b="1">
              <a:effectLst/>
            </a:rPr>
            <a:t>CREDIT RISK OF JPMORGAN CHASE &amp; CO. —</a:t>
          </a:r>
          <a:r>
            <a:rPr lang="en-HK" altLang="zh-HK">
              <a:effectLst/>
            </a:rPr>
            <a:t> The notes are subject to the credit risk of JPMorgan Chase &amp; Co., and our credit ratings and credit spreads may adversely affect the market value of the notes. Investors are dependent on JPMorgan Chase &amp; Co.’s ability to pay all amounts due on the notes. Any actual or potential change in our creditworthiness or credit spreads, as determined by the market for taking our credit risk, is likely to adversely affect the value of the notes. If we were to default on our payment obligations, you may not receive any amounts owed to you under the notes and you could lose your entire investment.</a:t>
          </a:r>
          <a:r>
            <a:rPr lang="en-HK" altLang="zh-HK" sz="1100">
              <a:solidFill>
                <a:schemeClr val="dk1"/>
              </a:solidFill>
              <a:effectLst/>
              <a:latin typeface="+mn-lt"/>
              <a:ea typeface="+mn-ea"/>
              <a:cs typeface="+mn-cs"/>
            </a:rPr>
            <a:t>·</a:t>
          </a:r>
          <a:r>
            <a:rPr lang="en-HK" altLang="zh-HK" b="1">
              <a:effectLst/>
            </a:rPr>
            <a:t>POTENTIAL CONFLICTS —</a:t>
          </a:r>
          <a:r>
            <a:rPr lang="en-HK" altLang="zh-HK">
              <a:effectLst/>
            </a:rPr>
            <a:t> We and our affiliates play a variety of roles in connection with the issuance of the notes, including acting as calculation agent and as an agent of the offering of the notes and hedging our obligations under the notes. In performing these duties, our economic interests and the economic interests of the calculation agent and other affiliates of ours are potentially adverse to your interests as an investor in the notes. In addition, our business activities, including hedging and trading activities for our own accounts or on behalf of customers, could cause our economic interests to be adverse to yours and could adversely affect any payment on the notes and the value of the notes. It is possible that hedging or trading activities of ours or our affiliates in connection with the notes could result in substantial returns for us or our affiliates while the value of the notes declines. Please refer to “Risk Factors — Risks Relating to Conflicts of Interest” in the accompanying product supplement for additional information about these risks.</a:t>
          </a:r>
          <a:r>
            <a:rPr lang="en-HK" altLang="zh-HK" sz="1100">
              <a:solidFill>
                <a:schemeClr val="dk1"/>
              </a:solidFill>
              <a:effectLst/>
              <a:latin typeface="+mn-lt"/>
              <a:ea typeface="+mn-ea"/>
              <a:cs typeface="+mn-cs"/>
            </a:rPr>
            <a:t>·</a:t>
          </a:r>
          <a:r>
            <a:rPr lang="en-HK" altLang="zh-HK" b="1">
              <a:effectLst/>
            </a:rPr>
            <a:t>REINVESTMENT RISK —</a:t>
          </a:r>
          <a:r>
            <a:rPr lang="en-HK" altLang="zh-HK">
              <a:effectLst/>
            </a:rPr>
            <a:t> If we redeem the notes, the term of the notes may be reduced and you will not receive interest payments after the applicable Redemption Date. There is no guarantee that you would be able to reinvest the proceeds from an investment in the notes at a comparable return and/or with a comparable interest rate for a similar level of risk in the event the notes are redeemed prior to the Maturity Date.</a:t>
          </a:r>
          <a:r>
            <a:rPr lang="en-HK" altLang="zh-HK" sz="1100">
              <a:solidFill>
                <a:schemeClr val="dk1"/>
              </a:solidFill>
              <a:effectLst/>
              <a:latin typeface="+mn-lt"/>
              <a:ea typeface="+mn-ea"/>
              <a:cs typeface="+mn-cs"/>
            </a:rPr>
            <a:t>·</a:t>
          </a:r>
          <a:r>
            <a:rPr lang="en-HK" altLang="zh-HK" b="1">
              <a:effectLst/>
            </a:rPr>
            <a:t>CERTAIN BUILT-IN COSTS ARE LIKELY TO AFFECT ADVERSELY THE VALUE OF THE NOTES PRIOR TO MATURITY —</a:t>
          </a:r>
          <a:r>
            <a:rPr lang="en-HK" altLang="zh-HK">
              <a:effectLst/>
            </a:rPr>
            <a:t> While the payment at maturity described in this pricing supplement is based on the full principal amount of your notes, the original issue price of the notes includes the agent’s commission and the estimated cost of hedging our obligations under the notes through one or more of our affiliates. As a result, the price, if any, at which JPMS will be willing to purchase notes from you in secondary market transactions, if at all, will likely be lower than the original issue price and any sale prior to the Maturity Date could result in a substantial loss to you. This secondary market price will also be affected by a number of factors aside from the agent’s commission and hedging costs, including those referred to under “Many Economic and Market Factors Will Impact the Value of the Notes” below.</a:t>
          </a:r>
          <a:r>
            <a:rPr lang="en-HK" altLang="zh-HK" sz="1100">
              <a:solidFill>
                <a:schemeClr val="dk1"/>
              </a:solidFill>
              <a:effectLst/>
              <a:latin typeface="+mn-lt"/>
              <a:ea typeface="+mn-ea"/>
              <a:cs typeface="+mn-cs"/>
            </a:rPr>
            <a:t>The notes are not designed to be short-term trading instruments. Accordingly, you should be able and willing to hold your notes to maturity.</a:t>
          </a:r>
        </a:p>
        <a:p>
          <a:r>
            <a:rPr lang="en-HK" altLang="zh-HK" sz="1100">
              <a:solidFill>
                <a:schemeClr val="dk1"/>
              </a:solidFill>
              <a:effectLst/>
              <a:latin typeface="+mn-lt"/>
              <a:ea typeface="+mn-ea"/>
              <a:cs typeface="+mn-cs"/>
            </a:rPr>
            <a:t>·</a:t>
          </a:r>
          <a:r>
            <a:rPr lang="en-HK" altLang="zh-HK" b="1">
              <a:effectLst/>
            </a:rPr>
            <a:t>LACK OF LIQUIDITY —</a:t>
          </a:r>
          <a:r>
            <a:rPr lang="en-HK" altLang="zh-HK">
              <a:effectLst/>
            </a:rPr>
            <a:t> The notes will not be listed on any securities exchange. JPMS intends to offer to purchase the notes in the secondary market but is not required to do so. Even if there is a secondary market, it may not provide enough liquidity to allow you to trade or sell the notes easily.  Because other dealers are not likely to make a secondary market for the notes, the price at which you may be able to trade your notes is likely to depend on the price, if any, at which JPMS is willing to buy the notes.</a:t>
          </a:r>
          <a:r>
            <a:rPr lang="en-HK" altLang="zh-HK" sz="1100">
              <a:solidFill>
                <a:schemeClr val="dk1"/>
              </a:solidFill>
              <a:effectLst/>
              <a:latin typeface="+mn-lt"/>
              <a:ea typeface="+mn-ea"/>
              <a:cs typeface="+mn-cs"/>
            </a:rPr>
            <a:t>·</a:t>
          </a:r>
          <a:r>
            <a:rPr lang="en-HK" altLang="zh-HK" b="1">
              <a:effectLst/>
            </a:rPr>
            <a:t>MANY ECONOMIC AND MARKET FACTORS WILL IMPACT THE VALUE OF THE NOTES —</a:t>
          </a:r>
          <a:r>
            <a:rPr lang="en-HK" altLang="zh-HK">
              <a:effectLst/>
            </a:rPr>
            <a:t> The notes will be affected by a number of economic and market factors that may either offset or magnify each other, including but not limited to:</a:t>
          </a:r>
          <a:r>
            <a:rPr lang="en-HK" altLang="zh-HK" sz="1100">
              <a:solidFill>
                <a:schemeClr val="dk1"/>
              </a:solidFill>
              <a:effectLst/>
              <a:latin typeface="+mn-lt"/>
              <a:ea typeface="+mn-ea"/>
              <a:cs typeface="+mn-cs"/>
            </a:rPr>
            <a:t>·</a:t>
          </a:r>
          <a:r>
            <a:rPr lang="en-HK" altLang="zh-HK"/>
            <a:t>any actual or potential change in our creditworthiness or credit spreads;</a:t>
          </a:r>
          <a:r>
            <a:rPr lang="en-HK" altLang="zh-HK" sz="1100">
              <a:solidFill>
                <a:schemeClr val="dk1"/>
              </a:solidFill>
              <a:effectLst/>
              <a:latin typeface="+mn-lt"/>
              <a:ea typeface="+mn-ea"/>
              <a:cs typeface="+mn-cs"/>
            </a:rPr>
            <a:t>·</a:t>
          </a:r>
          <a:r>
            <a:rPr lang="en-HK" altLang="zh-HK"/>
            <a:t>the time to maturity of the notes;</a:t>
          </a:r>
          <a:r>
            <a:rPr lang="en-HK" altLang="zh-HK" sz="1100">
              <a:solidFill>
                <a:schemeClr val="dk1"/>
              </a:solidFill>
              <a:effectLst/>
              <a:latin typeface="+mn-lt"/>
              <a:ea typeface="+mn-ea"/>
              <a:cs typeface="+mn-cs"/>
            </a:rPr>
            <a:t>·</a:t>
          </a:r>
          <a:r>
            <a:rPr lang="en-HK" altLang="zh-HK"/>
            <a:t>interest and yield rates in the market generally, as well as the volatility of those rates; and</a:t>
          </a:r>
          <a:r>
            <a:rPr lang="en-HK" altLang="zh-HK" sz="1100">
              <a:solidFill>
                <a:schemeClr val="dk1"/>
              </a:solidFill>
              <a:effectLst/>
              <a:latin typeface="+mn-lt"/>
              <a:ea typeface="+mn-ea"/>
              <a:cs typeface="+mn-cs"/>
            </a:rPr>
            <a:t>·</a:t>
          </a:r>
          <a:r>
            <a:rPr lang="en-HK" altLang="zh-HK"/>
            <a:t>the likelihood, or expectation, that the notes will be redeemed by us, based on prevailing market interest rates or otherwise.</a:t>
          </a:r>
          <a:br>
            <a:rPr lang="en-HK" altLang="zh-HK"/>
          </a:br>
          <a:endParaRPr lang="zh-TW" altLang="en-US" sz="1100"/>
        </a:p>
      </xdr:txBody>
    </xdr:sp>
    <xdr:clientData/>
  </xdr:twoCellAnchor>
  <xdr:twoCellAnchor editAs="oneCell">
    <xdr:from>
      <xdr:col>15</xdr:col>
      <xdr:colOff>323850</xdr:colOff>
      <xdr:row>66</xdr:row>
      <xdr:rowOff>133350</xdr:rowOff>
    </xdr:from>
    <xdr:to>
      <xdr:col>29</xdr:col>
      <xdr:colOff>198532</xdr:colOff>
      <xdr:row>88</xdr:row>
      <xdr:rowOff>85181</xdr:rowOff>
    </xdr:to>
    <xdr:pic>
      <xdr:nvPicPr>
        <xdr:cNvPr id="3" name="圖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5"/>
        <a:stretch>
          <a:fillRect/>
        </a:stretch>
      </xdr:blipFill>
      <xdr:spPr>
        <a:xfrm>
          <a:off x="11896725" y="14792325"/>
          <a:ext cx="11942857" cy="4352381"/>
        </a:xfrm>
        <a:prstGeom prst="rect">
          <a:avLst/>
        </a:prstGeom>
      </xdr:spPr>
    </xdr:pic>
    <xdr:clientData/>
  </xdr:twoCellAnchor>
  <xdr:twoCellAnchor editAs="oneCell">
    <xdr:from>
      <xdr:col>6</xdr:col>
      <xdr:colOff>333375</xdr:colOff>
      <xdr:row>17</xdr:row>
      <xdr:rowOff>19050</xdr:rowOff>
    </xdr:from>
    <xdr:to>
      <xdr:col>12</xdr:col>
      <xdr:colOff>133350</xdr:colOff>
      <xdr:row>26</xdr:row>
      <xdr:rowOff>152400</xdr:rowOff>
    </xdr:to>
    <xdr:pic>
      <xdr:nvPicPr>
        <xdr:cNvPr id="9" name="圖片 8" descr="https://lh3.googleusercontent.com/WF-f1YuGqbVbH0N7fKj4puJ2La-5ZAuItkMq-xJu9hEh2ZkEnYma1mLdnlvmknBPA7PRLQiQhPzNIvQoeL6A-yRWsPP9B4WrvKig29uXpsqbxM_0WLHqn9q9naxL9aqhjf2DUaXO3GwlXnujwpyhGi4AdhndG8KIPEjSEdoiup-aMd4dQRFQ183HfGVOzQ">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57700" y="3457575"/>
          <a:ext cx="5734050" cy="3352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400050</xdr:colOff>
      <xdr:row>90</xdr:row>
      <xdr:rowOff>57149</xdr:rowOff>
    </xdr:from>
    <xdr:to>
      <xdr:col>21</xdr:col>
      <xdr:colOff>323850</xdr:colOff>
      <xdr:row>230</xdr:row>
      <xdr:rowOff>142874</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9039225" y="628649"/>
          <a:ext cx="4191000" cy="3324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b="1"/>
            <a:t>Treasury Par Yield Curve Rates:</a:t>
          </a:r>
          <a:r>
            <a:rPr lang="en-HK"/>
            <a:t> These rates are commonly referred to as "Constant Maturity Treasury" rates, or CMTs. Yields are interpolated by the Treasury from the daily par yield curve. This curve, which relates the yield on a security to its time to maturity, is based on the closing market bid prices on the most recently auctioned Treasury securities in the over-the-counter market. These par yields are derived from indicative, bid-side market price quotations (not actual transactions) obtained by the Federal Reserve Bank of New York at or near 3:30 PM each trading day. The CMT yield values are read from the par yield curve at fixed maturities, currently 1, 2, 3, 4 and 6 months and 1, 2, 3, 5, 7, 10, 20, and 30 years. This method provides a par yield for a 10-year maturity, for example, even if no outstanding security has exactly 10 years remaining to maturity.</a:t>
          </a:r>
        </a:p>
        <a:p>
          <a:r>
            <a:rPr lang="en-HK" b="1"/>
            <a:t>Treasury Par Yield Curve Methodology</a:t>
          </a:r>
          <a:r>
            <a:rPr lang="en-HK" b="1">
              <a:solidFill>
                <a:srgbClr val="FF0000"/>
              </a:solidFill>
            </a:rPr>
            <a:t>:</a:t>
          </a:r>
          <a:r>
            <a:rPr lang="en-HK">
              <a:solidFill>
                <a:srgbClr val="FF0000"/>
              </a:solidFill>
            </a:rPr>
            <a:t> The Treasury par yield curve is estimated daily using a monotone convex spline method. Inputs to the model are indicative bid-side prices for the most recently auctioned nominal Treasury securities.</a:t>
          </a:r>
          <a:r>
            <a:rPr lang="en-HK"/>
            <a:t> Treasury reserves the option to make changes to the yield curve as appropriate and in its sole discretion. </a:t>
          </a:r>
          <a:r>
            <a:rPr lang="en-HK">
              <a:hlinkClick xmlns:r="http://schemas.openxmlformats.org/officeDocument/2006/relationships" r:id=""/>
            </a:rPr>
            <a:t>See our Treasury Yield Curve Methodology page</a:t>
          </a:r>
          <a:r>
            <a:rPr lang="en-HK"/>
            <a:t> for details.</a:t>
          </a:r>
        </a:p>
        <a:p>
          <a:endParaRPr lang="en-HK" sz="1100"/>
        </a:p>
      </xdr:txBody>
    </xdr:sp>
    <xdr:clientData/>
  </xdr:twoCellAnchor>
  <xdr:twoCellAnchor>
    <xdr:from>
      <xdr:col>4</xdr:col>
      <xdr:colOff>200024</xdr:colOff>
      <xdr:row>214</xdr:row>
      <xdr:rowOff>185737</xdr:rowOff>
    </xdr:from>
    <xdr:to>
      <xdr:col>12</xdr:col>
      <xdr:colOff>609599</xdr:colOff>
      <xdr:row>234</xdr:row>
      <xdr:rowOff>85725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1</xdr:row>
      <xdr:rowOff>123825</xdr:rowOff>
    </xdr:from>
    <xdr:to>
      <xdr:col>9</xdr:col>
      <xdr:colOff>313537</xdr:colOff>
      <xdr:row>20</xdr:row>
      <xdr:rowOff>9064</xdr:rowOff>
    </xdr:to>
    <xdr:pic>
      <xdr:nvPicPr>
        <xdr:cNvPr id="2" name="圖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7625" y="323850"/>
          <a:ext cx="6304762" cy="3685714"/>
        </a:xfrm>
        <a:prstGeom prst="rect">
          <a:avLst/>
        </a:prstGeom>
      </xdr:spPr>
    </xdr:pic>
    <xdr:clientData/>
  </xdr:twoCellAnchor>
  <xdr:twoCellAnchor>
    <xdr:from>
      <xdr:col>9</xdr:col>
      <xdr:colOff>485775</xdr:colOff>
      <xdr:row>3</xdr:row>
      <xdr:rowOff>109536</xdr:rowOff>
    </xdr:from>
    <xdr:to>
      <xdr:col>18</xdr:col>
      <xdr:colOff>600075</xdr:colOff>
      <xdr:row>19</xdr:row>
      <xdr:rowOff>57149</xdr:rowOff>
    </xdr:to>
    <xdr:graphicFrame macro="">
      <xdr:nvGraphicFramePr>
        <xdr:cNvPr id="3" name="圖表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23</xdr:col>
      <xdr:colOff>57150</xdr:colOff>
      <xdr:row>34</xdr:row>
      <xdr:rowOff>143449</xdr:rowOff>
    </xdr:to>
    <xdr:pic>
      <xdr:nvPicPr>
        <xdr:cNvPr id="2" name="圖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210175" y="400050"/>
          <a:ext cx="9810750" cy="71062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390524</xdr:colOff>
      <xdr:row>36</xdr:row>
      <xdr:rowOff>154192</xdr:rowOff>
    </xdr:from>
    <xdr:to>
      <xdr:col>18</xdr:col>
      <xdr:colOff>581024</xdr:colOff>
      <xdr:row>59</xdr:row>
      <xdr:rowOff>38099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67374" y="5869192"/>
          <a:ext cx="7553325" cy="42654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323850</xdr:colOff>
          <xdr:row>61</xdr:row>
          <xdr:rowOff>19050</xdr:rowOff>
        </xdr:from>
        <xdr:to>
          <xdr:col>20</xdr:col>
          <xdr:colOff>323850</xdr:colOff>
          <xdr:row>75</xdr:row>
          <xdr:rowOff>133350</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0600-00000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xdr:row>
          <xdr:rowOff>9525</xdr:rowOff>
        </xdr:from>
        <xdr:to>
          <xdr:col>11</xdr:col>
          <xdr:colOff>371475</xdr:colOff>
          <xdr:row>70</xdr:row>
          <xdr:rowOff>0</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600-000003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17</xdr:col>
      <xdr:colOff>161925</xdr:colOff>
      <xdr:row>1</xdr:row>
      <xdr:rowOff>57150</xdr:rowOff>
    </xdr:from>
    <xdr:to>
      <xdr:col>23</xdr:col>
      <xdr:colOff>361950</xdr:colOff>
      <xdr:row>20</xdr:row>
      <xdr:rowOff>142875</xdr:rowOff>
    </xdr:to>
    <xdr:pic>
      <xdr:nvPicPr>
        <xdr:cNvPr id="8" name="圖片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34775" y="257175"/>
          <a:ext cx="3857625"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3</xdr:row>
      <xdr:rowOff>19050</xdr:rowOff>
    </xdr:from>
    <xdr:to>
      <xdr:col>19</xdr:col>
      <xdr:colOff>11110</xdr:colOff>
      <xdr:row>21</xdr:row>
      <xdr:rowOff>152897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238125" y="590550"/>
          <a:ext cx="11355385" cy="3562847"/>
        </a:xfrm>
        <a:prstGeom prst="rect">
          <a:avLst/>
        </a:prstGeom>
      </xdr:spPr>
    </xdr:pic>
    <xdr:clientData/>
  </xdr:twoCellAnchor>
  <xdr:twoCellAnchor editAs="oneCell">
    <xdr:from>
      <xdr:col>0</xdr:col>
      <xdr:colOff>342900</xdr:colOff>
      <xdr:row>23</xdr:row>
      <xdr:rowOff>85725</xdr:rowOff>
    </xdr:from>
    <xdr:to>
      <xdr:col>19</xdr:col>
      <xdr:colOff>163516</xdr:colOff>
      <xdr:row>42</xdr:row>
      <xdr:rowOff>57651</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342900" y="4467225"/>
          <a:ext cx="11403016" cy="3591426"/>
        </a:xfrm>
        <a:prstGeom prst="rect">
          <a:avLst/>
        </a:prstGeom>
      </xdr:spPr>
    </xdr:pic>
    <xdr:clientData/>
  </xdr:twoCellAnchor>
  <xdr:twoCellAnchor editAs="oneCell">
    <xdr:from>
      <xdr:col>1</xdr:col>
      <xdr:colOff>0</xdr:colOff>
      <xdr:row>46</xdr:row>
      <xdr:rowOff>0</xdr:rowOff>
    </xdr:from>
    <xdr:to>
      <xdr:col>19</xdr:col>
      <xdr:colOff>458795</xdr:colOff>
      <xdr:row>65</xdr:row>
      <xdr:rowOff>10032</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609600" y="8763000"/>
          <a:ext cx="11431595" cy="3629532"/>
        </a:xfrm>
        <a:prstGeom prst="rect">
          <a:avLst/>
        </a:prstGeom>
      </xdr:spPr>
    </xdr:pic>
    <xdr:clientData/>
  </xdr:twoCellAnchor>
  <xdr:twoCellAnchor editAs="oneCell">
    <xdr:from>
      <xdr:col>1</xdr:col>
      <xdr:colOff>57150</xdr:colOff>
      <xdr:row>89</xdr:row>
      <xdr:rowOff>45720</xdr:rowOff>
    </xdr:from>
    <xdr:to>
      <xdr:col>22</xdr:col>
      <xdr:colOff>209550</xdr:colOff>
      <xdr:row>127</xdr:row>
      <xdr:rowOff>121920</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66750" y="17000220"/>
          <a:ext cx="12954000" cy="7315200"/>
        </a:xfrm>
        <a:prstGeom prst="rect">
          <a:avLst/>
        </a:prstGeom>
      </xdr:spPr>
    </xdr:pic>
    <xdr:clientData/>
  </xdr:twoCellAnchor>
  <xdr:twoCellAnchor editAs="oneCell">
    <xdr:from>
      <xdr:col>1</xdr:col>
      <xdr:colOff>0</xdr:colOff>
      <xdr:row>68</xdr:row>
      <xdr:rowOff>0</xdr:rowOff>
    </xdr:from>
    <xdr:to>
      <xdr:col>19</xdr:col>
      <xdr:colOff>487374</xdr:colOff>
      <xdr:row>87</xdr:row>
      <xdr:rowOff>10032</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5"/>
        <a:stretch>
          <a:fillRect/>
        </a:stretch>
      </xdr:blipFill>
      <xdr:spPr>
        <a:xfrm>
          <a:off x="609600" y="12954000"/>
          <a:ext cx="11460174" cy="36295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895350</xdr:colOff>
      <xdr:row>9</xdr:row>
      <xdr:rowOff>76199</xdr:rowOff>
    </xdr:from>
    <xdr:to>
      <xdr:col>8</xdr:col>
      <xdr:colOff>742950</xdr:colOff>
      <xdr:row>26</xdr:row>
      <xdr:rowOff>57149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19850" y="1533524"/>
          <a:ext cx="5372100" cy="2733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HK"/>
            <a:t>This data represents the effective yield of the ICE BofA AAA US Corporate Index, a subset of the ICE BofA US Corporate Master Index tracking the performance of US dollar denominated investment grade rated corporate debt publicly issued in the US domestic market. This subset includes all securities with a given investment grade rating AAA. When the last calendar day of the month takes place on the weekend, weekend observations will occur as a result of month ending accrued interest adjustments.</a:t>
          </a:r>
          <a:br>
            <a:rPr lang="en-HK"/>
          </a:br>
          <a:r>
            <a:rPr lang="en-HK"/>
            <a:t/>
          </a:r>
          <a:br>
            <a:rPr lang="en-HK"/>
          </a:br>
          <a:r>
            <a:rPr lang="en-HK"/>
            <a:t>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a:t>
          </a:r>
          <a:endParaRPr lang="en-HK"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oerse-frankfurt.de/bond/us912810rj97-united-states-of-america-3-14-44" TargetMode="External"/><Relationship Id="rId1" Type="http://schemas.openxmlformats.org/officeDocument/2006/relationships/hyperlink" Target="https://excelweez.com/how-to-calculate-the-ytm-of-a-bond-in-exce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bonds.com/bonds/899583/" TargetMode="External"/><Relationship Id="rId1" Type="http://schemas.openxmlformats.org/officeDocument/2006/relationships/hyperlink" Target="https://cbonds.com/company/811/" TargetMode="External"/><Relationship Id="rId4"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s://www.investing.com/rates-bonds/u.s.-7-year-bond-yield" TargetMode="External"/><Relationship Id="rId3" Type="http://schemas.openxmlformats.org/officeDocument/2006/relationships/hyperlink" Target="https://www.investing.com/rates-bonds/u.s.-6-month-bond-yield" TargetMode="External"/><Relationship Id="rId7" Type="http://schemas.openxmlformats.org/officeDocument/2006/relationships/hyperlink" Target="https://www.investing.com/rates-bonds/u.s.-5-year-bond-yield" TargetMode="External"/><Relationship Id="rId2" Type="http://schemas.openxmlformats.org/officeDocument/2006/relationships/hyperlink" Target="https://www.investing.com/rates-bonds/u.s.-3-month-bond-yield" TargetMode="External"/><Relationship Id="rId1" Type="http://schemas.openxmlformats.org/officeDocument/2006/relationships/hyperlink" Target="https://www.investing.com/rates-bonds/u.s.-1-month-bond-yield" TargetMode="External"/><Relationship Id="rId6" Type="http://schemas.openxmlformats.org/officeDocument/2006/relationships/hyperlink" Target="https://www.investing.com/rates-bonds/u.s.-3-year-bond-yield" TargetMode="External"/><Relationship Id="rId11" Type="http://schemas.openxmlformats.org/officeDocument/2006/relationships/hyperlink" Target="https://www.investing.com/rates-bonds/u.s.-30-year-bond-yield" TargetMode="External"/><Relationship Id="rId5" Type="http://schemas.openxmlformats.org/officeDocument/2006/relationships/hyperlink" Target="https://www.investing.com/rates-bonds/u.s.-2-year-bond-yield" TargetMode="External"/><Relationship Id="rId10" Type="http://schemas.openxmlformats.org/officeDocument/2006/relationships/hyperlink" Target="https://www.investing.com/rates-bonds/us-20-year-bond-yield" TargetMode="External"/><Relationship Id="rId4" Type="http://schemas.openxmlformats.org/officeDocument/2006/relationships/hyperlink" Target="https://www.investing.com/rates-bonds/u.s.-1-year-bond-yield" TargetMode="External"/><Relationship Id="rId9" Type="http://schemas.openxmlformats.org/officeDocument/2006/relationships/hyperlink" Target="https://www.investing.com/rates-bonds/u.s.-10-year-bond-yield"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www.chathamfinancial.com/technology/us-forward-curves"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www.chathamfinancial.com/technology/us-forward-curves"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www.chathamfinancial.com/technology/us-forward-curves"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www.chathamfinancial.com/technology/us-forward-curve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ec.report/Document/0000950103-20-011427/" TargetMode="External"/><Relationship Id="rId1" Type="http://schemas.openxmlformats.org/officeDocument/2006/relationships/hyperlink" Target="https://sec.report/Document/0000950103-20-011427/dp130039_424b2-mtn1209.htm"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s://www.chathamfinancial.com/technology/us-forward-curves"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s://www.chathamfinancial.com/technology/us-forward-curves"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www.chathamfinancial.com/technology/us-forward-curve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sec.gov/Archives/edgar/data/19617/000121390020027764/s127538_424b2.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7.xml"/><Relationship Id="rId6" Type="http://schemas.openxmlformats.org/officeDocument/2006/relationships/image" Target="../media/image16.emf"/><Relationship Id="rId5" Type="http://schemas.openxmlformats.org/officeDocument/2006/relationships/oleObject" Target="../embeddings/oleObject2.bin"/><Relationship Id="rId4" Type="http://schemas.openxmlformats.org/officeDocument/2006/relationships/image" Target="../media/image15.emf"/></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longtermtrends.net/bond-yield-credit-spread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4"/>
  <sheetViews>
    <sheetView tabSelected="1" zoomScaleNormal="100" workbookViewId="0">
      <selection activeCell="D57" sqref="D57"/>
    </sheetView>
  </sheetViews>
  <sheetFormatPr defaultRowHeight="15.75" x14ac:dyDescent="0.25"/>
  <cols>
    <col min="2" max="2" width="32.42578125" customWidth="1"/>
    <col min="3" max="3" width="16.28515625" bestFit="1" customWidth="1"/>
    <col min="4" max="4" width="14.42578125" bestFit="1" customWidth="1"/>
    <col min="5" max="5" width="12.7109375" customWidth="1"/>
    <col min="6" max="8" width="12" bestFit="1" customWidth="1"/>
    <col min="9" max="18" width="11" bestFit="1" customWidth="1"/>
    <col min="19" max="19" width="13.140625" bestFit="1" customWidth="1"/>
    <col min="20" max="20" width="11" bestFit="1" customWidth="1"/>
    <col min="21" max="21" width="9.7109375" bestFit="1" customWidth="1"/>
  </cols>
  <sheetData>
    <row r="1" spans="1:1" x14ac:dyDescent="0.25">
      <c r="A1" s="1" t="s">
        <v>371</v>
      </c>
    </row>
    <row r="41" spans="2:3" x14ac:dyDescent="0.25">
      <c r="B41" s="32" t="s">
        <v>84</v>
      </c>
      <c r="C41" s="84">
        <v>52916</v>
      </c>
    </row>
    <row r="42" spans="2:3" x14ac:dyDescent="0.25">
      <c r="B42" s="32" t="s">
        <v>350</v>
      </c>
      <c r="C42" s="64">
        <v>0.03</v>
      </c>
    </row>
    <row r="43" spans="2:3" x14ac:dyDescent="0.25">
      <c r="B43" s="32" t="s">
        <v>347</v>
      </c>
      <c r="C43" s="71">
        <v>2</v>
      </c>
    </row>
    <row r="44" spans="2:3" x14ac:dyDescent="0.25">
      <c r="B44" s="32" t="s">
        <v>352</v>
      </c>
      <c r="C44" s="64">
        <f>$C$42/$C$43</f>
        <v>1.4999999999999999E-2</v>
      </c>
    </row>
    <row r="45" spans="2:3" x14ac:dyDescent="0.25">
      <c r="B45" s="32" t="s">
        <v>13</v>
      </c>
      <c r="C45" s="85">
        <f>$C$44*$C$59</f>
        <v>15</v>
      </c>
    </row>
    <row r="46" spans="2:3" x14ac:dyDescent="0.25">
      <c r="B46" s="35" t="s">
        <v>369</v>
      </c>
      <c r="C46" s="36">
        <v>45061</v>
      </c>
    </row>
    <row r="47" spans="2:3" x14ac:dyDescent="0.25">
      <c r="B47" s="35" t="s">
        <v>368</v>
      </c>
      <c r="C47" s="36">
        <v>45245</v>
      </c>
    </row>
    <row r="48" spans="2:3" x14ac:dyDescent="0.25">
      <c r="B48" s="35" t="s">
        <v>16</v>
      </c>
      <c r="C48" s="36">
        <v>45208</v>
      </c>
    </row>
    <row r="49" spans="2:46" x14ac:dyDescent="0.25">
      <c r="B49" s="35" t="s">
        <v>346</v>
      </c>
      <c r="C49" s="83">
        <f>DATEDIF(C46,C41,"m")/12*$C$43</f>
        <v>43</v>
      </c>
    </row>
    <row r="50" spans="2:46" x14ac:dyDescent="0.25">
      <c r="B50" s="35" t="s">
        <v>370</v>
      </c>
      <c r="C50" s="37">
        <f>DATEDIF(C46,C48,"m")*30 + (30 - DAY(C46)) - (30 - DAY(C48))</f>
        <v>114</v>
      </c>
    </row>
    <row r="51" spans="2:46" x14ac:dyDescent="0.25">
      <c r="B51" s="35" t="s">
        <v>348</v>
      </c>
      <c r="C51" s="37">
        <f>360/$C$43</f>
        <v>180</v>
      </c>
    </row>
    <row r="52" spans="2:46" x14ac:dyDescent="0.25">
      <c r="B52" s="35" t="s">
        <v>87</v>
      </c>
      <c r="C52" s="35">
        <f>C50/C51</f>
        <v>0.6333333333333333</v>
      </c>
    </row>
    <row r="53" spans="2:46" x14ac:dyDescent="0.25">
      <c r="B53" s="138" t="s">
        <v>20</v>
      </c>
      <c r="C53" s="139">
        <f>$C$52*$C$45</f>
        <v>9.5</v>
      </c>
    </row>
    <row r="54" spans="2:46" ht="16.5" thickBot="1" x14ac:dyDescent="0.3"/>
    <row r="55" spans="2:46" x14ac:dyDescent="0.25">
      <c r="B55" s="120" t="s">
        <v>349</v>
      </c>
      <c r="C55" s="134">
        <f>$C$56*$C$43</f>
        <v>5.1900551169350266E-2</v>
      </c>
    </row>
    <row r="56" spans="2:46" x14ac:dyDescent="0.25">
      <c r="B56" s="104" t="s">
        <v>351</v>
      </c>
      <c r="C56" s="135">
        <f>RATE($C$49,$C$45,-$C$57*$C$59,$C$59,0)</f>
        <v>2.5950275584675133E-2</v>
      </c>
      <c r="E56" s="1" t="s">
        <v>353</v>
      </c>
    </row>
    <row r="57" spans="2:46" x14ac:dyDescent="0.25">
      <c r="B57" s="106" t="s">
        <v>354</v>
      </c>
      <c r="C57" s="136">
        <v>0.71826199999999996</v>
      </c>
    </row>
    <row r="58" spans="2:46" x14ac:dyDescent="0.25">
      <c r="B58" s="189" t="s">
        <v>103</v>
      </c>
      <c r="C58" s="137">
        <f>$C$57+$C$53/100</f>
        <v>0.81326199999999993</v>
      </c>
    </row>
    <row r="59" spans="2:46" ht="16.5" thickBot="1" x14ac:dyDescent="0.3">
      <c r="B59" s="93" t="s">
        <v>11</v>
      </c>
      <c r="C59" s="114">
        <v>1000</v>
      </c>
    </row>
    <row r="60" spans="2:46" ht="16.5" thickBot="1" x14ac:dyDescent="0.3">
      <c r="B60" s="187" t="s">
        <v>373</v>
      </c>
      <c r="C60" s="188"/>
    </row>
    <row r="61" spans="2:46" ht="16.5" thickBot="1" x14ac:dyDescent="0.3">
      <c r="B61" s="170" t="s">
        <v>372</v>
      </c>
      <c r="C61" s="184">
        <v>0</v>
      </c>
      <c r="D61" s="185">
        <f>C61+1</f>
        <v>1</v>
      </c>
      <c r="E61" s="185">
        <f t="shared" ref="E61:S61" si="0">D61+1</f>
        <v>2</v>
      </c>
      <c r="F61" s="185">
        <f t="shared" si="0"/>
        <v>3</v>
      </c>
      <c r="G61" s="185">
        <f t="shared" si="0"/>
        <v>4</v>
      </c>
      <c r="H61" s="185">
        <f t="shared" si="0"/>
        <v>5</v>
      </c>
      <c r="I61" s="185">
        <f t="shared" si="0"/>
        <v>6</v>
      </c>
      <c r="J61" s="185">
        <f t="shared" si="0"/>
        <v>7</v>
      </c>
      <c r="K61" s="185">
        <f t="shared" si="0"/>
        <v>8</v>
      </c>
      <c r="L61" s="185">
        <f t="shared" si="0"/>
        <v>9</v>
      </c>
      <c r="M61" s="185">
        <f t="shared" si="0"/>
        <v>10</v>
      </c>
      <c r="N61" s="185">
        <f t="shared" si="0"/>
        <v>11</v>
      </c>
      <c r="O61" s="185">
        <f t="shared" si="0"/>
        <v>12</v>
      </c>
      <c r="P61" s="185">
        <f t="shared" si="0"/>
        <v>13</v>
      </c>
      <c r="Q61" s="185">
        <f t="shared" si="0"/>
        <v>14</v>
      </c>
      <c r="R61" s="185">
        <f t="shared" si="0"/>
        <v>15</v>
      </c>
      <c r="S61" s="185">
        <f t="shared" si="0"/>
        <v>16</v>
      </c>
      <c r="T61" s="185">
        <f t="shared" ref="T61" si="1">S61+1</f>
        <v>17</v>
      </c>
      <c r="U61" s="185">
        <f t="shared" ref="U61" si="2">T61+1</f>
        <v>18</v>
      </c>
      <c r="V61" s="185">
        <f t="shared" ref="V61" si="3">U61+1</f>
        <v>19</v>
      </c>
      <c r="W61" s="185">
        <f t="shared" ref="W61" si="4">V61+1</f>
        <v>20</v>
      </c>
      <c r="X61" s="185">
        <f t="shared" ref="X61" si="5">W61+1</f>
        <v>21</v>
      </c>
      <c r="Y61" s="185">
        <f t="shared" ref="Y61" si="6">X61+1</f>
        <v>22</v>
      </c>
      <c r="Z61" s="185">
        <f t="shared" ref="Z61" si="7">Y61+1</f>
        <v>23</v>
      </c>
      <c r="AA61" s="185">
        <f t="shared" ref="AA61" si="8">Z61+1</f>
        <v>24</v>
      </c>
      <c r="AB61" s="185">
        <f t="shared" ref="AB61" si="9">AA61+1</f>
        <v>25</v>
      </c>
      <c r="AC61" s="185">
        <f t="shared" ref="AC61" si="10">AB61+1</f>
        <v>26</v>
      </c>
      <c r="AD61" s="185">
        <f t="shared" ref="AD61" si="11">AC61+1</f>
        <v>27</v>
      </c>
      <c r="AE61" s="185">
        <f t="shared" ref="AE61" si="12">AD61+1</f>
        <v>28</v>
      </c>
      <c r="AF61" s="185">
        <f t="shared" ref="AF61" si="13">AE61+1</f>
        <v>29</v>
      </c>
      <c r="AG61" s="185">
        <f t="shared" ref="AG61" si="14">AF61+1</f>
        <v>30</v>
      </c>
      <c r="AH61" s="185">
        <f t="shared" ref="AH61" si="15">AG61+1</f>
        <v>31</v>
      </c>
      <c r="AI61" s="185">
        <f t="shared" ref="AI61" si="16">AH61+1</f>
        <v>32</v>
      </c>
      <c r="AJ61" s="185">
        <f t="shared" ref="AJ61" si="17">AI61+1</f>
        <v>33</v>
      </c>
      <c r="AK61" s="185">
        <f t="shared" ref="AK61" si="18">AJ61+1</f>
        <v>34</v>
      </c>
      <c r="AL61" s="185">
        <f t="shared" ref="AL61" si="19">AK61+1</f>
        <v>35</v>
      </c>
      <c r="AM61" s="185">
        <f t="shared" ref="AM61" si="20">AL61+1</f>
        <v>36</v>
      </c>
      <c r="AN61" s="185">
        <f t="shared" ref="AN61" si="21">AM61+1</f>
        <v>37</v>
      </c>
      <c r="AO61" s="185">
        <f t="shared" ref="AO61" si="22">AN61+1</f>
        <v>38</v>
      </c>
      <c r="AP61" s="185">
        <f t="shared" ref="AP61" si="23">AO61+1</f>
        <v>39</v>
      </c>
      <c r="AQ61" s="185">
        <f t="shared" ref="AQ61:AR61" si="24">AP61+1</f>
        <v>40</v>
      </c>
      <c r="AR61" s="185">
        <f t="shared" si="24"/>
        <v>41</v>
      </c>
      <c r="AS61" s="185">
        <f t="shared" ref="AS61" si="25">AR61+1</f>
        <v>42</v>
      </c>
      <c r="AT61" s="186">
        <f t="shared" ref="AT61" si="26">AS61+1</f>
        <v>43</v>
      </c>
    </row>
    <row r="62" spans="2:46" x14ac:dyDescent="0.25">
      <c r="B62" s="166" t="s">
        <v>6</v>
      </c>
      <c r="C62" s="172">
        <f>YEAR(C46)</f>
        <v>2023</v>
      </c>
      <c r="D62" s="173">
        <f>C62-MOD(D61,2)+1</f>
        <v>2023</v>
      </c>
      <c r="E62" s="173">
        <f t="shared" ref="E62:F62" si="27">D62-MOD(E61,2)+1</f>
        <v>2024</v>
      </c>
      <c r="F62" s="173">
        <f t="shared" si="27"/>
        <v>2024</v>
      </c>
      <c r="G62" s="173">
        <f t="shared" ref="G62" si="28">F62-MOD(G61,2)+1</f>
        <v>2025</v>
      </c>
      <c r="H62" s="173">
        <f t="shared" ref="H62" si="29">G62-MOD(H61,2)+1</f>
        <v>2025</v>
      </c>
      <c r="I62" s="173">
        <f t="shared" ref="I62" si="30">H62-MOD(I61,2)+1</f>
        <v>2026</v>
      </c>
      <c r="J62" s="173">
        <f t="shared" ref="J62" si="31">I62-MOD(J61,2)+1</f>
        <v>2026</v>
      </c>
      <c r="K62" s="173">
        <f t="shared" ref="K62" si="32">J62-MOD(K61,2)+1</f>
        <v>2027</v>
      </c>
      <c r="L62" s="173">
        <f t="shared" ref="L62" si="33">K62-MOD(L61,2)+1</f>
        <v>2027</v>
      </c>
      <c r="M62" s="173">
        <f t="shared" ref="M62" si="34">L62-MOD(M61,2)+1</f>
        <v>2028</v>
      </c>
      <c r="N62" s="173">
        <f t="shared" ref="N62" si="35">M62-MOD(N61,2)+1</f>
        <v>2028</v>
      </c>
      <c r="O62" s="173">
        <f t="shared" ref="O62" si="36">N62-MOD(O61,2)+1</f>
        <v>2029</v>
      </c>
      <c r="P62" s="173">
        <f t="shared" ref="P62" si="37">O62-MOD(P61,2)+1</f>
        <v>2029</v>
      </c>
      <c r="Q62" s="173">
        <f t="shared" ref="Q62" si="38">P62-MOD(Q61,2)+1</f>
        <v>2030</v>
      </c>
      <c r="R62" s="173">
        <f t="shared" ref="R62" si="39">Q62-MOD(R61,2)+1</f>
        <v>2030</v>
      </c>
      <c r="S62" s="173">
        <f t="shared" ref="S62" si="40">R62-MOD(S61,2)+1</f>
        <v>2031</v>
      </c>
      <c r="T62" s="173">
        <f t="shared" ref="T62" si="41">S62-MOD(T61,2)+1</f>
        <v>2031</v>
      </c>
      <c r="U62" s="173">
        <f t="shared" ref="U62" si="42">T62-MOD(U61,2)+1</f>
        <v>2032</v>
      </c>
      <c r="V62" s="173">
        <f t="shared" ref="V62" si="43">U62-MOD(V61,2)+1</f>
        <v>2032</v>
      </c>
      <c r="W62" s="173">
        <f t="shared" ref="W62" si="44">V62-MOD(W61,2)+1</f>
        <v>2033</v>
      </c>
      <c r="X62" s="173">
        <f t="shared" ref="X62" si="45">W62-MOD(X61,2)+1</f>
        <v>2033</v>
      </c>
      <c r="Y62" s="173">
        <f t="shared" ref="Y62" si="46">X62-MOD(Y61,2)+1</f>
        <v>2034</v>
      </c>
      <c r="Z62" s="173">
        <f t="shared" ref="Z62" si="47">Y62-MOD(Z61,2)+1</f>
        <v>2034</v>
      </c>
      <c r="AA62" s="173">
        <f t="shared" ref="AA62" si="48">Z62-MOD(AA61,2)+1</f>
        <v>2035</v>
      </c>
      <c r="AB62" s="173">
        <f t="shared" ref="AB62" si="49">AA62-MOD(AB61,2)+1</f>
        <v>2035</v>
      </c>
      <c r="AC62" s="173">
        <f t="shared" ref="AC62" si="50">AB62-MOD(AC61,2)+1</f>
        <v>2036</v>
      </c>
      <c r="AD62" s="173">
        <f t="shared" ref="AD62" si="51">AC62-MOD(AD61,2)+1</f>
        <v>2036</v>
      </c>
      <c r="AE62" s="173">
        <f t="shared" ref="AE62" si="52">AD62-MOD(AE61,2)+1</f>
        <v>2037</v>
      </c>
      <c r="AF62" s="173">
        <f t="shared" ref="AF62" si="53">AE62-MOD(AF61,2)+1</f>
        <v>2037</v>
      </c>
      <c r="AG62" s="173">
        <f t="shared" ref="AG62" si="54">AF62-MOD(AG61,2)+1</f>
        <v>2038</v>
      </c>
      <c r="AH62" s="173">
        <f t="shared" ref="AH62" si="55">AG62-MOD(AH61,2)+1</f>
        <v>2038</v>
      </c>
      <c r="AI62" s="173">
        <f t="shared" ref="AI62" si="56">AH62-MOD(AI61,2)+1</f>
        <v>2039</v>
      </c>
      <c r="AJ62" s="173">
        <f t="shared" ref="AJ62" si="57">AI62-MOD(AJ61,2)+1</f>
        <v>2039</v>
      </c>
      <c r="AK62" s="173">
        <f t="shared" ref="AK62" si="58">AJ62-MOD(AK61,2)+1</f>
        <v>2040</v>
      </c>
      <c r="AL62" s="173">
        <f t="shared" ref="AL62" si="59">AK62-MOD(AL61,2)+1</f>
        <v>2040</v>
      </c>
      <c r="AM62" s="173">
        <f t="shared" ref="AM62" si="60">AL62-MOD(AM61,2)+1</f>
        <v>2041</v>
      </c>
      <c r="AN62" s="173">
        <f t="shared" ref="AN62" si="61">AM62-MOD(AN61,2)+1</f>
        <v>2041</v>
      </c>
      <c r="AO62" s="173">
        <f t="shared" ref="AO62" si="62">AN62-MOD(AO61,2)+1</f>
        <v>2042</v>
      </c>
      <c r="AP62" s="173">
        <f t="shared" ref="AP62" si="63">AO62-MOD(AP61,2)+1</f>
        <v>2042</v>
      </c>
      <c r="AQ62" s="173">
        <f t="shared" ref="AQ62:AR62" si="64">AP62-MOD(AQ61,2)+1</f>
        <v>2043</v>
      </c>
      <c r="AR62" s="173">
        <f t="shared" si="64"/>
        <v>2043</v>
      </c>
      <c r="AS62" s="173">
        <f t="shared" ref="AS62" si="65">AR62-MOD(AS61,2)+1</f>
        <v>2044</v>
      </c>
      <c r="AT62" s="174">
        <f t="shared" ref="AT62" si="66">AS62-MOD(AT61,2)+1</f>
        <v>2044</v>
      </c>
    </row>
    <row r="63" spans="2:46" x14ac:dyDescent="0.25">
      <c r="B63" s="166" t="s">
        <v>7</v>
      </c>
      <c r="C63" s="175" t="str">
        <f>IF(MOD(C61,2)=0,TEXT($C$46,"mmm"),TEXT($C$47,"mmm"))</f>
        <v>May</v>
      </c>
      <c r="D63" s="176" t="str">
        <f t="shared" ref="D63:AT63" si="67">IF(MOD(D61,2)=0,TEXT($C$46,"mmm"),TEXT($C$47,"mmm"))</f>
        <v>Nov</v>
      </c>
      <c r="E63" s="176" t="str">
        <f t="shared" si="67"/>
        <v>May</v>
      </c>
      <c r="F63" s="176" t="str">
        <f t="shared" si="67"/>
        <v>Nov</v>
      </c>
      <c r="G63" s="176" t="str">
        <f t="shared" si="67"/>
        <v>May</v>
      </c>
      <c r="H63" s="176" t="str">
        <f t="shared" si="67"/>
        <v>Nov</v>
      </c>
      <c r="I63" s="176" t="str">
        <f t="shared" si="67"/>
        <v>May</v>
      </c>
      <c r="J63" s="176" t="str">
        <f t="shared" si="67"/>
        <v>Nov</v>
      </c>
      <c r="K63" s="176" t="str">
        <f t="shared" si="67"/>
        <v>May</v>
      </c>
      <c r="L63" s="176" t="str">
        <f t="shared" si="67"/>
        <v>Nov</v>
      </c>
      <c r="M63" s="176" t="str">
        <f t="shared" si="67"/>
        <v>May</v>
      </c>
      <c r="N63" s="176" t="str">
        <f t="shared" si="67"/>
        <v>Nov</v>
      </c>
      <c r="O63" s="176" t="str">
        <f t="shared" si="67"/>
        <v>May</v>
      </c>
      <c r="P63" s="176" t="str">
        <f t="shared" si="67"/>
        <v>Nov</v>
      </c>
      <c r="Q63" s="176" t="str">
        <f t="shared" si="67"/>
        <v>May</v>
      </c>
      <c r="R63" s="176" t="str">
        <f t="shared" si="67"/>
        <v>Nov</v>
      </c>
      <c r="S63" s="176" t="str">
        <f t="shared" si="67"/>
        <v>May</v>
      </c>
      <c r="T63" s="176" t="str">
        <f t="shared" si="67"/>
        <v>Nov</v>
      </c>
      <c r="U63" s="176" t="str">
        <f t="shared" si="67"/>
        <v>May</v>
      </c>
      <c r="V63" s="176" t="str">
        <f t="shared" si="67"/>
        <v>Nov</v>
      </c>
      <c r="W63" s="176" t="str">
        <f t="shared" si="67"/>
        <v>May</v>
      </c>
      <c r="X63" s="176" t="str">
        <f t="shared" si="67"/>
        <v>Nov</v>
      </c>
      <c r="Y63" s="176" t="str">
        <f t="shared" si="67"/>
        <v>May</v>
      </c>
      <c r="Z63" s="176" t="str">
        <f t="shared" si="67"/>
        <v>Nov</v>
      </c>
      <c r="AA63" s="176" t="str">
        <f t="shared" si="67"/>
        <v>May</v>
      </c>
      <c r="AB63" s="176" t="str">
        <f t="shared" si="67"/>
        <v>Nov</v>
      </c>
      <c r="AC63" s="176" t="str">
        <f t="shared" si="67"/>
        <v>May</v>
      </c>
      <c r="AD63" s="176" t="str">
        <f t="shared" si="67"/>
        <v>Nov</v>
      </c>
      <c r="AE63" s="176" t="str">
        <f t="shared" si="67"/>
        <v>May</v>
      </c>
      <c r="AF63" s="176" t="str">
        <f t="shared" si="67"/>
        <v>Nov</v>
      </c>
      <c r="AG63" s="176" t="str">
        <f t="shared" si="67"/>
        <v>May</v>
      </c>
      <c r="AH63" s="176" t="str">
        <f t="shared" si="67"/>
        <v>Nov</v>
      </c>
      <c r="AI63" s="176" t="str">
        <f t="shared" si="67"/>
        <v>May</v>
      </c>
      <c r="AJ63" s="176" t="str">
        <f t="shared" si="67"/>
        <v>Nov</v>
      </c>
      <c r="AK63" s="176" t="str">
        <f t="shared" si="67"/>
        <v>May</v>
      </c>
      <c r="AL63" s="176" t="str">
        <f t="shared" si="67"/>
        <v>Nov</v>
      </c>
      <c r="AM63" s="176" t="str">
        <f t="shared" si="67"/>
        <v>May</v>
      </c>
      <c r="AN63" s="176" t="str">
        <f t="shared" si="67"/>
        <v>Nov</v>
      </c>
      <c r="AO63" s="176" t="str">
        <f t="shared" si="67"/>
        <v>May</v>
      </c>
      <c r="AP63" s="176" t="str">
        <f t="shared" si="67"/>
        <v>Nov</v>
      </c>
      <c r="AQ63" s="176" t="str">
        <f t="shared" si="67"/>
        <v>May</v>
      </c>
      <c r="AR63" s="176" t="str">
        <f t="shared" si="67"/>
        <v>Nov</v>
      </c>
      <c r="AS63" s="176" t="str">
        <f t="shared" si="67"/>
        <v>May</v>
      </c>
      <c r="AT63" s="177" t="str">
        <f t="shared" si="67"/>
        <v>Nov</v>
      </c>
    </row>
    <row r="64" spans="2:46" x14ac:dyDescent="0.25">
      <c r="B64" s="166" t="s">
        <v>10</v>
      </c>
      <c r="C64" s="178">
        <v>0</v>
      </c>
      <c r="D64" s="179">
        <f>IF(D61&lt;=$C$49,$C$44,0)</f>
        <v>1.4999999999999999E-2</v>
      </c>
      <c r="E64" s="179">
        <f t="shared" ref="E64:AT64" si="68">IF(E61&lt;=$C$49,$C$44,0)</f>
        <v>1.4999999999999999E-2</v>
      </c>
      <c r="F64" s="179">
        <f t="shared" si="68"/>
        <v>1.4999999999999999E-2</v>
      </c>
      <c r="G64" s="179">
        <f t="shared" si="68"/>
        <v>1.4999999999999999E-2</v>
      </c>
      <c r="H64" s="179">
        <f t="shared" si="68"/>
        <v>1.4999999999999999E-2</v>
      </c>
      <c r="I64" s="179">
        <f t="shared" si="68"/>
        <v>1.4999999999999999E-2</v>
      </c>
      <c r="J64" s="179">
        <f t="shared" si="68"/>
        <v>1.4999999999999999E-2</v>
      </c>
      <c r="K64" s="179">
        <f t="shared" si="68"/>
        <v>1.4999999999999999E-2</v>
      </c>
      <c r="L64" s="179">
        <f t="shared" si="68"/>
        <v>1.4999999999999999E-2</v>
      </c>
      <c r="M64" s="179">
        <f t="shared" si="68"/>
        <v>1.4999999999999999E-2</v>
      </c>
      <c r="N64" s="179">
        <f t="shared" si="68"/>
        <v>1.4999999999999999E-2</v>
      </c>
      <c r="O64" s="179">
        <f t="shared" si="68"/>
        <v>1.4999999999999999E-2</v>
      </c>
      <c r="P64" s="179">
        <f t="shared" si="68"/>
        <v>1.4999999999999999E-2</v>
      </c>
      <c r="Q64" s="179">
        <f t="shared" si="68"/>
        <v>1.4999999999999999E-2</v>
      </c>
      <c r="R64" s="179">
        <f t="shared" si="68"/>
        <v>1.4999999999999999E-2</v>
      </c>
      <c r="S64" s="179">
        <f t="shared" si="68"/>
        <v>1.4999999999999999E-2</v>
      </c>
      <c r="T64" s="179">
        <f t="shared" si="68"/>
        <v>1.4999999999999999E-2</v>
      </c>
      <c r="U64" s="179">
        <f t="shared" si="68"/>
        <v>1.4999999999999999E-2</v>
      </c>
      <c r="V64" s="179">
        <f t="shared" si="68"/>
        <v>1.4999999999999999E-2</v>
      </c>
      <c r="W64" s="179">
        <f t="shared" si="68"/>
        <v>1.4999999999999999E-2</v>
      </c>
      <c r="X64" s="179">
        <f t="shared" si="68"/>
        <v>1.4999999999999999E-2</v>
      </c>
      <c r="Y64" s="179">
        <f t="shared" si="68"/>
        <v>1.4999999999999999E-2</v>
      </c>
      <c r="Z64" s="179">
        <f t="shared" si="68"/>
        <v>1.4999999999999999E-2</v>
      </c>
      <c r="AA64" s="179">
        <f t="shared" si="68"/>
        <v>1.4999999999999999E-2</v>
      </c>
      <c r="AB64" s="179">
        <f t="shared" si="68"/>
        <v>1.4999999999999999E-2</v>
      </c>
      <c r="AC64" s="179">
        <f t="shared" si="68"/>
        <v>1.4999999999999999E-2</v>
      </c>
      <c r="AD64" s="179">
        <f t="shared" si="68"/>
        <v>1.4999999999999999E-2</v>
      </c>
      <c r="AE64" s="179">
        <f t="shared" si="68"/>
        <v>1.4999999999999999E-2</v>
      </c>
      <c r="AF64" s="179">
        <f t="shared" si="68"/>
        <v>1.4999999999999999E-2</v>
      </c>
      <c r="AG64" s="179">
        <f t="shared" si="68"/>
        <v>1.4999999999999999E-2</v>
      </c>
      <c r="AH64" s="179">
        <f t="shared" si="68"/>
        <v>1.4999999999999999E-2</v>
      </c>
      <c r="AI64" s="179">
        <f t="shared" si="68"/>
        <v>1.4999999999999999E-2</v>
      </c>
      <c r="AJ64" s="179">
        <f t="shared" si="68"/>
        <v>1.4999999999999999E-2</v>
      </c>
      <c r="AK64" s="179">
        <f t="shared" si="68"/>
        <v>1.4999999999999999E-2</v>
      </c>
      <c r="AL64" s="179">
        <f t="shared" si="68"/>
        <v>1.4999999999999999E-2</v>
      </c>
      <c r="AM64" s="179">
        <f t="shared" si="68"/>
        <v>1.4999999999999999E-2</v>
      </c>
      <c r="AN64" s="179">
        <f t="shared" si="68"/>
        <v>1.4999999999999999E-2</v>
      </c>
      <c r="AO64" s="179">
        <f t="shared" si="68"/>
        <v>1.4999999999999999E-2</v>
      </c>
      <c r="AP64" s="179">
        <f t="shared" si="68"/>
        <v>1.4999999999999999E-2</v>
      </c>
      <c r="AQ64" s="179">
        <f t="shared" si="68"/>
        <v>1.4999999999999999E-2</v>
      </c>
      <c r="AR64" s="179">
        <f t="shared" si="68"/>
        <v>1.4999999999999999E-2</v>
      </c>
      <c r="AS64" s="179">
        <f t="shared" si="68"/>
        <v>1.4999999999999999E-2</v>
      </c>
      <c r="AT64" s="180">
        <f t="shared" si="68"/>
        <v>1.4999999999999999E-2</v>
      </c>
    </row>
    <row r="65" spans="1:46" x14ac:dyDescent="0.25">
      <c r="B65" s="166" t="s">
        <v>13</v>
      </c>
      <c r="C65" s="172">
        <f>$C$59*C64/2</f>
        <v>0</v>
      </c>
      <c r="D65" s="173">
        <f>$C$59*D64</f>
        <v>15</v>
      </c>
      <c r="E65" s="173">
        <f t="shared" ref="E65:AT65" si="69">$C$59*E64</f>
        <v>15</v>
      </c>
      <c r="F65" s="173">
        <f t="shared" si="69"/>
        <v>15</v>
      </c>
      <c r="G65" s="173">
        <f t="shared" si="69"/>
        <v>15</v>
      </c>
      <c r="H65" s="173">
        <f t="shared" si="69"/>
        <v>15</v>
      </c>
      <c r="I65" s="173">
        <f t="shared" si="69"/>
        <v>15</v>
      </c>
      <c r="J65" s="173">
        <f t="shared" si="69"/>
        <v>15</v>
      </c>
      <c r="K65" s="173">
        <f t="shared" si="69"/>
        <v>15</v>
      </c>
      <c r="L65" s="173">
        <f t="shared" si="69"/>
        <v>15</v>
      </c>
      <c r="M65" s="173">
        <f t="shared" si="69"/>
        <v>15</v>
      </c>
      <c r="N65" s="173">
        <f t="shared" si="69"/>
        <v>15</v>
      </c>
      <c r="O65" s="173">
        <f t="shared" si="69"/>
        <v>15</v>
      </c>
      <c r="P65" s="173">
        <f t="shared" si="69"/>
        <v>15</v>
      </c>
      <c r="Q65" s="173">
        <f t="shared" si="69"/>
        <v>15</v>
      </c>
      <c r="R65" s="173">
        <f t="shared" si="69"/>
        <v>15</v>
      </c>
      <c r="S65" s="173">
        <f t="shared" si="69"/>
        <v>15</v>
      </c>
      <c r="T65" s="173">
        <f t="shared" si="69"/>
        <v>15</v>
      </c>
      <c r="U65" s="173">
        <f t="shared" si="69"/>
        <v>15</v>
      </c>
      <c r="V65" s="173">
        <f t="shared" si="69"/>
        <v>15</v>
      </c>
      <c r="W65" s="173">
        <f t="shared" si="69"/>
        <v>15</v>
      </c>
      <c r="X65" s="173">
        <f t="shared" si="69"/>
        <v>15</v>
      </c>
      <c r="Y65" s="173">
        <f t="shared" si="69"/>
        <v>15</v>
      </c>
      <c r="Z65" s="173">
        <f t="shared" si="69"/>
        <v>15</v>
      </c>
      <c r="AA65" s="173">
        <f t="shared" si="69"/>
        <v>15</v>
      </c>
      <c r="AB65" s="173">
        <f t="shared" si="69"/>
        <v>15</v>
      </c>
      <c r="AC65" s="173">
        <f t="shared" si="69"/>
        <v>15</v>
      </c>
      <c r="AD65" s="173">
        <f t="shared" si="69"/>
        <v>15</v>
      </c>
      <c r="AE65" s="173">
        <f t="shared" si="69"/>
        <v>15</v>
      </c>
      <c r="AF65" s="173">
        <f t="shared" si="69"/>
        <v>15</v>
      </c>
      <c r="AG65" s="173">
        <f t="shared" si="69"/>
        <v>15</v>
      </c>
      <c r="AH65" s="173">
        <f t="shared" si="69"/>
        <v>15</v>
      </c>
      <c r="AI65" s="173">
        <f t="shared" si="69"/>
        <v>15</v>
      </c>
      <c r="AJ65" s="173">
        <f t="shared" si="69"/>
        <v>15</v>
      </c>
      <c r="AK65" s="173">
        <f t="shared" si="69"/>
        <v>15</v>
      </c>
      <c r="AL65" s="173">
        <f t="shared" si="69"/>
        <v>15</v>
      </c>
      <c r="AM65" s="173">
        <f t="shared" si="69"/>
        <v>15</v>
      </c>
      <c r="AN65" s="173">
        <f t="shared" si="69"/>
        <v>15</v>
      </c>
      <c r="AO65" s="173">
        <f t="shared" si="69"/>
        <v>15</v>
      </c>
      <c r="AP65" s="173">
        <f t="shared" si="69"/>
        <v>15</v>
      </c>
      <c r="AQ65" s="173">
        <f t="shared" si="69"/>
        <v>15</v>
      </c>
      <c r="AR65" s="173">
        <f t="shared" si="69"/>
        <v>15</v>
      </c>
      <c r="AS65" s="173">
        <f t="shared" si="69"/>
        <v>15</v>
      </c>
      <c r="AT65" s="174">
        <f t="shared" si="69"/>
        <v>15</v>
      </c>
    </row>
    <row r="66" spans="1:46" x14ac:dyDescent="0.25">
      <c r="B66" s="166" t="s">
        <v>14</v>
      </c>
      <c r="C66" s="172">
        <f>IF(C61=$C$49,$C$59,0)</f>
        <v>0</v>
      </c>
      <c r="D66" s="173">
        <f t="shared" ref="D66:AT66" si="70">IF(D61=$C$49,$C$59,0)</f>
        <v>0</v>
      </c>
      <c r="E66" s="173">
        <f t="shared" si="70"/>
        <v>0</v>
      </c>
      <c r="F66" s="173">
        <f t="shared" si="70"/>
        <v>0</v>
      </c>
      <c r="G66" s="173">
        <f t="shared" si="70"/>
        <v>0</v>
      </c>
      <c r="H66" s="173">
        <f t="shared" si="70"/>
        <v>0</v>
      </c>
      <c r="I66" s="173">
        <f t="shared" si="70"/>
        <v>0</v>
      </c>
      <c r="J66" s="173">
        <f t="shared" si="70"/>
        <v>0</v>
      </c>
      <c r="K66" s="173">
        <f t="shared" si="70"/>
        <v>0</v>
      </c>
      <c r="L66" s="173">
        <f t="shared" si="70"/>
        <v>0</v>
      </c>
      <c r="M66" s="173">
        <f t="shared" si="70"/>
        <v>0</v>
      </c>
      <c r="N66" s="173">
        <f t="shared" si="70"/>
        <v>0</v>
      </c>
      <c r="O66" s="173">
        <f t="shared" si="70"/>
        <v>0</v>
      </c>
      <c r="P66" s="173">
        <f t="shared" si="70"/>
        <v>0</v>
      </c>
      <c r="Q66" s="173">
        <f t="shared" si="70"/>
        <v>0</v>
      </c>
      <c r="R66" s="173">
        <f t="shared" si="70"/>
        <v>0</v>
      </c>
      <c r="S66" s="173">
        <f t="shared" si="70"/>
        <v>0</v>
      </c>
      <c r="T66" s="173">
        <f t="shared" si="70"/>
        <v>0</v>
      </c>
      <c r="U66" s="173">
        <f t="shared" si="70"/>
        <v>0</v>
      </c>
      <c r="V66" s="173">
        <f t="shared" si="70"/>
        <v>0</v>
      </c>
      <c r="W66" s="173">
        <f t="shared" si="70"/>
        <v>0</v>
      </c>
      <c r="X66" s="173">
        <f t="shared" si="70"/>
        <v>0</v>
      </c>
      <c r="Y66" s="173">
        <f t="shared" si="70"/>
        <v>0</v>
      </c>
      <c r="Z66" s="173">
        <f t="shared" si="70"/>
        <v>0</v>
      </c>
      <c r="AA66" s="173">
        <f t="shared" si="70"/>
        <v>0</v>
      </c>
      <c r="AB66" s="173">
        <f t="shared" si="70"/>
        <v>0</v>
      </c>
      <c r="AC66" s="173">
        <f t="shared" si="70"/>
        <v>0</v>
      </c>
      <c r="AD66" s="173">
        <f t="shared" si="70"/>
        <v>0</v>
      </c>
      <c r="AE66" s="173">
        <f t="shared" si="70"/>
        <v>0</v>
      </c>
      <c r="AF66" s="173">
        <f t="shared" si="70"/>
        <v>0</v>
      </c>
      <c r="AG66" s="173">
        <f t="shared" si="70"/>
        <v>0</v>
      </c>
      <c r="AH66" s="173">
        <f t="shared" si="70"/>
        <v>0</v>
      </c>
      <c r="AI66" s="173">
        <f t="shared" si="70"/>
        <v>0</v>
      </c>
      <c r="AJ66" s="173">
        <f t="shared" si="70"/>
        <v>0</v>
      </c>
      <c r="AK66" s="173">
        <f t="shared" si="70"/>
        <v>0</v>
      </c>
      <c r="AL66" s="173">
        <f t="shared" si="70"/>
        <v>0</v>
      </c>
      <c r="AM66" s="173">
        <f t="shared" si="70"/>
        <v>0</v>
      </c>
      <c r="AN66" s="173">
        <f t="shared" si="70"/>
        <v>0</v>
      </c>
      <c r="AO66" s="173">
        <f t="shared" si="70"/>
        <v>0</v>
      </c>
      <c r="AP66" s="173">
        <f t="shared" si="70"/>
        <v>0</v>
      </c>
      <c r="AQ66" s="173">
        <f t="shared" si="70"/>
        <v>0</v>
      </c>
      <c r="AR66" s="173">
        <f t="shared" si="70"/>
        <v>0</v>
      </c>
      <c r="AS66" s="173">
        <f t="shared" si="70"/>
        <v>0</v>
      </c>
      <c r="AT66" s="174">
        <f t="shared" si="70"/>
        <v>1000</v>
      </c>
    </row>
    <row r="67" spans="1:46" x14ac:dyDescent="0.25">
      <c r="B67" s="166" t="s">
        <v>12</v>
      </c>
      <c r="C67" s="172">
        <f>SUM(C65:C66)</f>
        <v>0</v>
      </c>
      <c r="D67" s="173">
        <f t="shared" ref="D67:S67" si="71">SUM(D65:D66)</f>
        <v>15</v>
      </c>
      <c r="E67" s="173">
        <f t="shared" si="71"/>
        <v>15</v>
      </c>
      <c r="F67" s="173">
        <f t="shared" si="71"/>
        <v>15</v>
      </c>
      <c r="G67" s="173">
        <f t="shared" si="71"/>
        <v>15</v>
      </c>
      <c r="H67" s="173">
        <f t="shared" si="71"/>
        <v>15</v>
      </c>
      <c r="I67" s="173">
        <f t="shared" si="71"/>
        <v>15</v>
      </c>
      <c r="J67" s="173">
        <f t="shared" si="71"/>
        <v>15</v>
      </c>
      <c r="K67" s="173">
        <f t="shared" si="71"/>
        <v>15</v>
      </c>
      <c r="L67" s="173">
        <f t="shared" si="71"/>
        <v>15</v>
      </c>
      <c r="M67" s="173">
        <f t="shared" si="71"/>
        <v>15</v>
      </c>
      <c r="N67" s="173">
        <f t="shared" si="71"/>
        <v>15</v>
      </c>
      <c r="O67" s="173">
        <f t="shared" si="71"/>
        <v>15</v>
      </c>
      <c r="P67" s="173">
        <f t="shared" si="71"/>
        <v>15</v>
      </c>
      <c r="Q67" s="173">
        <f t="shared" si="71"/>
        <v>15</v>
      </c>
      <c r="R67" s="173">
        <f t="shared" si="71"/>
        <v>15</v>
      </c>
      <c r="S67" s="173">
        <f t="shared" si="71"/>
        <v>15</v>
      </c>
      <c r="T67" s="173">
        <f t="shared" ref="T67:AJ67" si="72">SUM(T65:T66)</f>
        <v>15</v>
      </c>
      <c r="U67" s="173">
        <f t="shared" si="72"/>
        <v>15</v>
      </c>
      <c r="V67" s="173">
        <f t="shared" si="72"/>
        <v>15</v>
      </c>
      <c r="W67" s="173">
        <f t="shared" si="72"/>
        <v>15</v>
      </c>
      <c r="X67" s="173">
        <f t="shared" si="72"/>
        <v>15</v>
      </c>
      <c r="Y67" s="173">
        <f t="shared" si="72"/>
        <v>15</v>
      </c>
      <c r="Z67" s="173">
        <f t="shared" si="72"/>
        <v>15</v>
      </c>
      <c r="AA67" s="173">
        <f t="shared" si="72"/>
        <v>15</v>
      </c>
      <c r="AB67" s="173">
        <f t="shared" si="72"/>
        <v>15</v>
      </c>
      <c r="AC67" s="173">
        <f t="shared" si="72"/>
        <v>15</v>
      </c>
      <c r="AD67" s="173">
        <f t="shared" si="72"/>
        <v>15</v>
      </c>
      <c r="AE67" s="173">
        <f t="shared" si="72"/>
        <v>15</v>
      </c>
      <c r="AF67" s="173">
        <f t="shared" si="72"/>
        <v>15</v>
      </c>
      <c r="AG67" s="173">
        <f t="shared" si="72"/>
        <v>15</v>
      </c>
      <c r="AH67" s="173">
        <f t="shared" si="72"/>
        <v>15</v>
      </c>
      <c r="AI67" s="173">
        <f t="shared" si="72"/>
        <v>15</v>
      </c>
      <c r="AJ67" s="173">
        <f t="shared" si="72"/>
        <v>15</v>
      </c>
      <c r="AK67" s="173">
        <f t="shared" ref="AK67:AT67" si="73">SUM(AK65:AK66)</f>
        <v>15</v>
      </c>
      <c r="AL67" s="173">
        <f t="shared" si="73"/>
        <v>15</v>
      </c>
      <c r="AM67" s="173">
        <f t="shared" si="73"/>
        <v>15</v>
      </c>
      <c r="AN67" s="173">
        <f t="shared" si="73"/>
        <v>15</v>
      </c>
      <c r="AO67" s="173">
        <f t="shared" si="73"/>
        <v>15</v>
      </c>
      <c r="AP67" s="173">
        <f t="shared" si="73"/>
        <v>15</v>
      </c>
      <c r="AQ67" s="173">
        <f t="shared" si="73"/>
        <v>15</v>
      </c>
      <c r="AR67" s="173">
        <f t="shared" si="73"/>
        <v>15</v>
      </c>
      <c r="AS67" s="173">
        <f t="shared" si="73"/>
        <v>15</v>
      </c>
      <c r="AT67" s="174">
        <f t="shared" si="73"/>
        <v>1015</v>
      </c>
    </row>
    <row r="68" spans="1:46" x14ac:dyDescent="0.25">
      <c r="B68" s="166" t="s">
        <v>356</v>
      </c>
      <c r="C68" s="172">
        <v>0</v>
      </c>
      <c r="D68" s="173">
        <f>D61-$C$52</f>
        <v>0.3666666666666667</v>
      </c>
      <c r="E68" s="173">
        <f t="shared" ref="E68:AT68" si="74">E61-$C$52</f>
        <v>1.3666666666666667</v>
      </c>
      <c r="F68" s="173">
        <f t="shared" si="74"/>
        <v>2.3666666666666667</v>
      </c>
      <c r="G68" s="173">
        <f t="shared" si="74"/>
        <v>3.3666666666666667</v>
      </c>
      <c r="H68" s="173">
        <f t="shared" si="74"/>
        <v>4.3666666666666671</v>
      </c>
      <c r="I68" s="173">
        <f t="shared" si="74"/>
        <v>5.3666666666666671</v>
      </c>
      <c r="J68" s="173">
        <f t="shared" si="74"/>
        <v>6.3666666666666671</v>
      </c>
      <c r="K68" s="173">
        <f t="shared" si="74"/>
        <v>7.3666666666666671</v>
      </c>
      <c r="L68" s="173">
        <f t="shared" si="74"/>
        <v>8.3666666666666671</v>
      </c>
      <c r="M68" s="173">
        <f t="shared" si="74"/>
        <v>9.3666666666666671</v>
      </c>
      <c r="N68" s="173">
        <f t="shared" si="74"/>
        <v>10.366666666666667</v>
      </c>
      <c r="O68" s="173">
        <f t="shared" si="74"/>
        <v>11.366666666666667</v>
      </c>
      <c r="P68" s="173">
        <f t="shared" si="74"/>
        <v>12.366666666666667</v>
      </c>
      <c r="Q68" s="173">
        <f t="shared" si="74"/>
        <v>13.366666666666667</v>
      </c>
      <c r="R68" s="173">
        <f t="shared" si="74"/>
        <v>14.366666666666667</v>
      </c>
      <c r="S68" s="173">
        <f t="shared" si="74"/>
        <v>15.366666666666667</v>
      </c>
      <c r="T68" s="173">
        <f t="shared" si="74"/>
        <v>16.366666666666667</v>
      </c>
      <c r="U68" s="173">
        <f t="shared" si="74"/>
        <v>17.366666666666667</v>
      </c>
      <c r="V68" s="173">
        <f t="shared" si="74"/>
        <v>18.366666666666667</v>
      </c>
      <c r="W68" s="173">
        <f t="shared" si="74"/>
        <v>19.366666666666667</v>
      </c>
      <c r="X68" s="173">
        <f t="shared" si="74"/>
        <v>20.366666666666667</v>
      </c>
      <c r="Y68" s="173">
        <f t="shared" si="74"/>
        <v>21.366666666666667</v>
      </c>
      <c r="Z68" s="173">
        <f t="shared" si="74"/>
        <v>22.366666666666667</v>
      </c>
      <c r="AA68" s="173">
        <f t="shared" si="74"/>
        <v>23.366666666666667</v>
      </c>
      <c r="AB68" s="173">
        <f t="shared" si="74"/>
        <v>24.366666666666667</v>
      </c>
      <c r="AC68" s="173">
        <f t="shared" si="74"/>
        <v>25.366666666666667</v>
      </c>
      <c r="AD68" s="173">
        <f t="shared" si="74"/>
        <v>26.366666666666667</v>
      </c>
      <c r="AE68" s="173">
        <f t="shared" si="74"/>
        <v>27.366666666666667</v>
      </c>
      <c r="AF68" s="173">
        <f t="shared" si="74"/>
        <v>28.366666666666667</v>
      </c>
      <c r="AG68" s="173">
        <f t="shared" si="74"/>
        <v>29.366666666666667</v>
      </c>
      <c r="AH68" s="173">
        <f t="shared" si="74"/>
        <v>30.366666666666667</v>
      </c>
      <c r="AI68" s="173">
        <f t="shared" si="74"/>
        <v>31.366666666666667</v>
      </c>
      <c r="AJ68" s="173">
        <f t="shared" si="74"/>
        <v>32.366666666666667</v>
      </c>
      <c r="AK68" s="173">
        <f t="shared" si="74"/>
        <v>33.366666666666667</v>
      </c>
      <c r="AL68" s="173">
        <f t="shared" si="74"/>
        <v>34.366666666666667</v>
      </c>
      <c r="AM68" s="173">
        <f t="shared" si="74"/>
        <v>35.366666666666667</v>
      </c>
      <c r="AN68" s="173">
        <f t="shared" si="74"/>
        <v>36.366666666666667</v>
      </c>
      <c r="AO68" s="173">
        <f t="shared" si="74"/>
        <v>37.366666666666667</v>
      </c>
      <c r="AP68" s="173">
        <f t="shared" si="74"/>
        <v>38.366666666666667</v>
      </c>
      <c r="AQ68" s="173">
        <f t="shared" si="74"/>
        <v>39.366666666666667</v>
      </c>
      <c r="AR68" s="173">
        <f t="shared" si="74"/>
        <v>40.366666666666667</v>
      </c>
      <c r="AS68" s="173">
        <f t="shared" si="74"/>
        <v>41.366666666666667</v>
      </c>
      <c r="AT68" s="174">
        <f t="shared" si="74"/>
        <v>42.366666666666667</v>
      </c>
    </row>
    <row r="69" spans="1:46" x14ac:dyDescent="0.25">
      <c r="B69" s="166" t="s">
        <v>15</v>
      </c>
      <c r="C69" s="172">
        <f>SUM(C66:C67)</f>
        <v>0</v>
      </c>
      <c r="D69" s="173">
        <f>D67/(1+$C$56)^D68</f>
        <v>14.859753702905095</v>
      </c>
      <c r="E69" s="173">
        <f t="shared" ref="E69:AT69" si="75">E67/(1+$C$56)^E68</f>
        <v>14.483892695907434</v>
      </c>
      <c r="F69" s="173">
        <f t="shared" si="75"/>
        <v>14.117538676670524</v>
      </c>
      <c r="G69" s="173">
        <f t="shared" si="75"/>
        <v>13.760451176471618</v>
      </c>
      <c r="H69" s="173">
        <f t="shared" si="75"/>
        <v>13.412395808977898</v>
      </c>
      <c r="I69" s="173">
        <f t="shared" si="75"/>
        <v>13.073144116399165</v>
      </c>
      <c r="J69" s="173">
        <f t="shared" si="75"/>
        <v>12.742473419531912</v>
      </c>
      <c r="K69" s="173">
        <f t="shared" si="75"/>
        <v>12.420166671596387</v>
      </c>
      <c r="L69" s="173">
        <f t="shared" si="75"/>
        <v>12.106012315770666</v>
      </c>
      <c r="M69" s="173">
        <f t="shared" si="75"/>
        <v>11.799804146328256</v>
      </c>
      <c r="N69" s="173">
        <f t="shared" si="75"/>
        <v>11.501341173288058</v>
      </c>
      <c r="O69" s="173">
        <f t="shared" si="75"/>
        <v>11.210427490487879</v>
      </c>
      <c r="P69" s="173">
        <f t="shared" si="75"/>
        <v>10.92687214699485</v>
      </c>
      <c r="Q69" s="173">
        <f t="shared" si="75"/>
        <v>10.650489021768403</v>
      </c>
      <c r="R69" s="173">
        <f t="shared" si="75"/>
        <v>10.381096701493483</v>
      </c>
      <c r="S69" s="173">
        <f t="shared" si="75"/>
        <v>10.118518361503861</v>
      </c>
      <c r="T69" s="173">
        <f t="shared" si="75"/>
        <v>9.8625816497173364</v>
      </c>
      <c r="U69" s="173">
        <f t="shared" si="75"/>
        <v>9.6131185735066786</v>
      </c>
      <c r="V69" s="173">
        <f t="shared" si="75"/>
        <v>9.369965389432048</v>
      </c>
      <c r="W69" s="173">
        <f t="shared" si="75"/>
        <v>9.1329624957625075</v>
      </c>
      <c r="X69" s="173">
        <f t="shared" si="75"/>
        <v>8.9019543277160835</v>
      </c>
      <c r="Y69" s="173">
        <f t="shared" si="75"/>
        <v>8.6767892553496111</v>
      </c>
      <c r="Z69" s="173">
        <f t="shared" si="75"/>
        <v>8.4573194840313555</v>
      </c>
      <c r="AA69" s="173">
        <f t="shared" si="75"/>
        <v>8.2434009574310441</v>
      </c>
      <c r="AB69" s="173">
        <f t="shared" si="75"/>
        <v>8.0348932629636867</v>
      </c>
      <c r="AC69" s="173">
        <f t="shared" si="75"/>
        <v>7.8316595396250657</v>
      </c>
      <c r="AD69" s="173">
        <f t="shared" si="75"/>
        <v>7.6335663881584397</v>
      </c>
      <c r="AE69" s="173">
        <f t="shared" si="75"/>
        <v>7.4404837834934776</v>
      </c>
      <c r="AF69" s="173">
        <f t="shared" si="75"/>
        <v>7.2522849893999446</v>
      </c>
      <c r="AG69" s="173">
        <f t="shared" si="75"/>
        <v>7.0688464753001456</v>
      </c>
      <c r="AH69" s="173">
        <f t="shared" si="75"/>
        <v>6.8900478351854879</v>
      </c>
      <c r="AI69" s="173">
        <f t="shared" si="75"/>
        <v>6.7157717085839677</v>
      </c>
      <c r="AJ69" s="173">
        <f t="shared" si="75"/>
        <v>6.5459037035267045</v>
      </c>
      <c r="AK69" s="173">
        <f t="shared" si="75"/>
        <v>6.3803323214629311</v>
      </c>
      <c r="AL69" s="173">
        <f t="shared" si="75"/>
        <v>6.2189488840741971</v>
      </c>
      <c r="AM69" s="173">
        <f t="shared" si="75"/>
        <v>6.0616474619397138</v>
      </c>
      <c r="AN69" s="173">
        <f t="shared" si="75"/>
        <v>5.9083248050060346</v>
      </c>
      <c r="AO69" s="173">
        <f t="shared" si="75"/>
        <v>5.7588802748154242</v>
      </c>
      <c r="AP69" s="173">
        <f t="shared" si="75"/>
        <v>5.6132157784484411</v>
      </c>
      <c r="AQ69" s="173">
        <f t="shared" si="75"/>
        <v>5.4712357041373609</v>
      </c>
      <c r="AR69" s="173">
        <f t="shared" si="75"/>
        <v>5.3328468585082041</v>
      </c>
      <c r="AS69" s="173">
        <f t="shared" si="75"/>
        <v>5.197958405410132</v>
      </c>
      <c r="AT69" s="174">
        <f t="shared" si="75"/>
        <v>342.83193555909935</v>
      </c>
    </row>
    <row r="70" spans="1:46" x14ac:dyDescent="0.25">
      <c r="B70" s="166" t="s">
        <v>60</v>
      </c>
      <c r="C70" s="172">
        <f>SUM(C67:C69)</f>
        <v>0</v>
      </c>
      <c r="D70" s="173">
        <f>D69/($C$58*$C$59)</f>
        <v>1.8271791504957932E-2</v>
      </c>
      <c r="E70" s="173">
        <f t="shared" ref="E70:AT70" si="76">E69/($C$58*$C$59)</f>
        <v>1.7809626781907225E-2</v>
      </c>
      <c r="F70" s="173">
        <f t="shared" si="76"/>
        <v>1.7359152003500133E-2</v>
      </c>
      <c r="G70" s="173">
        <f t="shared" si="76"/>
        <v>1.6920071485538018E-2</v>
      </c>
      <c r="H70" s="173">
        <f t="shared" si="76"/>
        <v>1.6492097022826467E-2</v>
      </c>
      <c r="I70" s="173">
        <f t="shared" si="76"/>
        <v>1.607494770000217E-2</v>
      </c>
      <c r="J70" s="173">
        <f t="shared" si="76"/>
        <v>1.5668349707144699E-2</v>
      </c>
      <c r="K70" s="173">
        <f t="shared" si="76"/>
        <v>1.5272036160052219E-2</v>
      </c>
      <c r="L70" s="173">
        <f t="shared" si="76"/>
        <v>1.4885746925063101E-2</v>
      </c>
      <c r="M70" s="173">
        <f t="shared" si="76"/>
        <v>1.4509228448308487E-2</v>
      </c>
      <c r="N70" s="173">
        <f t="shared" si="76"/>
        <v>1.4142233589283723E-2</v>
      </c>
      <c r="O70" s="173">
        <f t="shared" si="76"/>
        <v>1.378452145862942E-2</v>
      </c>
      <c r="P70" s="173">
        <f t="shared" si="76"/>
        <v>1.3435857260015654E-2</v>
      </c>
      <c r="Q70" s="173">
        <f t="shared" si="76"/>
        <v>1.309601213602554E-2</v>
      </c>
      <c r="R70" s="173">
        <f t="shared" si="76"/>
        <v>1.2764763017937004E-2</v>
      </c>
      <c r="S70" s="173">
        <f t="shared" si="76"/>
        <v>1.2441892479304164E-2</v>
      </c>
      <c r="T70" s="173">
        <f t="shared" si="76"/>
        <v>1.2127188593242199E-2</v>
      </c>
      <c r="U70" s="173">
        <f t="shared" si="76"/>
        <v>1.1820444793322053E-2</v>
      </c>
      <c r="V70" s="173">
        <f t="shared" si="76"/>
        <v>1.1521459737983637E-2</v>
      </c>
      <c r="W70" s="173">
        <f t="shared" si="76"/>
        <v>1.1230037178378565E-2</v>
      </c>
      <c r="X70" s="173">
        <f t="shared" si="76"/>
        <v>1.0945985829555646E-2</v>
      </c>
      <c r="Y70" s="173">
        <f t="shared" si="76"/>
        <v>1.0669119244904608E-2</v>
      </c>
      <c r="Z70" s="173">
        <f t="shared" si="76"/>
        <v>1.039925569377563E-2</v>
      </c>
      <c r="AA70" s="173">
        <f t="shared" si="76"/>
        <v>1.0136218042194329E-2</v>
      </c>
      <c r="AB70" s="173">
        <f t="shared" si="76"/>
        <v>9.879833636593973E-3</v>
      </c>
      <c r="AC70" s="173">
        <f t="shared" si="76"/>
        <v>9.6299341904885101E-3</v>
      </c>
      <c r="AD70" s="173">
        <f t="shared" si="76"/>
        <v>9.3863556740121142E-3</v>
      </c>
      <c r="AE70" s="173">
        <f t="shared" si="76"/>
        <v>9.1489382062526943E-3</v>
      </c>
      <c r="AF70" s="173">
        <f t="shared" si="76"/>
        <v>8.9175259503086884E-3</v>
      </c>
      <c r="AG70" s="173">
        <f t="shared" si="76"/>
        <v>8.691967011000324E-3</v>
      </c>
      <c r="AH70" s="173">
        <f t="shared" si="76"/>
        <v>8.4721133351681119E-3</v>
      </c>
      <c r="AI70" s="173">
        <f t="shared" si="76"/>
        <v>8.2578206144931984E-3</v>
      </c>
      <c r="AJ70" s="173">
        <f t="shared" si="76"/>
        <v>8.0489481907757947E-3</v>
      </c>
      <c r="AK70" s="173">
        <f t="shared" si="76"/>
        <v>7.8453589636094286E-3</v>
      </c>
      <c r="AL70" s="173">
        <f t="shared" si="76"/>
        <v>7.6469193003905226E-3</v>
      </c>
      <c r="AM70" s="173">
        <f t="shared" si="76"/>
        <v>7.4534989486041573E-3</v>
      </c>
      <c r="AN70" s="173">
        <f t="shared" si="76"/>
        <v>7.2649709503284738E-3</v>
      </c>
      <c r="AO70" s="173">
        <f t="shared" si="76"/>
        <v>7.0812115589015895E-3</v>
      </c>
      <c r="AP70" s="173">
        <f t="shared" si="76"/>
        <v>6.9021001576963408E-3</v>
      </c>
      <c r="AQ70" s="173">
        <f t="shared" si="76"/>
        <v>6.727519180949511E-3</v>
      </c>
      <c r="AR70" s="173">
        <f t="shared" si="76"/>
        <v>6.5573540365936244E-3</v>
      </c>
      <c r="AS70" s="173">
        <f t="shared" si="76"/>
        <v>6.3914930310405901E-3</v>
      </c>
      <c r="AT70" s="174">
        <f t="shared" si="76"/>
        <v>0.42155164702039366</v>
      </c>
    </row>
    <row r="71" spans="1:46" x14ac:dyDescent="0.25">
      <c r="A71" t="s">
        <v>57</v>
      </c>
      <c r="B71" s="166" t="s">
        <v>357</v>
      </c>
      <c r="C71" s="172">
        <f t="shared" ref="C71:C72" si="77">SUM(C69:C70)</f>
        <v>0</v>
      </c>
      <c r="D71" s="173">
        <f>D68*D70</f>
        <v>6.6996568851512422E-3</v>
      </c>
      <c r="E71" s="173">
        <f t="shared" ref="E71:AT71" si="78">E68*E70</f>
        <v>2.433982326860654E-2</v>
      </c>
      <c r="F71" s="173">
        <f t="shared" si="78"/>
        <v>4.1083326408283646E-2</v>
      </c>
      <c r="G71" s="173">
        <f t="shared" si="78"/>
        <v>5.6964240667977992E-2</v>
      </c>
      <c r="H71" s="173">
        <f t="shared" si="78"/>
        <v>7.2015490333008914E-2</v>
      </c>
      <c r="I71" s="173">
        <f t="shared" si="78"/>
        <v>8.6268885990011659E-2</v>
      </c>
      <c r="J71" s="173">
        <f t="shared" si="78"/>
        <v>9.9755159802154589E-2</v>
      </c>
      <c r="K71" s="173">
        <f t="shared" si="78"/>
        <v>0.11250399971238469</v>
      </c>
      <c r="L71" s="173">
        <f t="shared" si="78"/>
        <v>0.12454408260636128</v>
      </c>
      <c r="M71" s="173">
        <f t="shared" si="78"/>
        <v>0.13590310646582282</v>
      </c>
      <c r="N71" s="173">
        <f t="shared" si="78"/>
        <v>0.14660782154224128</v>
      </c>
      <c r="O71" s="173">
        <f t="shared" si="78"/>
        <v>0.15668406057975443</v>
      </c>
      <c r="P71" s="173">
        <f t="shared" si="78"/>
        <v>0.16615676811552693</v>
      </c>
      <c r="Q71" s="173">
        <f t="shared" si="78"/>
        <v>0.17505002888487473</v>
      </c>
      <c r="R71" s="173">
        <f t="shared" si="78"/>
        <v>0.18338709535769496</v>
      </c>
      <c r="S71" s="173">
        <f t="shared" si="78"/>
        <v>0.19119041443197399</v>
      </c>
      <c r="T71" s="173">
        <f t="shared" si="78"/>
        <v>0.19848165330939732</v>
      </c>
      <c r="U71" s="173">
        <f t="shared" si="78"/>
        <v>0.20528172457735966</v>
      </c>
      <c r="V71" s="173">
        <f t="shared" si="78"/>
        <v>0.21161081052096614</v>
      </c>
      <c r="W71" s="173">
        <f t="shared" si="78"/>
        <v>0.21748838668793155</v>
      </c>
      <c r="X71" s="173">
        <f t="shared" si="78"/>
        <v>0.22293324472861667</v>
      </c>
      <c r="Y71" s="173">
        <f t="shared" si="78"/>
        <v>0.22796351453279515</v>
      </c>
      <c r="Z71" s="173">
        <f t="shared" si="78"/>
        <v>0.23259668568411493</v>
      </c>
      <c r="AA71" s="173">
        <f t="shared" si="78"/>
        <v>0.23684962825260747</v>
      </c>
      <c r="AB71" s="173">
        <f t="shared" si="78"/>
        <v>0.24073861294500648</v>
      </c>
      <c r="AC71" s="173">
        <f t="shared" si="78"/>
        <v>0.24427933063205853</v>
      </c>
      <c r="AD71" s="173">
        <f t="shared" si="78"/>
        <v>0.24748691127145275</v>
      </c>
      <c r="AE71" s="173">
        <f t="shared" si="78"/>
        <v>0.25037594224444876</v>
      </c>
      <c r="AF71" s="173">
        <f t="shared" si="78"/>
        <v>0.25296048612375649</v>
      </c>
      <c r="AG71" s="173">
        <f t="shared" si="78"/>
        <v>0.25525409788970954</v>
      </c>
      <c r="AH71" s="173">
        <f t="shared" si="78"/>
        <v>0.25726984161127164</v>
      </c>
      <c r="AI71" s="173">
        <f t="shared" si="78"/>
        <v>0.25902030660793668</v>
      </c>
      <c r="AJ71" s="173">
        <f t="shared" si="78"/>
        <v>0.26051762310810989</v>
      </c>
      <c r="AK71" s="173">
        <f t="shared" si="78"/>
        <v>0.26177347741910129</v>
      </c>
      <c r="AL71" s="173">
        <f t="shared" si="78"/>
        <v>0.26279912662342098</v>
      </c>
      <c r="AM71" s="173">
        <f t="shared" si="78"/>
        <v>0.26360541281563371</v>
      </c>
      <c r="AN71" s="173">
        <f t="shared" si="78"/>
        <v>0.26420277689361216</v>
      </c>
      <c r="AO71" s="173">
        <f t="shared" si="78"/>
        <v>0.26460127191762273</v>
      </c>
      <c r="AP71" s="173">
        <f t="shared" si="78"/>
        <v>0.26481057605028296</v>
      </c>
      <c r="AQ71" s="173">
        <f t="shared" si="78"/>
        <v>0.26484000509004574</v>
      </c>
      <c r="AR71" s="173">
        <f t="shared" si="78"/>
        <v>0.26469852461049598</v>
      </c>
      <c r="AS71" s="173">
        <f t="shared" si="78"/>
        <v>0.26439476171737908</v>
      </c>
      <c r="AT71" s="174">
        <f t="shared" si="78"/>
        <v>17.859738112097347</v>
      </c>
    </row>
    <row r="72" spans="1:46" ht="16.5" thickBot="1" x14ac:dyDescent="0.3">
      <c r="B72" s="171" t="s">
        <v>66</v>
      </c>
      <c r="C72" s="181">
        <f t="shared" si="77"/>
        <v>0</v>
      </c>
      <c r="D72" s="182">
        <f>D68*(D68+1)*D70</f>
        <v>9.1561977430400319E-3</v>
      </c>
      <c r="E72" s="182">
        <f t="shared" ref="E72:AT72" si="79">E68*(E68+1)*E70</f>
        <v>5.7604248402368816E-2</v>
      </c>
      <c r="F72" s="182">
        <f t="shared" si="79"/>
        <v>0.13831386557455497</v>
      </c>
      <c r="G72" s="182">
        <f t="shared" si="79"/>
        <v>0.24874385091683726</v>
      </c>
      <c r="H72" s="182">
        <f t="shared" si="79"/>
        <v>0.38648313145381452</v>
      </c>
      <c r="I72" s="182">
        <f t="shared" si="79"/>
        <v>0.54924524080307424</v>
      </c>
      <c r="J72" s="182">
        <f t="shared" si="79"/>
        <v>0.73486301054253889</v>
      </c>
      <c r="K72" s="182">
        <f t="shared" si="79"/>
        <v>0.94128346426028531</v>
      </c>
      <c r="L72" s="182">
        <f t="shared" si="79"/>
        <v>1.1665629070795842</v>
      </c>
      <c r="M72" s="182">
        <f t="shared" si="79"/>
        <v>1.4088622036956968</v>
      </c>
      <c r="N72" s="182">
        <f t="shared" si="79"/>
        <v>1.6664422381968091</v>
      </c>
      <c r="O72" s="182">
        <f t="shared" si="79"/>
        <v>1.9376595491696298</v>
      </c>
      <c r="P72" s="182">
        <f t="shared" si="79"/>
        <v>2.2209621338108767</v>
      </c>
      <c r="Q72" s="182">
        <f t="shared" si="79"/>
        <v>2.5148854149793669</v>
      </c>
      <c r="R72" s="182">
        <f t="shared" si="79"/>
        <v>2.8180483653299127</v>
      </c>
      <c r="S72" s="182">
        <f t="shared" si="79"/>
        <v>3.1291497828699746</v>
      </c>
      <c r="T72" s="182">
        <f t="shared" si="79"/>
        <v>3.4469647124732008</v>
      </c>
      <c r="U72" s="182">
        <f t="shared" si="79"/>
        <v>3.7703410080708388</v>
      </c>
      <c r="V72" s="182">
        <f t="shared" si="79"/>
        <v>4.0981960304227112</v>
      </c>
      <c r="W72" s="182">
        <f t="shared" si="79"/>
        <v>4.4295134755442058</v>
      </c>
      <c r="X72" s="182">
        <f t="shared" si="79"/>
        <v>4.7633403290347767</v>
      </c>
      <c r="Y72" s="182">
        <f t="shared" si="79"/>
        <v>5.0987839417168512</v>
      </c>
      <c r="Z72" s="182">
        <f t="shared" si="79"/>
        <v>5.4350092221521527</v>
      </c>
      <c r="AA72" s="182">
        <f t="shared" si="79"/>
        <v>5.7712359417552017</v>
      </c>
      <c r="AB72" s="182">
        <f t="shared" si="79"/>
        <v>6.106736148371664</v>
      </c>
      <c r="AC72" s="182">
        <f t="shared" si="79"/>
        <v>6.4408316843319433</v>
      </c>
      <c r="AD72" s="182">
        <f t="shared" si="79"/>
        <v>6.772891805128757</v>
      </c>
      <c r="AE72" s="182">
        <f t="shared" si="79"/>
        <v>7.102330895000863</v>
      </c>
      <c r="AF72" s="182">
        <f t="shared" si="79"/>
        <v>7.4286062758343148</v>
      </c>
      <c r="AG72" s="182">
        <f t="shared" si="79"/>
        <v>7.7512161059175124</v>
      </c>
      <c r="AH72" s="182">
        <f t="shared" si="79"/>
        <v>8.0696973652068884</v>
      </c>
      <c r="AI72" s="182">
        <f t="shared" si="79"/>
        <v>8.3836239238768826</v>
      </c>
      <c r="AJ72" s="182">
        <f t="shared" si="79"/>
        <v>8.6926046910406001</v>
      </c>
      <c r="AK72" s="182">
        <f t="shared" si="79"/>
        <v>8.9962818406364473</v>
      </c>
      <c r="AL72" s="182">
        <f t="shared" si="79"/>
        <v>9.2943291115816553</v>
      </c>
      <c r="AM72" s="182">
        <f t="shared" si="79"/>
        <v>9.5864501793952108</v>
      </c>
      <c r="AN72" s="182">
        <f t="shared" si="79"/>
        <v>9.8723770965913076</v>
      </c>
      <c r="AO72" s="182">
        <f t="shared" si="79"/>
        <v>10.151868799239459</v>
      </c>
      <c r="AP72" s="182">
        <f t="shared" si="79"/>
        <v>10.424709677179472</v>
      </c>
      <c r="AQ72" s="182">
        <f t="shared" si="79"/>
        <v>10.69070820546818</v>
      </c>
      <c r="AR72" s="182">
        <f t="shared" si="79"/>
        <v>10.94969563472085</v>
      </c>
      <c r="AS72" s="182">
        <f t="shared" si="79"/>
        <v>11.20152473809296</v>
      </c>
      <c r="AT72" s="183">
        <f t="shared" si="79"/>
        <v>774.51730946128816</v>
      </c>
    </row>
    <row r="73" spans="1:46" ht="16.5" thickBot="1" x14ac:dyDescent="0.3">
      <c r="D73" s="31"/>
      <c r="E73" s="31"/>
      <c r="F73" s="31"/>
      <c r="G73" s="31"/>
      <c r="H73" s="31"/>
      <c r="I73" s="31"/>
      <c r="J73" s="31"/>
      <c r="K73" s="31"/>
      <c r="L73" s="31"/>
      <c r="M73" s="31"/>
      <c r="N73" s="31"/>
      <c r="O73" s="31"/>
      <c r="P73" s="31"/>
      <c r="Q73" s="31"/>
      <c r="R73" s="31"/>
      <c r="S73" s="31"/>
    </row>
    <row r="74" spans="1:46" x14ac:dyDescent="0.25">
      <c r="B74" s="120" t="s">
        <v>360</v>
      </c>
      <c r="C74" s="121" t="s">
        <v>359</v>
      </c>
      <c r="D74" s="117" t="s">
        <v>358</v>
      </c>
    </row>
    <row r="75" spans="1:46" x14ac:dyDescent="0.25">
      <c r="B75" s="104" t="s">
        <v>61</v>
      </c>
      <c r="C75" s="122">
        <f>SUM(D71:AT71)</f>
        <v>26.035726807014306</v>
      </c>
      <c r="D75" s="123">
        <f>(1+$C$56)/$C$56 - (1+$C$56+$C$49*($C$44-$C$56))/($C$44*((1+$C$56)^$C$49 - 1)+$C$56) - $C$52</f>
        <v>29.004850477389063</v>
      </c>
      <c r="E75" s="86"/>
    </row>
    <row r="76" spans="1:46" x14ac:dyDescent="0.25">
      <c r="B76" s="108" t="s">
        <v>63</v>
      </c>
      <c r="C76" s="124">
        <f>C75/$C$43</f>
        <v>13.017863403507153</v>
      </c>
      <c r="D76" s="125">
        <f>D75/$C$43</f>
        <v>14.502425238694531</v>
      </c>
    </row>
    <row r="77" spans="1:46" x14ac:dyDescent="0.25">
      <c r="B77" s="108" t="s">
        <v>62</v>
      </c>
      <c r="C77" s="124">
        <f>C75/(1+$C$56)</f>
        <v>25.377181942055522</v>
      </c>
      <c r="D77" s="125">
        <f>D75/(1+$C$56)</f>
        <v>28.27120491863954</v>
      </c>
      <c r="U77" s="15"/>
    </row>
    <row r="78" spans="1:46" x14ac:dyDescent="0.25">
      <c r="B78" s="108" t="s">
        <v>64</v>
      </c>
      <c r="C78" s="124">
        <f>C77/$C$43</f>
        <v>12.688590971027761</v>
      </c>
      <c r="D78" s="125">
        <f>D77/$C$43</f>
        <v>14.13560245931977</v>
      </c>
      <c r="U78" s="4"/>
    </row>
    <row r="79" spans="1:46" ht="31.5" x14ac:dyDescent="0.25">
      <c r="B79" s="126" t="s">
        <v>361</v>
      </c>
      <c r="C79" s="127">
        <f>C78*$C$58*$C$59</f>
        <v>10319.148870279978</v>
      </c>
      <c r="D79" s="128">
        <f>D78*$C$58*$C$59</f>
        <v>11495.948327271315</v>
      </c>
      <c r="U79" s="4"/>
    </row>
    <row r="80" spans="1:46" ht="63.75" thickBot="1" x14ac:dyDescent="0.3">
      <c r="B80" s="129" t="s">
        <v>362</v>
      </c>
      <c r="C80" s="130">
        <f>-C79*1%</f>
        <v>-103.19148870279979</v>
      </c>
      <c r="D80" s="131">
        <f>-D79*1%</f>
        <v>-114.95948327271316</v>
      </c>
      <c r="U80" s="4"/>
    </row>
    <row r="81" spans="2:21" ht="16.5" thickBot="1" x14ac:dyDescent="0.3">
      <c r="U81" s="4"/>
    </row>
    <row r="82" spans="2:21" x14ac:dyDescent="0.25">
      <c r="B82" s="100" t="s">
        <v>67</v>
      </c>
      <c r="C82" s="132">
        <f>SUM(D72:AT72)/(1+$C$56)^2</f>
        <v>939.76810561873992</v>
      </c>
    </row>
    <row r="83" spans="2:21" x14ac:dyDescent="0.25">
      <c r="B83" s="108" t="s">
        <v>68</v>
      </c>
      <c r="C83" s="125">
        <f>C82/($C$43^2)</f>
        <v>234.94202640468498</v>
      </c>
    </row>
    <row r="84" spans="2:21" ht="32.25" thickBot="1" x14ac:dyDescent="0.3">
      <c r="B84" s="133" t="s">
        <v>363</v>
      </c>
      <c r="C84" s="131">
        <f>C83*$C$58*$C$59</f>
        <v>191069.4222779269</v>
      </c>
    </row>
    <row r="85" spans="2:21" ht="16.5" thickBot="1" x14ac:dyDescent="0.3"/>
    <row r="86" spans="2:21" x14ac:dyDescent="0.25">
      <c r="B86" s="116" t="s">
        <v>196</v>
      </c>
      <c r="C86" s="117">
        <f>$C$49/$C$43</f>
        <v>21.5</v>
      </c>
    </row>
    <row r="87" spans="2:21" ht="16.5" thickBot="1" x14ac:dyDescent="0.3">
      <c r="B87" s="118" t="s">
        <v>142</v>
      </c>
      <c r="C87" s="119">
        <f>$C$76-$C$86</f>
        <v>-8.4821365964928468</v>
      </c>
    </row>
    <row r="89" spans="2:21" ht="61.5" customHeight="1" thickBot="1" x14ac:dyDescent="0.3">
      <c r="B89" s="147" t="s">
        <v>345</v>
      </c>
      <c r="C89" s="147"/>
      <c r="D89" s="147"/>
      <c r="E89" s="147"/>
    </row>
    <row r="90" spans="2:21" ht="45" customHeight="1" x14ac:dyDescent="0.25">
      <c r="B90" s="143" t="s">
        <v>342</v>
      </c>
      <c r="C90" s="148" t="s">
        <v>136</v>
      </c>
      <c r="D90" s="149"/>
      <c r="E90" s="149"/>
      <c r="F90" s="149"/>
      <c r="G90" s="149"/>
      <c r="H90" s="149"/>
    </row>
    <row r="91" spans="2:21" x14ac:dyDescent="0.25">
      <c r="B91" s="144" t="s">
        <v>366</v>
      </c>
      <c r="C91" s="141">
        <f>-200</f>
        <v>-200</v>
      </c>
      <c r="D91" s="141">
        <f>C91+25</f>
        <v>-175</v>
      </c>
      <c r="E91" s="141">
        <f t="shared" ref="E91:L91" si="80">D91+25</f>
        <v>-150</v>
      </c>
      <c r="F91" s="141">
        <f t="shared" si="80"/>
        <v>-125</v>
      </c>
      <c r="G91" s="141">
        <f t="shared" si="80"/>
        <v>-100</v>
      </c>
      <c r="H91" s="141">
        <f t="shared" si="80"/>
        <v>-75</v>
      </c>
      <c r="I91" s="141">
        <f t="shared" si="80"/>
        <v>-50</v>
      </c>
      <c r="J91" s="141">
        <f t="shared" si="80"/>
        <v>-25</v>
      </c>
      <c r="K91" s="141">
        <f t="shared" si="80"/>
        <v>0</v>
      </c>
      <c r="L91" s="141">
        <f t="shared" si="80"/>
        <v>25</v>
      </c>
      <c r="M91" s="141">
        <f t="shared" ref="M91:Q91" si="81">L91+25</f>
        <v>50</v>
      </c>
      <c r="N91" s="141">
        <f t="shared" si="81"/>
        <v>75</v>
      </c>
      <c r="O91" s="141">
        <f t="shared" si="81"/>
        <v>100</v>
      </c>
      <c r="P91" s="141">
        <f t="shared" si="81"/>
        <v>125</v>
      </c>
      <c r="Q91" s="141">
        <f t="shared" si="81"/>
        <v>150</v>
      </c>
      <c r="R91" s="141">
        <f t="shared" ref="R91:S91" si="82">Q91+25</f>
        <v>175</v>
      </c>
      <c r="S91" s="141">
        <f t="shared" si="82"/>
        <v>200</v>
      </c>
    </row>
    <row r="92" spans="2:21" x14ac:dyDescent="0.25">
      <c r="B92" s="144" t="s">
        <v>186</v>
      </c>
      <c r="C92" s="142">
        <f>$C$55+C91/10000</f>
        <v>3.1900551169350269E-2</v>
      </c>
      <c r="D92" s="142">
        <f t="shared" ref="D92:E92" si="83">$C$55+D91/10000</f>
        <v>3.4400551169350264E-2</v>
      </c>
      <c r="E92" s="142">
        <f t="shared" si="83"/>
        <v>3.6900551169350267E-2</v>
      </c>
      <c r="F92" s="115">
        <f>$C$55+F91/10000</f>
        <v>3.9400551169350262E-2</v>
      </c>
      <c r="G92" s="115">
        <f>$C$55+G91/10000</f>
        <v>4.1900551169350264E-2</v>
      </c>
      <c r="H92" s="115">
        <f>$C$55+H91/10000</f>
        <v>4.4400551169350266E-2</v>
      </c>
      <c r="I92" s="115">
        <f>$C$55+I91/10000</f>
        <v>4.6900551169350269E-2</v>
      </c>
      <c r="J92" s="115">
        <f t="shared" ref="J92:L92" si="84">$C$55+J91/10000</f>
        <v>4.9400551169350264E-2</v>
      </c>
      <c r="K92" s="115">
        <f t="shared" si="84"/>
        <v>5.1900551169350266E-2</v>
      </c>
      <c r="L92" s="115">
        <f t="shared" si="84"/>
        <v>5.4400551169350268E-2</v>
      </c>
      <c r="M92" s="115">
        <f t="shared" ref="M92:Q92" si="85">$C$55+M91/10000</f>
        <v>5.6900551169350264E-2</v>
      </c>
      <c r="N92" s="115">
        <f t="shared" si="85"/>
        <v>5.9400551169350266E-2</v>
      </c>
      <c r="O92" s="115">
        <f t="shared" si="85"/>
        <v>6.1900551169350268E-2</v>
      </c>
      <c r="P92" s="115">
        <f t="shared" si="85"/>
        <v>6.440055116935027E-2</v>
      </c>
      <c r="Q92" s="115">
        <f t="shared" si="85"/>
        <v>6.6900551169350259E-2</v>
      </c>
      <c r="R92" s="115">
        <f t="shared" ref="R92:S92" si="86">$C$55+R91/10000</f>
        <v>6.9400551169350261E-2</v>
      </c>
      <c r="S92" s="115">
        <f t="shared" si="86"/>
        <v>7.1900551169350263E-2</v>
      </c>
    </row>
    <row r="93" spans="2:21" x14ac:dyDescent="0.25">
      <c r="B93" s="145" t="s">
        <v>364</v>
      </c>
      <c r="C93" s="4">
        <f>-$C$78*C91/10000+(0.5*$C$83*((C91/10000)^2))</f>
        <v>0.30076022470149222</v>
      </c>
      <c r="D93" s="4">
        <f t="shared" ref="D93:E93" si="87">-$C$78*D91/10000+(0.5*$C$83*((D91/10000)^2))</f>
        <v>0.25802583978620319</v>
      </c>
      <c r="E93" s="4">
        <f t="shared" si="87"/>
        <v>0.21675984253594349</v>
      </c>
      <c r="F93" s="4">
        <f>-$C$78*F91/10000+(0.5*$C$83*((F91/10000)^2))</f>
        <v>0.17696223295071301</v>
      </c>
      <c r="G93" s="4">
        <f>-$C$78*G91/10000+(0.5*$C$83*((G91/10000)^2))</f>
        <v>0.13863301103051184</v>
      </c>
      <c r="H93" s="4">
        <f>-$C$78*H91/10000+(0.5*$C$83*((H91/10000)^2))</f>
        <v>0.10177217677533998</v>
      </c>
      <c r="I93" s="4">
        <f>-$C$78*I91/10000+(0.5*$C$83*((I91/10000)^2))</f>
        <v>6.6379730185197369E-2</v>
      </c>
      <c r="J93" s="4">
        <f t="shared" ref="J93:L93" si="88">-$C$78*J91/10000+(0.5*$C$83*((J91/10000)^2))</f>
        <v>3.2455671260084043E-2</v>
      </c>
      <c r="K93" s="4">
        <f t="shared" si="88"/>
        <v>0</v>
      </c>
      <c r="L93" s="4">
        <f t="shared" si="88"/>
        <v>-3.098728359505476E-2</v>
      </c>
      <c r="M93" s="4">
        <f t="shared" ref="M93:Q93" si="89">-$C$78*M91/10000+(0.5*$C$83*((M91/10000)^2))</f>
        <v>-6.0506179525080243E-2</v>
      </c>
      <c r="N93" s="4">
        <f t="shared" si="89"/>
        <v>-8.8556687790076444E-2</v>
      </c>
      <c r="O93" s="4">
        <f t="shared" si="89"/>
        <v>-0.11513880839004335</v>
      </c>
      <c r="P93" s="4">
        <f t="shared" si="89"/>
        <v>-0.14025254132498099</v>
      </c>
      <c r="Q93" s="4">
        <f t="shared" si="89"/>
        <v>-0.16389788659488935</v>
      </c>
      <c r="R93" s="4">
        <f t="shared" ref="R93:S93" si="90">-$C$78*R91/10000+(0.5*$C$83*((R91/10000)^2))</f>
        <v>-0.18607484419976839</v>
      </c>
      <c r="S93" s="4">
        <f t="shared" si="90"/>
        <v>-0.2067834141396182</v>
      </c>
    </row>
    <row r="94" spans="2:21" ht="16.5" thickBot="1" x14ac:dyDescent="0.3">
      <c r="B94" s="146" t="s">
        <v>365</v>
      </c>
      <c r="C94" s="140">
        <f>$C$58*(1+C93)</f>
        <v>1.0578588618611848</v>
      </c>
      <c r="D94" s="140">
        <f t="shared" ref="D94:E94" si="91">$C$58*(1+D93)</f>
        <v>1.0231046105162072</v>
      </c>
      <c r="E94" s="140">
        <f t="shared" si="91"/>
        <v>0.98954454306046635</v>
      </c>
      <c r="F94" s="140">
        <f>$C$58*(1+F93)</f>
        <v>0.95717865949396264</v>
      </c>
      <c r="G94" s="140">
        <f>$C$58*(1+G93)</f>
        <v>0.92600695981669601</v>
      </c>
      <c r="H94" s="140">
        <f>$C$58*(1+H93)</f>
        <v>0.89602944402866636</v>
      </c>
      <c r="I94" s="140">
        <f>$C$58*(1+I93)</f>
        <v>0.8672461121298739</v>
      </c>
      <c r="J94" s="140">
        <f t="shared" ref="J94:L94" si="92">$C$58*(1+J93)</f>
        <v>0.83965696412031843</v>
      </c>
      <c r="K94" s="140">
        <f t="shared" si="92"/>
        <v>0.81326199999999993</v>
      </c>
      <c r="L94" s="140">
        <f t="shared" si="92"/>
        <v>0.78806121976891852</v>
      </c>
      <c r="M94" s="140">
        <f t="shared" ref="M94:Q94" si="93">$C$58*(1+M93)</f>
        <v>0.7640546234270742</v>
      </c>
      <c r="N94" s="140">
        <f t="shared" si="93"/>
        <v>0.74124221097446685</v>
      </c>
      <c r="O94" s="140">
        <f t="shared" si="93"/>
        <v>0.71962398241109649</v>
      </c>
      <c r="P94" s="140">
        <f t="shared" si="93"/>
        <v>0.69919993773696321</v>
      </c>
      <c r="Q94" s="140">
        <f t="shared" si="93"/>
        <v>0.67997007695206702</v>
      </c>
      <c r="R94" s="140">
        <f t="shared" ref="R94:S94" si="94">$C$58*(1+R93)</f>
        <v>0.66193440005640791</v>
      </c>
      <c r="S94" s="140">
        <f t="shared" si="94"/>
        <v>0.64509290704998579</v>
      </c>
    </row>
  </sheetData>
  <mergeCells count="3">
    <mergeCell ref="B89:E89"/>
    <mergeCell ref="C90:H90"/>
    <mergeCell ref="B60:C60"/>
  </mergeCells>
  <phoneticPr fontId="27" type="noConversion"/>
  <conditionalFormatting sqref="C93:S93">
    <cfRule type="colorScale" priority="16">
      <colorScale>
        <cfvo type="min"/>
        <cfvo type="percentile" val="50"/>
        <cfvo type="max"/>
        <color rgb="FFF8696B"/>
        <color rgb="FFFCFCFF"/>
        <color rgb="FF5A8AC6"/>
      </colorScale>
    </cfRule>
  </conditionalFormatting>
  <hyperlinks>
    <hyperlink ref="E56" r:id="rId1"/>
    <hyperlink ref="A1" r:id="rId2"/>
  </hyperlinks>
  <pageMargins left="0.7" right="0.7" top="0.75" bottom="0.75" header="0.3" footer="0.3"/>
  <pageSetup paperSize="9" orientation="portrait" horizontalDpi="1200" verticalDpi="12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76"/>
  <sheetViews>
    <sheetView workbookViewId="0">
      <selection activeCell="B11" sqref="B11"/>
    </sheetView>
  </sheetViews>
  <sheetFormatPr defaultRowHeight="12.75" x14ac:dyDescent="0.2"/>
  <cols>
    <col min="1" max="256" width="20.7109375" style="66" customWidth="1"/>
    <col min="257" max="16384" width="9.140625" style="66"/>
  </cols>
  <sheetData>
    <row r="1" spans="1:2" x14ac:dyDescent="0.2">
      <c r="A1" s="66" t="s">
        <v>123</v>
      </c>
    </row>
    <row r="2" spans="1:2" x14ac:dyDescent="0.2">
      <c r="A2" s="66" t="s">
        <v>122</v>
      </c>
    </row>
    <row r="3" spans="1:2" x14ac:dyDescent="0.2">
      <c r="A3" s="66" t="s">
        <v>121</v>
      </c>
    </row>
    <row r="4" spans="1:2" x14ac:dyDescent="0.2">
      <c r="A4" s="66" t="s">
        <v>120</v>
      </c>
    </row>
    <row r="5" spans="1:2" x14ac:dyDescent="0.2">
      <c r="A5" s="66" t="s">
        <v>119</v>
      </c>
    </row>
    <row r="6" spans="1:2" x14ac:dyDescent="0.2">
      <c r="A6" s="66" t="s">
        <v>118</v>
      </c>
    </row>
    <row r="8" spans="1:2" x14ac:dyDescent="0.2">
      <c r="A8" s="66" t="s">
        <v>124</v>
      </c>
      <c r="B8" s="66" t="s">
        <v>126</v>
      </c>
    </row>
    <row r="10" spans="1:2" x14ac:dyDescent="0.2">
      <c r="A10" s="66" t="s">
        <v>125</v>
      </c>
    </row>
    <row r="11" spans="1:2" x14ac:dyDescent="0.2">
      <c r="A11" s="66" t="s">
        <v>115</v>
      </c>
      <c r="B11" s="66" t="s">
        <v>124</v>
      </c>
    </row>
    <row r="12" spans="1:2" x14ac:dyDescent="0.2">
      <c r="A12" s="68">
        <v>38765</v>
      </c>
      <c r="B12" s="67">
        <v>6.24</v>
      </c>
    </row>
    <row r="13" spans="1:2" x14ac:dyDescent="0.2">
      <c r="A13" s="68">
        <v>38768</v>
      </c>
      <c r="B13" s="69" t="e">
        <f>NA()</f>
        <v>#N/A</v>
      </c>
    </row>
    <row r="14" spans="1:2" x14ac:dyDescent="0.2">
      <c r="A14" s="68">
        <v>38769</v>
      </c>
      <c r="B14" s="67">
        <v>6.25</v>
      </c>
    </row>
    <row r="15" spans="1:2" x14ac:dyDescent="0.2">
      <c r="A15" s="68">
        <v>38770</v>
      </c>
      <c r="B15" s="67">
        <v>6.21</v>
      </c>
    </row>
    <row r="16" spans="1:2" x14ac:dyDescent="0.2">
      <c r="A16" s="68">
        <v>38771</v>
      </c>
      <c r="B16" s="67">
        <v>6.23</v>
      </c>
    </row>
    <row r="17" spans="1:2" x14ac:dyDescent="0.2">
      <c r="A17" s="68">
        <v>38772</v>
      </c>
      <c r="B17" s="67">
        <v>6.22</v>
      </c>
    </row>
    <row r="18" spans="1:2" x14ac:dyDescent="0.2">
      <c r="A18" s="68">
        <v>38775</v>
      </c>
      <c r="B18" s="67">
        <v>6.24</v>
      </c>
    </row>
    <row r="19" spans="1:2" x14ac:dyDescent="0.2">
      <c r="A19" s="68">
        <v>38776</v>
      </c>
      <c r="B19" s="67">
        <v>6.2</v>
      </c>
    </row>
    <row r="20" spans="1:2" x14ac:dyDescent="0.2">
      <c r="A20" s="68">
        <v>38777</v>
      </c>
      <c r="B20" s="67">
        <v>6.25</v>
      </c>
    </row>
    <row r="21" spans="1:2" x14ac:dyDescent="0.2">
      <c r="A21" s="68">
        <v>38778</v>
      </c>
      <c r="B21" s="67">
        <v>6.3</v>
      </c>
    </row>
    <row r="22" spans="1:2" x14ac:dyDescent="0.2">
      <c r="A22" s="68">
        <v>38779</v>
      </c>
      <c r="B22" s="67">
        <v>6.35</v>
      </c>
    </row>
    <row r="23" spans="1:2" x14ac:dyDescent="0.2">
      <c r="A23" s="68">
        <v>38782</v>
      </c>
      <c r="B23" s="67">
        <v>6.41</v>
      </c>
    </row>
    <row r="24" spans="1:2" x14ac:dyDescent="0.2">
      <c r="A24" s="68">
        <v>38783</v>
      </c>
      <c r="B24" s="67">
        <v>6.41</v>
      </c>
    </row>
    <row r="25" spans="1:2" x14ac:dyDescent="0.2">
      <c r="A25" s="68">
        <v>38784</v>
      </c>
      <c r="B25" s="67">
        <v>6.41</v>
      </c>
    </row>
    <row r="26" spans="1:2" x14ac:dyDescent="0.2">
      <c r="A26" s="68">
        <v>38785</v>
      </c>
      <c r="B26" s="67">
        <v>6.41</v>
      </c>
    </row>
    <row r="27" spans="1:2" x14ac:dyDescent="0.2">
      <c r="A27" s="68">
        <v>38786</v>
      </c>
      <c r="B27" s="67">
        <v>6.43</v>
      </c>
    </row>
    <row r="28" spans="1:2" x14ac:dyDescent="0.2">
      <c r="A28" s="68">
        <v>38789</v>
      </c>
      <c r="B28" s="67">
        <v>6.46</v>
      </c>
    </row>
    <row r="29" spans="1:2" x14ac:dyDescent="0.2">
      <c r="A29" s="68">
        <v>38790</v>
      </c>
      <c r="B29" s="67">
        <v>6.39</v>
      </c>
    </row>
    <row r="30" spans="1:2" x14ac:dyDescent="0.2">
      <c r="A30" s="68">
        <v>38791</v>
      </c>
      <c r="B30" s="67">
        <v>6.43</v>
      </c>
    </row>
    <row r="31" spans="1:2" x14ac:dyDescent="0.2">
      <c r="A31" s="68">
        <v>38792</v>
      </c>
      <c r="B31" s="67">
        <v>6.37</v>
      </c>
    </row>
    <row r="32" spans="1:2" x14ac:dyDescent="0.2">
      <c r="A32" s="68">
        <v>38793</v>
      </c>
      <c r="B32" s="67">
        <v>6.38</v>
      </c>
    </row>
    <row r="33" spans="1:2" x14ac:dyDescent="0.2">
      <c r="A33" s="68">
        <v>38796</v>
      </c>
      <c r="B33" s="67">
        <v>6.36</v>
      </c>
    </row>
    <row r="34" spans="1:2" x14ac:dyDescent="0.2">
      <c r="A34" s="68">
        <v>38797</v>
      </c>
      <c r="B34" s="67">
        <v>6.41</v>
      </c>
    </row>
    <row r="35" spans="1:2" x14ac:dyDescent="0.2">
      <c r="A35" s="68">
        <v>38798</v>
      </c>
      <c r="B35" s="67">
        <v>6.39</v>
      </c>
    </row>
    <row r="36" spans="1:2" x14ac:dyDescent="0.2">
      <c r="A36" s="68">
        <v>38799</v>
      </c>
      <c r="B36" s="67">
        <v>6.43</v>
      </c>
    </row>
    <row r="37" spans="1:2" x14ac:dyDescent="0.2">
      <c r="A37" s="68">
        <v>38800</v>
      </c>
      <c r="B37" s="67">
        <v>6.37</v>
      </c>
    </row>
    <row r="38" spans="1:2" x14ac:dyDescent="0.2">
      <c r="A38" s="68">
        <v>38803</v>
      </c>
      <c r="B38" s="67">
        <v>6.4</v>
      </c>
    </row>
    <row r="39" spans="1:2" x14ac:dyDescent="0.2">
      <c r="A39" s="68">
        <v>38804</v>
      </c>
      <c r="B39" s="67">
        <v>6.47</v>
      </c>
    </row>
    <row r="40" spans="1:2" x14ac:dyDescent="0.2">
      <c r="A40" s="68">
        <v>38805</v>
      </c>
      <c r="B40" s="67">
        <v>6.52</v>
      </c>
    </row>
    <row r="41" spans="1:2" x14ac:dyDescent="0.2">
      <c r="A41" s="68">
        <v>38806</v>
      </c>
      <c r="B41" s="67">
        <v>6.56</v>
      </c>
    </row>
    <row r="42" spans="1:2" x14ac:dyDescent="0.2">
      <c r="A42" s="68">
        <v>38807</v>
      </c>
      <c r="B42" s="67">
        <v>6.55</v>
      </c>
    </row>
    <row r="43" spans="1:2" x14ac:dyDescent="0.2">
      <c r="A43" s="68">
        <v>38810</v>
      </c>
      <c r="B43" s="67">
        <v>6.56</v>
      </c>
    </row>
    <row r="44" spans="1:2" x14ac:dyDescent="0.2">
      <c r="A44" s="68">
        <v>38811</v>
      </c>
      <c r="B44" s="67">
        <v>6.56</v>
      </c>
    </row>
    <row r="45" spans="1:2" x14ac:dyDescent="0.2">
      <c r="A45" s="68">
        <v>38812</v>
      </c>
      <c r="B45" s="67">
        <v>6.54</v>
      </c>
    </row>
    <row r="46" spans="1:2" x14ac:dyDescent="0.2">
      <c r="A46" s="68">
        <v>38813</v>
      </c>
      <c r="B46" s="67">
        <v>6.6</v>
      </c>
    </row>
    <row r="47" spans="1:2" x14ac:dyDescent="0.2">
      <c r="A47" s="68">
        <v>38814</v>
      </c>
      <c r="B47" s="67">
        <v>6.67</v>
      </c>
    </row>
    <row r="48" spans="1:2" x14ac:dyDescent="0.2">
      <c r="A48" s="68">
        <v>38817</v>
      </c>
      <c r="B48" s="67">
        <v>6.67</v>
      </c>
    </row>
    <row r="49" spans="1:2" x14ac:dyDescent="0.2">
      <c r="A49" s="68">
        <v>38818</v>
      </c>
      <c r="B49" s="67">
        <v>6.64</v>
      </c>
    </row>
    <row r="50" spans="1:2" x14ac:dyDescent="0.2">
      <c r="A50" s="68">
        <v>38819</v>
      </c>
      <c r="B50" s="67">
        <v>6.69</v>
      </c>
    </row>
    <row r="51" spans="1:2" x14ac:dyDescent="0.2">
      <c r="A51" s="68">
        <v>38820</v>
      </c>
      <c r="B51" s="67">
        <v>6.74</v>
      </c>
    </row>
    <row r="52" spans="1:2" x14ac:dyDescent="0.2">
      <c r="A52" s="68">
        <v>38821</v>
      </c>
      <c r="B52" s="69" t="e">
        <f>NA()</f>
        <v>#N/A</v>
      </c>
    </row>
    <row r="53" spans="1:2" x14ac:dyDescent="0.2">
      <c r="A53" s="68">
        <v>38824</v>
      </c>
      <c r="B53" s="67">
        <v>6.71</v>
      </c>
    </row>
    <row r="54" spans="1:2" x14ac:dyDescent="0.2">
      <c r="A54" s="68">
        <v>38825</v>
      </c>
      <c r="B54" s="67">
        <v>6.69</v>
      </c>
    </row>
    <row r="55" spans="1:2" x14ac:dyDescent="0.2">
      <c r="A55" s="68">
        <v>38826</v>
      </c>
      <c r="B55" s="67">
        <v>6.74</v>
      </c>
    </row>
    <row r="56" spans="1:2" x14ac:dyDescent="0.2">
      <c r="A56" s="68">
        <v>38827</v>
      </c>
      <c r="B56" s="67">
        <v>6.74</v>
      </c>
    </row>
    <row r="57" spans="1:2" x14ac:dyDescent="0.2">
      <c r="A57" s="68">
        <v>38828</v>
      </c>
      <c r="B57" s="67">
        <v>6.71</v>
      </c>
    </row>
    <row r="58" spans="1:2" x14ac:dyDescent="0.2">
      <c r="A58" s="68">
        <v>38831</v>
      </c>
      <c r="B58" s="67">
        <v>6.66</v>
      </c>
    </row>
    <row r="59" spans="1:2" x14ac:dyDescent="0.2">
      <c r="A59" s="68">
        <v>38832</v>
      </c>
      <c r="B59" s="67">
        <v>6.75</v>
      </c>
    </row>
    <row r="60" spans="1:2" x14ac:dyDescent="0.2">
      <c r="A60" s="68">
        <v>38833</v>
      </c>
      <c r="B60" s="67">
        <v>6.76</v>
      </c>
    </row>
    <row r="61" spans="1:2" x14ac:dyDescent="0.2">
      <c r="A61" s="68">
        <v>38834</v>
      </c>
      <c r="B61" s="67">
        <v>6.76</v>
      </c>
    </row>
    <row r="62" spans="1:2" x14ac:dyDescent="0.2">
      <c r="A62" s="68">
        <v>38835</v>
      </c>
      <c r="B62" s="67">
        <v>6.74</v>
      </c>
    </row>
    <row r="63" spans="1:2" x14ac:dyDescent="0.2">
      <c r="A63" s="68">
        <v>38838</v>
      </c>
      <c r="B63" s="67">
        <v>6.77</v>
      </c>
    </row>
    <row r="64" spans="1:2" x14ac:dyDescent="0.2">
      <c r="A64" s="68">
        <v>38839</v>
      </c>
      <c r="B64" s="67">
        <v>6.73</v>
      </c>
    </row>
    <row r="65" spans="1:2" x14ac:dyDescent="0.2">
      <c r="A65" s="68">
        <v>38840</v>
      </c>
      <c r="B65" s="67">
        <v>6.76</v>
      </c>
    </row>
    <row r="66" spans="1:2" x14ac:dyDescent="0.2">
      <c r="A66" s="68">
        <v>38841</v>
      </c>
      <c r="B66" s="67">
        <v>6.76</v>
      </c>
    </row>
    <row r="67" spans="1:2" x14ac:dyDescent="0.2">
      <c r="A67" s="68">
        <v>38842</v>
      </c>
      <c r="B67" s="67">
        <v>6.72</v>
      </c>
    </row>
    <row r="68" spans="1:2" x14ac:dyDescent="0.2">
      <c r="A68" s="68">
        <v>38845</v>
      </c>
      <c r="B68" s="67">
        <v>6.71</v>
      </c>
    </row>
    <row r="69" spans="1:2" x14ac:dyDescent="0.2">
      <c r="A69" s="68">
        <v>38846</v>
      </c>
      <c r="B69" s="67">
        <v>6.72</v>
      </c>
    </row>
    <row r="70" spans="1:2" x14ac:dyDescent="0.2">
      <c r="A70" s="68">
        <v>38847</v>
      </c>
      <c r="B70" s="67">
        <v>6.71</v>
      </c>
    </row>
    <row r="71" spans="1:2" x14ac:dyDescent="0.2">
      <c r="A71" s="68">
        <v>38848</v>
      </c>
      <c r="B71" s="67">
        <v>6.75</v>
      </c>
    </row>
    <row r="72" spans="1:2" x14ac:dyDescent="0.2">
      <c r="A72" s="68">
        <v>38849</v>
      </c>
      <c r="B72" s="67">
        <v>6.82</v>
      </c>
    </row>
    <row r="73" spans="1:2" x14ac:dyDescent="0.2">
      <c r="A73" s="68">
        <v>38852</v>
      </c>
      <c r="B73" s="67">
        <v>6.79</v>
      </c>
    </row>
    <row r="74" spans="1:2" x14ac:dyDescent="0.2">
      <c r="A74" s="68">
        <v>38853</v>
      </c>
      <c r="B74" s="67">
        <v>6.76</v>
      </c>
    </row>
    <row r="75" spans="1:2" x14ac:dyDescent="0.2">
      <c r="A75" s="68">
        <v>38854</v>
      </c>
      <c r="B75" s="67">
        <v>6.82</v>
      </c>
    </row>
    <row r="76" spans="1:2" x14ac:dyDescent="0.2">
      <c r="A76" s="68">
        <v>38855</v>
      </c>
      <c r="B76" s="67">
        <v>6.74</v>
      </c>
    </row>
    <row r="77" spans="1:2" x14ac:dyDescent="0.2">
      <c r="A77" s="68">
        <v>38856</v>
      </c>
      <c r="B77" s="67">
        <v>6.7</v>
      </c>
    </row>
    <row r="78" spans="1:2" x14ac:dyDescent="0.2">
      <c r="A78" s="68">
        <v>38859</v>
      </c>
      <c r="B78" s="67">
        <v>6.7</v>
      </c>
    </row>
    <row r="79" spans="1:2" x14ac:dyDescent="0.2">
      <c r="A79" s="68">
        <v>38860</v>
      </c>
      <c r="B79" s="67">
        <v>6.72</v>
      </c>
    </row>
    <row r="80" spans="1:2" x14ac:dyDescent="0.2">
      <c r="A80" s="68">
        <v>38861</v>
      </c>
      <c r="B80" s="67">
        <v>6.71</v>
      </c>
    </row>
    <row r="81" spans="1:2" x14ac:dyDescent="0.2">
      <c r="A81" s="68">
        <v>38862</v>
      </c>
      <c r="B81" s="67">
        <v>6.74</v>
      </c>
    </row>
    <row r="82" spans="1:2" x14ac:dyDescent="0.2">
      <c r="A82" s="68">
        <v>38863</v>
      </c>
      <c r="B82" s="67">
        <v>6.73</v>
      </c>
    </row>
    <row r="83" spans="1:2" x14ac:dyDescent="0.2">
      <c r="A83" s="68">
        <v>38866</v>
      </c>
      <c r="B83" s="69" t="e">
        <f>NA()</f>
        <v>#N/A</v>
      </c>
    </row>
    <row r="84" spans="1:2" x14ac:dyDescent="0.2">
      <c r="A84" s="68">
        <v>38867</v>
      </c>
      <c r="B84" s="67">
        <v>6.76</v>
      </c>
    </row>
    <row r="85" spans="1:2" x14ac:dyDescent="0.2">
      <c r="A85" s="68">
        <v>38868</v>
      </c>
      <c r="B85" s="67">
        <v>6.78</v>
      </c>
    </row>
    <row r="86" spans="1:2" x14ac:dyDescent="0.2">
      <c r="A86" s="68">
        <v>38869</v>
      </c>
      <c r="B86" s="67">
        <v>6.77</v>
      </c>
    </row>
    <row r="87" spans="1:2" x14ac:dyDescent="0.2">
      <c r="A87" s="68">
        <v>38870</v>
      </c>
      <c r="B87" s="67">
        <v>6.67</v>
      </c>
    </row>
    <row r="88" spans="1:2" x14ac:dyDescent="0.2">
      <c r="A88" s="68">
        <v>38873</v>
      </c>
      <c r="B88" s="67">
        <v>6.69</v>
      </c>
    </row>
    <row r="89" spans="1:2" x14ac:dyDescent="0.2">
      <c r="A89" s="68">
        <v>38874</v>
      </c>
      <c r="B89" s="67">
        <v>6.66</v>
      </c>
    </row>
    <row r="90" spans="1:2" x14ac:dyDescent="0.2">
      <c r="A90" s="68">
        <v>38875</v>
      </c>
      <c r="B90" s="67">
        <v>6.69</v>
      </c>
    </row>
    <row r="91" spans="1:2" x14ac:dyDescent="0.2">
      <c r="A91" s="68">
        <v>38876</v>
      </c>
      <c r="B91" s="67">
        <v>6.66</v>
      </c>
    </row>
    <row r="92" spans="1:2" x14ac:dyDescent="0.2">
      <c r="A92" s="68">
        <v>38877</v>
      </c>
      <c r="B92" s="67">
        <v>6.64</v>
      </c>
    </row>
    <row r="93" spans="1:2" x14ac:dyDescent="0.2">
      <c r="A93" s="68">
        <v>38880</v>
      </c>
      <c r="B93" s="67">
        <v>6.64</v>
      </c>
    </row>
    <row r="94" spans="1:2" x14ac:dyDescent="0.2">
      <c r="A94" s="68">
        <v>38881</v>
      </c>
      <c r="B94" s="67">
        <v>6.64</v>
      </c>
    </row>
    <row r="95" spans="1:2" x14ac:dyDescent="0.2">
      <c r="A95" s="68">
        <v>38882</v>
      </c>
      <c r="B95" s="67">
        <v>6.72</v>
      </c>
    </row>
    <row r="96" spans="1:2" x14ac:dyDescent="0.2">
      <c r="A96" s="68">
        <v>38883</v>
      </c>
      <c r="B96" s="67">
        <v>6.77</v>
      </c>
    </row>
    <row r="97" spans="1:2" x14ac:dyDescent="0.2">
      <c r="A97" s="68">
        <v>38884</v>
      </c>
      <c r="B97" s="67">
        <v>6.8</v>
      </c>
    </row>
    <row r="98" spans="1:2" x14ac:dyDescent="0.2">
      <c r="A98" s="68">
        <v>38887</v>
      </c>
      <c r="B98" s="67">
        <v>6.81</v>
      </c>
    </row>
    <row r="99" spans="1:2" x14ac:dyDescent="0.2">
      <c r="A99" s="68">
        <v>38888</v>
      </c>
      <c r="B99" s="67">
        <v>6.82</v>
      </c>
    </row>
    <row r="100" spans="1:2" x14ac:dyDescent="0.2">
      <c r="A100" s="68">
        <v>38889</v>
      </c>
      <c r="B100" s="67">
        <v>6.84</v>
      </c>
    </row>
    <row r="101" spans="1:2" x14ac:dyDescent="0.2">
      <c r="A101" s="68">
        <v>38890</v>
      </c>
      <c r="B101" s="67">
        <v>6.89</v>
      </c>
    </row>
    <row r="102" spans="1:2" x14ac:dyDescent="0.2">
      <c r="A102" s="68">
        <v>38891</v>
      </c>
      <c r="B102" s="67">
        <v>6.92</v>
      </c>
    </row>
    <row r="103" spans="1:2" x14ac:dyDescent="0.2">
      <c r="A103" s="68">
        <v>38894</v>
      </c>
      <c r="B103" s="67">
        <v>6.94</v>
      </c>
    </row>
    <row r="104" spans="1:2" x14ac:dyDescent="0.2">
      <c r="A104" s="68">
        <v>38895</v>
      </c>
      <c r="B104" s="67">
        <v>6.91</v>
      </c>
    </row>
    <row r="105" spans="1:2" x14ac:dyDescent="0.2">
      <c r="A105" s="68">
        <v>38896</v>
      </c>
      <c r="B105" s="67">
        <v>6.94</v>
      </c>
    </row>
    <row r="106" spans="1:2" x14ac:dyDescent="0.2">
      <c r="A106" s="68">
        <v>38897</v>
      </c>
      <c r="B106" s="67">
        <v>6.91</v>
      </c>
    </row>
    <row r="107" spans="1:2" x14ac:dyDescent="0.2">
      <c r="A107" s="68">
        <v>38898</v>
      </c>
      <c r="B107" s="67">
        <v>6.82</v>
      </c>
    </row>
    <row r="108" spans="1:2" x14ac:dyDescent="0.2">
      <c r="A108" s="68">
        <v>38901</v>
      </c>
      <c r="B108" s="67">
        <v>6.83</v>
      </c>
    </row>
    <row r="109" spans="1:2" x14ac:dyDescent="0.2">
      <c r="A109" s="68">
        <v>38902</v>
      </c>
      <c r="B109" s="69" t="e">
        <f>NA()</f>
        <v>#N/A</v>
      </c>
    </row>
    <row r="110" spans="1:2" x14ac:dyDescent="0.2">
      <c r="A110" s="68">
        <v>38903</v>
      </c>
      <c r="B110" s="67">
        <v>6.9</v>
      </c>
    </row>
    <row r="111" spans="1:2" x14ac:dyDescent="0.2">
      <c r="A111" s="68">
        <v>38904</v>
      </c>
      <c r="B111" s="67">
        <v>6.85</v>
      </c>
    </row>
    <row r="112" spans="1:2" x14ac:dyDescent="0.2">
      <c r="A112" s="68">
        <v>38905</v>
      </c>
      <c r="B112" s="67">
        <v>6.8</v>
      </c>
    </row>
    <row r="113" spans="1:2" x14ac:dyDescent="0.2">
      <c r="A113" s="68">
        <v>38908</v>
      </c>
      <c r="B113" s="67">
        <v>6.79</v>
      </c>
    </row>
    <row r="114" spans="1:2" x14ac:dyDescent="0.2">
      <c r="A114" s="68">
        <v>38909</v>
      </c>
      <c r="B114" s="67">
        <v>6.77</v>
      </c>
    </row>
    <row r="115" spans="1:2" x14ac:dyDescent="0.2">
      <c r="A115" s="68">
        <v>38910</v>
      </c>
      <c r="B115" s="67">
        <v>6.76</v>
      </c>
    </row>
    <row r="116" spans="1:2" x14ac:dyDescent="0.2">
      <c r="A116" s="68">
        <v>38911</v>
      </c>
      <c r="B116" s="67">
        <v>6.74</v>
      </c>
    </row>
    <row r="117" spans="1:2" x14ac:dyDescent="0.2">
      <c r="A117" s="68">
        <v>38912</v>
      </c>
      <c r="B117" s="67">
        <v>6.76</v>
      </c>
    </row>
    <row r="118" spans="1:2" x14ac:dyDescent="0.2">
      <c r="A118" s="68">
        <v>38915</v>
      </c>
      <c r="B118" s="67">
        <v>6.75</v>
      </c>
    </row>
    <row r="119" spans="1:2" x14ac:dyDescent="0.2">
      <c r="A119" s="68">
        <v>38916</v>
      </c>
      <c r="B119" s="67">
        <v>6.81</v>
      </c>
    </row>
    <row r="120" spans="1:2" x14ac:dyDescent="0.2">
      <c r="A120" s="68">
        <v>38917</v>
      </c>
      <c r="B120" s="67">
        <v>6.75</v>
      </c>
    </row>
    <row r="121" spans="1:2" x14ac:dyDescent="0.2">
      <c r="A121" s="68">
        <v>38918</v>
      </c>
      <c r="B121" s="67">
        <v>6.72</v>
      </c>
    </row>
    <row r="122" spans="1:2" x14ac:dyDescent="0.2">
      <c r="A122" s="68">
        <v>38919</v>
      </c>
      <c r="B122" s="67">
        <v>6.74</v>
      </c>
    </row>
    <row r="123" spans="1:2" x14ac:dyDescent="0.2">
      <c r="A123" s="68">
        <v>38922</v>
      </c>
      <c r="B123" s="67">
        <v>6.74</v>
      </c>
    </row>
    <row r="124" spans="1:2" x14ac:dyDescent="0.2">
      <c r="A124" s="68">
        <v>38923</v>
      </c>
      <c r="B124" s="67">
        <v>6.75</v>
      </c>
    </row>
    <row r="125" spans="1:2" x14ac:dyDescent="0.2">
      <c r="A125" s="68">
        <v>38924</v>
      </c>
      <c r="B125" s="67">
        <v>6.72</v>
      </c>
    </row>
    <row r="126" spans="1:2" x14ac:dyDescent="0.2">
      <c r="A126" s="68">
        <v>38925</v>
      </c>
      <c r="B126" s="67">
        <v>6.72</v>
      </c>
    </row>
    <row r="127" spans="1:2" x14ac:dyDescent="0.2">
      <c r="A127" s="68">
        <v>38926</v>
      </c>
      <c r="B127" s="67">
        <v>6.67</v>
      </c>
    </row>
    <row r="128" spans="1:2" x14ac:dyDescent="0.2">
      <c r="A128" s="68">
        <v>38929</v>
      </c>
      <c r="B128" s="67">
        <v>6.67</v>
      </c>
    </row>
    <row r="129" spans="1:2" x14ac:dyDescent="0.2">
      <c r="A129" s="68">
        <v>38930</v>
      </c>
      <c r="B129" s="67">
        <v>6.68</v>
      </c>
    </row>
    <row r="130" spans="1:2" x14ac:dyDescent="0.2">
      <c r="A130" s="68">
        <v>38931</v>
      </c>
      <c r="B130" s="67">
        <v>6.65</v>
      </c>
    </row>
    <row r="131" spans="1:2" x14ac:dyDescent="0.2">
      <c r="A131" s="68">
        <v>38932</v>
      </c>
      <c r="B131" s="67">
        <v>6.64</v>
      </c>
    </row>
    <row r="132" spans="1:2" x14ac:dyDescent="0.2">
      <c r="A132" s="68">
        <v>38933</v>
      </c>
      <c r="B132" s="67">
        <v>6.6</v>
      </c>
    </row>
    <row r="133" spans="1:2" x14ac:dyDescent="0.2">
      <c r="A133" s="68">
        <v>38936</v>
      </c>
      <c r="B133" s="67">
        <v>6.6</v>
      </c>
    </row>
    <row r="134" spans="1:2" x14ac:dyDescent="0.2">
      <c r="A134" s="68">
        <v>38937</v>
      </c>
      <c r="B134" s="67">
        <v>6.63</v>
      </c>
    </row>
    <row r="135" spans="1:2" x14ac:dyDescent="0.2">
      <c r="A135" s="68">
        <v>38938</v>
      </c>
      <c r="B135" s="67">
        <v>6.65</v>
      </c>
    </row>
    <row r="136" spans="1:2" x14ac:dyDescent="0.2">
      <c r="A136" s="68">
        <v>38939</v>
      </c>
      <c r="B136" s="67">
        <v>6.66</v>
      </c>
    </row>
    <row r="137" spans="1:2" x14ac:dyDescent="0.2">
      <c r="A137" s="68">
        <v>38940</v>
      </c>
      <c r="B137" s="67">
        <v>6.69</v>
      </c>
    </row>
    <row r="138" spans="1:2" x14ac:dyDescent="0.2">
      <c r="A138" s="68">
        <v>38943</v>
      </c>
      <c r="B138" s="67">
        <v>6.69</v>
      </c>
    </row>
    <row r="139" spans="1:2" x14ac:dyDescent="0.2">
      <c r="A139" s="68">
        <v>38944</v>
      </c>
      <c r="B139" s="67">
        <v>6.63</v>
      </c>
    </row>
    <row r="140" spans="1:2" x14ac:dyDescent="0.2">
      <c r="A140" s="68">
        <v>38945</v>
      </c>
      <c r="B140" s="67">
        <v>6.58</v>
      </c>
    </row>
    <row r="141" spans="1:2" x14ac:dyDescent="0.2">
      <c r="A141" s="68">
        <v>38946</v>
      </c>
      <c r="B141" s="67">
        <v>6.58</v>
      </c>
    </row>
    <row r="142" spans="1:2" x14ac:dyDescent="0.2">
      <c r="A142" s="68">
        <v>38947</v>
      </c>
      <c r="B142" s="67">
        <v>6.55</v>
      </c>
    </row>
    <row r="143" spans="1:2" x14ac:dyDescent="0.2">
      <c r="A143" s="68">
        <v>38950</v>
      </c>
      <c r="B143" s="67">
        <v>6.54</v>
      </c>
    </row>
    <row r="144" spans="1:2" x14ac:dyDescent="0.2">
      <c r="A144" s="68">
        <v>38951</v>
      </c>
      <c r="B144" s="67">
        <v>6.53</v>
      </c>
    </row>
    <row r="145" spans="1:2" x14ac:dyDescent="0.2">
      <c r="A145" s="68">
        <v>38952</v>
      </c>
      <c r="B145" s="67">
        <v>6.54</v>
      </c>
    </row>
    <row r="146" spans="1:2" x14ac:dyDescent="0.2">
      <c r="A146" s="68">
        <v>38953</v>
      </c>
      <c r="B146" s="67">
        <v>6.53</v>
      </c>
    </row>
    <row r="147" spans="1:2" x14ac:dyDescent="0.2">
      <c r="A147" s="68">
        <v>38954</v>
      </c>
      <c r="B147" s="67">
        <v>6.53</v>
      </c>
    </row>
    <row r="148" spans="1:2" x14ac:dyDescent="0.2">
      <c r="A148" s="68">
        <v>38957</v>
      </c>
      <c r="B148" s="67">
        <v>6.53</v>
      </c>
    </row>
    <row r="149" spans="1:2" x14ac:dyDescent="0.2">
      <c r="A149" s="68">
        <v>38958</v>
      </c>
      <c r="B149" s="67">
        <v>6.53</v>
      </c>
    </row>
    <row r="150" spans="1:2" x14ac:dyDescent="0.2">
      <c r="A150" s="68">
        <v>38959</v>
      </c>
      <c r="B150" s="67">
        <v>6.5</v>
      </c>
    </row>
    <row r="151" spans="1:2" x14ac:dyDescent="0.2">
      <c r="A151" s="68">
        <v>38960</v>
      </c>
      <c r="B151" s="67">
        <v>6.47</v>
      </c>
    </row>
    <row r="152" spans="1:2" x14ac:dyDescent="0.2">
      <c r="A152" s="68">
        <v>38961</v>
      </c>
      <c r="B152" s="67">
        <v>6.46</v>
      </c>
    </row>
    <row r="153" spans="1:2" x14ac:dyDescent="0.2">
      <c r="A153" s="68">
        <v>38964</v>
      </c>
      <c r="B153" s="69" t="e">
        <f>NA()</f>
        <v>#N/A</v>
      </c>
    </row>
    <row r="154" spans="1:2" x14ac:dyDescent="0.2">
      <c r="A154" s="68">
        <v>38965</v>
      </c>
      <c r="B154" s="67">
        <v>6.51</v>
      </c>
    </row>
    <row r="155" spans="1:2" x14ac:dyDescent="0.2">
      <c r="A155" s="68">
        <v>38966</v>
      </c>
      <c r="B155" s="67">
        <v>6.53</v>
      </c>
    </row>
    <row r="156" spans="1:2" x14ac:dyDescent="0.2">
      <c r="A156" s="68">
        <v>38967</v>
      </c>
      <c r="B156" s="67">
        <v>6.52</v>
      </c>
    </row>
    <row r="157" spans="1:2" x14ac:dyDescent="0.2">
      <c r="A157" s="68">
        <v>38968</v>
      </c>
      <c r="B157" s="67">
        <v>6.5</v>
      </c>
    </row>
    <row r="158" spans="1:2" x14ac:dyDescent="0.2">
      <c r="A158" s="68">
        <v>38971</v>
      </c>
      <c r="B158" s="67">
        <v>6.52</v>
      </c>
    </row>
    <row r="159" spans="1:2" x14ac:dyDescent="0.2">
      <c r="A159" s="68">
        <v>38972</v>
      </c>
      <c r="B159" s="67">
        <v>6.48</v>
      </c>
    </row>
    <row r="160" spans="1:2" x14ac:dyDescent="0.2">
      <c r="A160" s="68">
        <v>38973</v>
      </c>
      <c r="B160" s="67">
        <v>6.47</v>
      </c>
    </row>
    <row r="161" spans="1:2" x14ac:dyDescent="0.2">
      <c r="A161" s="68">
        <v>38974</v>
      </c>
      <c r="B161" s="67">
        <v>6.49</v>
      </c>
    </row>
    <row r="162" spans="1:2" x14ac:dyDescent="0.2">
      <c r="A162" s="68">
        <v>38975</v>
      </c>
      <c r="B162" s="67">
        <v>6.49</v>
      </c>
    </row>
    <row r="163" spans="1:2" x14ac:dyDescent="0.2">
      <c r="A163" s="68">
        <v>38978</v>
      </c>
      <c r="B163" s="67">
        <v>6.49</v>
      </c>
    </row>
    <row r="164" spans="1:2" x14ac:dyDescent="0.2">
      <c r="A164" s="68">
        <v>38979</v>
      </c>
      <c r="B164" s="67">
        <v>6.43</v>
      </c>
    </row>
    <row r="165" spans="1:2" x14ac:dyDescent="0.2">
      <c r="A165" s="68">
        <v>38980</v>
      </c>
      <c r="B165" s="67">
        <v>6.42</v>
      </c>
    </row>
    <row r="166" spans="1:2" x14ac:dyDescent="0.2">
      <c r="A166" s="68">
        <v>38981</v>
      </c>
      <c r="B166" s="67">
        <v>6.36</v>
      </c>
    </row>
    <row r="167" spans="1:2" x14ac:dyDescent="0.2">
      <c r="A167" s="68">
        <v>38982</v>
      </c>
      <c r="B167" s="67">
        <v>6.32</v>
      </c>
    </row>
    <row r="168" spans="1:2" x14ac:dyDescent="0.2">
      <c r="A168" s="68">
        <v>38985</v>
      </c>
      <c r="B168" s="67">
        <v>6.28</v>
      </c>
    </row>
    <row r="169" spans="1:2" x14ac:dyDescent="0.2">
      <c r="A169" s="68">
        <v>38986</v>
      </c>
      <c r="B169" s="67">
        <v>6.3</v>
      </c>
    </row>
    <row r="170" spans="1:2" x14ac:dyDescent="0.2">
      <c r="A170" s="68">
        <v>38987</v>
      </c>
      <c r="B170" s="67">
        <v>6.31</v>
      </c>
    </row>
    <row r="171" spans="1:2" x14ac:dyDescent="0.2">
      <c r="A171" s="68">
        <v>38988</v>
      </c>
      <c r="B171" s="67">
        <v>6.36</v>
      </c>
    </row>
    <row r="172" spans="1:2" x14ac:dyDescent="0.2">
      <c r="A172" s="68">
        <v>38989</v>
      </c>
      <c r="B172" s="67">
        <v>6.36</v>
      </c>
    </row>
    <row r="173" spans="1:2" x14ac:dyDescent="0.2">
      <c r="A173" s="68">
        <v>38992</v>
      </c>
      <c r="B173" s="67">
        <v>6.35</v>
      </c>
    </row>
    <row r="174" spans="1:2" x14ac:dyDescent="0.2">
      <c r="A174" s="68">
        <v>38993</v>
      </c>
      <c r="B174" s="67">
        <v>6.34</v>
      </c>
    </row>
    <row r="175" spans="1:2" x14ac:dyDescent="0.2">
      <c r="A175" s="68">
        <v>38994</v>
      </c>
      <c r="B175" s="67">
        <v>6.31</v>
      </c>
    </row>
    <row r="176" spans="1:2" x14ac:dyDescent="0.2">
      <c r="A176" s="68">
        <v>38995</v>
      </c>
      <c r="B176" s="67">
        <v>6.35</v>
      </c>
    </row>
    <row r="177" spans="1:2" x14ac:dyDescent="0.2">
      <c r="A177" s="68">
        <v>38996</v>
      </c>
      <c r="B177" s="67">
        <v>6.43</v>
      </c>
    </row>
    <row r="178" spans="1:2" x14ac:dyDescent="0.2">
      <c r="A178" s="68">
        <v>38999</v>
      </c>
      <c r="B178" s="69" t="e">
        <f>NA()</f>
        <v>#N/A</v>
      </c>
    </row>
    <row r="179" spans="1:2" x14ac:dyDescent="0.2">
      <c r="A179" s="68">
        <v>39000</v>
      </c>
      <c r="B179" s="67">
        <v>6.47</v>
      </c>
    </row>
    <row r="180" spans="1:2" x14ac:dyDescent="0.2">
      <c r="A180" s="68">
        <v>39001</v>
      </c>
      <c r="B180" s="67">
        <v>6.51</v>
      </c>
    </row>
    <row r="181" spans="1:2" x14ac:dyDescent="0.2">
      <c r="A181" s="68">
        <v>39002</v>
      </c>
      <c r="B181" s="67">
        <v>6.5</v>
      </c>
    </row>
    <row r="182" spans="1:2" x14ac:dyDescent="0.2">
      <c r="A182" s="68">
        <v>39003</v>
      </c>
      <c r="B182" s="67">
        <v>6.53</v>
      </c>
    </row>
    <row r="183" spans="1:2" x14ac:dyDescent="0.2">
      <c r="A183" s="68">
        <v>39006</v>
      </c>
      <c r="B183" s="67">
        <v>6.5</v>
      </c>
    </row>
    <row r="184" spans="1:2" x14ac:dyDescent="0.2">
      <c r="A184" s="68">
        <v>39007</v>
      </c>
      <c r="B184" s="67">
        <v>6.49</v>
      </c>
    </row>
    <row r="185" spans="1:2" x14ac:dyDescent="0.2">
      <c r="A185" s="68">
        <v>39008</v>
      </c>
      <c r="B185" s="67">
        <v>6.47</v>
      </c>
    </row>
    <row r="186" spans="1:2" x14ac:dyDescent="0.2">
      <c r="A186" s="68">
        <v>39009</v>
      </c>
      <c r="B186" s="67">
        <v>6.49</v>
      </c>
    </row>
    <row r="187" spans="1:2" x14ac:dyDescent="0.2">
      <c r="A187" s="68">
        <v>39010</v>
      </c>
      <c r="B187" s="67">
        <v>6.48</v>
      </c>
    </row>
    <row r="188" spans="1:2" x14ac:dyDescent="0.2">
      <c r="A188" s="68">
        <v>39013</v>
      </c>
      <c r="B188" s="67">
        <v>6.49</v>
      </c>
    </row>
    <row r="189" spans="1:2" x14ac:dyDescent="0.2">
      <c r="A189" s="68">
        <v>39014</v>
      </c>
      <c r="B189" s="67">
        <v>6.48</v>
      </c>
    </row>
    <row r="190" spans="1:2" x14ac:dyDescent="0.2">
      <c r="A190" s="68">
        <v>39015</v>
      </c>
      <c r="B190" s="67">
        <v>6.44</v>
      </c>
    </row>
    <row r="191" spans="1:2" x14ac:dyDescent="0.2">
      <c r="A191" s="68">
        <v>39016</v>
      </c>
      <c r="B191" s="67">
        <v>6.38</v>
      </c>
    </row>
    <row r="192" spans="1:2" x14ac:dyDescent="0.2">
      <c r="A192" s="68">
        <v>39017</v>
      </c>
      <c r="B192" s="67">
        <v>6.33</v>
      </c>
    </row>
    <row r="193" spans="1:2" x14ac:dyDescent="0.2">
      <c r="A193" s="68">
        <v>39020</v>
      </c>
      <c r="B193" s="67">
        <v>6.32</v>
      </c>
    </row>
    <row r="194" spans="1:2" x14ac:dyDescent="0.2">
      <c r="A194" s="68">
        <v>39021</v>
      </c>
      <c r="B194" s="67">
        <v>6.25</v>
      </c>
    </row>
    <row r="195" spans="1:2" x14ac:dyDescent="0.2">
      <c r="A195" s="68">
        <v>39022</v>
      </c>
      <c r="B195" s="67">
        <v>6.21</v>
      </c>
    </row>
    <row r="196" spans="1:2" x14ac:dyDescent="0.2">
      <c r="A196" s="68">
        <v>39023</v>
      </c>
      <c r="B196" s="67">
        <v>6.24</v>
      </c>
    </row>
    <row r="197" spans="1:2" x14ac:dyDescent="0.2">
      <c r="A197" s="68">
        <v>39024</v>
      </c>
      <c r="B197" s="67">
        <v>6.31</v>
      </c>
    </row>
    <row r="198" spans="1:2" x14ac:dyDescent="0.2">
      <c r="A198" s="68">
        <v>39027</v>
      </c>
      <c r="B198" s="67">
        <v>6.3</v>
      </c>
    </row>
    <row r="199" spans="1:2" x14ac:dyDescent="0.2">
      <c r="A199" s="68">
        <v>39028</v>
      </c>
      <c r="B199" s="67">
        <v>6.26</v>
      </c>
    </row>
    <row r="200" spans="1:2" x14ac:dyDescent="0.2">
      <c r="A200" s="68">
        <v>39029</v>
      </c>
      <c r="B200" s="67">
        <v>6.23</v>
      </c>
    </row>
    <row r="201" spans="1:2" x14ac:dyDescent="0.2">
      <c r="A201" s="68">
        <v>39030</v>
      </c>
      <c r="B201" s="67">
        <v>6.24</v>
      </c>
    </row>
    <row r="202" spans="1:2" x14ac:dyDescent="0.2">
      <c r="A202" s="68">
        <v>39031</v>
      </c>
      <c r="B202" s="67">
        <v>6.2</v>
      </c>
    </row>
    <row r="203" spans="1:2" x14ac:dyDescent="0.2">
      <c r="A203" s="68">
        <v>39034</v>
      </c>
      <c r="B203" s="67">
        <v>6.21</v>
      </c>
    </row>
    <row r="204" spans="1:2" x14ac:dyDescent="0.2">
      <c r="A204" s="68">
        <v>39035</v>
      </c>
      <c r="B204" s="67">
        <v>6.18</v>
      </c>
    </row>
    <row r="205" spans="1:2" x14ac:dyDescent="0.2">
      <c r="A205" s="68">
        <v>39036</v>
      </c>
      <c r="B205" s="67">
        <v>6.22</v>
      </c>
    </row>
    <row r="206" spans="1:2" x14ac:dyDescent="0.2">
      <c r="A206" s="68">
        <v>39037</v>
      </c>
      <c r="B206" s="67">
        <v>6.25</v>
      </c>
    </row>
    <row r="207" spans="1:2" x14ac:dyDescent="0.2">
      <c r="A207" s="68">
        <v>39038</v>
      </c>
      <c r="B207" s="67">
        <v>6.21</v>
      </c>
    </row>
    <row r="208" spans="1:2" x14ac:dyDescent="0.2">
      <c r="A208" s="68">
        <v>39041</v>
      </c>
      <c r="B208" s="67">
        <v>6.2</v>
      </c>
    </row>
    <row r="209" spans="1:2" x14ac:dyDescent="0.2">
      <c r="A209" s="68">
        <v>39042</v>
      </c>
      <c r="B209" s="67">
        <v>6.18</v>
      </c>
    </row>
    <row r="210" spans="1:2" x14ac:dyDescent="0.2">
      <c r="A210" s="68">
        <v>39043</v>
      </c>
      <c r="B210" s="67">
        <v>6.17</v>
      </c>
    </row>
    <row r="211" spans="1:2" x14ac:dyDescent="0.2">
      <c r="A211" s="68">
        <v>39044</v>
      </c>
      <c r="B211" s="69" t="e">
        <f>NA()</f>
        <v>#N/A</v>
      </c>
    </row>
    <row r="212" spans="1:2" x14ac:dyDescent="0.2">
      <c r="A212" s="68">
        <v>39045</v>
      </c>
      <c r="B212" s="67">
        <v>6.15</v>
      </c>
    </row>
    <row r="213" spans="1:2" x14ac:dyDescent="0.2">
      <c r="A213" s="68">
        <v>39048</v>
      </c>
      <c r="B213" s="67">
        <v>6.15</v>
      </c>
    </row>
    <row r="214" spans="1:2" x14ac:dyDescent="0.2">
      <c r="A214" s="68">
        <v>39049</v>
      </c>
      <c r="B214" s="67">
        <v>6.13</v>
      </c>
    </row>
    <row r="215" spans="1:2" x14ac:dyDescent="0.2">
      <c r="A215" s="68">
        <v>39050</v>
      </c>
      <c r="B215" s="67">
        <v>6.14</v>
      </c>
    </row>
    <row r="216" spans="1:2" x14ac:dyDescent="0.2">
      <c r="A216" s="68">
        <v>39051</v>
      </c>
      <c r="B216" s="67">
        <v>6.1</v>
      </c>
    </row>
    <row r="217" spans="1:2" x14ac:dyDescent="0.2">
      <c r="A217" s="68">
        <v>39052</v>
      </c>
      <c r="B217" s="67">
        <v>6.08</v>
      </c>
    </row>
    <row r="218" spans="1:2" x14ac:dyDescent="0.2">
      <c r="A218" s="68">
        <v>39055</v>
      </c>
      <c r="B218" s="67">
        <v>6.09</v>
      </c>
    </row>
    <row r="219" spans="1:2" x14ac:dyDescent="0.2">
      <c r="A219" s="68">
        <v>39056</v>
      </c>
      <c r="B219" s="67">
        <v>6.1</v>
      </c>
    </row>
    <row r="220" spans="1:2" x14ac:dyDescent="0.2">
      <c r="A220" s="68">
        <v>39057</v>
      </c>
      <c r="B220" s="67">
        <v>6.13</v>
      </c>
    </row>
    <row r="221" spans="1:2" x14ac:dyDescent="0.2">
      <c r="A221" s="68">
        <v>39058</v>
      </c>
      <c r="B221" s="67">
        <v>6.13</v>
      </c>
    </row>
    <row r="222" spans="1:2" x14ac:dyDescent="0.2">
      <c r="A222" s="68">
        <v>39059</v>
      </c>
      <c r="B222" s="67">
        <v>6.19</v>
      </c>
    </row>
    <row r="223" spans="1:2" x14ac:dyDescent="0.2">
      <c r="A223" s="68">
        <v>39062</v>
      </c>
      <c r="B223" s="67">
        <v>6.16</v>
      </c>
    </row>
    <row r="224" spans="1:2" x14ac:dyDescent="0.2">
      <c r="A224" s="68">
        <v>39063</v>
      </c>
      <c r="B224" s="67">
        <v>6.14</v>
      </c>
    </row>
    <row r="225" spans="1:2" x14ac:dyDescent="0.2">
      <c r="A225" s="68">
        <v>39064</v>
      </c>
      <c r="B225" s="67">
        <v>6.22</v>
      </c>
    </row>
    <row r="226" spans="1:2" x14ac:dyDescent="0.2">
      <c r="A226" s="68">
        <v>39065</v>
      </c>
      <c r="B226" s="67">
        <v>6.26</v>
      </c>
    </row>
    <row r="227" spans="1:2" x14ac:dyDescent="0.2">
      <c r="A227" s="68">
        <v>39066</v>
      </c>
      <c r="B227" s="67">
        <v>6.26</v>
      </c>
    </row>
    <row r="228" spans="1:2" x14ac:dyDescent="0.2">
      <c r="A228" s="68">
        <v>39069</v>
      </c>
      <c r="B228" s="67">
        <v>6.25</v>
      </c>
    </row>
    <row r="229" spans="1:2" x14ac:dyDescent="0.2">
      <c r="A229" s="68">
        <v>39070</v>
      </c>
      <c r="B229" s="67">
        <v>6.27</v>
      </c>
    </row>
    <row r="230" spans="1:2" x14ac:dyDescent="0.2">
      <c r="A230" s="68">
        <v>39071</v>
      </c>
      <c r="B230" s="67">
        <v>6.27</v>
      </c>
    </row>
    <row r="231" spans="1:2" x14ac:dyDescent="0.2">
      <c r="A231" s="68">
        <v>39072</v>
      </c>
      <c r="B231" s="67">
        <v>6.23</v>
      </c>
    </row>
    <row r="232" spans="1:2" x14ac:dyDescent="0.2">
      <c r="A232" s="68">
        <v>39073</v>
      </c>
      <c r="B232" s="67">
        <v>6.3</v>
      </c>
    </row>
    <row r="233" spans="1:2" x14ac:dyDescent="0.2">
      <c r="A233" s="68">
        <v>39076</v>
      </c>
      <c r="B233" s="69" t="e">
        <f>NA()</f>
        <v>#N/A</v>
      </c>
    </row>
    <row r="234" spans="1:2" x14ac:dyDescent="0.2">
      <c r="A234" s="68">
        <v>39077</v>
      </c>
      <c r="B234" s="67">
        <v>6.27</v>
      </c>
    </row>
    <row r="235" spans="1:2" x14ac:dyDescent="0.2">
      <c r="A235" s="68">
        <v>39078</v>
      </c>
      <c r="B235" s="67">
        <v>6.32</v>
      </c>
    </row>
    <row r="236" spans="1:2" x14ac:dyDescent="0.2">
      <c r="A236" s="68">
        <v>39079</v>
      </c>
      <c r="B236" s="67">
        <v>6.35</v>
      </c>
    </row>
    <row r="237" spans="1:2" x14ac:dyDescent="0.2">
      <c r="A237" s="68">
        <v>39080</v>
      </c>
      <c r="B237" s="67">
        <v>6.35</v>
      </c>
    </row>
    <row r="238" spans="1:2" x14ac:dyDescent="0.2">
      <c r="A238" s="68">
        <v>39083</v>
      </c>
      <c r="B238" s="69" t="e">
        <f>NA()</f>
        <v>#N/A</v>
      </c>
    </row>
    <row r="239" spans="1:2" x14ac:dyDescent="0.2">
      <c r="A239" s="68">
        <v>39084</v>
      </c>
      <c r="B239" s="67">
        <v>6.32</v>
      </c>
    </row>
    <row r="240" spans="1:2" x14ac:dyDescent="0.2">
      <c r="A240" s="68">
        <v>39085</v>
      </c>
      <c r="B240" s="67">
        <v>6.28</v>
      </c>
    </row>
    <row r="241" spans="1:2" x14ac:dyDescent="0.2">
      <c r="A241" s="68">
        <v>39086</v>
      </c>
      <c r="B241" s="67">
        <v>6.24</v>
      </c>
    </row>
    <row r="242" spans="1:2" x14ac:dyDescent="0.2">
      <c r="A242" s="68">
        <v>39087</v>
      </c>
      <c r="B242" s="67">
        <v>6.25</v>
      </c>
    </row>
    <row r="243" spans="1:2" x14ac:dyDescent="0.2">
      <c r="A243" s="68">
        <v>39090</v>
      </c>
      <c r="B243" s="67">
        <v>6.25</v>
      </c>
    </row>
    <row r="244" spans="1:2" x14ac:dyDescent="0.2">
      <c r="A244" s="68">
        <v>39091</v>
      </c>
      <c r="B244" s="67">
        <v>6.25</v>
      </c>
    </row>
    <row r="245" spans="1:2" x14ac:dyDescent="0.2">
      <c r="A245" s="68">
        <v>39092</v>
      </c>
      <c r="B245" s="67">
        <v>6.28</v>
      </c>
    </row>
    <row r="246" spans="1:2" x14ac:dyDescent="0.2">
      <c r="A246" s="68">
        <v>39093</v>
      </c>
      <c r="B246" s="67">
        <v>6.33</v>
      </c>
    </row>
    <row r="247" spans="1:2" x14ac:dyDescent="0.2">
      <c r="A247" s="68">
        <v>39094</v>
      </c>
      <c r="B247" s="67">
        <v>6.36</v>
      </c>
    </row>
    <row r="248" spans="1:2" x14ac:dyDescent="0.2">
      <c r="A248" s="68">
        <v>39097</v>
      </c>
      <c r="B248" s="69" t="e">
        <f>NA()</f>
        <v>#N/A</v>
      </c>
    </row>
    <row r="249" spans="1:2" x14ac:dyDescent="0.2">
      <c r="A249" s="68">
        <v>39098</v>
      </c>
      <c r="B249" s="67">
        <v>6.34</v>
      </c>
    </row>
    <row r="250" spans="1:2" x14ac:dyDescent="0.2">
      <c r="A250" s="68">
        <v>39099</v>
      </c>
      <c r="B250" s="67">
        <v>6.37</v>
      </c>
    </row>
    <row r="251" spans="1:2" x14ac:dyDescent="0.2">
      <c r="A251" s="68">
        <v>39100</v>
      </c>
      <c r="B251" s="67">
        <v>6.33</v>
      </c>
    </row>
    <row r="252" spans="1:2" x14ac:dyDescent="0.2">
      <c r="A252" s="68">
        <v>39101</v>
      </c>
      <c r="B252" s="67">
        <v>6.35</v>
      </c>
    </row>
    <row r="253" spans="1:2" x14ac:dyDescent="0.2">
      <c r="A253" s="68">
        <v>39104</v>
      </c>
      <c r="B253" s="67">
        <v>6.33</v>
      </c>
    </row>
    <row r="254" spans="1:2" x14ac:dyDescent="0.2">
      <c r="A254" s="68">
        <v>39105</v>
      </c>
      <c r="B254" s="67">
        <v>6.38</v>
      </c>
    </row>
    <row r="255" spans="1:2" x14ac:dyDescent="0.2">
      <c r="A255" s="68">
        <v>39106</v>
      </c>
      <c r="B255" s="67">
        <v>6.38</v>
      </c>
    </row>
    <row r="256" spans="1:2" x14ac:dyDescent="0.2">
      <c r="A256" s="68">
        <v>39107</v>
      </c>
      <c r="B256" s="67">
        <v>6.43</v>
      </c>
    </row>
    <row r="257" spans="1:2" x14ac:dyDescent="0.2">
      <c r="A257" s="68">
        <v>39108</v>
      </c>
      <c r="B257" s="67">
        <v>6.44</v>
      </c>
    </row>
    <row r="258" spans="1:2" x14ac:dyDescent="0.2">
      <c r="A258" s="68">
        <v>39111</v>
      </c>
      <c r="B258" s="67">
        <v>6.45</v>
      </c>
    </row>
    <row r="259" spans="1:2" x14ac:dyDescent="0.2">
      <c r="A259" s="68">
        <v>39112</v>
      </c>
      <c r="B259" s="67">
        <v>6.44</v>
      </c>
    </row>
    <row r="260" spans="1:2" x14ac:dyDescent="0.2">
      <c r="A260" s="68">
        <v>39113</v>
      </c>
      <c r="B260" s="67">
        <v>6.4</v>
      </c>
    </row>
    <row r="261" spans="1:2" x14ac:dyDescent="0.2">
      <c r="A261" s="68">
        <v>39114</v>
      </c>
      <c r="B261" s="67">
        <v>6.4</v>
      </c>
    </row>
    <row r="262" spans="1:2" x14ac:dyDescent="0.2">
      <c r="A262" s="68">
        <v>39115</v>
      </c>
      <c r="B262" s="67">
        <v>6.39</v>
      </c>
    </row>
    <row r="263" spans="1:2" x14ac:dyDescent="0.2">
      <c r="A263" s="68">
        <v>39118</v>
      </c>
      <c r="B263" s="67">
        <v>6.37</v>
      </c>
    </row>
    <row r="264" spans="1:2" x14ac:dyDescent="0.2">
      <c r="A264" s="68">
        <v>39119</v>
      </c>
      <c r="B264" s="67">
        <v>6.32</v>
      </c>
    </row>
    <row r="265" spans="1:2" x14ac:dyDescent="0.2">
      <c r="A265" s="68">
        <v>39120</v>
      </c>
      <c r="B265" s="67">
        <v>6.3</v>
      </c>
    </row>
    <row r="266" spans="1:2" x14ac:dyDescent="0.2">
      <c r="A266" s="68">
        <v>39121</v>
      </c>
      <c r="B266" s="67">
        <v>6.28</v>
      </c>
    </row>
    <row r="267" spans="1:2" x14ac:dyDescent="0.2">
      <c r="A267" s="68">
        <v>39122</v>
      </c>
      <c r="B267" s="67">
        <v>6.33</v>
      </c>
    </row>
    <row r="268" spans="1:2" x14ac:dyDescent="0.2">
      <c r="A268" s="68">
        <v>39125</v>
      </c>
      <c r="B268" s="67">
        <v>6.34</v>
      </c>
    </row>
    <row r="269" spans="1:2" x14ac:dyDescent="0.2">
      <c r="A269" s="68">
        <v>39126</v>
      </c>
      <c r="B269" s="67">
        <v>6.36</v>
      </c>
    </row>
    <row r="270" spans="1:2" x14ac:dyDescent="0.2">
      <c r="A270" s="68">
        <v>39127</v>
      </c>
      <c r="B270" s="67">
        <v>6.29</v>
      </c>
    </row>
    <row r="271" spans="1:2" x14ac:dyDescent="0.2">
      <c r="A271" s="68">
        <v>39128</v>
      </c>
      <c r="B271" s="67">
        <v>6.26</v>
      </c>
    </row>
    <row r="272" spans="1:2" x14ac:dyDescent="0.2">
      <c r="A272" s="68">
        <v>39129</v>
      </c>
      <c r="B272" s="67">
        <v>6.24</v>
      </c>
    </row>
    <row r="273" spans="1:2" x14ac:dyDescent="0.2">
      <c r="A273" s="68">
        <v>39132</v>
      </c>
      <c r="B273" s="69" t="e">
        <f>NA()</f>
        <v>#N/A</v>
      </c>
    </row>
    <row r="274" spans="1:2" x14ac:dyDescent="0.2">
      <c r="A274" s="68">
        <v>39133</v>
      </c>
      <c r="B274" s="67">
        <v>6.23</v>
      </c>
    </row>
    <row r="275" spans="1:2" x14ac:dyDescent="0.2">
      <c r="A275" s="68">
        <v>39134</v>
      </c>
      <c r="B275" s="67">
        <v>6.23</v>
      </c>
    </row>
    <row r="276" spans="1:2" x14ac:dyDescent="0.2">
      <c r="A276" s="68">
        <v>39135</v>
      </c>
      <c r="B276" s="67">
        <v>6.27</v>
      </c>
    </row>
    <row r="277" spans="1:2" x14ac:dyDescent="0.2">
      <c r="A277" s="68">
        <v>39136</v>
      </c>
      <c r="B277" s="67">
        <v>6.21</v>
      </c>
    </row>
    <row r="278" spans="1:2" x14ac:dyDescent="0.2">
      <c r="A278" s="68">
        <v>39139</v>
      </c>
      <c r="B278" s="67">
        <v>6.17</v>
      </c>
    </row>
    <row r="279" spans="1:2" x14ac:dyDescent="0.2">
      <c r="A279" s="68">
        <v>39140</v>
      </c>
      <c r="B279" s="67">
        <v>6.09</v>
      </c>
    </row>
    <row r="280" spans="1:2" x14ac:dyDescent="0.2">
      <c r="A280" s="68">
        <v>39141</v>
      </c>
      <c r="B280" s="67">
        <v>6.16</v>
      </c>
    </row>
    <row r="281" spans="1:2" x14ac:dyDescent="0.2">
      <c r="A281" s="68">
        <v>39142</v>
      </c>
      <c r="B281" s="67">
        <v>6.18</v>
      </c>
    </row>
    <row r="282" spans="1:2" x14ac:dyDescent="0.2">
      <c r="A282" s="68">
        <v>39143</v>
      </c>
      <c r="B282" s="67">
        <v>6.16</v>
      </c>
    </row>
    <row r="283" spans="1:2" x14ac:dyDescent="0.2">
      <c r="A283" s="68">
        <v>39146</v>
      </c>
      <c r="B283" s="67">
        <v>6.19</v>
      </c>
    </row>
    <row r="284" spans="1:2" x14ac:dyDescent="0.2">
      <c r="A284" s="68">
        <v>39147</v>
      </c>
      <c r="B284" s="67">
        <v>6.19</v>
      </c>
    </row>
    <row r="285" spans="1:2" x14ac:dyDescent="0.2">
      <c r="A285" s="68">
        <v>39148</v>
      </c>
      <c r="B285" s="67">
        <v>6.16</v>
      </c>
    </row>
    <row r="286" spans="1:2" x14ac:dyDescent="0.2">
      <c r="A286" s="68">
        <v>39149</v>
      </c>
      <c r="B286" s="67">
        <v>6.18</v>
      </c>
    </row>
    <row r="287" spans="1:2" x14ac:dyDescent="0.2">
      <c r="A287" s="68">
        <v>39150</v>
      </c>
      <c r="B287" s="67">
        <v>6.24</v>
      </c>
    </row>
    <row r="288" spans="1:2" x14ac:dyDescent="0.2">
      <c r="A288" s="68">
        <v>39153</v>
      </c>
      <c r="B288" s="67">
        <v>6.21</v>
      </c>
    </row>
    <row r="289" spans="1:2" x14ac:dyDescent="0.2">
      <c r="A289" s="68">
        <v>39154</v>
      </c>
      <c r="B289" s="67">
        <v>6.2</v>
      </c>
    </row>
    <row r="290" spans="1:2" x14ac:dyDescent="0.2">
      <c r="A290" s="68">
        <v>39155</v>
      </c>
      <c r="B290" s="67">
        <v>6.25</v>
      </c>
    </row>
    <row r="291" spans="1:2" x14ac:dyDescent="0.2">
      <c r="A291" s="68">
        <v>39156</v>
      </c>
      <c r="B291" s="67">
        <v>6.24</v>
      </c>
    </row>
    <row r="292" spans="1:2" x14ac:dyDescent="0.2">
      <c r="A292" s="68">
        <v>39157</v>
      </c>
      <c r="B292" s="67">
        <v>6.25</v>
      </c>
    </row>
    <row r="293" spans="1:2" x14ac:dyDescent="0.2">
      <c r="A293" s="68">
        <v>39160</v>
      </c>
      <c r="B293" s="67">
        <v>6.28</v>
      </c>
    </row>
    <row r="294" spans="1:2" x14ac:dyDescent="0.2">
      <c r="A294" s="68">
        <v>39161</v>
      </c>
      <c r="B294" s="67">
        <v>6.27</v>
      </c>
    </row>
    <row r="295" spans="1:2" x14ac:dyDescent="0.2">
      <c r="A295" s="68">
        <v>39162</v>
      </c>
      <c r="B295" s="67">
        <v>6.26</v>
      </c>
    </row>
    <row r="296" spans="1:2" x14ac:dyDescent="0.2">
      <c r="A296" s="68">
        <v>39163</v>
      </c>
      <c r="B296" s="67">
        <v>6.35</v>
      </c>
    </row>
    <row r="297" spans="1:2" x14ac:dyDescent="0.2">
      <c r="A297" s="68">
        <v>39164</v>
      </c>
      <c r="B297" s="67">
        <v>6.37</v>
      </c>
    </row>
    <row r="298" spans="1:2" x14ac:dyDescent="0.2">
      <c r="A298" s="68">
        <v>39167</v>
      </c>
      <c r="B298" s="67">
        <v>6.35</v>
      </c>
    </row>
    <row r="299" spans="1:2" x14ac:dyDescent="0.2">
      <c r="A299" s="68">
        <v>39168</v>
      </c>
      <c r="B299" s="67">
        <v>6.38</v>
      </c>
    </row>
    <row r="300" spans="1:2" x14ac:dyDescent="0.2">
      <c r="A300" s="68">
        <v>39169</v>
      </c>
      <c r="B300" s="67">
        <v>6.4</v>
      </c>
    </row>
    <row r="301" spans="1:2" x14ac:dyDescent="0.2">
      <c r="A301" s="68">
        <v>39170</v>
      </c>
      <c r="B301" s="67">
        <v>6.38</v>
      </c>
    </row>
    <row r="302" spans="1:2" x14ac:dyDescent="0.2">
      <c r="A302" s="68">
        <v>39171</v>
      </c>
      <c r="B302" s="67">
        <v>6.4</v>
      </c>
    </row>
    <row r="303" spans="1:2" x14ac:dyDescent="0.2">
      <c r="A303" s="68">
        <v>39174</v>
      </c>
      <c r="B303" s="67">
        <v>6.39</v>
      </c>
    </row>
    <row r="304" spans="1:2" x14ac:dyDescent="0.2">
      <c r="A304" s="68">
        <v>39175</v>
      </c>
      <c r="B304" s="67">
        <v>6.4</v>
      </c>
    </row>
    <row r="305" spans="1:2" x14ac:dyDescent="0.2">
      <c r="A305" s="68">
        <v>39176</v>
      </c>
      <c r="B305" s="67">
        <v>6.4</v>
      </c>
    </row>
    <row r="306" spans="1:2" x14ac:dyDescent="0.2">
      <c r="A306" s="68">
        <v>39177</v>
      </c>
      <c r="B306" s="67">
        <v>6.42</v>
      </c>
    </row>
    <row r="307" spans="1:2" x14ac:dyDescent="0.2">
      <c r="A307" s="68">
        <v>39178</v>
      </c>
      <c r="B307" s="67">
        <v>6.47</v>
      </c>
    </row>
    <row r="308" spans="1:2" x14ac:dyDescent="0.2">
      <c r="A308" s="68">
        <v>39181</v>
      </c>
      <c r="B308" s="67">
        <v>6.47</v>
      </c>
    </row>
    <row r="309" spans="1:2" x14ac:dyDescent="0.2">
      <c r="A309" s="68">
        <v>39182</v>
      </c>
      <c r="B309" s="67">
        <v>6.45</v>
      </c>
    </row>
    <row r="310" spans="1:2" x14ac:dyDescent="0.2">
      <c r="A310" s="68">
        <v>39183</v>
      </c>
      <c r="B310" s="67">
        <v>6.45</v>
      </c>
    </row>
    <row r="311" spans="1:2" x14ac:dyDescent="0.2">
      <c r="A311" s="68">
        <v>39184</v>
      </c>
      <c r="B311" s="67">
        <v>6.45</v>
      </c>
    </row>
    <row r="312" spans="1:2" x14ac:dyDescent="0.2">
      <c r="A312" s="68">
        <v>39185</v>
      </c>
      <c r="B312" s="67">
        <v>6.46</v>
      </c>
    </row>
    <row r="313" spans="1:2" x14ac:dyDescent="0.2">
      <c r="A313" s="68">
        <v>39188</v>
      </c>
      <c r="B313" s="67">
        <v>6.42</v>
      </c>
    </row>
    <row r="314" spans="1:2" x14ac:dyDescent="0.2">
      <c r="A314" s="68">
        <v>39189</v>
      </c>
      <c r="B314" s="67">
        <v>6.37</v>
      </c>
    </row>
    <row r="315" spans="1:2" x14ac:dyDescent="0.2">
      <c r="A315" s="68">
        <v>39190</v>
      </c>
      <c r="B315" s="67">
        <v>6.33</v>
      </c>
    </row>
    <row r="316" spans="1:2" x14ac:dyDescent="0.2">
      <c r="A316" s="68">
        <v>39191</v>
      </c>
      <c r="B316" s="67">
        <v>6.35</v>
      </c>
    </row>
    <row r="317" spans="1:2" x14ac:dyDescent="0.2">
      <c r="A317" s="68">
        <v>39192</v>
      </c>
      <c r="B317" s="67">
        <v>6.36</v>
      </c>
    </row>
    <row r="318" spans="1:2" x14ac:dyDescent="0.2">
      <c r="A318" s="68">
        <v>39195</v>
      </c>
      <c r="B318" s="67">
        <v>6.34</v>
      </c>
    </row>
    <row r="319" spans="1:2" x14ac:dyDescent="0.2">
      <c r="A319" s="68">
        <v>39196</v>
      </c>
      <c r="B319" s="67">
        <v>6.31</v>
      </c>
    </row>
    <row r="320" spans="1:2" x14ac:dyDescent="0.2">
      <c r="A320" s="68">
        <v>39197</v>
      </c>
      <c r="B320" s="67">
        <v>6.34</v>
      </c>
    </row>
    <row r="321" spans="1:2" x14ac:dyDescent="0.2">
      <c r="A321" s="68">
        <v>39198</v>
      </c>
      <c r="B321" s="67">
        <v>6.38</v>
      </c>
    </row>
    <row r="322" spans="1:2" x14ac:dyDescent="0.2">
      <c r="A322" s="68">
        <v>39199</v>
      </c>
      <c r="B322" s="67">
        <v>6.39</v>
      </c>
    </row>
    <row r="323" spans="1:2" x14ac:dyDescent="0.2">
      <c r="A323" s="68">
        <v>39202</v>
      </c>
      <c r="B323" s="67">
        <v>6.31</v>
      </c>
    </row>
    <row r="324" spans="1:2" x14ac:dyDescent="0.2">
      <c r="A324" s="68">
        <v>39203</v>
      </c>
      <c r="B324" s="67">
        <v>6.31</v>
      </c>
    </row>
    <row r="325" spans="1:2" x14ac:dyDescent="0.2">
      <c r="A325" s="68">
        <v>39204</v>
      </c>
      <c r="B325" s="67">
        <v>6.31</v>
      </c>
    </row>
    <row r="326" spans="1:2" x14ac:dyDescent="0.2">
      <c r="A326" s="68">
        <v>39205</v>
      </c>
      <c r="B326" s="67">
        <v>6.32</v>
      </c>
    </row>
    <row r="327" spans="1:2" x14ac:dyDescent="0.2">
      <c r="A327" s="68">
        <v>39206</v>
      </c>
      <c r="B327" s="67">
        <v>6.29</v>
      </c>
    </row>
    <row r="328" spans="1:2" x14ac:dyDescent="0.2">
      <c r="A328" s="68">
        <v>39209</v>
      </c>
      <c r="B328" s="67">
        <v>6.28</v>
      </c>
    </row>
    <row r="329" spans="1:2" x14ac:dyDescent="0.2">
      <c r="A329" s="68">
        <v>39210</v>
      </c>
      <c r="B329" s="67">
        <v>6.29</v>
      </c>
    </row>
    <row r="330" spans="1:2" x14ac:dyDescent="0.2">
      <c r="A330" s="68">
        <v>39211</v>
      </c>
      <c r="B330" s="67">
        <v>6.32</v>
      </c>
    </row>
    <row r="331" spans="1:2" x14ac:dyDescent="0.2">
      <c r="A331" s="68">
        <v>39212</v>
      </c>
      <c r="B331" s="67">
        <v>6.31</v>
      </c>
    </row>
    <row r="332" spans="1:2" x14ac:dyDescent="0.2">
      <c r="A332" s="68">
        <v>39213</v>
      </c>
      <c r="B332" s="67">
        <v>6.33</v>
      </c>
    </row>
    <row r="333" spans="1:2" x14ac:dyDescent="0.2">
      <c r="A333" s="68">
        <v>39216</v>
      </c>
      <c r="B333" s="67">
        <v>6.34</v>
      </c>
    </row>
    <row r="334" spans="1:2" x14ac:dyDescent="0.2">
      <c r="A334" s="68">
        <v>39217</v>
      </c>
      <c r="B334" s="67">
        <v>6.36</v>
      </c>
    </row>
    <row r="335" spans="1:2" x14ac:dyDescent="0.2">
      <c r="A335" s="68">
        <v>39218</v>
      </c>
      <c r="B335" s="67">
        <v>6.35</v>
      </c>
    </row>
    <row r="336" spans="1:2" x14ac:dyDescent="0.2">
      <c r="A336" s="68">
        <v>39219</v>
      </c>
      <c r="B336" s="67">
        <v>6.4</v>
      </c>
    </row>
    <row r="337" spans="1:2" x14ac:dyDescent="0.2">
      <c r="A337" s="68">
        <v>39220</v>
      </c>
      <c r="B337" s="67">
        <v>6.44</v>
      </c>
    </row>
    <row r="338" spans="1:2" x14ac:dyDescent="0.2">
      <c r="A338" s="68">
        <v>39223</v>
      </c>
      <c r="B338" s="67">
        <v>6.42</v>
      </c>
    </row>
    <row r="339" spans="1:2" x14ac:dyDescent="0.2">
      <c r="A339" s="68">
        <v>39224</v>
      </c>
      <c r="B339" s="67">
        <v>6.46</v>
      </c>
    </row>
    <row r="340" spans="1:2" x14ac:dyDescent="0.2">
      <c r="A340" s="68">
        <v>39225</v>
      </c>
      <c r="B340" s="67">
        <v>6.49</v>
      </c>
    </row>
    <row r="341" spans="1:2" x14ac:dyDescent="0.2">
      <c r="A341" s="68">
        <v>39226</v>
      </c>
      <c r="B341" s="67">
        <v>6.49</v>
      </c>
    </row>
    <row r="342" spans="1:2" x14ac:dyDescent="0.2">
      <c r="A342" s="68">
        <v>39227</v>
      </c>
      <c r="B342" s="67">
        <v>6.48</v>
      </c>
    </row>
    <row r="343" spans="1:2" x14ac:dyDescent="0.2">
      <c r="A343" s="68">
        <v>39230</v>
      </c>
      <c r="B343" s="69" t="e">
        <f>NA()</f>
        <v>#N/A</v>
      </c>
    </row>
    <row r="344" spans="1:2" x14ac:dyDescent="0.2">
      <c r="A344" s="68">
        <v>39231</v>
      </c>
      <c r="B344" s="67">
        <v>6.5</v>
      </c>
    </row>
    <row r="345" spans="1:2" x14ac:dyDescent="0.2">
      <c r="A345" s="68">
        <v>39232</v>
      </c>
      <c r="B345" s="67">
        <v>6.49</v>
      </c>
    </row>
    <row r="346" spans="1:2" x14ac:dyDescent="0.2">
      <c r="A346" s="68">
        <v>39233</v>
      </c>
      <c r="B346" s="67">
        <v>6.5</v>
      </c>
    </row>
    <row r="347" spans="1:2" x14ac:dyDescent="0.2">
      <c r="A347" s="68">
        <v>39234</v>
      </c>
      <c r="B347" s="67">
        <v>6.55</v>
      </c>
    </row>
    <row r="348" spans="1:2" x14ac:dyDescent="0.2">
      <c r="A348" s="68">
        <v>39237</v>
      </c>
      <c r="B348" s="67">
        <v>6.51</v>
      </c>
    </row>
    <row r="349" spans="1:2" x14ac:dyDescent="0.2">
      <c r="A349" s="68">
        <v>39238</v>
      </c>
      <c r="B349" s="67">
        <v>6.55</v>
      </c>
    </row>
    <row r="350" spans="1:2" x14ac:dyDescent="0.2">
      <c r="A350" s="68">
        <v>39239</v>
      </c>
      <c r="B350" s="67">
        <v>6.57</v>
      </c>
    </row>
    <row r="351" spans="1:2" x14ac:dyDescent="0.2">
      <c r="A351" s="68">
        <v>39240</v>
      </c>
      <c r="B351" s="67">
        <v>6.71</v>
      </c>
    </row>
    <row r="352" spans="1:2" x14ac:dyDescent="0.2">
      <c r="A352" s="68">
        <v>39241</v>
      </c>
      <c r="B352" s="67">
        <v>6.74</v>
      </c>
    </row>
    <row r="353" spans="1:2" x14ac:dyDescent="0.2">
      <c r="A353" s="68">
        <v>39244</v>
      </c>
      <c r="B353" s="67">
        <v>6.75</v>
      </c>
    </row>
    <row r="354" spans="1:2" x14ac:dyDescent="0.2">
      <c r="A354" s="68">
        <v>39245</v>
      </c>
      <c r="B354" s="67">
        <v>6.86</v>
      </c>
    </row>
    <row r="355" spans="1:2" x14ac:dyDescent="0.2">
      <c r="A355" s="68">
        <v>39246</v>
      </c>
      <c r="B355" s="67">
        <v>6.78</v>
      </c>
    </row>
    <row r="356" spans="1:2" x14ac:dyDescent="0.2">
      <c r="A356" s="68">
        <v>39247</v>
      </c>
      <c r="B356" s="67">
        <v>6.8</v>
      </c>
    </row>
    <row r="357" spans="1:2" x14ac:dyDescent="0.2">
      <c r="A357" s="68">
        <v>39248</v>
      </c>
      <c r="B357" s="67">
        <v>6.76</v>
      </c>
    </row>
    <row r="358" spans="1:2" x14ac:dyDescent="0.2">
      <c r="A358" s="68">
        <v>39251</v>
      </c>
      <c r="B358" s="67">
        <v>6.75</v>
      </c>
    </row>
    <row r="359" spans="1:2" x14ac:dyDescent="0.2">
      <c r="A359" s="68">
        <v>39252</v>
      </c>
      <c r="B359" s="67">
        <v>6.69</v>
      </c>
    </row>
    <row r="360" spans="1:2" x14ac:dyDescent="0.2">
      <c r="A360" s="68">
        <v>39253</v>
      </c>
      <c r="B360" s="67">
        <v>6.71</v>
      </c>
    </row>
    <row r="361" spans="1:2" x14ac:dyDescent="0.2">
      <c r="A361" s="68">
        <v>39254</v>
      </c>
      <c r="B361" s="67">
        <v>6.76</v>
      </c>
    </row>
    <row r="362" spans="1:2" x14ac:dyDescent="0.2">
      <c r="A362" s="68">
        <v>39255</v>
      </c>
      <c r="B362" s="67">
        <v>6.74</v>
      </c>
    </row>
    <row r="363" spans="1:2" x14ac:dyDescent="0.2">
      <c r="A363" s="68">
        <v>39258</v>
      </c>
      <c r="B363" s="67">
        <v>6.68</v>
      </c>
    </row>
    <row r="364" spans="1:2" x14ac:dyDescent="0.2">
      <c r="A364" s="68">
        <v>39259</v>
      </c>
      <c r="B364" s="67">
        <v>6.71</v>
      </c>
    </row>
    <row r="365" spans="1:2" x14ac:dyDescent="0.2">
      <c r="A365" s="68">
        <v>39260</v>
      </c>
      <c r="B365" s="67">
        <v>6.68</v>
      </c>
    </row>
    <row r="366" spans="1:2" x14ac:dyDescent="0.2">
      <c r="A366" s="68">
        <v>39261</v>
      </c>
      <c r="B366" s="67">
        <v>6.72</v>
      </c>
    </row>
    <row r="367" spans="1:2" x14ac:dyDescent="0.2">
      <c r="A367" s="68">
        <v>39262</v>
      </c>
      <c r="B367" s="67">
        <v>6.62</v>
      </c>
    </row>
    <row r="368" spans="1:2" x14ac:dyDescent="0.2">
      <c r="A368" s="68">
        <v>39265</v>
      </c>
      <c r="B368" s="67">
        <v>6.6</v>
      </c>
    </row>
    <row r="369" spans="1:2" x14ac:dyDescent="0.2">
      <c r="A369" s="68">
        <v>39266</v>
      </c>
      <c r="B369" s="67">
        <v>6.65</v>
      </c>
    </row>
    <row r="370" spans="1:2" x14ac:dyDescent="0.2">
      <c r="A370" s="68">
        <v>39267</v>
      </c>
      <c r="B370" s="69" t="e">
        <f>NA()</f>
        <v>#N/A</v>
      </c>
    </row>
    <row r="371" spans="1:2" x14ac:dyDescent="0.2">
      <c r="A371" s="68">
        <v>39268</v>
      </c>
      <c r="B371" s="67">
        <v>6.74</v>
      </c>
    </row>
    <row r="372" spans="1:2" x14ac:dyDescent="0.2">
      <c r="A372" s="68">
        <v>39269</v>
      </c>
      <c r="B372" s="67">
        <v>6.78</v>
      </c>
    </row>
    <row r="373" spans="1:2" x14ac:dyDescent="0.2">
      <c r="A373" s="68">
        <v>39272</v>
      </c>
      <c r="B373" s="67">
        <v>6.74</v>
      </c>
    </row>
    <row r="374" spans="1:2" x14ac:dyDescent="0.2">
      <c r="A374" s="68">
        <v>39273</v>
      </c>
      <c r="B374" s="67">
        <v>6.63</v>
      </c>
    </row>
    <row r="375" spans="1:2" x14ac:dyDescent="0.2">
      <c r="A375" s="68">
        <v>39274</v>
      </c>
      <c r="B375" s="67">
        <v>6.68</v>
      </c>
    </row>
    <row r="376" spans="1:2" x14ac:dyDescent="0.2">
      <c r="A376" s="68">
        <v>39275</v>
      </c>
      <c r="B376" s="67">
        <v>6.72</v>
      </c>
    </row>
    <row r="377" spans="1:2" x14ac:dyDescent="0.2">
      <c r="A377" s="68">
        <v>39276</v>
      </c>
      <c r="B377" s="67">
        <v>6.7</v>
      </c>
    </row>
    <row r="378" spans="1:2" x14ac:dyDescent="0.2">
      <c r="A378" s="68">
        <v>39279</v>
      </c>
      <c r="B378" s="67">
        <v>6.63</v>
      </c>
    </row>
    <row r="379" spans="1:2" x14ac:dyDescent="0.2">
      <c r="A379" s="68">
        <v>39280</v>
      </c>
      <c r="B379" s="67">
        <v>6.67</v>
      </c>
    </row>
    <row r="380" spans="1:2" x14ac:dyDescent="0.2">
      <c r="A380" s="68">
        <v>39281</v>
      </c>
      <c r="B380" s="67">
        <v>6.6</v>
      </c>
    </row>
    <row r="381" spans="1:2" x14ac:dyDescent="0.2">
      <c r="A381" s="68">
        <v>39282</v>
      </c>
      <c r="B381" s="67">
        <v>6.63</v>
      </c>
    </row>
    <row r="382" spans="1:2" x14ac:dyDescent="0.2">
      <c r="A382" s="68">
        <v>39283</v>
      </c>
      <c r="B382" s="67">
        <v>6.57</v>
      </c>
    </row>
    <row r="383" spans="1:2" x14ac:dyDescent="0.2">
      <c r="A383" s="68">
        <v>39286</v>
      </c>
      <c r="B383" s="67">
        <v>6.58</v>
      </c>
    </row>
    <row r="384" spans="1:2" x14ac:dyDescent="0.2">
      <c r="A384" s="68">
        <v>39287</v>
      </c>
      <c r="B384" s="67">
        <v>6.59</v>
      </c>
    </row>
    <row r="385" spans="1:2" x14ac:dyDescent="0.2">
      <c r="A385" s="68">
        <v>39288</v>
      </c>
      <c r="B385" s="67">
        <v>6.57</v>
      </c>
    </row>
    <row r="386" spans="1:2" x14ac:dyDescent="0.2">
      <c r="A386" s="68">
        <v>39289</v>
      </c>
      <c r="B386" s="67">
        <v>6.62</v>
      </c>
    </row>
    <row r="387" spans="1:2" x14ac:dyDescent="0.2">
      <c r="A387" s="68">
        <v>39290</v>
      </c>
      <c r="B387" s="67">
        <v>6.67</v>
      </c>
    </row>
    <row r="388" spans="1:2" x14ac:dyDescent="0.2">
      <c r="A388" s="68">
        <v>39293</v>
      </c>
      <c r="B388" s="67">
        <v>6.7</v>
      </c>
    </row>
    <row r="389" spans="1:2" x14ac:dyDescent="0.2">
      <c r="A389" s="68">
        <v>39294</v>
      </c>
      <c r="B389" s="67">
        <v>6.63</v>
      </c>
    </row>
    <row r="390" spans="1:2" x14ac:dyDescent="0.2">
      <c r="A390" s="68">
        <v>39295</v>
      </c>
      <c r="B390" s="67">
        <v>6.62</v>
      </c>
    </row>
    <row r="391" spans="1:2" x14ac:dyDescent="0.2">
      <c r="A391" s="68">
        <v>39296</v>
      </c>
      <c r="B391" s="67">
        <v>6.6</v>
      </c>
    </row>
    <row r="392" spans="1:2" x14ac:dyDescent="0.2">
      <c r="A392" s="68">
        <v>39297</v>
      </c>
      <c r="B392" s="67">
        <v>6.57</v>
      </c>
    </row>
    <row r="393" spans="1:2" x14ac:dyDescent="0.2">
      <c r="A393" s="68">
        <v>39300</v>
      </c>
      <c r="B393" s="67">
        <v>6.61</v>
      </c>
    </row>
    <row r="394" spans="1:2" x14ac:dyDescent="0.2">
      <c r="A394" s="68">
        <v>39301</v>
      </c>
      <c r="B394" s="67">
        <v>6.6</v>
      </c>
    </row>
    <row r="395" spans="1:2" x14ac:dyDescent="0.2">
      <c r="A395" s="68">
        <v>39302</v>
      </c>
      <c r="B395" s="67">
        <v>6.71</v>
      </c>
    </row>
    <row r="396" spans="1:2" x14ac:dyDescent="0.2">
      <c r="A396" s="68">
        <v>39303</v>
      </c>
      <c r="B396" s="67">
        <v>6.7</v>
      </c>
    </row>
    <row r="397" spans="1:2" x14ac:dyDescent="0.2">
      <c r="A397" s="68">
        <v>39304</v>
      </c>
      <c r="B397" s="67">
        <v>6.69</v>
      </c>
    </row>
    <row r="398" spans="1:2" x14ac:dyDescent="0.2">
      <c r="A398" s="68">
        <v>39307</v>
      </c>
      <c r="B398" s="67">
        <v>6.69</v>
      </c>
    </row>
    <row r="399" spans="1:2" x14ac:dyDescent="0.2">
      <c r="A399" s="68">
        <v>39308</v>
      </c>
      <c r="B399" s="67">
        <v>6.68</v>
      </c>
    </row>
    <row r="400" spans="1:2" x14ac:dyDescent="0.2">
      <c r="A400" s="68">
        <v>39309</v>
      </c>
      <c r="B400" s="67">
        <v>6.72</v>
      </c>
    </row>
    <row r="401" spans="1:2" x14ac:dyDescent="0.2">
      <c r="A401" s="68">
        <v>39310</v>
      </c>
      <c r="B401" s="67">
        <v>6.66</v>
      </c>
    </row>
    <row r="402" spans="1:2" x14ac:dyDescent="0.2">
      <c r="A402" s="68">
        <v>39311</v>
      </c>
      <c r="B402" s="67">
        <v>6.75</v>
      </c>
    </row>
    <row r="403" spans="1:2" x14ac:dyDescent="0.2">
      <c r="A403" s="68">
        <v>39314</v>
      </c>
      <c r="B403" s="67">
        <v>6.72</v>
      </c>
    </row>
    <row r="404" spans="1:2" x14ac:dyDescent="0.2">
      <c r="A404" s="68">
        <v>39315</v>
      </c>
      <c r="B404" s="67">
        <v>6.69</v>
      </c>
    </row>
    <row r="405" spans="1:2" x14ac:dyDescent="0.2">
      <c r="A405" s="68">
        <v>39316</v>
      </c>
      <c r="B405" s="67">
        <v>6.7</v>
      </c>
    </row>
    <row r="406" spans="1:2" x14ac:dyDescent="0.2">
      <c r="A406" s="68">
        <v>39317</v>
      </c>
      <c r="B406" s="67">
        <v>6.66</v>
      </c>
    </row>
    <row r="407" spans="1:2" x14ac:dyDescent="0.2">
      <c r="A407" s="68">
        <v>39318</v>
      </c>
      <c r="B407" s="67">
        <v>6.64</v>
      </c>
    </row>
    <row r="408" spans="1:2" x14ac:dyDescent="0.2">
      <c r="A408" s="68">
        <v>39321</v>
      </c>
      <c r="B408" s="67">
        <v>6.6</v>
      </c>
    </row>
    <row r="409" spans="1:2" x14ac:dyDescent="0.2">
      <c r="A409" s="68">
        <v>39322</v>
      </c>
      <c r="B409" s="67">
        <v>6.6</v>
      </c>
    </row>
    <row r="410" spans="1:2" x14ac:dyDescent="0.2">
      <c r="A410" s="68">
        <v>39323</v>
      </c>
      <c r="B410" s="67">
        <v>6.62</v>
      </c>
    </row>
    <row r="411" spans="1:2" x14ac:dyDescent="0.2">
      <c r="A411" s="68">
        <v>39324</v>
      </c>
      <c r="B411" s="67">
        <v>6.58</v>
      </c>
    </row>
    <row r="412" spans="1:2" x14ac:dyDescent="0.2">
      <c r="A412" s="68">
        <v>39325</v>
      </c>
      <c r="B412" s="67">
        <v>6.59</v>
      </c>
    </row>
    <row r="413" spans="1:2" x14ac:dyDescent="0.2">
      <c r="A413" s="68">
        <v>39328</v>
      </c>
      <c r="B413" s="69" t="e">
        <f>NA()</f>
        <v>#N/A</v>
      </c>
    </row>
    <row r="414" spans="1:2" x14ac:dyDescent="0.2">
      <c r="A414" s="68">
        <v>39329</v>
      </c>
      <c r="B414" s="67">
        <v>6.6</v>
      </c>
    </row>
    <row r="415" spans="1:2" x14ac:dyDescent="0.2">
      <c r="A415" s="68">
        <v>39330</v>
      </c>
      <c r="B415" s="67">
        <v>6.54</v>
      </c>
    </row>
    <row r="416" spans="1:2" x14ac:dyDescent="0.2">
      <c r="A416" s="68">
        <v>39331</v>
      </c>
      <c r="B416" s="67">
        <v>6.57</v>
      </c>
    </row>
    <row r="417" spans="1:2" x14ac:dyDescent="0.2">
      <c r="A417" s="68">
        <v>39332</v>
      </c>
      <c r="B417" s="67">
        <v>6.48</v>
      </c>
    </row>
    <row r="418" spans="1:2" x14ac:dyDescent="0.2">
      <c r="A418" s="68">
        <v>39335</v>
      </c>
      <c r="B418" s="67">
        <v>6.47</v>
      </c>
    </row>
    <row r="419" spans="1:2" x14ac:dyDescent="0.2">
      <c r="A419" s="68">
        <v>39336</v>
      </c>
      <c r="B419" s="67">
        <v>6.48</v>
      </c>
    </row>
    <row r="420" spans="1:2" x14ac:dyDescent="0.2">
      <c r="A420" s="68">
        <v>39337</v>
      </c>
      <c r="B420" s="67">
        <v>6.54</v>
      </c>
    </row>
    <row r="421" spans="1:2" x14ac:dyDescent="0.2">
      <c r="A421" s="68">
        <v>39338</v>
      </c>
      <c r="B421" s="67">
        <v>6.61</v>
      </c>
    </row>
    <row r="422" spans="1:2" x14ac:dyDescent="0.2">
      <c r="A422" s="68">
        <v>39339</v>
      </c>
      <c r="B422" s="67">
        <v>6.59</v>
      </c>
    </row>
    <row r="423" spans="1:2" x14ac:dyDescent="0.2">
      <c r="A423" s="68">
        <v>39342</v>
      </c>
      <c r="B423" s="67">
        <v>6.58</v>
      </c>
    </row>
    <row r="424" spans="1:2" x14ac:dyDescent="0.2">
      <c r="A424" s="68">
        <v>39343</v>
      </c>
      <c r="B424" s="67">
        <v>6.61</v>
      </c>
    </row>
    <row r="425" spans="1:2" x14ac:dyDescent="0.2">
      <c r="A425" s="68">
        <v>39344</v>
      </c>
      <c r="B425" s="67">
        <v>6.64</v>
      </c>
    </row>
    <row r="426" spans="1:2" x14ac:dyDescent="0.2">
      <c r="A426" s="68">
        <v>39345</v>
      </c>
      <c r="B426" s="67">
        <v>6.73</v>
      </c>
    </row>
    <row r="427" spans="1:2" x14ac:dyDescent="0.2">
      <c r="A427" s="68">
        <v>39346</v>
      </c>
      <c r="B427" s="67">
        <v>6.67</v>
      </c>
    </row>
    <row r="428" spans="1:2" x14ac:dyDescent="0.2">
      <c r="A428" s="68">
        <v>39349</v>
      </c>
      <c r="B428" s="67">
        <v>6.65</v>
      </c>
    </row>
    <row r="429" spans="1:2" x14ac:dyDescent="0.2">
      <c r="A429" s="68">
        <v>39350</v>
      </c>
      <c r="B429" s="67">
        <v>6.65</v>
      </c>
    </row>
    <row r="430" spans="1:2" x14ac:dyDescent="0.2">
      <c r="A430" s="68">
        <v>39351</v>
      </c>
      <c r="B430" s="67">
        <v>6.66</v>
      </c>
    </row>
    <row r="431" spans="1:2" x14ac:dyDescent="0.2">
      <c r="A431" s="68">
        <v>39352</v>
      </c>
      <c r="B431" s="67">
        <v>6.59</v>
      </c>
    </row>
    <row r="432" spans="1:2" x14ac:dyDescent="0.2">
      <c r="A432" s="68">
        <v>39353</v>
      </c>
      <c r="B432" s="67">
        <v>6.59</v>
      </c>
    </row>
    <row r="433" spans="1:2" x14ac:dyDescent="0.2">
      <c r="A433" s="68">
        <v>39356</v>
      </c>
      <c r="B433" s="67">
        <v>6.55</v>
      </c>
    </row>
    <row r="434" spans="1:2" x14ac:dyDescent="0.2">
      <c r="A434" s="68">
        <v>39357</v>
      </c>
      <c r="B434" s="67">
        <v>6.54</v>
      </c>
    </row>
    <row r="435" spans="1:2" x14ac:dyDescent="0.2">
      <c r="A435" s="68">
        <v>39358</v>
      </c>
      <c r="B435" s="67">
        <v>6.54</v>
      </c>
    </row>
    <row r="436" spans="1:2" x14ac:dyDescent="0.2">
      <c r="A436" s="68">
        <v>39359</v>
      </c>
      <c r="B436" s="67">
        <v>6.51</v>
      </c>
    </row>
    <row r="437" spans="1:2" x14ac:dyDescent="0.2">
      <c r="A437" s="68">
        <v>39360</v>
      </c>
      <c r="B437" s="67">
        <v>6.59</v>
      </c>
    </row>
    <row r="438" spans="1:2" x14ac:dyDescent="0.2">
      <c r="A438" s="68">
        <v>39363</v>
      </c>
      <c r="B438" s="69" t="e">
        <f>NA()</f>
        <v>#N/A</v>
      </c>
    </row>
    <row r="439" spans="1:2" x14ac:dyDescent="0.2">
      <c r="A439" s="68">
        <v>39364</v>
      </c>
      <c r="B439" s="67">
        <v>6.57</v>
      </c>
    </row>
    <row r="440" spans="1:2" x14ac:dyDescent="0.2">
      <c r="A440" s="68">
        <v>39365</v>
      </c>
      <c r="B440" s="67">
        <v>6.56</v>
      </c>
    </row>
    <row r="441" spans="1:2" x14ac:dyDescent="0.2">
      <c r="A441" s="68">
        <v>39366</v>
      </c>
      <c r="B441" s="67">
        <v>6.56</v>
      </c>
    </row>
    <row r="442" spans="1:2" x14ac:dyDescent="0.2">
      <c r="A442" s="68">
        <v>39367</v>
      </c>
      <c r="B442" s="67">
        <v>6.57</v>
      </c>
    </row>
    <row r="443" spans="1:2" x14ac:dyDescent="0.2">
      <c r="A443" s="68">
        <v>39370</v>
      </c>
      <c r="B443" s="67">
        <v>6.57</v>
      </c>
    </row>
    <row r="444" spans="1:2" x14ac:dyDescent="0.2">
      <c r="A444" s="68">
        <v>39371</v>
      </c>
      <c r="B444" s="67">
        <v>6.58</v>
      </c>
    </row>
    <row r="445" spans="1:2" x14ac:dyDescent="0.2">
      <c r="A445" s="68">
        <v>39372</v>
      </c>
      <c r="B445" s="67">
        <v>6.48</v>
      </c>
    </row>
    <row r="446" spans="1:2" x14ac:dyDescent="0.2">
      <c r="A446" s="68">
        <v>39373</v>
      </c>
      <c r="B446" s="67">
        <v>6.46</v>
      </c>
    </row>
    <row r="447" spans="1:2" x14ac:dyDescent="0.2">
      <c r="A447" s="68">
        <v>39374</v>
      </c>
      <c r="B447" s="67">
        <v>6.38</v>
      </c>
    </row>
    <row r="448" spans="1:2" x14ac:dyDescent="0.2">
      <c r="A448" s="68">
        <v>39377</v>
      </c>
      <c r="B448" s="67">
        <v>6.38</v>
      </c>
    </row>
    <row r="449" spans="1:2" x14ac:dyDescent="0.2">
      <c r="A449" s="68">
        <v>39378</v>
      </c>
      <c r="B449" s="67">
        <v>6.39</v>
      </c>
    </row>
    <row r="450" spans="1:2" x14ac:dyDescent="0.2">
      <c r="A450" s="68">
        <v>39379</v>
      </c>
      <c r="B450" s="67">
        <v>6.34</v>
      </c>
    </row>
    <row r="451" spans="1:2" x14ac:dyDescent="0.2">
      <c r="A451" s="68">
        <v>39380</v>
      </c>
      <c r="B451" s="67">
        <v>6.36</v>
      </c>
    </row>
    <row r="452" spans="1:2" x14ac:dyDescent="0.2">
      <c r="A452" s="68">
        <v>39381</v>
      </c>
      <c r="B452" s="67">
        <v>6.39</v>
      </c>
    </row>
    <row r="453" spans="1:2" x14ac:dyDescent="0.2">
      <c r="A453" s="68">
        <v>39384</v>
      </c>
      <c r="B453" s="67">
        <v>6.37</v>
      </c>
    </row>
    <row r="454" spans="1:2" x14ac:dyDescent="0.2">
      <c r="A454" s="68">
        <v>39385</v>
      </c>
      <c r="B454" s="67">
        <v>6.39</v>
      </c>
    </row>
    <row r="455" spans="1:2" x14ac:dyDescent="0.2">
      <c r="A455" s="68">
        <v>39386</v>
      </c>
      <c r="B455" s="67">
        <v>6.47</v>
      </c>
    </row>
    <row r="456" spans="1:2" x14ac:dyDescent="0.2">
      <c r="A456" s="68">
        <v>39387</v>
      </c>
      <c r="B456" s="67">
        <v>6.37</v>
      </c>
    </row>
    <row r="457" spans="1:2" x14ac:dyDescent="0.2">
      <c r="A457" s="68">
        <v>39388</v>
      </c>
      <c r="B457" s="67">
        <v>6.35</v>
      </c>
    </row>
    <row r="458" spans="1:2" x14ac:dyDescent="0.2">
      <c r="A458" s="68">
        <v>39391</v>
      </c>
      <c r="B458" s="67">
        <v>6.37</v>
      </c>
    </row>
    <row r="459" spans="1:2" x14ac:dyDescent="0.2">
      <c r="A459" s="68">
        <v>39392</v>
      </c>
      <c r="B459" s="67">
        <v>6.41</v>
      </c>
    </row>
    <row r="460" spans="1:2" x14ac:dyDescent="0.2">
      <c r="A460" s="68">
        <v>39393</v>
      </c>
      <c r="B460" s="67">
        <v>6.44</v>
      </c>
    </row>
    <row r="461" spans="1:2" x14ac:dyDescent="0.2">
      <c r="A461" s="68">
        <v>39394</v>
      </c>
      <c r="B461" s="67">
        <v>6.44</v>
      </c>
    </row>
    <row r="462" spans="1:2" x14ac:dyDescent="0.2">
      <c r="A462" s="68">
        <v>39395</v>
      </c>
      <c r="B462" s="67">
        <v>6.41</v>
      </c>
    </row>
    <row r="463" spans="1:2" x14ac:dyDescent="0.2">
      <c r="A463" s="68">
        <v>39398</v>
      </c>
      <c r="B463" s="69" t="e">
        <f>NA()</f>
        <v>#N/A</v>
      </c>
    </row>
    <row r="464" spans="1:2" x14ac:dyDescent="0.2">
      <c r="A464" s="68">
        <v>39399</v>
      </c>
      <c r="B464" s="67">
        <v>6.44</v>
      </c>
    </row>
    <row r="465" spans="1:2" x14ac:dyDescent="0.2">
      <c r="A465" s="68">
        <v>39400</v>
      </c>
      <c r="B465" s="67">
        <v>6.44</v>
      </c>
    </row>
    <row r="466" spans="1:2" x14ac:dyDescent="0.2">
      <c r="A466" s="68">
        <v>39401</v>
      </c>
      <c r="B466" s="67">
        <v>6.39</v>
      </c>
    </row>
    <row r="467" spans="1:2" x14ac:dyDescent="0.2">
      <c r="A467" s="68">
        <v>39402</v>
      </c>
      <c r="B467" s="67">
        <v>6.41</v>
      </c>
    </row>
    <row r="468" spans="1:2" x14ac:dyDescent="0.2">
      <c r="A468" s="68">
        <v>39405</v>
      </c>
      <c r="B468" s="67">
        <v>6.37</v>
      </c>
    </row>
    <row r="469" spans="1:2" x14ac:dyDescent="0.2">
      <c r="A469" s="68">
        <v>39406</v>
      </c>
      <c r="B469" s="67">
        <v>6.41</v>
      </c>
    </row>
    <row r="470" spans="1:2" x14ac:dyDescent="0.2">
      <c r="A470" s="68">
        <v>39407</v>
      </c>
      <c r="B470" s="67">
        <v>6.41</v>
      </c>
    </row>
    <row r="471" spans="1:2" x14ac:dyDescent="0.2">
      <c r="A471" s="68">
        <v>39408</v>
      </c>
      <c r="B471" s="69" t="e">
        <f>NA()</f>
        <v>#N/A</v>
      </c>
    </row>
    <row r="472" spans="1:2" x14ac:dyDescent="0.2">
      <c r="A472" s="68">
        <v>39409</v>
      </c>
      <c r="B472" s="67">
        <v>6.38</v>
      </c>
    </row>
    <row r="473" spans="1:2" x14ac:dyDescent="0.2">
      <c r="A473" s="68">
        <v>39412</v>
      </c>
      <c r="B473" s="67">
        <v>6.23</v>
      </c>
    </row>
    <row r="474" spans="1:2" x14ac:dyDescent="0.2">
      <c r="A474" s="68">
        <v>39413</v>
      </c>
      <c r="B474" s="67">
        <v>6.36</v>
      </c>
    </row>
    <row r="475" spans="1:2" x14ac:dyDescent="0.2">
      <c r="A475" s="68">
        <v>39414</v>
      </c>
      <c r="B475" s="67">
        <v>6.43</v>
      </c>
    </row>
    <row r="476" spans="1:2" x14ac:dyDescent="0.2">
      <c r="A476" s="68">
        <v>39415</v>
      </c>
      <c r="B476" s="67">
        <v>6.4</v>
      </c>
    </row>
    <row r="477" spans="1:2" x14ac:dyDescent="0.2">
      <c r="A477" s="68">
        <v>39416</v>
      </c>
      <c r="B477" s="67">
        <v>6.44</v>
      </c>
    </row>
    <row r="478" spans="1:2" x14ac:dyDescent="0.2">
      <c r="A478" s="68">
        <v>39419</v>
      </c>
      <c r="B478" s="67">
        <v>6.41</v>
      </c>
    </row>
    <row r="479" spans="1:2" x14ac:dyDescent="0.2">
      <c r="A479" s="68">
        <v>39420</v>
      </c>
      <c r="B479" s="67">
        <v>6.42</v>
      </c>
    </row>
    <row r="480" spans="1:2" x14ac:dyDescent="0.2">
      <c r="A480" s="68">
        <v>39421</v>
      </c>
      <c r="B480" s="67">
        <v>6.5</v>
      </c>
    </row>
    <row r="481" spans="1:2" x14ac:dyDescent="0.2">
      <c r="A481" s="68">
        <v>39422</v>
      </c>
      <c r="B481" s="67">
        <v>6.61</v>
      </c>
    </row>
    <row r="482" spans="1:2" x14ac:dyDescent="0.2">
      <c r="A482" s="68">
        <v>39423</v>
      </c>
      <c r="B482" s="67">
        <v>6.73</v>
      </c>
    </row>
    <row r="483" spans="1:2" x14ac:dyDescent="0.2">
      <c r="A483" s="68">
        <v>39426</v>
      </c>
      <c r="B483" s="67">
        <v>6.74</v>
      </c>
    </row>
    <row r="484" spans="1:2" x14ac:dyDescent="0.2">
      <c r="A484" s="68">
        <v>39427</v>
      </c>
      <c r="B484" s="67">
        <v>6.61</v>
      </c>
    </row>
    <row r="485" spans="1:2" x14ac:dyDescent="0.2">
      <c r="A485" s="68">
        <v>39428</v>
      </c>
      <c r="B485" s="67">
        <v>6.68</v>
      </c>
    </row>
    <row r="486" spans="1:2" x14ac:dyDescent="0.2">
      <c r="A486" s="68">
        <v>39429</v>
      </c>
      <c r="B486" s="67">
        <v>6.76</v>
      </c>
    </row>
    <row r="487" spans="1:2" x14ac:dyDescent="0.2">
      <c r="A487" s="68">
        <v>39430</v>
      </c>
      <c r="B487" s="67">
        <v>6.79</v>
      </c>
    </row>
    <row r="488" spans="1:2" x14ac:dyDescent="0.2">
      <c r="A488" s="68">
        <v>39433</v>
      </c>
      <c r="B488" s="67">
        <v>6.75</v>
      </c>
    </row>
    <row r="489" spans="1:2" x14ac:dyDescent="0.2">
      <c r="A489" s="68">
        <v>39434</v>
      </c>
      <c r="B489" s="67">
        <v>6.66</v>
      </c>
    </row>
    <row r="490" spans="1:2" x14ac:dyDescent="0.2">
      <c r="A490" s="68">
        <v>39435</v>
      </c>
      <c r="B490" s="67">
        <v>6.6</v>
      </c>
    </row>
    <row r="491" spans="1:2" x14ac:dyDescent="0.2">
      <c r="A491" s="68">
        <v>39436</v>
      </c>
      <c r="B491" s="67">
        <v>6.55</v>
      </c>
    </row>
    <row r="492" spans="1:2" x14ac:dyDescent="0.2">
      <c r="A492" s="68">
        <v>39437</v>
      </c>
      <c r="B492" s="67">
        <v>6.68</v>
      </c>
    </row>
    <row r="493" spans="1:2" x14ac:dyDescent="0.2">
      <c r="A493" s="68">
        <v>39440</v>
      </c>
      <c r="B493" s="67">
        <v>6.72</v>
      </c>
    </row>
    <row r="494" spans="1:2" x14ac:dyDescent="0.2">
      <c r="A494" s="68">
        <v>39441</v>
      </c>
      <c r="B494" s="69" t="e">
        <f>NA()</f>
        <v>#N/A</v>
      </c>
    </row>
    <row r="495" spans="1:2" x14ac:dyDescent="0.2">
      <c r="A495" s="68">
        <v>39442</v>
      </c>
      <c r="B495" s="67">
        <v>6.79</v>
      </c>
    </row>
    <row r="496" spans="1:2" x14ac:dyDescent="0.2">
      <c r="A496" s="68">
        <v>39443</v>
      </c>
      <c r="B496" s="67">
        <v>6.73</v>
      </c>
    </row>
    <row r="497" spans="1:2" x14ac:dyDescent="0.2">
      <c r="A497" s="68">
        <v>39444</v>
      </c>
      <c r="B497" s="67">
        <v>6.62</v>
      </c>
    </row>
    <row r="498" spans="1:2" x14ac:dyDescent="0.2">
      <c r="A498" s="68">
        <v>39447</v>
      </c>
      <c r="B498" s="67">
        <v>6.56</v>
      </c>
    </row>
    <row r="499" spans="1:2" x14ac:dyDescent="0.2">
      <c r="A499" s="68">
        <v>39448</v>
      </c>
      <c r="B499" s="69" t="e">
        <f>NA()</f>
        <v>#N/A</v>
      </c>
    </row>
    <row r="500" spans="1:2" x14ac:dyDescent="0.2">
      <c r="A500" s="68">
        <v>39449</v>
      </c>
      <c r="B500" s="67">
        <v>6.45</v>
      </c>
    </row>
    <row r="501" spans="1:2" x14ac:dyDescent="0.2">
      <c r="A501" s="68">
        <v>39450</v>
      </c>
      <c r="B501" s="67">
        <v>6.48</v>
      </c>
    </row>
    <row r="502" spans="1:2" x14ac:dyDescent="0.2">
      <c r="A502" s="68">
        <v>39451</v>
      </c>
      <c r="B502" s="67">
        <v>6.47</v>
      </c>
    </row>
    <row r="503" spans="1:2" x14ac:dyDescent="0.2">
      <c r="A503" s="68">
        <v>39454</v>
      </c>
      <c r="B503" s="67">
        <v>6.46</v>
      </c>
    </row>
    <row r="504" spans="1:2" x14ac:dyDescent="0.2">
      <c r="A504" s="68">
        <v>39455</v>
      </c>
      <c r="B504" s="67">
        <v>6.49</v>
      </c>
    </row>
    <row r="505" spans="1:2" x14ac:dyDescent="0.2">
      <c r="A505" s="68">
        <v>39456</v>
      </c>
      <c r="B505" s="67">
        <v>6.49</v>
      </c>
    </row>
    <row r="506" spans="1:2" x14ac:dyDescent="0.2">
      <c r="A506" s="68">
        <v>39457</v>
      </c>
      <c r="B506" s="67">
        <v>6.64</v>
      </c>
    </row>
    <row r="507" spans="1:2" x14ac:dyDescent="0.2">
      <c r="A507" s="68">
        <v>39458</v>
      </c>
      <c r="B507" s="67">
        <v>6.59</v>
      </c>
    </row>
    <row r="508" spans="1:2" x14ac:dyDescent="0.2">
      <c r="A508" s="68">
        <v>39461</v>
      </c>
      <c r="B508" s="67">
        <v>6.57</v>
      </c>
    </row>
    <row r="509" spans="1:2" x14ac:dyDescent="0.2">
      <c r="A509" s="68">
        <v>39462</v>
      </c>
      <c r="B509" s="67">
        <v>6.5</v>
      </c>
    </row>
    <row r="510" spans="1:2" x14ac:dyDescent="0.2">
      <c r="A510" s="68">
        <v>39463</v>
      </c>
      <c r="B510" s="67">
        <v>6.51</v>
      </c>
    </row>
    <row r="511" spans="1:2" x14ac:dyDescent="0.2">
      <c r="A511" s="68">
        <v>39464</v>
      </c>
      <c r="B511" s="67">
        <v>6.47</v>
      </c>
    </row>
    <row r="512" spans="1:2" x14ac:dyDescent="0.2">
      <c r="A512" s="68">
        <v>39465</v>
      </c>
      <c r="B512" s="67">
        <v>6.53</v>
      </c>
    </row>
    <row r="513" spans="1:2" x14ac:dyDescent="0.2">
      <c r="A513" s="68">
        <v>39468</v>
      </c>
      <c r="B513" s="69" t="e">
        <f>NA()</f>
        <v>#N/A</v>
      </c>
    </row>
    <row r="514" spans="1:2" x14ac:dyDescent="0.2">
      <c r="A514" s="68">
        <v>39469</v>
      </c>
      <c r="B514" s="67">
        <v>6.5</v>
      </c>
    </row>
    <row r="515" spans="1:2" x14ac:dyDescent="0.2">
      <c r="A515" s="68">
        <v>39470</v>
      </c>
      <c r="B515" s="67">
        <v>6.46</v>
      </c>
    </row>
    <row r="516" spans="1:2" x14ac:dyDescent="0.2">
      <c r="A516" s="68">
        <v>39471</v>
      </c>
      <c r="B516" s="67">
        <v>6.63</v>
      </c>
    </row>
    <row r="517" spans="1:2" x14ac:dyDescent="0.2">
      <c r="A517" s="68">
        <v>39472</v>
      </c>
      <c r="B517" s="67">
        <v>6.56</v>
      </c>
    </row>
    <row r="518" spans="1:2" x14ac:dyDescent="0.2">
      <c r="A518" s="68">
        <v>39475</v>
      </c>
      <c r="B518" s="67">
        <v>6.58</v>
      </c>
    </row>
    <row r="519" spans="1:2" x14ac:dyDescent="0.2">
      <c r="A519" s="68">
        <v>39476</v>
      </c>
      <c r="B519" s="67">
        <v>6.63</v>
      </c>
    </row>
    <row r="520" spans="1:2" x14ac:dyDescent="0.2">
      <c r="A520" s="68">
        <v>39477</v>
      </c>
      <c r="B520" s="67">
        <v>6.72</v>
      </c>
    </row>
    <row r="521" spans="1:2" x14ac:dyDescent="0.2">
      <c r="A521" s="68">
        <v>39478</v>
      </c>
      <c r="B521" s="67">
        <v>6.63</v>
      </c>
    </row>
    <row r="522" spans="1:2" x14ac:dyDescent="0.2">
      <c r="A522" s="68">
        <v>39479</v>
      </c>
      <c r="B522" s="67">
        <v>6.6</v>
      </c>
    </row>
    <row r="523" spans="1:2" x14ac:dyDescent="0.2">
      <c r="A523" s="68">
        <v>39482</v>
      </c>
      <c r="B523" s="67">
        <v>6.66</v>
      </c>
    </row>
    <row r="524" spans="1:2" x14ac:dyDescent="0.2">
      <c r="A524" s="68">
        <v>39483</v>
      </c>
      <c r="B524" s="67">
        <v>6.62</v>
      </c>
    </row>
    <row r="525" spans="1:2" x14ac:dyDescent="0.2">
      <c r="A525" s="68">
        <v>39484</v>
      </c>
      <c r="B525" s="67">
        <v>6.66</v>
      </c>
    </row>
    <row r="526" spans="1:2" x14ac:dyDescent="0.2">
      <c r="A526" s="68">
        <v>39485</v>
      </c>
      <c r="B526" s="67">
        <v>6.8</v>
      </c>
    </row>
    <row r="527" spans="1:2" x14ac:dyDescent="0.2">
      <c r="A527" s="68">
        <v>39486</v>
      </c>
      <c r="B527" s="67">
        <v>6.73</v>
      </c>
    </row>
    <row r="528" spans="1:2" x14ac:dyDescent="0.2">
      <c r="A528" s="68">
        <v>39489</v>
      </c>
      <c r="B528" s="67">
        <v>6.71</v>
      </c>
    </row>
    <row r="529" spans="1:2" x14ac:dyDescent="0.2">
      <c r="A529" s="68">
        <v>39490</v>
      </c>
      <c r="B529" s="67">
        <v>6.77</v>
      </c>
    </row>
    <row r="530" spans="1:2" x14ac:dyDescent="0.2">
      <c r="A530" s="68">
        <v>39491</v>
      </c>
      <c r="B530" s="67">
        <v>6.81</v>
      </c>
    </row>
    <row r="531" spans="1:2" x14ac:dyDescent="0.2">
      <c r="A531" s="68">
        <v>39492</v>
      </c>
      <c r="B531" s="67">
        <v>6.95</v>
      </c>
    </row>
    <row r="532" spans="1:2" x14ac:dyDescent="0.2">
      <c r="A532" s="68">
        <v>39493</v>
      </c>
      <c r="B532" s="67">
        <v>6.9</v>
      </c>
    </row>
    <row r="533" spans="1:2" x14ac:dyDescent="0.2">
      <c r="A533" s="68">
        <v>39496</v>
      </c>
      <c r="B533" s="69" t="e">
        <f>NA()</f>
        <v>#N/A</v>
      </c>
    </row>
    <row r="534" spans="1:2" x14ac:dyDescent="0.2">
      <c r="A534" s="68">
        <v>39497</v>
      </c>
      <c r="B534" s="67">
        <v>6.96</v>
      </c>
    </row>
    <row r="535" spans="1:2" x14ac:dyDescent="0.2">
      <c r="A535" s="68">
        <v>39498</v>
      </c>
      <c r="B535" s="67">
        <v>6.96</v>
      </c>
    </row>
    <row r="536" spans="1:2" x14ac:dyDescent="0.2">
      <c r="A536" s="68">
        <v>39499</v>
      </c>
      <c r="B536" s="67">
        <v>6.87</v>
      </c>
    </row>
    <row r="537" spans="1:2" x14ac:dyDescent="0.2">
      <c r="A537" s="68">
        <v>39500</v>
      </c>
      <c r="B537" s="67">
        <v>6.91</v>
      </c>
    </row>
    <row r="538" spans="1:2" x14ac:dyDescent="0.2">
      <c r="A538" s="68">
        <v>39503</v>
      </c>
      <c r="B538" s="67">
        <v>6.99</v>
      </c>
    </row>
    <row r="539" spans="1:2" x14ac:dyDescent="0.2">
      <c r="A539" s="68">
        <v>39504</v>
      </c>
      <c r="B539" s="67">
        <v>6.98</v>
      </c>
    </row>
    <row r="540" spans="1:2" x14ac:dyDescent="0.2">
      <c r="A540" s="68">
        <v>39505</v>
      </c>
      <c r="B540" s="67">
        <v>6.96</v>
      </c>
    </row>
    <row r="541" spans="1:2" x14ac:dyDescent="0.2">
      <c r="A541" s="68">
        <v>39506</v>
      </c>
      <c r="B541" s="67">
        <v>6.88</v>
      </c>
    </row>
    <row r="542" spans="1:2" x14ac:dyDescent="0.2">
      <c r="A542" s="68">
        <v>39507</v>
      </c>
      <c r="B542" s="67">
        <v>6.75</v>
      </c>
    </row>
    <row r="543" spans="1:2" x14ac:dyDescent="0.2">
      <c r="A543" s="68">
        <v>39510</v>
      </c>
      <c r="B543" s="67">
        <v>6.76</v>
      </c>
    </row>
    <row r="544" spans="1:2" x14ac:dyDescent="0.2">
      <c r="A544" s="68">
        <v>39511</v>
      </c>
      <c r="B544" s="67">
        <v>6.82</v>
      </c>
    </row>
    <row r="545" spans="1:2" x14ac:dyDescent="0.2">
      <c r="A545" s="68">
        <v>39512</v>
      </c>
      <c r="B545" s="67">
        <v>6.96</v>
      </c>
    </row>
    <row r="546" spans="1:2" x14ac:dyDescent="0.2">
      <c r="A546" s="68">
        <v>39513</v>
      </c>
      <c r="B546" s="67">
        <v>6.97</v>
      </c>
    </row>
    <row r="547" spans="1:2" x14ac:dyDescent="0.2">
      <c r="A547" s="68">
        <v>39514</v>
      </c>
      <c r="B547" s="67">
        <v>6.95</v>
      </c>
    </row>
    <row r="548" spans="1:2" x14ac:dyDescent="0.2">
      <c r="A548" s="68">
        <v>39517</v>
      </c>
      <c r="B548" s="67">
        <v>6.89</v>
      </c>
    </row>
    <row r="549" spans="1:2" x14ac:dyDescent="0.2">
      <c r="A549" s="68">
        <v>39518</v>
      </c>
      <c r="B549" s="67">
        <v>6.99</v>
      </c>
    </row>
    <row r="550" spans="1:2" x14ac:dyDescent="0.2">
      <c r="A550" s="68">
        <v>39519</v>
      </c>
      <c r="B550" s="67">
        <v>6.88</v>
      </c>
    </row>
    <row r="551" spans="1:2" x14ac:dyDescent="0.2">
      <c r="A551" s="68">
        <v>39520</v>
      </c>
      <c r="B551" s="67">
        <v>6.95</v>
      </c>
    </row>
    <row r="552" spans="1:2" x14ac:dyDescent="0.2">
      <c r="A552" s="68">
        <v>39521</v>
      </c>
      <c r="B552" s="67">
        <v>6.86</v>
      </c>
    </row>
    <row r="553" spans="1:2" x14ac:dyDescent="0.2">
      <c r="A553" s="68">
        <v>39524</v>
      </c>
      <c r="B553" s="67">
        <v>6.84</v>
      </c>
    </row>
    <row r="554" spans="1:2" x14ac:dyDescent="0.2">
      <c r="A554" s="68">
        <v>39525</v>
      </c>
      <c r="B554" s="67">
        <v>6.87</v>
      </c>
    </row>
    <row r="555" spans="1:2" x14ac:dyDescent="0.2">
      <c r="A555" s="68">
        <v>39526</v>
      </c>
      <c r="B555" s="67">
        <v>6.82</v>
      </c>
    </row>
    <row r="556" spans="1:2" x14ac:dyDescent="0.2">
      <c r="A556" s="68">
        <v>39527</v>
      </c>
      <c r="B556" s="67">
        <v>6.76</v>
      </c>
    </row>
    <row r="557" spans="1:2" x14ac:dyDescent="0.2">
      <c r="A557" s="68">
        <v>39528</v>
      </c>
      <c r="B557" s="69" t="e">
        <f>NA()</f>
        <v>#N/A</v>
      </c>
    </row>
    <row r="558" spans="1:2" x14ac:dyDescent="0.2">
      <c r="A558" s="68">
        <v>39531</v>
      </c>
      <c r="B558" s="67">
        <v>6.9</v>
      </c>
    </row>
    <row r="559" spans="1:2" x14ac:dyDescent="0.2">
      <c r="A559" s="68">
        <v>39532</v>
      </c>
      <c r="B559" s="67">
        <v>6.9</v>
      </c>
    </row>
    <row r="560" spans="1:2" x14ac:dyDescent="0.2">
      <c r="A560" s="68">
        <v>39533</v>
      </c>
      <c r="B560" s="67">
        <v>6.92</v>
      </c>
    </row>
    <row r="561" spans="1:2" x14ac:dyDescent="0.2">
      <c r="A561" s="68">
        <v>39534</v>
      </c>
      <c r="B561" s="67">
        <v>6.97</v>
      </c>
    </row>
    <row r="562" spans="1:2" x14ac:dyDescent="0.2">
      <c r="A562" s="68">
        <v>39535</v>
      </c>
      <c r="B562" s="67">
        <v>6.94</v>
      </c>
    </row>
    <row r="563" spans="1:2" x14ac:dyDescent="0.2">
      <c r="A563" s="68">
        <v>39538</v>
      </c>
      <c r="B563" s="67">
        <v>6.9</v>
      </c>
    </row>
    <row r="564" spans="1:2" x14ac:dyDescent="0.2">
      <c r="A564" s="68">
        <v>39539</v>
      </c>
      <c r="B564" s="67">
        <v>7</v>
      </c>
    </row>
    <row r="565" spans="1:2" x14ac:dyDescent="0.2">
      <c r="A565" s="68">
        <v>39540</v>
      </c>
      <c r="B565" s="67">
        <v>7</v>
      </c>
    </row>
    <row r="566" spans="1:2" x14ac:dyDescent="0.2">
      <c r="A566" s="68">
        <v>39541</v>
      </c>
      <c r="B566" s="67">
        <v>6.99</v>
      </c>
    </row>
    <row r="567" spans="1:2" x14ac:dyDescent="0.2">
      <c r="A567" s="68">
        <v>39542</v>
      </c>
      <c r="B567" s="67">
        <v>6.9</v>
      </c>
    </row>
    <row r="568" spans="1:2" x14ac:dyDescent="0.2">
      <c r="A568" s="68">
        <v>39545</v>
      </c>
      <c r="B568" s="67">
        <v>6.94</v>
      </c>
    </row>
    <row r="569" spans="1:2" x14ac:dyDescent="0.2">
      <c r="A569" s="68">
        <v>39546</v>
      </c>
      <c r="B569" s="67">
        <v>6.95</v>
      </c>
    </row>
    <row r="570" spans="1:2" x14ac:dyDescent="0.2">
      <c r="A570" s="68">
        <v>39547</v>
      </c>
      <c r="B570" s="67">
        <v>6.87</v>
      </c>
    </row>
    <row r="571" spans="1:2" x14ac:dyDescent="0.2">
      <c r="A571" s="68">
        <v>39548</v>
      </c>
      <c r="B571" s="67">
        <v>6.9</v>
      </c>
    </row>
    <row r="572" spans="1:2" x14ac:dyDescent="0.2">
      <c r="A572" s="68">
        <v>39549</v>
      </c>
      <c r="B572" s="67">
        <v>6.87</v>
      </c>
    </row>
    <row r="573" spans="1:2" x14ac:dyDescent="0.2">
      <c r="A573" s="68">
        <v>39552</v>
      </c>
      <c r="B573" s="67">
        <v>6.92</v>
      </c>
    </row>
    <row r="574" spans="1:2" x14ac:dyDescent="0.2">
      <c r="A574" s="68">
        <v>39553</v>
      </c>
      <c r="B574" s="67">
        <v>6.99</v>
      </c>
    </row>
    <row r="575" spans="1:2" x14ac:dyDescent="0.2">
      <c r="A575" s="68">
        <v>39554</v>
      </c>
      <c r="B575" s="67">
        <v>7.11</v>
      </c>
    </row>
    <row r="576" spans="1:2" x14ac:dyDescent="0.2">
      <c r="A576" s="68">
        <v>39555</v>
      </c>
      <c r="B576" s="67">
        <v>7.09</v>
      </c>
    </row>
    <row r="577" spans="1:2" x14ac:dyDescent="0.2">
      <c r="A577" s="68">
        <v>39556</v>
      </c>
      <c r="B577" s="67">
        <v>7.03</v>
      </c>
    </row>
    <row r="578" spans="1:2" x14ac:dyDescent="0.2">
      <c r="A578" s="68">
        <v>39559</v>
      </c>
      <c r="B578" s="67">
        <v>6.97</v>
      </c>
    </row>
    <row r="579" spans="1:2" x14ac:dyDescent="0.2">
      <c r="A579" s="68">
        <v>39560</v>
      </c>
      <c r="B579" s="67">
        <v>6.95</v>
      </c>
    </row>
    <row r="580" spans="1:2" x14ac:dyDescent="0.2">
      <c r="A580" s="68">
        <v>39561</v>
      </c>
      <c r="B580" s="67">
        <v>6.95</v>
      </c>
    </row>
    <row r="581" spans="1:2" x14ac:dyDescent="0.2">
      <c r="A581" s="68">
        <v>39562</v>
      </c>
      <c r="B581" s="67">
        <v>7</v>
      </c>
    </row>
    <row r="582" spans="1:2" x14ac:dyDescent="0.2">
      <c r="A582" s="68">
        <v>39563</v>
      </c>
      <c r="B582" s="67">
        <v>7.05</v>
      </c>
    </row>
    <row r="583" spans="1:2" x14ac:dyDescent="0.2">
      <c r="A583" s="68">
        <v>39566</v>
      </c>
      <c r="B583" s="67">
        <v>6.97</v>
      </c>
    </row>
    <row r="584" spans="1:2" x14ac:dyDescent="0.2">
      <c r="A584" s="68">
        <v>39567</v>
      </c>
      <c r="B584" s="67">
        <v>6.96</v>
      </c>
    </row>
    <row r="585" spans="1:2" x14ac:dyDescent="0.2">
      <c r="A585" s="68">
        <v>39568</v>
      </c>
      <c r="B585" s="67">
        <v>6.87</v>
      </c>
    </row>
    <row r="586" spans="1:2" x14ac:dyDescent="0.2">
      <c r="A586" s="68">
        <v>39569</v>
      </c>
      <c r="B586" s="67">
        <v>6.82</v>
      </c>
    </row>
    <row r="587" spans="1:2" x14ac:dyDescent="0.2">
      <c r="A587" s="68">
        <v>39570</v>
      </c>
      <c r="B587" s="67">
        <v>6.86</v>
      </c>
    </row>
    <row r="588" spans="1:2" x14ac:dyDescent="0.2">
      <c r="A588" s="68">
        <v>39573</v>
      </c>
      <c r="B588" s="67">
        <v>6.89</v>
      </c>
    </row>
    <row r="589" spans="1:2" x14ac:dyDescent="0.2">
      <c r="A589" s="68">
        <v>39574</v>
      </c>
      <c r="B589" s="67">
        <v>6.94</v>
      </c>
    </row>
    <row r="590" spans="1:2" x14ac:dyDescent="0.2">
      <c r="A590" s="68">
        <v>39575</v>
      </c>
      <c r="B590" s="67">
        <v>6.92</v>
      </c>
    </row>
    <row r="591" spans="1:2" x14ac:dyDescent="0.2">
      <c r="A591" s="68">
        <v>39576</v>
      </c>
      <c r="B591" s="67">
        <v>6.87</v>
      </c>
    </row>
    <row r="592" spans="1:2" x14ac:dyDescent="0.2">
      <c r="A592" s="68">
        <v>39577</v>
      </c>
      <c r="B592" s="67">
        <v>6.84</v>
      </c>
    </row>
    <row r="593" spans="1:2" x14ac:dyDescent="0.2">
      <c r="A593" s="68">
        <v>39580</v>
      </c>
      <c r="B593" s="67">
        <v>6.84</v>
      </c>
    </row>
    <row r="594" spans="1:2" x14ac:dyDescent="0.2">
      <c r="A594" s="68">
        <v>39581</v>
      </c>
      <c r="B594" s="67">
        <v>6.94</v>
      </c>
    </row>
    <row r="595" spans="1:2" x14ac:dyDescent="0.2">
      <c r="A595" s="68">
        <v>39582</v>
      </c>
      <c r="B595" s="67">
        <v>6.98</v>
      </c>
    </row>
    <row r="596" spans="1:2" x14ac:dyDescent="0.2">
      <c r="A596" s="68">
        <v>39583</v>
      </c>
      <c r="B596" s="67">
        <v>6.91</v>
      </c>
    </row>
    <row r="597" spans="1:2" x14ac:dyDescent="0.2">
      <c r="A597" s="68">
        <v>39584</v>
      </c>
      <c r="B597" s="67">
        <v>6.91</v>
      </c>
    </row>
    <row r="598" spans="1:2" x14ac:dyDescent="0.2">
      <c r="A598" s="68">
        <v>39587</v>
      </c>
      <c r="B598" s="67">
        <v>6.9</v>
      </c>
    </row>
    <row r="599" spans="1:2" x14ac:dyDescent="0.2">
      <c r="A599" s="68">
        <v>39588</v>
      </c>
      <c r="B599" s="67">
        <v>6.86</v>
      </c>
    </row>
    <row r="600" spans="1:2" x14ac:dyDescent="0.2">
      <c r="A600" s="68">
        <v>39589</v>
      </c>
      <c r="B600" s="67">
        <v>6.89</v>
      </c>
    </row>
    <row r="601" spans="1:2" x14ac:dyDescent="0.2">
      <c r="A601" s="68">
        <v>39590</v>
      </c>
      <c r="B601" s="67">
        <v>6.98</v>
      </c>
    </row>
    <row r="602" spans="1:2" x14ac:dyDescent="0.2">
      <c r="A602" s="68">
        <v>39591</v>
      </c>
      <c r="B602" s="67">
        <v>6.91</v>
      </c>
    </row>
    <row r="603" spans="1:2" x14ac:dyDescent="0.2">
      <c r="A603" s="68">
        <v>39594</v>
      </c>
      <c r="B603" s="69" t="e">
        <f>NA()</f>
        <v>#N/A</v>
      </c>
    </row>
    <row r="604" spans="1:2" x14ac:dyDescent="0.2">
      <c r="A604" s="68">
        <v>39595</v>
      </c>
      <c r="B604" s="67">
        <v>7.01</v>
      </c>
    </row>
    <row r="605" spans="1:2" x14ac:dyDescent="0.2">
      <c r="A605" s="68">
        <v>39596</v>
      </c>
      <c r="B605" s="67">
        <v>7.06</v>
      </c>
    </row>
    <row r="606" spans="1:2" x14ac:dyDescent="0.2">
      <c r="A606" s="68">
        <v>39597</v>
      </c>
      <c r="B606" s="67">
        <v>7.12</v>
      </c>
    </row>
    <row r="607" spans="1:2" x14ac:dyDescent="0.2">
      <c r="A607" s="68">
        <v>39598</v>
      </c>
      <c r="B607" s="67">
        <v>7.06</v>
      </c>
    </row>
    <row r="608" spans="1:2" x14ac:dyDescent="0.2">
      <c r="A608" s="68">
        <v>39601</v>
      </c>
      <c r="B608" s="67">
        <v>7.03</v>
      </c>
    </row>
    <row r="609" spans="1:2" x14ac:dyDescent="0.2">
      <c r="A609" s="68">
        <v>39602</v>
      </c>
      <c r="B609" s="67">
        <v>6.95</v>
      </c>
    </row>
    <row r="610" spans="1:2" x14ac:dyDescent="0.2">
      <c r="A610" s="68">
        <v>39603</v>
      </c>
      <c r="B610" s="67">
        <v>7.02</v>
      </c>
    </row>
    <row r="611" spans="1:2" x14ac:dyDescent="0.2">
      <c r="A611" s="68">
        <v>39604</v>
      </c>
      <c r="B611" s="67">
        <v>7.07</v>
      </c>
    </row>
    <row r="612" spans="1:2" x14ac:dyDescent="0.2">
      <c r="A612" s="68">
        <v>39605</v>
      </c>
      <c r="B612" s="67">
        <v>6.98</v>
      </c>
    </row>
    <row r="613" spans="1:2" x14ac:dyDescent="0.2">
      <c r="A613" s="68">
        <v>39608</v>
      </c>
      <c r="B613" s="67">
        <v>6.96</v>
      </c>
    </row>
    <row r="614" spans="1:2" x14ac:dyDescent="0.2">
      <c r="A614" s="68">
        <v>39609</v>
      </c>
      <c r="B614" s="67">
        <v>7.05</v>
      </c>
    </row>
    <row r="615" spans="1:2" x14ac:dyDescent="0.2">
      <c r="A615" s="68">
        <v>39610</v>
      </c>
      <c r="B615" s="67">
        <v>7.07</v>
      </c>
    </row>
    <row r="616" spans="1:2" x14ac:dyDescent="0.2">
      <c r="A616" s="68">
        <v>39611</v>
      </c>
      <c r="B616" s="67">
        <v>7.13</v>
      </c>
    </row>
    <row r="617" spans="1:2" x14ac:dyDescent="0.2">
      <c r="A617" s="68">
        <v>39612</v>
      </c>
      <c r="B617" s="67">
        <v>7.17</v>
      </c>
    </row>
    <row r="618" spans="1:2" x14ac:dyDescent="0.2">
      <c r="A618" s="68">
        <v>39615</v>
      </c>
      <c r="B618" s="67">
        <v>7.17</v>
      </c>
    </row>
    <row r="619" spans="1:2" x14ac:dyDescent="0.2">
      <c r="A619" s="68">
        <v>39616</v>
      </c>
      <c r="B619" s="67">
        <v>7.17</v>
      </c>
    </row>
    <row r="620" spans="1:2" x14ac:dyDescent="0.2">
      <c r="A620" s="68">
        <v>39617</v>
      </c>
      <c r="B620" s="67">
        <v>7.11</v>
      </c>
    </row>
    <row r="621" spans="1:2" x14ac:dyDescent="0.2">
      <c r="A621" s="68">
        <v>39618</v>
      </c>
      <c r="B621" s="67">
        <v>7.14</v>
      </c>
    </row>
    <row r="622" spans="1:2" x14ac:dyDescent="0.2">
      <c r="A622" s="68">
        <v>39619</v>
      </c>
      <c r="B622" s="67">
        <v>7.11</v>
      </c>
    </row>
    <row r="623" spans="1:2" x14ac:dyDescent="0.2">
      <c r="A623" s="68">
        <v>39622</v>
      </c>
      <c r="B623" s="67">
        <v>7.12</v>
      </c>
    </row>
    <row r="624" spans="1:2" x14ac:dyDescent="0.2">
      <c r="A624" s="68">
        <v>39623</v>
      </c>
      <c r="B624" s="67">
        <v>7.08</v>
      </c>
    </row>
    <row r="625" spans="1:2" x14ac:dyDescent="0.2">
      <c r="A625" s="68">
        <v>39624</v>
      </c>
      <c r="B625" s="67">
        <v>7.08</v>
      </c>
    </row>
    <row r="626" spans="1:2" x14ac:dyDescent="0.2">
      <c r="A626" s="68">
        <v>39625</v>
      </c>
      <c r="B626" s="67">
        <v>7.07</v>
      </c>
    </row>
    <row r="627" spans="1:2" x14ac:dyDescent="0.2">
      <c r="A627" s="68">
        <v>39626</v>
      </c>
      <c r="B627" s="67">
        <v>7.03</v>
      </c>
    </row>
    <row r="628" spans="1:2" x14ac:dyDescent="0.2">
      <c r="A628" s="68">
        <v>39629</v>
      </c>
      <c r="B628" s="67">
        <v>7.04</v>
      </c>
    </row>
    <row r="629" spans="1:2" x14ac:dyDescent="0.2">
      <c r="A629" s="68">
        <v>39630</v>
      </c>
      <c r="B629" s="67">
        <v>7.07</v>
      </c>
    </row>
    <row r="630" spans="1:2" x14ac:dyDescent="0.2">
      <c r="A630" s="68">
        <v>39631</v>
      </c>
      <c r="B630" s="67">
        <v>7.04</v>
      </c>
    </row>
    <row r="631" spans="1:2" x14ac:dyDescent="0.2">
      <c r="A631" s="68">
        <v>39632</v>
      </c>
      <c r="B631" s="67">
        <v>7.07</v>
      </c>
    </row>
    <row r="632" spans="1:2" x14ac:dyDescent="0.2">
      <c r="A632" s="68">
        <v>39633</v>
      </c>
      <c r="B632" s="69" t="e">
        <f>NA()</f>
        <v>#N/A</v>
      </c>
    </row>
    <row r="633" spans="1:2" x14ac:dyDescent="0.2">
      <c r="A633" s="68">
        <v>39636</v>
      </c>
      <c r="B633" s="67">
        <v>7.05</v>
      </c>
    </row>
    <row r="634" spans="1:2" x14ac:dyDescent="0.2">
      <c r="A634" s="68">
        <v>39637</v>
      </c>
      <c r="B634" s="67">
        <v>7.02</v>
      </c>
    </row>
    <row r="635" spans="1:2" x14ac:dyDescent="0.2">
      <c r="A635" s="68">
        <v>39638</v>
      </c>
      <c r="B635" s="67">
        <v>6.99</v>
      </c>
    </row>
    <row r="636" spans="1:2" x14ac:dyDescent="0.2">
      <c r="A636" s="68">
        <v>39639</v>
      </c>
      <c r="B636" s="67">
        <v>7</v>
      </c>
    </row>
    <row r="637" spans="1:2" x14ac:dyDescent="0.2">
      <c r="A637" s="68">
        <v>39640</v>
      </c>
      <c r="B637" s="67">
        <v>7.11</v>
      </c>
    </row>
    <row r="638" spans="1:2" x14ac:dyDescent="0.2">
      <c r="A638" s="68">
        <v>39643</v>
      </c>
      <c r="B638" s="67">
        <v>7.06</v>
      </c>
    </row>
    <row r="639" spans="1:2" x14ac:dyDescent="0.2">
      <c r="A639" s="68">
        <v>39644</v>
      </c>
      <c r="B639" s="67">
        <v>7.09</v>
      </c>
    </row>
    <row r="640" spans="1:2" x14ac:dyDescent="0.2">
      <c r="A640" s="68">
        <v>39645</v>
      </c>
      <c r="B640" s="67">
        <v>7.21</v>
      </c>
    </row>
    <row r="641" spans="1:2" x14ac:dyDescent="0.2">
      <c r="A641" s="68">
        <v>39646</v>
      </c>
      <c r="B641" s="67">
        <v>7.27</v>
      </c>
    </row>
    <row r="642" spans="1:2" x14ac:dyDescent="0.2">
      <c r="A642" s="68">
        <v>39647</v>
      </c>
      <c r="B642" s="67">
        <v>7.28</v>
      </c>
    </row>
    <row r="643" spans="1:2" x14ac:dyDescent="0.2">
      <c r="A643" s="68">
        <v>39650</v>
      </c>
      <c r="B643" s="67">
        <v>7.27</v>
      </c>
    </row>
    <row r="644" spans="1:2" x14ac:dyDescent="0.2">
      <c r="A644" s="68">
        <v>39651</v>
      </c>
      <c r="B644" s="67">
        <v>7.27</v>
      </c>
    </row>
    <row r="645" spans="1:2" x14ac:dyDescent="0.2">
      <c r="A645" s="68">
        <v>39652</v>
      </c>
      <c r="B645" s="67">
        <v>7.3</v>
      </c>
    </row>
    <row r="646" spans="1:2" x14ac:dyDescent="0.2">
      <c r="A646" s="68">
        <v>39653</v>
      </c>
      <c r="B646" s="67">
        <v>7.22</v>
      </c>
    </row>
    <row r="647" spans="1:2" x14ac:dyDescent="0.2">
      <c r="A647" s="68">
        <v>39654</v>
      </c>
      <c r="B647" s="67">
        <v>7.3</v>
      </c>
    </row>
    <row r="648" spans="1:2" x14ac:dyDescent="0.2">
      <c r="A648" s="68">
        <v>39657</v>
      </c>
      <c r="B648" s="67">
        <v>7.22</v>
      </c>
    </row>
    <row r="649" spans="1:2" x14ac:dyDescent="0.2">
      <c r="A649" s="68">
        <v>39658</v>
      </c>
      <c r="B649" s="67">
        <v>7.22</v>
      </c>
    </row>
    <row r="650" spans="1:2" x14ac:dyDescent="0.2">
      <c r="A650" s="68">
        <v>39659</v>
      </c>
      <c r="B650" s="67">
        <v>7.24</v>
      </c>
    </row>
    <row r="651" spans="1:2" x14ac:dyDescent="0.2">
      <c r="A651" s="68">
        <v>39660</v>
      </c>
      <c r="B651" s="67">
        <v>7.21</v>
      </c>
    </row>
    <row r="652" spans="1:2" x14ac:dyDescent="0.2">
      <c r="A652" s="68">
        <v>39661</v>
      </c>
      <c r="B652" s="67">
        <v>7.18</v>
      </c>
    </row>
    <row r="653" spans="1:2" x14ac:dyDescent="0.2">
      <c r="A653" s="68">
        <v>39664</v>
      </c>
      <c r="B653" s="67">
        <v>7.2</v>
      </c>
    </row>
    <row r="654" spans="1:2" x14ac:dyDescent="0.2">
      <c r="A654" s="68">
        <v>39665</v>
      </c>
      <c r="B654" s="67">
        <v>7.24</v>
      </c>
    </row>
    <row r="655" spans="1:2" x14ac:dyDescent="0.2">
      <c r="A655" s="68">
        <v>39666</v>
      </c>
      <c r="B655" s="67">
        <v>7.3</v>
      </c>
    </row>
    <row r="656" spans="1:2" x14ac:dyDescent="0.2">
      <c r="A656" s="68">
        <v>39667</v>
      </c>
      <c r="B656" s="67">
        <v>7.17</v>
      </c>
    </row>
    <row r="657" spans="1:2" x14ac:dyDescent="0.2">
      <c r="A657" s="68">
        <v>39668</v>
      </c>
      <c r="B657" s="67">
        <v>7.17</v>
      </c>
    </row>
    <row r="658" spans="1:2" x14ac:dyDescent="0.2">
      <c r="A658" s="68">
        <v>39671</v>
      </c>
      <c r="B658" s="67">
        <v>7.23</v>
      </c>
    </row>
    <row r="659" spans="1:2" x14ac:dyDescent="0.2">
      <c r="A659" s="68">
        <v>39672</v>
      </c>
      <c r="B659" s="67">
        <v>7.17</v>
      </c>
    </row>
    <row r="660" spans="1:2" x14ac:dyDescent="0.2">
      <c r="A660" s="68">
        <v>39673</v>
      </c>
      <c r="B660" s="67">
        <v>7.19</v>
      </c>
    </row>
    <row r="661" spans="1:2" x14ac:dyDescent="0.2">
      <c r="A661" s="68">
        <v>39674</v>
      </c>
      <c r="B661" s="67">
        <v>7.15</v>
      </c>
    </row>
    <row r="662" spans="1:2" x14ac:dyDescent="0.2">
      <c r="A662" s="68">
        <v>39675</v>
      </c>
      <c r="B662" s="67">
        <v>7.11</v>
      </c>
    </row>
    <row r="663" spans="1:2" x14ac:dyDescent="0.2">
      <c r="A663" s="68">
        <v>39678</v>
      </c>
      <c r="B663" s="67">
        <v>7.08</v>
      </c>
    </row>
    <row r="664" spans="1:2" x14ac:dyDescent="0.2">
      <c r="A664" s="68">
        <v>39679</v>
      </c>
      <c r="B664" s="67">
        <v>7.11</v>
      </c>
    </row>
    <row r="665" spans="1:2" x14ac:dyDescent="0.2">
      <c r="A665" s="68">
        <v>39680</v>
      </c>
      <c r="B665" s="67">
        <v>7.1</v>
      </c>
    </row>
    <row r="666" spans="1:2" x14ac:dyDescent="0.2">
      <c r="A666" s="68">
        <v>39681</v>
      </c>
      <c r="B666" s="67">
        <v>7.12</v>
      </c>
    </row>
    <row r="667" spans="1:2" x14ac:dyDescent="0.2">
      <c r="A667" s="68">
        <v>39682</v>
      </c>
      <c r="B667" s="67">
        <v>7.14</v>
      </c>
    </row>
    <row r="668" spans="1:2" x14ac:dyDescent="0.2">
      <c r="A668" s="68">
        <v>39685</v>
      </c>
      <c r="B668" s="67">
        <v>7.09</v>
      </c>
    </row>
    <row r="669" spans="1:2" x14ac:dyDescent="0.2">
      <c r="A669" s="68">
        <v>39686</v>
      </c>
      <c r="B669" s="67">
        <v>7.1</v>
      </c>
    </row>
    <row r="670" spans="1:2" x14ac:dyDescent="0.2">
      <c r="A670" s="68">
        <v>39687</v>
      </c>
      <c r="B670" s="67">
        <v>7.07</v>
      </c>
    </row>
    <row r="671" spans="1:2" x14ac:dyDescent="0.2">
      <c r="A671" s="68">
        <v>39688</v>
      </c>
      <c r="B671" s="67">
        <v>7.08</v>
      </c>
    </row>
    <row r="672" spans="1:2" x14ac:dyDescent="0.2">
      <c r="A672" s="68">
        <v>39689</v>
      </c>
      <c r="B672" s="67">
        <v>7.12</v>
      </c>
    </row>
    <row r="673" spans="1:2" x14ac:dyDescent="0.2">
      <c r="A673" s="68">
        <v>39692</v>
      </c>
      <c r="B673" s="69" t="e">
        <f>NA()</f>
        <v>#N/A</v>
      </c>
    </row>
    <row r="674" spans="1:2" x14ac:dyDescent="0.2">
      <c r="A674" s="68">
        <v>39693</v>
      </c>
      <c r="B674" s="67">
        <v>7.07</v>
      </c>
    </row>
    <row r="675" spans="1:2" x14ac:dyDescent="0.2">
      <c r="A675" s="68">
        <v>39694</v>
      </c>
      <c r="B675" s="67">
        <v>7.03</v>
      </c>
    </row>
    <row r="676" spans="1:2" x14ac:dyDescent="0.2">
      <c r="A676" s="68">
        <v>39695</v>
      </c>
      <c r="B676" s="67">
        <v>7.01</v>
      </c>
    </row>
    <row r="677" spans="1:2" x14ac:dyDescent="0.2">
      <c r="A677" s="68">
        <v>39696</v>
      </c>
      <c r="B677" s="67">
        <v>7.03</v>
      </c>
    </row>
    <row r="678" spans="1:2" x14ac:dyDescent="0.2">
      <c r="A678" s="68">
        <v>39699</v>
      </c>
      <c r="B678" s="67">
        <v>7.03</v>
      </c>
    </row>
    <row r="679" spans="1:2" x14ac:dyDescent="0.2">
      <c r="A679" s="68">
        <v>39700</v>
      </c>
      <c r="B679" s="67">
        <v>6.97</v>
      </c>
    </row>
    <row r="680" spans="1:2" x14ac:dyDescent="0.2">
      <c r="A680" s="68">
        <v>39701</v>
      </c>
      <c r="B680" s="67">
        <v>7.02</v>
      </c>
    </row>
    <row r="681" spans="1:2" x14ac:dyDescent="0.2">
      <c r="A681" s="68">
        <v>39702</v>
      </c>
      <c r="B681" s="67">
        <v>7.05</v>
      </c>
    </row>
    <row r="682" spans="1:2" x14ac:dyDescent="0.2">
      <c r="A682" s="68">
        <v>39703</v>
      </c>
      <c r="B682" s="67">
        <v>7.17</v>
      </c>
    </row>
    <row r="683" spans="1:2" x14ac:dyDescent="0.2">
      <c r="A683" s="68">
        <v>39706</v>
      </c>
      <c r="B683" s="67">
        <v>7.13</v>
      </c>
    </row>
    <row r="684" spans="1:2" x14ac:dyDescent="0.2">
      <c r="A684" s="68">
        <v>39707</v>
      </c>
      <c r="B684" s="67">
        <v>7.16</v>
      </c>
    </row>
    <row r="685" spans="1:2" x14ac:dyDescent="0.2">
      <c r="A685" s="68">
        <v>39708</v>
      </c>
      <c r="B685" s="67">
        <v>7.25</v>
      </c>
    </row>
    <row r="686" spans="1:2" x14ac:dyDescent="0.2">
      <c r="A686" s="68">
        <v>39709</v>
      </c>
      <c r="B686" s="67">
        <v>7.33</v>
      </c>
    </row>
    <row r="687" spans="1:2" x14ac:dyDescent="0.2">
      <c r="A687" s="68">
        <v>39710</v>
      </c>
      <c r="B687" s="67">
        <v>7.55</v>
      </c>
    </row>
    <row r="688" spans="1:2" x14ac:dyDescent="0.2">
      <c r="A688" s="68">
        <v>39713</v>
      </c>
      <c r="B688" s="67">
        <v>7.61</v>
      </c>
    </row>
    <row r="689" spans="1:2" x14ac:dyDescent="0.2">
      <c r="A689" s="68">
        <v>39714</v>
      </c>
      <c r="B689" s="67">
        <v>7.62</v>
      </c>
    </row>
    <row r="690" spans="1:2" x14ac:dyDescent="0.2">
      <c r="A690" s="68">
        <v>39715</v>
      </c>
      <c r="B690" s="67">
        <v>7.58</v>
      </c>
    </row>
    <row r="691" spans="1:2" x14ac:dyDescent="0.2">
      <c r="A691" s="68">
        <v>39716</v>
      </c>
      <c r="B691" s="67">
        <v>7.74</v>
      </c>
    </row>
    <row r="692" spans="1:2" x14ac:dyDescent="0.2">
      <c r="A692" s="68">
        <v>39717</v>
      </c>
      <c r="B692" s="67">
        <v>7.73</v>
      </c>
    </row>
    <row r="693" spans="1:2" x14ac:dyDescent="0.2">
      <c r="A693" s="68">
        <v>39720</v>
      </c>
      <c r="B693" s="67">
        <v>7.62</v>
      </c>
    </row>
    <row r="694" spans="1:2" x14ac:dyDescent="0.2">
      <c r="A694" s="68">
        <v>39721</v>
      </c>
      <c r="B694" s="67">
        <v>7.85</v>
      </c>
    </row>
    <row r="695" spans="1:2" x14ac:dyDescent="0.2">
      <c r="A695" s="68">
        <v>39722</v>
      </c>
      <c r="B695" s="67">
        <v>7.87</v>
      </c>
    </row>
    <row r="696" spans="1:2" x14ac:dyDescent="0.2">
      <c r="A696" s="68">
        <v>39723</v>
      </c>
      <c r="B696" s="67">
        <v>7.97</v>
      </c>
    </row>
    <row r="697" spans="1:2" x14ac:dyDescent="0.2">
      <c r="A697" s="68">
        <v>39724</v>
      </c>
      <c r="B697" s="67">
        <v>7.98</v>
      </c>
    </row>
    <row r="698" spans="1:2" x14ac:dyDescent="0.2">
      <c r="A698" s="68">
        <v>39727</v>
      </c>
      <c r="B698" s="67">
        <v>7.91</v>
      </c>
    </row>
    <row r="699" spans="1:2" x14ac:dyDescent="0.2">
      <c r="A699" s="68">
        <v>39728</v>
      </c>
      <c r="B699" s="67">
        <v>8.0500000000000007</v>
      </c>
    </row>
    <row r="700" spans="1:2" x14ac:dyDescent="0.2">
      <c r="A700" s="68">
        <v>39729</v>
      </c>
      <c r="B700" s="67">
        <v>8.2100000000000009</v>
      </c>
    </row>
    <row r="701" spans="1:2" x14ac:dyDescent="0.2">
      <c r="A701" s="68">
        <v>39730</v>
      </c>
      <c r="B701" s="67">
        <v>8.32</v>
      </c>
    </row>
    <row r="702" spans="1:2" x14ac:dyDescent="0.2">
      <c r="A702" s="68">
        <v>39731</v>
      </c>
      <c r="B702" s="67">
        <v>8.75</v>
      </c>
    </row>
    <row r="703" spans="1:2" x14ac:dyDescent="0.2">
      <c r="A703" s="68">
        <v>39734</v>
      </c>
      <c r="B703" s="69" t="e">
        <f>NA()</f>
        <v>#N/A</v>
      </c>
    </row>
    <row r="704" spans="1:2" x14ac:dyDescent="0.2">
      <c r="A704" s="68">
        <v>39735</v>
      </c>
      <c r="B704" s="67">
        <v>8.86</v>
      </c>
    </row>
    <row r="705" spans="1:2" x14ac:dyDescent="0.2">
      <c r="A705" s="68">
        <v>39736</v>
      </c>
      <c r="B705" s="67">
        <v>8.98</v>
      </c>
    </row>
    <row r="706" spans="1:2" x14ac:dyDescent="0.2">
      <c r="A706" s="68">
        <v>39737</v>
      </c>
      <c r="B706" s="67">
        <v>9.08</v>
      </c>
    </row>
    <row r="707" spans="1:2" x14ac:dyDescent="0.2">
      <c r="A707" s="68">
        <v>39738</v>
      </c>
      <c r="B707" s="67">
        <v>9.43</v>
      </c>
    </row>
    <row r="708" spans="1:2" x14ac:dyDescent="0.2">
      <c r="A708" s="68">
        <v>39741</v>
      </c>
      <c r="B708" s="67">
        <v>9.43</v>
      </c>
    </row>
    <row r="709" spans="1:2" x14ac:dyDescent="0.2">
      <c r="A709" s="68">
        <v>39742</v>
      </c>
      <c r="B709" s="67">
        <v>9.36</v>
      </c>
    </row>
    <row r="710" spans="1:2" x14ac:dyDescent="0.2">
      <c r="A710" s="68">
        <v>39743</v>
      </c>
      <c r="B710" s="67">
        <v>9.25</v>
      </c>
    </row>
    <row r="711" spans="1:2" x14ac:dyDescent="0.2">
      <c r="A711" s="68">
        <v>39744</v>
      </c>
      <c r="B711" s="67">
        <v>9.11</v>
      </c>
    </row>
    <row r="712" spans="1:2" x14ac:dyDescent="0.2">
      <c r="A712" s="68">
        <v>39745</v>
      </c>
      <c r="B712" s="67">
        <v>9.3000000000000007</v>
      </c>
    </row>
    <row r="713" spans="1:2" x14ac:dyDescent="0.2">
      <c r="A713" s="68">
        <v>39748</v>
      </c>
      <c r="B713" s="67">
        <v>9.39</v>
      </c>
    </row>
    <row r="714" spans="1:2" x14ac:dyDescent="0.2">
      <c r="A714" s="68">
        <v>39749</v>
      </c>
      <c r="B714" s="67">
        <v>9.48</v>
      </c>
    </row>
    <row r="715" spans="1:2" x14ac:dyDescent="0.2">
      <c r="A715" s="68">
        <v>39750</v>
      </c>
      <c r="B715" s="67">
        <v>9.51</v>
      </c>
    </row>
    <row r="716" spans="1:2" x14ac:dyDescent="0.2">
      <c r="A716" s="68">
        <v>39751</v>
      </c>
      <c r="B716" s="67">
        <v>9.52</v>
      </c>
    </row>
    <row r="717" spans="1:2" x14ac:dyDescent="0.2">
      <c r="A717" s="68">
        <v>39752</v>
      </c>
      <c r="B717" s="67">
        <v>9.5399999999999991</v>
      </c>
    </row>
    <row r="718" spans="1:2" x14ac:dyDescent="0.2">
      <c r="A718" s="68">
        <v>39755</v>
      </c>
      <c r="B718" s="67">
        <v>9.49</v>
      </c>
    </row>
    <row r="719" spans="1:2" x14ac:dyDescent="0.2">
      <c r="A719" s="68">
        <v>39756</v>
      </c>
      <c r="B719" s="67">
        <v>9.3699999999999992</v>
      </c>
    </row>
    <row r="720" spans="1:2" x14ac:dyDescent="0.2">
      <c r="A720" s="68">
        <v>39757</v>
      </c>
      <c r="B720" s="67">
        <v>9.26</v>
      </c>
    </row>
    <row r="721" spans="1:2" x14ac:dyDescent="0.2">
      <c r="A721" s="68">
        <v>39758</v>
      </c>
      <c r="B721" s="67">
        <v>9.25</v>
      </c>
    </row>
    <row r="722" spans="1:2" x14ac:dyDescent="0.2">
      <c r="A722" s="68">
        <v>39759</v>
      </c>
      <c r="B722" s="67">
        <v>9.2799999999999994</v>
      </c>
    </row>
    <row r="723" spans="1:2" x14ac:dyDescent="0.2">
      <c r="A723" s="68">
        <v>39762</v>
      </c>
      <c r="B723" s="67">
        <v>9.2200000000000006</v>
      </c>
    </row>
    <row r="724" spans="1:2" x14ac:dyDescent="0.2">
      <c r="A724" s="68">
        <v>39763</v>
      </c>
      <c r="B724" s="69" t="e">
        <f>NA()</f>
        <v>#N/A</v>
      </c>
    </row>
    <row r="725" spans="1:2" x14ac:dyDescent="0.2">
      <c r="A725" s="68">
        <v>39764</v>
      </c>
      <c r="B725" s="67">
        <v>9.16</v>
      </c>
    </row>
    <row r="726" spans="1:2" x14ac:dyDescent="0.2">
      <c r="A726" s="68">
        <v>39765</v>
      </c>
      <c r="B726" s="67">
        <v>9.3800000000000008</v>
      </c>
    </row>
    <row r="727" spans="1:2" x14ac:dyDescent="0.2">
      <c r="A727" s="68">
        <v>39766</v>
      </c>
      <c r="B727" s="67">
        <v>9.2799999999999994</v>
      </c>
    </row>
    <row r="728" spans="1:2" x14ac:dyDescent="0.2">
      <c r="A728" s="68">
        <v>39769</v>
      </c>
      <c r="B728" s="67">
        <v>9.26</v>
      </c>
    </row>
    <row r="729" spans="1:2" x14ac:dyDescent="0.2">
      <c r="A729" s="68">
        <v>39770</v>
      </c>
      <c r="B729" s="67">
        <v>9.24</v>
      </c>
    </row>
    <row r="730" spans="1:2" x14ac:dyDescent="0.2">
      <c r="A730" s="68">
        <v>39771</v>
      </c>
      <c r="B730" s="67">
        <v>9.11</v>
      </c>
    </row>
    <row r="731" spans="1:2" x14ac:dyDescent="0.2">
      <c r="A731" s="68">
        <v>39772</v>
      </c>
      <c r="B731" s="67">
        <v>9.02</v>
      </c>
    </row>
    <row r="732" spans="1:2" x14ac:dyDescent="0.2">
      <c r="A732" s="68">
        <v>39773</v>
      </c>
      <c r="B732" s="67">
        <v>9.08</v>
      </c>
    </row>
    <row r="733" spans="1:2" x14ac:dyDescent="0.2">
      <c r="A733" s="68">
        <v>39776</v>
      </c>
      <c r="B733" s="67">
        <v>9.2100000000000009</v>
      </c>
    </row>
    <row r="734" spans="1:2" x14ac:dyDescent="0.2">
      <c r="A734" s="68">
        <v>39777</v>
      </c>
      <c r="B734" s="67">
        <v>9.1199999999999992</v>
      </c>
    </row>
    <row r="735" spans="1:2" x14ac:dyDescent="0.2">
      <c r="A735" s="68">
        <v>39778</v>
      </c>
      <c r="B735" s="67">
        <v>9.0500000000000007</v>
      </c>
    </row>
    <row r="736" spans="1:2" x14ac:dyDescent="0.2">
      <c r="A736" s="68">
        <v>39779</v>
      </c>
      <c r="B736" s="69" t="e">
        <f>NA()</f>
        <v>#N/A</v>
      </c>
    </row>
    <row r="737" spans="1:2" x14ac:dyDescent="0.2">
      <c r="A737" s="68">
        <v>39780</v>
      </c>
      <c r="B737" s="67">
        <v>9.0299999999999994</v>
      </c>
    </row>
    <row r="738" spans="1:2" x14ac:dyDescent="0.2">
      <c r="A738" s="68">
        <v>39783</v>
      </c>
      <c r="B738" s="67">
        <v>8.84</v>
      </c>
    </row>
    <row r="739" spans="1:2" x14ac:dyDescent="0.2">
      <c r="A739" s="68">
        <v>39784</v>
      </c>
      <c r="B739" s="67">
        <v>8.7899999999999991</v>
      </c>
    </row>
    <row r="740" spans="1:2" x14ac:dyDescent="0.2">
      <c r="A740" s="68">
        <v>39785</v>
      </c>
      <c r="B740" s="67">
        <v>8.8000000000000007</v>
      </c>
    </row>
    <row r="741" spans="1:2" x14ac:dyDescent="0.2">
      <c r="A741" s="68">
        <v>39786</v>
      </c>
      <c r="B741" s="67">
        <v>8.7100000000000009</v>
      </c>
    </row>
    <row r="742" spans="1:2" x14ac:dyDescent="0.2">
      <c r="A742" s="68">
        <v>39787</v>
      </c>
      <c r="B742" s="67">
        <v>8.74</v>
      </c>
    </row>
    <row r="743" spans="1:2" x14ac:dyDescent="0.2">
      <c r="A743" s="68">
        <v>39790</v>
      </c>
      <c r="B743" s="67">
        <v>8.7899999999999991</v>
      </c>
    </row>
    <row r="744" spans="1:2" x14ac:dyDescent="0.2">
      <c r="A744" s="68">
        <v>39791</v>
      </c>
      <c r="B744" s="67">
        <v>8.73</v>
      </c>
    </row>
    <row r="745" spans="1:2" x14ac:dyDescent="0.2">
      <c r="A745" s="68">
        <v>39792</v>
      </c>
      <c r="B745" s="67">
        <v>8.6999999999999993</v>
      </c>
    </row>
    <row r="746" spans="1:2" x14ac:dyDescent="0.2">
      <c r="A746" s="68">
        <v>39793</v>
      </c>
      <c r="B746" s="67">
        <v>8.7100000000000009</v>
      </c>
    </row>
    <row r="747" spans="1:2" x14ac:dyDescent="0.2">
      <c r="A747" s="68">
        <v>39794</v>
      </c>
      <c r="B747" s="67">
        <v>8.68</v>
      </c>
    </row>
    <row r="748" spans="1:2" x14ac:dyDescent="0.2">
      <c r="A748" s="68">
        <v>39797</v>
      </c>
      <c r="B748" s="67">
        <v>8.6300000000000008</v>
      </c>
    </row>
    <row r="749" spans="1:2" x14ac:dyDescent="0.2">
      <c r="A749" s="68">
        <v>39798</v>
      </c>
      <c r="B749" s="67">
        <v>8.48</v>
      </c>
    </row>
    <row r="750" spans="1:2" x14ac:dyDescent="0.2">
      <c r="A750" s="68">
        <v>39799</v>
      </c>
      <c r="B750" s="67">
        <v>8.2200000000000006</v>
      </c>
    </row>
    <row r="751" spans="1:2" x14ac:dyDescent="0.2">
      <c r="A751" s="68">
        <v>39800</v>
      </c>
      <c r="B751" s="67">
        <v>8.11</v>
      </c>
    </row>
    <row r="752" spans="1:2" x14ac:dyDescent="0.2">
      <c r="A752" s="68">
        <v>39801</v>
      </c>
      <c r="B752" s="67">
        <v>8.07</v>
      </c>
    </row>
    <row r="753" spans="1:2" x14ac:dyDescent="0.2">
      <c r="A753" s="68">
        <v>39804</v>
      </c>
      <c r="B753" s="67">
        <v>8.09</v>
      </c>
    </row>
    <row r="754" spans="1:2" x14ac:dyDescent="0.2">
      <c r="A754" s="68">
        <v>39805</v>
      </c>
      <c r="B754" s="67">
        <v>8.1199999999999992</v>
      </c>
    </row>
    <row r="755" spans="1:2" x14ac:dyDescent="0.2">
      <c r="A755" s="68">
        <v>39806</v>
      </c>
      <c r="B755" s="67">
        <v>8.1</v>
      </c>
    </row>
    <row r="756" spans="1:2" x14ac:dyDescent="0.2">
      <c r="A756" s="68">
        <v>39807</v>
      </c>
      <c r="B756" s="69" t="e">
        <f>NA()</f>
        <v>#N/A</v>
      </c>
    </row>
    <row r="757" spans="1:2" x14ac:dyDescent="0.2">
      <c r="A757" s="68">
        <v>39808</v>
      </c>
      <c r="B757" s="67">
        <v>8.06</v>
      </c>
    </row>
    <row r="758" spans="1:2" x14ac:dyDescent="0.2">
      <c r="A758" s="68">
        <v>39811</v>
      </c>
      <c r="B758" s="67">
        <v>8.0500000000000007</v>
      </c>
    </row>
    <row r="759" spans="1:2" x14ac:dyDescent="0.2">
      <c r="A759" s="68">
        <v>39812</v>
      </c>
      <c r="B759" s="67">
        <v>7.97</v>
      </c>
    </row>
    <row r="760" spans="1:2" x14ac:dyDescent="0.2">
      <c r="A760" s="68">
        <v>39813</v>
      </c>
      <c r="B760" s="67">
        <v>8.07</v>
      </c>
    </row>
    <row r="761" spans="1:2" x14ac:dyDescent="0.2">
      <c r="A761" s="68">
        <v>39814</v>
      </c>
      <c r="B761" s="69" t="e">
        <f>NA()</f>
        <v>#N/A</v>
      </c>
    </row>
    <row r="762" spans="1:2" x14ac:dyDescent="0.2">
      <c r="A762" s="68">
        <v>39815</v>
      </c>
      <c r="B762" s="67">
        <v>8.18</v>
      </c>
    </row>
    <row r="763" spans="1:2" x14ac:dyDescent="0.2">
      <c r="A763" s="68">
        <v>39818</v>
      </c>
      <c r="B763" s="67">
        <v>8.31</v>
      </c>
    </row>
    <row r="764" spans="1:2" x14ac:dyDescent="0.2">
      <c r="A764" s="68">
        <v>39819</v>
      </c>
      <c r="B764" s="67">
        <v>8.2799999999999994</v>
      </c>
    </row>
    <row r="765" spans="1:2" x14ac:dyDescent="0.2">
      <c r="A765" s="68">
        <v>39820</v>
      </c>
      <c r="B765" s="67">
        <v>8.23</v>
      </c>
    </row>
    <row r="766" spans="1:2" x14ac:dyDescent="0.2">
      <c r="A766" s="68">
        <v>39821</v>
      </c>
      <c r="B766" s="67">
        <v>8.18</v>
      </c>
    </row>
    <row r="767" spans="1:2" x14ac:dyDescent="0.2">
      <c r="A767" s="68">
        <v>39822</v>
      </c>
      <c r="B767" s="67">
        <v>8.15</v>
      </c>
    </row>
    <row r="768" spans="1:2" x14ac:dyDescent="0.2">
      <c r="A768" s="68">
        <v>39825</v>
      </c>
      <c r="B768" s="67">
        <v>8.0500000000000007</v>
      </c>
    </row>
    <row r="769" spans="1:2" x14ac:dyDescent="0.2">
      <c r="A769" s="68">
        <v>39826</v>
      </c>
      <c r="B769" s="67">
        <v>8.0500000000000007</v>
      </c>
    </row>
    <row r="770" spans="1:2" x14ac:dyDescent="0.2">
      <c r="A770" s="68">
        <v>39827</v>
      </c>
      <c r="B770" s="67">
        <v>7.92</v>
      </c>
    </row>
    <row r="771" spans="1:2" x14ac:dyDescent="0.2">
      <c r="A771" s="68">
        <v>39828</v>
      </c>
      <c r="B771" s="67">
        <v>7.91</v>
      </c>
    </row>
    <row r="772" spans="1:2" x14ac:dyDescent="0.2">
      <c r="A772" s="68">
        <v>39829</v>
      </c>
      <c r="B772" s="67">
        <v>7.91</v>
      </c>
    </row>
    <row r="773" spans="1:2" x14ac:dyDescent="0.2">
      <c r="A773" s="68">
        <v>39832</v>
      </c>
      <c r="B773" s="69" t="e">
        <f>NA()</f>
        <v>#N/A</v>
      </c>
    </row>
    <row r="774" spans="1:2" x14ac:dyDescent="0.2">
      <c r="A774" s="68">
        <v>39833</v>
      </c>
      <c r="B774" s="67">
        <v>7.95</v>
      </c>
    </row>
    <row r="775" spans="1:2" x14ac:dyDescent="0.2">
      <c r="A775" s="68">
        <v>39834</v>
      </c>
      <c r="B775" s="67">
        <v>8.14</v>
      </c>
    </row>
    <row r="776" spans="1:2" x14ac:dyDescent="0.2">
      <c r="A776" s="68">
        <v>39835</v>
      </c>
      <c r="B776" s="67">
        <v>8.24</v>
      </c>
    </row>
    <row r="777" spans="1:2" x14ac:dyDescent="0.2">
      <c r="A777" s="68">
        <v>39836</v>
      </c>
      <c r="B777" s="67">
        <v>8.2799999999999994</v>
      </c>
    </row>
    <row r="778" spans="1:2" x14ac:dyDescent="0.2">
      <c r="A778" s="68">
        <v>39839</v>
      </c>
      <c r="B778" s="67">
        <v>8.3000000000000007</v>
      </c>
    </row>
    <row r="779" spans="1:2" x14ac:dyDescent="0.2">
      <c r="A779" s="68">
        <v>39840</v>
      </c>
      <c r="B779" s="67">
        <v>8.06</v>
      </c>
    </row>
    <row r="780" spans="1:2" x14ac:dyDescent="0.2">
      <c r="A780" s="68">
        <v>39841</v>
      </c>
      <c r="B780" s="67">
        <v>8.1999999999999993</v>
      </c>
    </row>
    <row r="781" spans="1:2" x14ac:dyDescent="0.2">
      <c r="A781" s="68">
        <v>39842</v>
      </c>
      <c r="B781" s="67">
        <v>8.2799999999999994</v>
      </c>
    </row>
    <row r="782" spans="1:2" x14ac:dyDescent="0.2">
      <c r="A782" s="68">
        <v>39843</v>
      </c>
      <c r="B782" s="67">
        <v>8.25</v>
      </c>
    </row>
    <row r="783" spans="1:2" x14ac:dyDescent="0.2">
      <c r="A783" s="68">
        <v>39846</v>
      </c>
      <c r="B783" s="67">
        <v>8.09</v>
      </c>
    </row>
    <row r="784" spans="1:2" x14ac:dyDescent="0.2">
      <c r="A784" s="68">
        <v>39847</v>
      </c>
      <c r="B784" s="67">
        <v>8.2100000000000009</v>
      </c>
    </row>
    <row r="785" spans="1:2" x14ac:dyDescent="0.2">
      <c r="A785" s="68">
        <v>39848</v>
      </c>
      <c r="B785" s="67">
        <v>8.24</v>
      </c>
    </row>
    <row r="786" spans="1:2" x14ac:dyDescent="0.2">
      <c r="A786" s="68">
        <v>39849</v>
      </c>
      <c r="B786" s="67">
        <v>8.18</v>
      </c>
    </row>
    <row r="787" spans="1:2" x14ac:dyDescent="0.2">
      <c r="A787" s="68">
        <v>39850</v>
      </c>
      <c r="B787" s="67">
        <v>8.18</v>
      </c>
    </row>
    <row r="788" spans="1:2" x14ac:dyDescent="0.2">
      <c r="A788" s="68">
        <v>39853</v>
      </c>
      <c r="B788" s="67">
        <v>8.16</v>
      </c>
    </row>
    <row r="789" spans="1:2" x14ac:dyDescent="0.2">
      <c r="A789" s="68">
        <v>39854</v>
      </c>
      <c r="B789" s="67">
        <v>7.98</v>
      </c>
    </row>
    <row r="790" spans="1:2" x14ac:dyDescent="0.2">
      <c r="A790" s="68">
        <v>39855</v>
      </c>
      <c r="B790" s="67">
        <v>7.88</v>
      </c>
    </row>
    <row r="791" spans="1:2" x14ac:dyDescent="0.2">
      <c r="A791" s="68">
        <v>39856</v>
      </c>
      <c r="B791" s="67">
        <v>7.91</v>
      </c>
    </row>
    <row r="792" spans="1:2" x14ac:dyDescent="0.2">
      <c r="A792" s="68">
        <v>39857</v>
      </c>
      <c r="B792" s="67">
        <v>8.1300000000000008</v>
      </c>
    </row>
    <row r="793" spans="1:2" x14ac:dyDescent="0.2">
      <c r="A793" s="68">
        <v>39860</v>
      </c>
      <c r="B793" s="69" t="e">
        <f>NA()</f>
        <v>#N/A</v>
      </c>
    </row>
    <row r="794" spans="1:2" x14ac:dyDescent="0.2">
      <c r="A794" s="68">
        <v>39861</v>
      </c>
      <c r="B794" s="67">
        <v>7.92</v>
      </c>
    </row>
    <row r="795" spans="1:2" x14ac:dyDescent="0.2">
      <c r="A795" s="68">
        <v>39862</v>
      </c>
      <c r="B795" s="67">
        <v>7.95</v>
      </c>
    </row>
    <row r="796" spans="1:2" x14ac:dyDescent="0.2">
      <c r="A796" s="68">
        <v>39863</v>
      </c>
      <c r="B796" s="67">
        <v>8.1199999999999992</v>
      </c>
    </row>
    <row r="797" spans="1:2" x14ac:dyDescent="0.2">
      <c r="A797" s="68">
        <v>39864</v>
      </c>
      <c r="B797" s="67">
        <v>8.0299999999999994</v>
      </c>
    </row>
    <row r="798" spans="1:2" x14ac:dyDescent="0.2">
      <c r="A798" s="68">
        <v>39867</v>
      </c>
      <c r="B798" s="67">
        <v>8.02</v>
      </c>
    </row>
    <row r="799" spans="1:2" x14ac:dyDescent="0.2">
      <c r="A799" s="68">
        <v>39868</v>
      </c>
      <c r="B799" s="67">
        <v>8.0299999999999994</v>
      </c>
    </row>
    <row r="800" spans="1:2" x14ac:dyDescent="0.2">
      <c r="A800" s="68">
        <v>39869</v>
      </c>
      <c r="B800" s="67">
        <v>8.1300000000000008</v>
      </c>
    </row>
    <row r="801" spans="1:2" x14ac:dyDescent="0.2">
      <c r="A801" s="68">
        <v>39870</v>
      </c>
      <c r="B801" s="67">
        <v>8.2100000000000009</v>
      </c>
    </row>
    <row r="802" spans="1:2" x14ac:dyDescent="0.2">
      <c r="A802" s="68">
        <v>39871</v>
      </c>
      <c r="B802" s="67">
        <v>8.24</v>
      </c>
    </row>
    <row r="803" spans="1:2" x14ac:dyDescent="0.2">
      <c r="A803" s="68">
        <v>39874</v>
      </c>
      <c r="B803" s="67">
        <v>8.1999999999999993</v>
      </c>
    </row>
    <row r="804" spans="1:2" x14ac:dyDescent="0.2">
      <c r="A804" s="68">
        <v>39875</v>
      </c>
      <c r="B804" s="67">
        <v>8.27</v>
      </c>
    </row>
    <row r="805" spans="1:2" x14ac:dyDescent="0.2">
      <c r="A805" s="68">
        <v>39876</v>
      </c>
      <c r="B805" s="67">
        <v>8.32</v>
      </c>
    </row>
    <row r="806" spans="1:2" x14ac:dyDescent="0.2">
      <c r="A806" s="68">
        <v>39877</v>
      </c>
      <c r="B806" s="67">
        <v>8.17</v>
      </c>
    </row>
    <row r="807" spans="1:2" x14ac:dyDescent="0.2">
      <c r="A807" s="68">
        <v>39878</v>
      </c>
      <c r="B807" s="67">
        <v>8.18</v>
      </c>
    </row>
    <row r="808" spans="1:2" x14ac:dyDescent="0.2">
      <c r="A808" s="68">
        <v>39881</v>
      </c>
      <c r="B808" s="67">
        <v>8.2899999999999991</v>
      </c>
    </row>
    <row r="809" spans="1:2" x14ac:dyDescent="0.2">
      <c r="A809" s="68">
        <v>39882</v>
      </c>
      <c r="B809" s="67">
        <v>8.44</v>
      </c>
    </row>
    <row r="810" spans="1:2" x14ac:dyDescent="0.2">
      <c r="A810" s="68">
        <v>39883</v>
      </c>
      <c r="B810" s="67">
        <v>8.4</v>
      </c>
    </row>
    <row r="811" spans="1:2" x14ac:dyDescent="0.2">
      <c r="A811" s="68">
        <v>39884</v>
      </c>
      <c r="B811" s="67">
        <v>8.41</v>
      </c>
    </row>
    <row r="812" spans="1:2" x14ac:dyDescent="0.2">
      <c r="A812" s="68">
        <v>39885</v>
      </c>
      <c r="B812" s="67">
        <v>8.4499999999999993</v>
      </c>
    </row>
    <row r="813" spans="1:2" x14ac:dyDescent="0.2">
      <c r="A813" s="68">
        <v>39888</v>
      </c>
      <c r="B813" s="67">
        <v>8.5399999999999991</v>
      </c>
    </row>
    <row r="814" spans="1:2" x14ac:dyDescent="0.2">
      <c r="A814" s="68">
        <v>39889</v>
      </c>
      <c r="B814" s="67">
        <v>8.6199999999999992</v>
      </c>
    </row>
    <row r="815" spans="1:2" x14ac:dyDescent="0.2">
      <c r="A815" s="68">
        <v>39890</v>
      </c>
      <c r="B815" s="67">
        <v>8.39</v>
      </c>
    </row>
    <row r="816" spans="1:2" x14ac:dyDescent="0.2">
      <c r="A816" s="68">
        <v>39891</v>
      </c>
      <c r="B816" s="67">
        <v>8.4499999999999993</v>
      </c>
    </row>
    <row r="817" spans="1:2" x14ac:dyDescent="0.2">
      <c r="A817" s="68">
        <v>39892</v>
      </c>
      <c r="B817" s="67">
        <v>8.51</v>
      </c>
    </row>
    <row r="818" spans="1:2" x14ac:dyDescent="0.2">
      <c r="A818" s="68">
        <v>39895</v>
      </c>
      <c r="B818" s="67">
        <v>8.56</v>
      </c>
    </row>
    <row r="819" spans="1:2" x14ac:dyDescent="0.2">
      <c r="A819" s="68">
        <v>39896</v>
      </c>
      <c r="B819" s="67">
        <v>8.48</v>
      </c>
    </row>
    <row r="820" spans="1:2" x14ac:dyDescent="0.2">
      <c r="A820" s="68">
        <v>39897</v>
      </c>
      <c r="B820" s="67">
        <v>8.6</v>
      </c>
    </row>
    <row r="821" spans="1:2" x14ac:dyDescent="0.2">
      <c r="A821" s="68">
        <v>39898</v>
      </c>
      <c r="B821" s="67">
        <v>8.52</v>
      </c>
    </row>
    <row r="822" spans="1:2" x14ac:dyDescent="0.2">
      <c r="A822" s="68">
        <v>39899</v>
      </c>
      <c r="B822" s="67">
        <v>8.5</v>
      </c>
    </row>
    <row r="823" spans="1:2" x14ac:dyDescent="0.2">
      <c r="A823" s="68">
        <v>39902</v>
      </c>
      <c r="B823" s="67">
        <v>8.48</v>
      </c>
    </row>
    <row r="824" spans="1:2" x14ac:dyDescent="0.2">
      <c r="A824" s="68">
        <v>39903</v>
      </c>
      <c r="B824" s="67">
        <v>8.4499999999999993</v>
      </c>
    </row>
    <row r="825" spans="1:2" x14ac:dyDescent="0.2">
      <c r="A825" s="68">
        <v>39904</v>
      </c>
      <c r="B825" s="67">
        <v>8.3800000000000008</v>
      </c>
    </row>
    <row r="826" spans="1:2" x14ac:dyDescent="0.2">
      <c r="A826" s="68">
        <v>39905</v>
      </c>
      <c r="B826" s="67">
        <v>8.4600000000000009</v>
      </c>
    </row>
    <row r="827" spans="1:2" x14ac:dyDescent="0.2">
      <c r="A827" s="68">
        <v>39906</v>
      </c>
      <c r="B827" s="67">
        <v>8.59</v>
      </c>
    </row>
    <row r="828" spans="1:2" x14ac:dyDescent="0.2">
      <c r="A828" s="68">
        <v>39909</v>
      </c>
      <c r="B828" s="67">
        <v>8.6300000000000008</v>
      </c>
    </row>
    <row r="829" spans="1:2" x14ac:dyDescent="0.2">
      <c r="A829" s="68">
        <v>39910</v>
      </c>
      <c r="B829" s="67">
        <v>8.6</v>
      </c>
    </row>
    <row r="830" spans="1:2" x14ac:dyDescent="0.2">
      <c r="A830" s="68">
        <v>39911</v>
      </c>
      <c r="B830" s="67">
        <v>8.5</v>
      </c>
    </row>
    <row r="831" spans="1:2" x14ac:dyDescent="0.2">
      <c r="A831" s="68">
        <v>39912</v>
      </c>
      <c r="B831" s="67">
        <v>8.57</v>
      </c>
    </row>
    <row r="832" spans="1:2" x14ac:dyDescent="0.2">
      <c r="A832" s="68">
        <v>39913</v>
      </c>
      <c r="B832" s="69" t="e">
        <f>NA()</f>
        <v>#N/A</v>
      </c>
    </row>
    <row r="833" spans="1:2" x14ac:dyDescent="0.2">
      <c r="A833" s="68">
        <v>39916</v>
      </c>
      <c r="B833" s="67">
        <v>8.48</v>
      </c>
    </row>
    <row r="834" spans="1:2" x14ac:dyDescent="0.2">
      <c r="A834" s="68">
        <v>39917</v>
      </c>
      <c r="B834" s="67">
        <v>8.4</v>
      </c>
    </row>
    <row r="835" spans="1:2" x14ac:dyDescent="0.2">
      <c r="A835" s="68">
        <v>39918</v>
      </c>
      <c r="B835" s="67">
        <v>8.35</v>
      </c>
    </row>
    <row r="836" spans="1:2" x14ac:dyDescent="0.2">
      <c r="A836" s="68">
        <v>39919</v>
      </c>
      <c r="B836" s="67">
        <v>8.3800000000000008</v>
      </c>
    </row>
    <row r="837" spans="1:2" x14ac:dyDescent="0.2">
      <c r="A837" s="68">
        <v>39920</v>
      </c>
      <c r="B837" s="67">
        <v>8.41</v>
      </c>
    </row>
    <row r="838" spans="1:2" x14ac:dyDescent="0.2">
      <c r="A838" s="68">
        <v>39923</v>
      </c>
      <c r="B838" s="67">
        <v>8.23</v>
      </c>
    </row>
    <row r="839" spans="1:2" x14ac:dyDescent="0.2">
      <c r="A839" s="68">
        <v>39924</v>
      </c>
      <c r="B839" s="67">
        <v>8.24</v>
      </c>
    </row>
    <row r="840" spans="1:2" x14ac:dyDescent="0.2">
      <c r="A840" s="68">
        <v>39925</v>
      </c>
      <c r="B840" s="67">
        <v>8.31</v>
      </c>
    </row>
    <row r="841" spans="1:2" x14ac:dyDescent="0.2">
      <c r="A841" s="68">
        <v>39926</v>
      </c>
      <c r="B841" s="67">
        <v>8.26</v>
      </c>
    </row>
    <row r="842" spans="1:2" x14ac:dyDescent="0.2">
      <c r="A842" s="68">
        <v>39927</v>
      </c>
      <c r="B842" s="67">
        <v>8.2799999999999994</v>
      </c>
    </row>
    <row r="843" spans="1:2" x14ac:dyDescent="0.2">
      <c r="A843" s="68">
        <v>39930</v>
      </c>
      <c r="B843" s="67">
        <v>8.25</v>
      </c>
    </row>
    <row r="844" spans="1:2" x14ac:dyDescent="0.2">
      <c r="A844" s="68">
        <v>39931</v>
      </c>
      <c r="B844" s="67">
        <v>8.2899999999999991</v>
      </c>
    </row>
    <row r="845" spans="1:2" x14ac:dyDescent="0.2">
      <c r="A845" s="68">
        <v>39932</v>
      </c>
      <c r="B845" s="67">
        <v>8.2899999999999991</v>
      </c>
    </row>
    <row r="846" spans="1:2" x14ac:dyDescent="0.2">
      <c r="A846" s="68">
        <v>39933</v>
      </c>
      <c r="B846" s="67">
        <v>8.24</v>
      </c>
    </row>
    <row r="847" spans="1:2" x14ac:dyDescent="0.2">
      <c r="A847" s="68">
        <v>39934</v>
      </c>
      <c r="B847" s="67">
        <v>8.2200000000000006</v>
      </c>
    </row>
    <row r="848" spans="1:2" x14ac:dyDescent="0.2">
      <c r="A848" s="68">
        <v>39937</v>
      </c>
      <c r="B848" s="67">
        <v>8.17</v>
      </c>
    </row>
    <row r="849" spans="1:2" x14ac:dyDescent="0.2">
      <c r="A849" s="68">
        <v>39938</v>
      </c>
      <c r="B849" s="67">
        <v>8.1300000000000008</v>
      </c>
    </row>
    <row r="850" spans="1:2" x14ac:dyDescent="0.2">
      <c r="A850" s="68">
        <v>39939</v>
      </c>
      <c r="B850" s="67">
        <v>8.09</v>
      </c>
    </row>
    <row r="851" spans="1:2" x14ac:dyDescent="0.2">
      <c r="A851" s="68">
        <v>39940</v>
      </c>
      <c r="B851" s="67">
        <v>8.19</v>
      </c>
    </row>
    <row r="852" spans="1:2" x14ac:dyDescent="0.2">
      <c r="A852" s="68">
        <v>39941</v>
      </c>
      <c r="B852" s="67">
        <v>8.14</v>
      </c>
    </row>
    <row r="853" spans="1:2" x14ac:dyDescent="0.2">
      <c r="A853" s="68">
        <v>39944</v>
      </c>
      <c r="B853" s="67">
        <v>8.0500000000000007</v>
      </c>
    </row>
    <row r="854" spans="1:2" x14ac:dyDescent="0.2">
      <c r="A854" s="68">
        <v>39945</v>
      </c>
      <c r="B854" s="67">
        <v>8.0299999999999994</v>
      </c>
    </row>
    <row r="855" spans="1:2" x14ac:dyDescent="0.2">
      <c r="A855" s="68">
        <v>39946</v>
      </c>
      <c r="B855" s="67">
        <v>7.97</v>
      </c>
    </row>
    <row r="856" spans="1:2" x14ac:dyDescent="0.2">
      <c r="A856" s="68">
        <v>39947</v>
      </c>
      <c r="B856" s="67">
        <v>7.97</v>
      </c>
    </row>
    <row r="857" spans="1:2" x14ac:dyDescent="0.2">
      <c r="A857" s="68">
        <v>39948</v>
      </c>
      <c r="B857" s="67">
        <v>7.99</v>
      </c>
    </row>
    <row r="858" spans="1:2" x14ac:dyDescent="0.2">
      <c r="A858" s="68">
        <v>39951</v>
      </c>
      <c r="B858" s="67">
        <v>8.07</v>
      </c>
    </row>
    <row r="859" spans="1:2" x14ac:dyDescent="0.2">
      <c r="A859" s="68">
        <v>39952</v>
      </c>
      <c r="B859" s="67">
        <v>8.0399999999999991</v>
      </c>
    </row>
    <row r="860" spans="1:2" x14ac:dyDescent="0.2">
      <c r="A860" s="68">
        <v>39953</v>
      </c>
      <c r="B860" s="67">
        <v>7.93</v>
      </c>
    </row>
    <row r="861" spans="1:2" x14ac:dyDescent="0.2">
      <c r="A861" s="68">
        <v>39954</v>
      </c>
      <c r="B861" s="67">
        <v>8.0500000000000007</v>
      </c>
    </row>
    <row r="862" spans="1:2" x14ac:dyDescent="0.2">
      <c r="A862" s="68">
        <v>39955</v>
      </c>
      <c r="B862" s="67">
        <v>8.11</v>
      </c>
    </row>
    <row r="863" spans="1:2" x14ac:dyDescent="0.2">
      <c r="A863" s="68">
        <v>39958</v>
      </c>
      <c r="B863" s="69" t="e">
        <f>NA()</f>
        <v>#N/A</v>
      </c>
    </row>
    <row r="864" spans="1:2" x14ac:dyDescent="0.2">
      <c r="A864" s="68">
        <v>39959</v>
      </c>
      <c r="B864" s="67">
        <v>8.1199999999999992</v>
      </c>
    </row>
    <row r="865" spans="1:2" x14ac:dyDescent="0.2">
      <c r="A865" s="68">
        <v>39960</v>
      </c>
      <c r="B865" s="67">
        <v>8.19</v>
      </c>
    </row>
    <row r="866" spans="1:2" x14ac:dyDescent="0.2">
      <c r="A866" s="68">
        <v>39961</v>
      </c>
      <c r="B866" s="67">
        <v>8.0500000000000007</v>
      </c>
    </row>
    <row r="867" spans="1:2" x14ac:dyDescent="0.2">
      <c r="A867" s="68">
        <v>39962</v>
      </c>
      <c r="B867" s="67">
        <v>7.76</v>
      </c>
    </row>
    <row r="868" spans="1:2" x14ac:dyDescent="0.2">
      <c r="A868" s="68">
        <v>39965</v>
      </c>
      <c r="B868" s="67">
        <v>7.97</v>
      </c>
    </row>
    <row r="869" spans="1:2" x14ac:dyDescent="0.2">
      <c r="A869" s="68">
        <v>39966</v>
      </c>
      <c r="B869" s="67">
        <v>7.79</v>
      </c>
    </row>
    <row r="870" spans="1:2" x14ac:dyDescent="0.2">
      <c r="A870" s="68">
        <v>39967</v>
      </c>
      <c r="B870" s="67">
        <v>7.66</v>
      </c>
    </row>
    <row r="871" spans="1:2" x14ac:dyDescent="0.2">
      <c r="A871" s="68">
        <v>39968</v>
      </c>
      <c r="B871" s="67">
        <v>7.77</v>
      </c>
    </row>
    <row r="872" spans="1:2" x14ac:dyDescent="0.2">
      <c r="A872" s="68">
        <v>39969</v>
      </c>
      <c r="B872" s="67">
        <v>7.79</v>
      </c>
    </row>
    <row r="873" spans="1:2" x14ac:dyDescent="0.2">
      <c r="A873" s="68">
        <v>39972</v>
      </c>
      <c r="B873" s="67">
        <v>7.72</v>
      </c>
    </row>
    <row r="874" spans="1:2" x14ac:dyDescent="0.2">
      <c r="A874" s="68">
        <v>39973</v>
      </c>
      <c r="B874" s="67">
        <v>7.71</v>
      </c>
    </row>
    <row r="875" spans="1:2" x14ac:dyDescent="0.2">
      <c r="A875" s="68">
        <v>39974</v>
      </c>
      <c r="B875" s="67">
        <v>7.75</v>
      </c>
    </row>
    <row r="876" spans="1:2" x14ac:dyDescent="0.2">
      <c r="A876" s="68">
        <v>39975</v>
      </c>
      <c r="B876" s="67">
        <v>7.67</v>
      </c>
    </row>
    <row r="877" spans="1:2" x14ac:dyDescent="0.2">
      <c r="A877" s="68">
        <v>39976</v>
      </c>
      <c r="B877" s="67">
        <v>7.6</v>
      </c>
    </row>
    <row r="878" spans="1:2" x14ac:dyDescent="0.2">
      <c r="A878" s="68">
        <v>39979</v>
      </c>
      <c r="B878" s="67">
        <v>7.52</v>
      </c>
    </row>
    <row r="879" spans="1:2" x14ac:dyDescent="0.2">
      <c r="A879" s="68">
        <v>39980</v>
      </c>
      <c r="B879" s="67">
        <v>7.41</v>
      </c>
    </row>
    <row r="880" spans="1:2" x14ac:dyDescent="0.2">
      <c r="A880" s="68">
        <v>39981</v>
      </c>
      <c r="B880" s="67">
        <v>7.35</v>
      </c>
    </row>
    <row r="881" spans="1:2" x14ac:dyDescent="0.2">
      <c r="A881" s="68">
        <v>39982</v>
      </c>
      <c r="B881" s="67">
        <v>7.47</v>
      </c>
    </row>
    <row r="882" spans="1:2" x14ac:dyDescent="0.2">
      <c r="A882" s="68">
        <v>39983</v>
      </c>
      <c r="B882" s="67">
        <v>7.33</v>
      </c>
    </row>
    <row r="883" spans="1:2" x14ac:dyDescent="0.2">
      <c r="A883" s="68">
        <v>39986</v>
      </c>
      <c r="B883" s="67">
        <v>7.23</v>
      </c>
    </row>
    <row r="884" spans="1:2" x14ac:dyDescent="0.2">
      <c r="A884" s="68">
        <v>39987</v>
      </c>
      <c r="B884" s="67">
        <v>7.18</v>
      </c>
    </row>
    <row r="885" spans="1:2" x14ac:dyDescent="0.2">
      <c r="A885" s="68">
        <v>39988</v>
      </c>
      <c r="B885" s="67">
        <v>7.24</v>
      </c>
    </row>
    <row r="886" spans="1:2" x14ac:dyDescent="0.2">
      <c r="A886" s="68">
        <v>39989</v>
      </c>
      <c r="B886" s="67">
        <v>7.19</v>
      </c>
    </row>
    <row r="887" spans="1:2" x14ac:dyDescent="0.2">
      <c r="A887" s="68">
        <v>39990</v>
      </c>
      <c r="B887" s="67">
        <v>7.17</v>
      </c>
    </row>
    <row r="888" spans="1:2" x14ac:dyDescent="0.2">
      <c r="A888" s="68">
        <v>39993</v>
      </c>
      <c r="B888" s="67">
        <v>7.2</v>
      </c>
    </row>
    <row r="889" spans="1:2" x14ac:dyDescent="0.2">
      <c r="A889" s="68">
        <v>39994</v>
      </c>
      <c r="B889" s="67">
        <v>7.17</v>
      </c>
    </row>
    <row r="890" spans="1:2" x14ac:dyDescent="0.2">
      <c r="A890" s="68">
        <v>39995</v>
      </c>
      <c r="B890" s="67">
        <v>7.2</v>
      </c>
    </row>
    <row r="891" spans="1:2" x14ac:dyDescent="0.2">
      <c r="A891" s="68">
        <v>39996</v>
      </c>
      <c r="B891" s="67">
        <v>7.14</v>
      </c>
    </row>
    <row r="892" spans="1:2" x14ac:dyDescent="0.2">
      <c r="A892" s="68">
        <v>39997</v>
      </c>
      <c r="B892" s="69" t="e">
        <f>NA()</f>
        <v>#N/A</v>
      </c>
    </row>
    <row r="893" spans="1:2" x14ac:dyDescent="0.2">
      <c r="A893" s="68">
        <v>40000</v>
      </c>
      <c r="B893" s="67">
        <v>7.18</v>
      </c>
    </row>
    <row r="894" spans="1:2" x14ac:dyDescent="0.2">
      <c r="A894" s="68">
        <v>40001</v>
      </c>
      <c r="B894" s="67">
        <v>7.13</v>
      </c>
    </row>
    <row r="895" spans="1:2" x14ac:dyDescent="0.2">
      <c r="A895" s="68">
        <v>40002</v>
      </c>
      <c r="B895" s="67">
        <v>6.99</v>
      </c>
    </row>
    <row r="896" spans="1:2" x14ac:dyDescent="0.2">
      <c r="A896" s="68">
        <v>40003</v>
      </c>
      <c r="B896" s="67">
        <v>7.15</v>
      </c>
    </row>
    <row r="897" spans="1:2" x14ac:dyDescent="0.2">
      <c r="A897" s="68">
        <v>40004</v>
      </c>
      <c r="B897" s="67">
        <v>7.03</v>
      </c>
    </row>
    <row r="898" spans="1:2" x14ac:dyDescent="0.2">
      <c r="A898" s="68">
        <v>40007</v>
      </c>
      <c r="B898" s="67">
        <v>7.08</v>
      </c>
    </row>
    <row r="899" spans="1:2" x14ac:dyDescent="0.2">
      <c r="A899" s="68">
        <v>40008</v>
      </c>
      <c r="B899" s="67">
        <v>7.18</v>
      </c>
    </row>
    <row r="900" spans="1:2" x14ac:dyDescent="0.2">
      <c r="A900" s="68">
        <v>40009</v>
      </c>
      <c r="B900" s="67">
        <v>7.26</v>
      </c>
    </row>
    <row r="901" spans="1:2" x14ac:dyDescent="0.2">
      <c r="A901" s="68">
        <v>40010</v>
      </c>
      <c r="B901" s="67">
        <v>7.19</v>
      </c>
    </row>
    <row r="902" spans="1:2" x14ac:dyDescent="0.2">
      <c r="A902" s="68">
        <v>40011</v>
      </c>
      <c r="B902" s="67">
        <v>7.23</v>
      </c>
    </row>
    <row r="903" spans="1:2" x14ac:dyDescent="0.2">
      <c r="A903" s="68">
        <v>40014</v>
      </c>
      <c r="B903" s="67">
        <v>7.16</v>
      </c>
    </row>
    <row r="904" spans="1:2" x14ac:dyDescent="0.2">
      <c r="A904" s="68">
        <v>40015</v>
      </c>
      <c r="B904" s="67">
        <v>7.05</v>
      </c>
    </row>
    <row r="905" spans="1:2" x14ac:dyDescent="0.2">
      <c r="A905" s="68">
        <v>40016</v>
      </c>
      <c r="B905" s="67">
        <v>7.11</v>
      </c>
    </row>
    <row r="906" spans="1:2" x14ac:dyDescent="0.2">
      <c r="A906" s="68">
        <v>40017</v>
      </c>
      <c r="B906" s="67">
        <v>7.2</v>
      </c>
    </row>
    <row r="907" spans="1:2" x14ac:dyDescent="0.2">
      <c r="A907" s="68">
        <v>40018</v>
      </c>
      <c r="B907" s="67">
        <v>7.11</v>
      </c>
    </row>
    <row r="908" spans="1:2" x14ac:dyDescent="0.2">
      <c r="A908" s="68">
        <v>40021</v>
      </c>
      <c r="B908" s="67">
        <v>7.15</v>
      </c>
    </row>
    <row r="909" spans="1:2" x14ac:dyDescent="0.2">
      <c r="A909" s="68">
        <v>40022</v>
      </c>
      <c r="B909" s="67">
        <v>7.04</v>
      </c>
    </row>
    <row r="910" spans="1:2" x14ac:dyDescent="0.2">
      <c r="A910" s="68">
        <v>40023</v>
      </c>
      <c r="B910" s="67">
        <v>6.92</v>
      </c>
    </row>
    <row r="911" spans="1:2" x14ac:dyDescent="0.2">
      <c r="A911" s="68">
        <v>40024</v>
      </c>
      <c r="B911" s="67">
        <v>6.8</v>
      </c>
    </row>
    <row r="912" spans="1:2" x14ac:dyDescent="0.2">
      <c r="A912" s="68">
        <v>40025</v>
      </c>
      <c r="B912" s="67">
        <v>6.63</v>
      </c>
    </row>
    <row r="913" spans="1:2" x14ac:dyDescent="0.2">
      <c r="A913" s="68">
        <v>40028</v>
      </c>
      <c r="B913" s="67">
        <v>6.7</v>
      </c>
    </row>
    <row r="914" spans="1:2" x14ac:dyDescent="0.2">
      <c r="A914" s="68">
        <v>40029</v>
      </c>
      <c r="B914" s="67">
        <v>6.69</v>
      </c>
    </row>
    <row r="915" spans="1:2" x14ac:dyDescent="0.2">
      <c r="A915" s="68">
        <v>40030</v>
      </c>
      <c r="B915" s="67">
        <v>6.75</v>
      </c>
    </row>
    <row r="916" spans="1:2" x14ac:dyDescent="0.2">
      <c r="A916" s="68">
        <v>40031</v>
      </c>
      <c r="B916" s="67">
        <v>6.69</v>
      </c>
    </row>
    <row r="917" spans="1:2" x14ac:dyDescent="0.2">
      <c r="A917" s="68">
        <v>40032</v>
      </c>
      <c r="B917" s="67">
        <v>6.74</v>
      </c>
    </row>
    <row r="918" spans="1:2" x14ac:dyDescent="0.2">
      <c r="A918" s="68">
        <v>40035</v>
      </c>
      <c r="B918" s="67">
        <v>6.65</v>
      </c>
    </row>
    <row r="919" spans="1:2" x14ac:dyDescent="0.2">
      <c r="A919" s="68">
        <v>40036</v>
      </c>
      <c r="B919" s="67">
        <v>6.59</v>
      </c>
    </row>
    <row r="920" spans="1:2" x14ac:dyDescent="0.2">
      <c r="A920" s="68">
        <v>40037</v>
      </c>
      <c r="B920" s="67">
        <v>6.69</v>
      </c>
    </row>
    <row r="921" spans="1:2" x14ac:dyDescent="0.2">
      <c r="A921" s="68">
        <v>40038</v>
      </c>
      <c r="B921" s="67">
        <v>6.58</v>
      </c>
    </row>
    <row r="922" spans="1:2" x14ac:dyDescent="0.2">
      <c r="A922" s="68">
        <v>40039</v>
      </c>
      <c r="B922" s="67">
        <v>6.57</v>
      </c>
    </row>
    <row r="923" spans="1:2" x14ac:dyDescent="0.2">
      <c r="A923" s="68">
        <v>40042</v>
      </c>
      <c r="B923" s="67">
        <v>6.56</v>
      </c>
    </row>
    <row r="924" spans="1:2" x14ac:dyDescent="0.2">
      <c r="A924" s="68">
        <v>40043</v>
      </c>
      <c r="B924" s="67">
        <v>6.58</v>
      </c>
    </row>
    <row r="925" spans="1:2" x14ac:dyDescent="0.2">
      <c r="A925" s="68">
        <v>40044</v>
      </c>
      <c r="B925" s="67">
        <v>6.55</v>
      </c>
    </row>
    <row r="926" spans="1:2" x14ac:dyDescent="0.2">
      <c r="A926" s="68">
        <v>40045</v>
      </c>
      <c r="B926" s="67">
        <v>6.51</v>
      </c>
    </row>
    <row r="927" spans="1:2" x14ac:dyDescent="0.2">
      <c r="A927" s="68">
        <v>40046</v>
      </c>
      <c r="B927" s="67">
        <v>6.62</v>
      </c>
    </row>
    <row r="928" spans="1:2" x14ac:dyDescent="0.2">
      <c r="A928" s="68">
        <v>40049</v>
      </c>
      <c r="B928" s="67">
        <v>6.53</v>
      </c>
    </row>
    <row r="929" spans="1:2" x14ac:dyDescent="0.2">
      <c r="A929" s="68">
        <v>40050</v>
      </c>
      <c r="B929" s="67">
        <v>6.46</v>
      </c>
    </row>
    <row r="930" spans="1:2" x14ac:dyDescent="0.2">
      <c r="A930" s="68">
        <v>40051</v>
      </c>
      <c r="B930" s="67">
        <v>6.42</v>
      </c>
    </row>
    <row r="931" spans="1:2" x14ac:dyDescent="0.2">
      <c r="A931" s="68">
        <v>40052</v>
      </c>
      <c r="B931" s="67">
        <v>6.43</v>
      </c>
    </row>
    <row r="932" spans="1:2" x14ac:dyDescent="0.2">
      <c r="A932" s="68">
        <v>40053</v>
      </c>
      <c r="B932" s="67">
        <v>6.41</v>
      </c>
    </row>
    <row r="933" spans="1:2" x14ac:dyDescent="0.2">
      <c r="A933" s="68">
        <v>40056</v>
      </c>
      <c r="B933" s="67">
        <v>6.38</v>
      </c>
    </row>
    <row r="934" spans="1:2" x14ac:dyDescent="0.2">
      <c r="A934" s="68">
        <v>40057</v>
      </c>
      <c r="B934" s="67">
        <v>6.39</v>
      </c>
    </row>
    <row r="935" spans="1:2" x14ac:dyDescent="0.2">
      <c r="A935" s="68">
        <v>40058</v>
      </c>
      <c r="B935" s="67">
        <v>6.28</v>
      </c>
    </row>
    <row r="936" spans="1:2" x14ac:dyDescent="0.2">
      <c r="A936" s="68">
        <v>40059</v>
      </c>
      <c r="B936" s="67">
        <v>6.33</v>
      </c>
    </row>
    <row r="937" spans="1:2" x14ac:dyDescent="0.2">
      <c r="A937" s="68">
        <v>40060</v>
      </c>
      <c r="B937" s="67">
        <v>6.45</v>
      </c>
    </row>
    <row r="938" spans="1:2" x14ac:dyDescent="0.2">
      <c r="A938" s="68">
        <v>40063</v>
      </c>
      <c r="B938" s="69" t="e">
        <f>NA()</f>
        <v>#N/A</v>
      </c>
    </row>
    <row r="939" spans="1:2" x14ac:dyDescent="0.2">
      <c r="A939" s="68">
        <v>40064</v>
      </c>
      <c r="B939" s="67">
        <v>6.45</v>
      </c>
    </row>
    <row r="940" spans="1:2" x14ac:dyDescent="0.2">
      <c r="A940" s="68">
        <v>40065</v>
      </c>
      <c r="B940" s="67">
        <v>6.49</v>
      </c>
    </row>
    <row r="941" spans="1:2" x14ac:dyDescent="0.2">
      <c r="A941" s="68">
        <v>40066</v>
      </c>
      <c r="B941" s="67">
        <v>6.32</v>
      </c>
    </row>
    <row r="942" spans="1:2" x14ac:dyDescent="0.2">
      <c r="A942" s="68">
        <v>40067</v>
      </c>
      <c r="B942" s="67">
        <v>6.31</v>
      </c>
    </row>
    <row r="943" spans="1:2" x14ac:dyDescent="0.2">
      <c r="A943" s="68">
        <v>40070</v>
      </c>
      <c r="B943" s="67">
        <v>6.36</v>
      </c>
    </row>
    <row r="944" spans="1:2" x14ac:dyDescent="0.2">
      <c r="A944" s="68">
        <v>40071</v>
      </c>
      <c r="B944" s="67">
        <v>6.4</v>
      </c>
    </row>
    <row r="945" spans="1:2" x14ac:dyDescent="0.2">
      <c r="A945" s="68">
        <v>40072</v>
      </c>
      <c r="B945" s="67">
        <v>6.39</v>
      </c>
    </row>
    <row r="946" spans="1:2" x14ac:dyDescent="0.2">
      <c r="A946" s="68">
        <v>40073</v>
      </c>
      <c r="B946" s="67">
        <v>6.29</v>
      </c>
    </row>
    <row r="947" spans="1:2" x14ac:dyDescent="0.2">
      <c r="A947" s="68">
        <v>40074</v>
      </c>
      <c r="B947" s="67">
        <v>6.34</v>
      </c>
    </row>
    <row r="948" spans="1:2" x14ac:dyDescent="0.2">
      <c r="A948" s="68">
        <v>40077</v>
      </c>
      <c r="B948" s="67">
        <v>6.35</v>
      </c>
    </row>
    <row r="949" spans="1:2" x14ac:dyDescent="0.2">
      <c r="A949" s="68">
        <v>40078</v>
      </c>
      <c r="B949" s="67">
        <v>6.3</v>
      </c>
    </row>
    <row r="950" spans="1:2" x14ac:dyDescent="0.2">
      <c r="A950" s="68">
        <v>40079</v>
      </c>
      <c r="B950" s="67">
        <v>6.28</v>
      </c>
    </row>
    <row r="951" spans="1:2" x14ac:dyDescent="0.2">
      <c r="A951" s="68">
        <v>40080</v>
      </c>
      <c r="B951" s="67">
        <v>6.26</v>
      </c>
    </row>
    <row r="952" spans="1:2" x14ac:dyDescent="0.2">
      <c r="A952" s="68">
        <v>40081</v>
      </c>
      <c r="B952" s="67">
        <v>6.17</v>
      </c>
    </row>
    <row r="953" spans="1:2" x14ac:dyDescent="0.2">
      <c r="A953" s="68">
        <v>40084</v>
      </c>
      <c r="B953" s="67">
        <v>6.12</v>
      </c>
    </row>
    <row r="954" spans="1:2" x14ac:dyDescent="0.2">
      <c r="A954" s="68">
        <v>40085</v>
      </c>
      <c r="B954" s="67">
        <v>6.12</v>
      </c>
    </row>
    <row r="955" spans="1:2" x14ac:dyDescent="0.2">
      <c r="A955" s="68">
        <v>40086</v>
      </c>
      <c r="B955" s="67">
        <v>6.17</v>
      </c>
    </row>
    <row r="956" spans="1:2" x14ac:dyDescent="0.2">
      <c r="A956" s="68">
        <v>40087</v>
      </c>
      <c r="B956" s="67">
        <v>6.11</v>
      </c>
    </row>
    <row r="957" spans="1:2" x14ac:dyDescent="0.2">
      <c r="A957" s="68">
        <v>40088</v>
      </c>
      <c r="B957" s="67">
        <v>6.17</v>
      </c>
    </row>
    <row r="958" spans="1:2" x14ac:dyDescent="0.2">
      <c r="A958" s="68">
        <v>40091</v>
      </c>
      <c r="B958" s="67">
        <v>6.19</v>
      </c>
    </row>
    <row r="959" spans="1:2" x14ac:dyDescent="0.2">
      <c r="A959" s="68">
        <v>40092</v>
      </c>
      <c r="B959" s="67">
        <v>6.21</v>
      </c>
    </row>
    <row r="960" spans="1:2" x14ac:dyDescent="0.2">
      <c r="A960" s="68">
        <v>40093</v>
      </c>
      <c r="B960" s="67">
        <v>6.13</v>
      </c>
    </row>
    <row r="961" spans="1:2" x14ac:dyDescent="0.2">
      <c r="A961" s="68">
        <v>40094</v>
      </c>
      <c r="B961" s="67">
        <v>6.23</v>
      </c>
    </row>
    <row r="962" spans="1:2" x14ac:dyDescent="0.2">
      <c r="A962" s="68">
        <v>40095</v>
      </c>
      <c r="B962" s="67">
        <v>6.36</v>
      </c>
    </row>
    <row r="963" spans="1:2" x14ac:dyDescent="0.2">
      <c r="A963" s="68">
        <v>40098</v>
      </c>
      <c r="B963" s="69" t="e">
        <f>NA()</f>
        <v>#N/A</v>
      </c>
    </row>
    <row r="964" spans="1:2" x14ac:dyDescent="0.2">
      <c r="A964" s="68">
        <v>40099</v>
      </c>
      <c r="B964" s="67">
        <v>6.29</v>
      </c>
    </row>
    <row r="965" spans="1:2" x14ac:dyDescent="0.2">
      <c r="A965" s="68">
        <v>40100</v>
      </c>
      <c r="B965" s="67">
        <v>6.41</v>
      </c>
    </row>
    <row r="966" spans="1:2" x14ac:dyDescent="0.2">
      <c r="A966" s="68">
        <v>40101</v>
      </c>
      <c r="B966" s="67">
        <v>6.45</v>
      </c>
    </row>
    <row r="967" spans="1:2" x14ac:dyDescent="0.2">
      <c r="A967" s="68">
        <v>40102</v>
      </c>
      <c r="B967" s="67">
        <v>6.36</v>
      </c>
    </row>
    <row r="968" spans="1:2" x14ac:dyDescent="0.2">
      <c r="A968" s="68">
        <v>40105</v>
      </c>
      <c r="B968" s="67">
        <v>6.32</v>
      </c>
    </row>
    <row r="969" spans="1:2" x14ac:dyDescent="0.2">
      <c r="A969" s="68">
        <v>40106</v>
      </c>
      <c r="B969" s="67">
        <v>6.26</v>
      </c>
    </row>
    <row r="970" spans="1:2" x14ac:dyDescent="0.2">
      <c r="A970" s="68">
        <v>40107</v>
      </c>
      <c r="B970" s="67">
        <v>6.31</v>
      </c>
    </row>
    <row r="971" spans="1:2" x14ac:dyDescent="0.2">
      <c r="A971" s="68">
        <v>40108</v>
      </c>
      <c r="B971" s="67">
        <v>6.32</v>
      </c>
    </row>
    <row r="972" spans="1:2" x14ac:dyDescent="0.2">
      <c r="A972" s="68">
        <v>40109</v>
      </c>
      <c r="B972" s="67">
        <v>6.31</v>
      </c>
    </row>
    <row r="973" spans="1:2" x14ac:dyDescent="0.2">
      <c r="A973" s="68">
        <v>40112</v>
      </c>
      <c r="B973" s="67">
        <v>6.42</v>
      </c>
    </row>
    <row r="974" spans="1:2" x14ac:dyDescent="0.2">
      <c r="A974" s="68">
        <v>40113</v>
      </c>
      <c r="B974" s="67">
        <v>6.33</v>
      </c>
    </row>
    <row r="975" spans="1:2" x14ac:dyDescent="0.2">
      <c r="A975" s="68">
        <v>40114</v>
      </c>
      <c r="B975" s="67">
        <v>6.29</v>
      </c>
    </row>
    <row r="976" spans="1:2" x14ac:dyDescent="0.2">
      <c r="A976" s="68">
        <v>40115</v>
      </c>
      <c r="B976" s="67">
        <v>6.39</v>
      </c>
    </row>
    <row r="977" spans="1:2" x14ac:dyDescent="0.2">
      <c r="A977" s="68">
        <v>40116</v>
      </c>
      <c r="B977" s="67">
        <v>6.27</v>
      </c>
    </row>
    <row r="978" spans="1:2" x14ac:dyDescent="0.2">
      <c r="A978" s="68">
        <v>40119</v>
      </c>
      <c r="B978" s="67">
        <v>6.3</v>
      </c>
    </row>
    <row r="979" spans="1:2" x14ac:dyDescent="0.2">
      <c r="A979" s="68">
        <v>40120</v>
      </c>
      <c r="B979" s="67">
        <v>6.37</v>
      </c>
    </row>
    <row r="980" spans="1:2" x14ac:dyDescent="0.2">
      <c r="A980" s="68">
        <v>40121</v>
      </c>
      <c r="B980" s="67">
        <v>6.46</v>
      </c>
    </row>
    <row r="981" spans="1:2" x14ac:dyDescent="0.2">
      <c r="A981" s="68">
        <v>40122</v>
      </c>
      <c r="B981" s="67">
        <v>6.43</v>
      </c>
    </row>
    <row r="982" spans="1:2" x14ac:dyDescent="0.2">
      <c r="A982" s="68">
        <v>40123</v>
      </c>
      <c r="B982" s="67">
        <v>6.4</v>
      </c>
    </row>
    <row r="983" spans="1:2" x14ac:dyDescent="0.2">
      <c r="A983" s="68">
        <v>40126</v>
      </c>
      <c r="B983" s="67">
        <v>6.41</v>
      </c>
    </row>
    <row r="984" spans="1:2" x14ac:dyDescent="0.2">
      <c r="A984" s="68">
        <v>40127</v>
      </c>
      <c r="B984" s="67">
        <v>6.42</v>
      </c>
    </row>
    <row r="985" spans="1:2" x14ac:dyDescent="0.2">
      <c r="A985" s="68">
        <v>40128</v>
      </c>
      <c r="B985" s="69" t="e">
        <f>NA()</f>
        <v>#N/A</v>
      </c>
    </row>
    <row r="986" spans="1:2" x14ac:dyDescent="0.2">
      <c r="A986" s="68">
        <v>40129</v>
      </c>
      <c r="B986" s="67">
        <v>6.39</v>
      </c>
    </row>
    <row r="987" spans="1:2" x14ac:dyDescent="0.2">
      <c r="A987" s="68">
        <v>40130</v>
      </c>
      <c r="B987" s="67">
        <v>6.36</v>
      </c>
    </row>
    <row r="988" spans="1:2" x14ac:dyDescent="0.2">
      <c r="A988" s="68">
        <v>40133</v>
      </c>
      <c r="B988" s="67">
        <v>6.25</v>
      </c>
    </row>
    <row r="989" spans="1:2" x14ac:dyDescent="0.2">
      <c r="A989" s="68">
        <v>40134</v>
      </c>
      <c r="B989" s="67">
        <v>6.25</v>
      </c>
    </row>
    <row r="990" spans="1:2" x14ac:dyDescent="0.2">
      <c r="A990" s="68">
        <v>40135</v>
      </c>
      <c r="B990" s="67">
        <v>6.3</v>
      </c>
    </row>
    <row r="991" spans="1:2" x14ac:dyDescent="0.2">
      <c r="A991" s="68">
        <v>40136</v>
      </c>
      <c r="B991" s="67">
        <v>6.27</v>
      </c>
    </row>
    <row r="992" spans="1:2" x14ac:dyDescent="0.2">
      <c r="A992" s="68">
        <v>40137</v>
      </c>
      <c r="B992" s="67">
        <v>6.29</v>
      </c>
    </row>
    <row r="993" spans="1:2" x14ac:dyDescent="0.2">
      <c r="A993" s="68">
        <v>40140</v>
      </c>
      <c r="B993" s="67">
        <v>6.29</v>
      </c>
    </row>
    <row r="994" spans="1:2" x14ac:dyDescent="0.2">
      <c r="A994" s="68">
        <v>40141</v>
      </c>
      <c r="B994" s="67">
        <v>6.25</v>
      </c>
    </row>
    <row r="995" spans="1:2" x14ac:dyDescent="0.2">
      <c r="A995" s="68">
        <v>40142</v>
      </c>
      <c r="B995" s="67">
        <v>6.23</v>
      </c>
    </row>
    <row r="996" spans="1:2" x14ac:dyDescent="0.2">
      <c r="A996" s="68">
        <v>40143</v>
      </c>
      <c r="B996" s="69" t="e">
        <f>NA()</f>
        <v>#N/A</v>
      </c>
    </row>
    <row r="997" spans="1:2" x14ac:dyDescent="0.2">
      <c r="A997" s="68">
        <v>40144</v>
      </c>
      <c r="B997" s="67">
        <v>6.2</v>
      </c>
    </row>
    <row r="998" spans="1:2" x14ac:dyDescent="0.2">
      <c r="A998" s="68">
        <v>40147</v>
      </c>
      <c r="B998" s="67">
        <v>6.2</v>
      </c>
    </row>
    <row r="999" spans="1:2" x14ac:dyDescent="0.2">
      <c r="A999" s="68">
        <v>40148</v>
      </c>
      <c r="B999" s="67">
        <v>6.28</v>
      </c>
    </row>
    <row r="1000" spans="1:2" x14ac:dyDescent="0.2">
      <c r="A1000" s="68">
        <v>40149</v>
      </c>
      <c r="B1000" s="67">
        <v>6.27</v>
      </c>
    </row>
    <row r="1001" spans="1:2" x14ac:dyDescent="0.2">
      <c r="A1001" s="68">
        <v>40150</v>
      </c>
      <c r="B1001" s="67">
        <v>6.32</v>
      </c>
    </row>
    <row r="1002" spans="1:2" x14ac:dyDescent="0.2">
      <c r="A1002" s="68">
        <v>40151</v>
      </c>
      <c r="B1002" s="67">
        <v>6.39</v>
      </c>
    </row>
    <row r="1003" spans="1:2" x14ac:dyDescent="0.2">
      <c r="A1003" s="68">
        <v>40154</v>
      </c>
      <c r="B1003" s="67">
        <v>6.37</v>
      </c>
    </row>
    <row r="1004" spans="1:2" x14ac:dyDescent="0.2">
      <c r="A1004" s="68">
        <v>40155</v>
      </c>
      <c r="B1004" s="67">
        <v>6.32</v>
      </c>
    </row>
    <row r="1005" spans="1:2" x14ac:dyDescent="0.2">
      <c r="A1005" s="68">
        <v>40156</v>
      </c>
      <c r="B1005" s="67">
        <v>6.34</v>
      </c>
    </row>
    <row r="1006" spans="1:2" x14ac:dyDescent="0.2">
      <c r="A1006" s="68">
        <v>40157</v>
      </c>
      <c r="B1006" s="67">
        <v>6.42</v>
      </c>
    </row>
    <row r="1007" spans="1:2" x14ac:dyDescent="0.2">
      <c r="A1007" s="68">
        <v>40158</v>
      </c>
      <c r="B1007" s="67">
        <v>6.41</v>
      </c>
    </row>
    <row r="1008" spans="1:2" x14ac:dyDescent="0.2">
      <c r="A1008" s="68">
        <v>40161</v>
      </c>
      <c r="B1008" s="67">
        <v>6.35</v>
      </c>
    </row>
    <row r="1009" spans="1:2" x14ac:dyDescent="0.2">
      <c r="A1009" s="68">
        <v>40162</v>
      </c>
      <c r="B1009" s="67">
        <v>6.4</v>
      </c>
    </row>
    <row r="1010" spans="1:2" x14ac:dyDescent="0.2">
      <c r="A1010" s="68">
        <v>40163</v>
      </c>
      <c r="B1010" s="67">
        <v>6.38</v>
      </c>
    </row>
    <row r="1011" spans="1:2" x14ac:dyDescent="0.2">
      <c r="A1011" s="68">
        <v>40164</v>
      </c>
      <c r="B1011" s="67">
        <v>6.25</v>
      </c>
    </row>
    <row r="1012" spans="1:2" x14ac:dyDescent="0.2">
      <c r="A1012" s="68">
        <v>40165</v>
      </c>
      <c r="B1012" s="67">
        <v>6.28</v>
      </c>
    </row>
    <row r="1013" spans="1:2" x14ac:dyDescent="0.2">
      <c r="A1013" s="68">
        <v>40168</v>
      </c>
      <c r="B1013" s="67">
        <v>6.38</v>
      </c>
    </row>
    <row r="1014" spans="1:2" x14ac:dyDescent="0.2">
      <c r="A1014" s="68">
        <v>40169</v>
      </c>
      <c r="B1014" s="67">
        <v>6.41</v>
      </c>
    </row>
    <row r="1015" spans="1:2" x14ac:dyDescent="0.2">
      <c r="A1015" s="68">
        <v>40170</v>
      </c>
      <c r="B1015" s="67">
        <v>6.4</v>
      </c>
    </row>
    <row r="1016" spans="1:2" x14ac:dyDescent="0.2">
      <c r="A1016" s="68">
        <v>40171</v>
      </c>
      <c r="B1016" s="67">
        <v>6.47</v>
      </c>
    </row>
    <row r="1017" spans="1:2" x14ac:dyDescent="0.2">
      <c r="A1017" s="68">
        <v>40172</v>
      </c>
      <c r="B1017" s="69" t="e">
        <f>NA()</f>
        <v>#N/A</v>
      </c>
    </row>
    <row r="1018" spans="1:2" x14ac:dyDescent="0.2">
      <c r="A1018" s="68">
        <v>40175</v>
      </c>
      <c r="B1018" s="67">
        <v>6.49</v>
      </c>
    </row>
    <row r="1019" spans="1:2" x14ac:dyDescent="0.2">
      <c r="A1019" s="68">
        <v>40176</v>
      </c>
      <c r="B1019" s="67">
        <v>6.41</v>
      </c>
    </row>
    <row r="1020" spans="1:2" x14ac:dyDescent="0.2">
      <c r="A1020" s="68">
        <v>40177</v>
      </c>
      <c r="B1020" s="67">
        <v>6.36</v>
      </c>
    </row>
    <row r="1021" spans="1:2" x14ac:dyDescent="0.2">
      <c r="A1021" s="68">
        <v>40178</v>
      </c>
      <c r="B1021" s="67">
        <v>6.39</v>
      </c>
    </row>
    <row r="1022" spans="1:2" x14ac:dyDescent="0.2">
      <c r="A1022" s="68">
        <v>40179</v>
      </c>
      <c r="B1022" s="69" t="e">
        <f>NA()</f>
        <v>#N/A</v>
      </c>
    </row>
    <row r="1023" spans="1:2" x14ac:dyDescent="0.2">
      <c r="A1023" s="68">
        <v>40182</v>
      </c>
      <c r="B1023" s="67">
        <v>6.39</v>
      </c>
    </row>
    <row r="1024" spans="1:2" x14ac:dyDescent="0.2">
      <c r="A1024" s="68">
        <v>40183</v>
      </c>
      <c r="B1024" s="67">
        <v>6.3</v>
      </c>
    </row>
    <row r="1025" spans="1:2" x14ac:dyDescent="0.2">
      <c r="A1025" s="68">
        <v>40184</v>
      </c>
      <c r="B1025" s="67">
        <v>6.34</v>
      </c>
    </row>
    <row r="1026" spans="1:2" x14ac:dyDescent="0.2">
      <c r="A1026" s="68">
        <v>40185</v>
      </c>
      <c r="B1026" s="67">
        <v>6.33</v>
      </c>
    </row>
    <row r="1027" spans="1:2" x14ac:dyDescent="0.2">
      <c r="A1027" s="68">
        <v>40186</v>
      </c>
      <c r="B1027" s="67">
        <v>6.32</v>
      </c>
    </row>
    <row r="1028" spans="1:2" x14ac:dyDescent="0.2">
      <c r="A1028" s="68">
        <v>40189</v>
      </c>
      <c r="B1028" s="67">
        <v>6.32</v>
      </c>
    </row>
    <row r="1029" spans="1:2" x14ac:dyDescent="0.2">
      <c r="A1029" s="68">
        <v>40190</v>
      </c>
      <c r="B1029" s="67">
        <v>6.22</v>
      </c>
    </row>
    <row r="1030" spans="1:2" x14ac:dyDescent="0.2">
      <c r="A1030" s="68">
        <v>40191</v>
      </c>
      <c r="B1030" s="67">
        <v>6.3</v>
      </c>
    </row>
    <row r="1031" spans="1:2" x14ac:dyDescent="0.2">
      <c r="A1031" s="68">
        <v>40192</v>
      </c>
      <c r="B1031" s="67">
        <v>6.22</v>
      </c>
    </row>
    <row r="1032" spans="1:2" x14ac:dyDescent="0.2">
      <c r="A1032" s="68">
        <v>40193</v>
      </c>
      <c r="B1032" s="67">
        <v>6.18</v>
      </c>
    </row>
    <row r="1033" spans="1:2" x14ac:dyDescent="0.2">
      <c r="A1033" s="68">
        <v>40196</v>
      </c>
      <c r="B1033" s="69" t="e">
        <f>NA()</f>
        <v>#N/A</v>
      </c>
    </row>
    <row r="1034" spans="1:2" x14ac:dyDescent="0.2">
      <c r="A1034" s="68">
        <v>40197</v>
      </c>
      <c r="B1034" s="67">
        <v>6.21</v>
      </c>
    </row>
    <row r="1035" spans="1:2" x14ac:dyDescent="0.2">
      <c r="A1035" s="68">
        <v>40198</v>
      </c>
      <c r="B1035" s="67">
        <v>6.16</v>
      </c>
    </row>
    <row r="1036" spans="1:2" x14ac:dyDescent="0.2">
      <c r="A1036" s="68">
        <v>40199</v>
      </c>
      <c r="B1036" s="67">
        <v>6.13</v>
      </c>
    </row>
    <row r="1037" spans="1:2" x14ac:dyDescent="0.2">
      <c r="A1037" s="68">
        <v>40200</v>
      </c>
      <c r="B1037" s="67">
        <v>6.15</v>
      </c>
    </row>
    <row r="1038" spans="1:2" x14ac:dyDescent="0.2">
      <c r="A1038" s="68">
        <v>40203</v>
      </c>
      <c r="B1038" s="67">
        <v>6.22</v>
      </c>
    </row>
    <row r="1039" spans="1:2" x14ac:dyDescent="0.2">
      <c r="A1039" s="68">
        <v>40204</v>
      </c>
      <c r="B1039" s="67">
        <v>6.24</v>
      </c>
    </row>
    <row r="1040" spans="1:2" x14ac:dyDescent="0.2">
      <c r="A1040" s="68">
        <v>40205</v>
      </c>
      <c r="B1040" s="67">
        <v>6.23</v>
      </c>
    </row>
    <row r="1041" spans="1:2" x14ac:dyDescent="0.2">
      <c r="A1041" s="68">
        <v>40206</v>
      </c>
      <c r="B1041" s="67">
        <v>6.25</v>
      </c>
    </row>
    <row r="1042" spans="1:2" x14ac:dyDescent="0.2">
      <c r="A1042" s="68">
        <v>40207</v>
      </c>
      <c r="B1042" s="67">
        <v>6.2</v>
      </c>
    </row>
    <row r="1043" spans="1:2" x14ac:dyDescent="0.2">
      <c r="A1043" s="68">
        <v>40210</v>
      </c>
      <c r="B1043" s="67">
        <v>6.25</v>
      </c>
    </row>
    <row r="1044" spans="1:2" x14ac:dyDescent="0.2">
      <c r="A1044" s="68">
        <v>40211</v>
      </c>
      <c r="B1044" s="67">
        <v>6.23</v>
      </c>
    </row>
    <row r="1045" spans="1:2" x14ac:dyDescent="0.2">
      <c r="A1045" s="68">
        <v>40212</v>
      </c>
      <c r="B1045" s="67">
        <v>6.31</v>
      </c>
    </row>
    <row r="1046" spans="1:2" x14ac:dyDescent="0.2">
      <c r="A1046" s="68">
        <v>40213</v>
      </c>
      <c r="B1046" s="67">
        <v>6.24</v>
      </c>
    </row>
    <row r="1047" spans="1:2" x14ac:dyDescent="0.2">
      <c r="A1047" s="68">
        <v>40214</v>
      </c>
      <c r="B1047" s="67">
        <v>6.21</v>
      </c>
    </row>
    <row r="1048" spans="1:2" x14ac:dyDescent="0.2">
      <c r="A1048" s="68">
        <v>40217</v>
      </c>
      <c r="B1048" s="67">
        <v>6.26</v>
      </c>
    </row>
    <row r="1049" spans="1:2" x14ac:dyDescent="0.2">
      <c r="A1049" s="68">
        <v>40218</v>
      </c>
      <c r="B1049" s="67">
        <v>6.32</v>
      </c>
    </row>
    <row r="1050" spans="1:2" x14ac:dyDescent="0.2">
      <c r="A1050" s="68">
        <v>40219</v>
      </c>
      <c r="B1050" s="67">
        <v>6.38</v>
      </c>
    </row>
    <row r="1051" spans="1:2" x14ac:dyDescent="0.2">
      <c r="A1051" s="68">
        <v>40220</v>
      </c>
      <c r="B1051" s="67">
        <v>6.43</v>
      </c>
    </row>
    <row r="1052" spans="1:2" x14ac:dyDescent="0.2">
      <c r="A1052" s="68">
        <v>40221</v>
      </c>
      <c r="B1052" s="67">
        <v>6.41</v>
      </c>
    </row>
    <row r="1053" spans="1:2" x14ac:dyDescent="0.2">
      <c r="A1053" s="68">
        <v>40224</v>
      </c>
      <c r="B1053" s="69" t="e">
        <f>NA()</f>
        <v>#N/A</v>
      </c>
    </row>
    <row r="1054" spans="1:2" x14ac:dyDescent="0.2">
      <c r="A1054" s="68">
        <v>40225</v>
      </c>
      <c r="B1054" s="67">
        <v>6.39</v>
      </c>
    </row>
    <row r="1055" spans="1:2" x14ac:dyDescent="0.2">
      <c r="A1055" s="68">
        <v>40226</v>
      </c>
      <c r="B1055" s="67">
        <v>6.47</v>
      </c>
    </row>
    <row r="1056" spans="1:2" x14ac:dyDescent="0.2">
      <c r="A1056" s="68">
        <v>40227</v>
      </c>
      <c r="B1056" s="67">
        <v>6.51</v>
      </c>
    </row>
    <row r="1057" spans="1:2" x14ac:dyDescent="0.2">
      <c r="A1057" s="68">
        <v>40228</v>
      </c>
      <c r="B1057" s="67">
        <v>6.43</v>
      </c>
    </row>
    <row r="1058" spans="1:2" x14ac:dyDescent="0.2">
      <c r="A1058" s="68">
        <v>40231</v>
      </c>
      <c r="B1058" s="67">
        <v>6.45</v>
      </c>
    </row>
    <row r="1059" spans="1:2" x14ac:dyDescent="0.2">
      <c r="A1059" s="68">
        <v>40232</v>
      </c>
      <c r="B1059" s="67">
        <v>6.34</v>
      </c>
    </row>
    <row r="1060" spans="1:2" x14ac:dyDescent="0.2">
      <c r="A1060" s="68">
        <v>40233</v>
      </c>
      <c r="B1060" s="67">
        <v>6.35</v>
      </c>
    </row>
    <row r="1061" spans="1:2" x14ac:dyDescent="0.2">
      <c r="A1061" s="68">
        <v>40234</v>
      </c>
      <c r="B1061" s="67">
        <v>6.28</v>
      </c>
    </row>
    <row r="1062" spans="1:2" x14ac:dyDescent="0.2">
      <c r="A1062" s="68">
        <v>40235</v>
      </c>
      <c r="B1062" s="67">
        <v>6.23</v>
      </c>
    </row>
    <row r="1063" spans="1:2" x14ac:dyDescent="0.2">
      <c r="A1063" s="68">
        <v>40238</v>
      </c>
      <c r="B1063" s="67">
        <v>6.26</v>
      </c>
    </row>
    <row r="1064" spans="1:2" x14ac:dyDescent="0.2">
      <c r="A1064" s="68">
        <v>40239</v>
      </c>
      <c r="B1064" s="67">
        <v>6.26</v>
      </c>
    </row>
    <row r="1065" spans="1:2" x14ac:dyDescent="0.2">
      <c r="A1065" s="68">
        <v>40240</v>
      </c>
      <c r="B1065" s="67">
        <v>6.26</v>
      </c>
    </row>
    <row r="1066" spans="1:2" x14ac:dyDescent="0.2">
      <c r="A1066" s="68">
        <v>40241</v>
      </c>
      <c r="B1066" s="67">
        <v>6.23</v>
      </c>
    </row>
    <row r="1067" spans="1:2" x14ac:dyDescent="0.2">
      <c r="A1067" s="68">
        <v>40242</v>
      </c>
      <c r="B1067" s="67">
        <v>6.3</v>
      </c>
    </row>
    <row r="1068" spans="1:2" x14ac:dyDescent="0.2">
      <c r="A1068" s="68">
        <v>40245</v>
      </c>
      <c r="B1068" s="67">
        <v>6.31</v>
      </c>
    </row>
    <row r="1069" spans="1:2" x14ac:dyDescent="0.2">
      <c r="A1069" s="68">
        <v>40246</v>
      </c>
      <c r="B1069" s="67">
        <v>6.32</v>
      </c>
    </row>
    <row r="1070" spans="1:2" x14ac:dyDescent="0.2">
      <c r="A1070" s="68">
        <v>40247</v>
      </c>
      <c r="B1070" s="67">
        <v>6.32</v>
      </c>
    </row>
    <row r="1071" spans="1:2" x14ac:dyDescent="0.2">
      <c r="A1071" s="68">
        <v>40248</v>
      </c>
      <c r="B1071" s="67">
        <v>6.29</v>
      </c>
    </row>
    <row r="1072" spans="1:2" x14ac:dyDescent="0.2">
      <c r="A1072" s="68">
        <v>40249</v>
      </c>
      <c r="B1072" s="67">
        <v>6.26</v>
      </c>
    </row>
    <row r="1073" spans="1:2" x14ac:dyDescent="0.2">
      <c r="A1073" s="68">
        <v>40252</v>
      </c>
      <c r="B1073" s="67">
        <v>6.27</v>
      </c>
    </row>
    <row r="1074" spans="1:2" x14ac:dyDescent="0.2">
      <c r="A1074" s="68">
        <v>40253</v>
      </c>
      <c r="B1074" s="67">
        <v>6.21</v>
      </c>
    </row>
    <row r="1075" spans="1:2" x14ac:dyDescent="0.2">
      <c r="A1075" s="68">
        <v>40254</v>
      </c>
      <c r="B1075" s="67">
        <v>6.18</v>
      </c>
    </row>
    <row r="1076" spans="1:2" x14ac:dyDescent="0.2">
      <c r="A1076" s="68">
        <v>40255</v>
      </c>
      <c r="B1076" s="67">
        <v>6.2</v>
      </c>
    </row>
    <row r="1077" spans="1:2" x14ac:dyDescent="0.2">
      <c r="A1077" s="68">
        <v>40256</v>
      </c>
      <c r="B1077" s="67">
        <v>6.19</v>
      </c>
    </row>
    <row r="1078" spans="1:2" x14ac:dyDescent="0.2">
      <c r="A1078" s="68">
        <v>40259</v>
      </c>
      <c r="B1078" s="67">
        <v>6.17</v>
      </c>
    </row>
    <row r="1079" spans="1:2" x14ac:dyDescent="0.2">
      <c r="A1079" s="68">
        <v>40260</v>
      </c>
      <c r="B1079" s="67">
        <v>6.2</v>
      </c>
    </row>
    <row r="1080" spans="1:2" x14ac:dyDescent="0.2">
      <c r="A1080" s="68">
        <v>40261</v>
      </c>
      <c r="B1080" s="67">
        <v>6.32</v>
      </c>
    </row>
    <row r="1081" spans="1:2" x14ac:dyDescent="0.2">
      <c r="A1081" s="68">
        <v>40262</v>
      </c>
      <c r="B1081" s="67">
        <v>6.38</v>
      </c>
    </row>
    <row r="1082" spans="1:2" x14ac:dyDescent="0.2">
      <c r="A1082" s="68">
        <v>40263</v>
      </c>
      <c r="B1082" s="67">
        <v>6.35</v>
      </c>
    </row>
    <row r="1083" spans="1:2" x14ac:dyDescent="0.2">
      <c r="A1083" s="68">
        <v>40266</v>
      </c>
      <c r="B1083" s="67">
        <v>6.37</v>
      </c>
    </row>
    <row r="1084" spans="1:2" x14ac:dyDescent="0.2">
      <c r="A1084" s="68">
        <v>40267</v>
      </c>
      <c r="B1084" s="67">
        <v>6.36</v>
      </c>
    </row>
    <row r="1085" spans="1:2" x14ac:dyDescent="0.2">
      <c r="A1085" s="68">
        <v>40268</v>
      </c>
      <c r="B1085" s="67">
        <v>6.31</v>
      </c>
    </row>
    <row r="1086" spans="1:2" x14ac:dyDescent="0.2">
      <c r="A1086" s="68">
        <v>40269</v>
      </c>
      <c r="B1086" s="67">
        <v>6.33</v>
      </c>
    </row>
    <row r="1087" spans="1:2" x14ac:dyDescent="0.2">
      <c r="A1087" s="68">
        <v>40270</v>
      </c>
      <c r="B1087" s="67">
        <v>6.4</v>
      </c>
    </row>
    <row r="1088" spans="1:2" x14ac:dyDescent="0.2">
      <c r="A1088" s="68">
        <v>40273</v>
      </c>
      <c r="B1088" s="67">
        <v>6.44</v>
      </c>
    </row>
    <row r="1089" spans="1:2" x14ac:dyDescent="0.2">
      <c r="A1089" s="68">
        <v>40274</v>
      </c>
      <c r="B1089" s="67">
        <v>6.44</v>
      </c>
    </row>
    <row r="1090" spans="1:2" x14ac:dyDescent="0.2">
      <c r="A1090" s="68">
        <v>40275</v>
      </c>
      <c r="B1090" s="67">
        <v>6.33</v>
      </c>
    </row>
    <row r="1091" spans="1:2" x14ac:dyDescent="0.2">
      <c r="A1091" s="68">
        <v>40276</v>
      </c>
      <c r="B1091" s="67">
        <v>6.34</v>
      </c>
    </row>
    <row r="1092" spans="1:2" x14ac:dyDescent="0.2">
      <c r="A1092" s="68">
        <v>40277</v>
      </c>
      <c r="B1092" s="67">
        <v>6.33</v>
      </c>
    </row>
    <row r="1093" spans="1:2" x14ac:dyDescent="0.2">
      <c r="A1093" s="68">
        <v>40280</v>
      </c>
      <c r="B1093" s="67">
        <v>6.27</v>
      </c>
    </row>
    <row r="1094" spans="1:2" x14ac:dyDescent="0.2">
      <c r="A1094" s="68">
        <v>40281</v>
      </c>
      <c r="B1094" s="67">
        <v>6.24</v>
      </c>
    </row>
    <row r="1095" spans="1:2" x14ac:dyDescent="0.2">
      <c r="A1095" s="68">
        <v>40282</v>
      </c>
      <c r="B1095" s="67">
        <v>6.28</v>
      </c>
    </row>
    <row r="1096" spans="1:2" x14ac:dyDescent="0.2">
      <c r="A1096" s="68">
        <v>40283</v>
      </c>
      <c r="B1096" s="67">
        <v>6.28</v>
      </c>
    </row>
    <row r="1097" spans="1:2" x14ac:dyDescent="0.2">
      <c r="A1097" s="68">
        <v>40284</v>
      </c>
      <c r="B1097" s="67">
        <v>6.22</v>
      </c>
    </row>
    <row r="1098" spans="1:2" x14ac:dyDescent="0.2">
      <c r="A1098" s="68">
        <v>40287</v>
      </c>
      <c r="B1098" s="67">
        <v>6.25</v>
      </c>
    </row>
    <row r="1099" spans="1:2" x14ac:dyDescent="0.2">
      <c r="A1099" s="68">
        <v>40288</v>
      </c>
      <c r="B1099" s="67">
        <v>6.22</v>
      </c>
    </row>
    <row r="1100" spans="1:2" x14ac:dyDescent="0.2">
      <c r="A1100" s="68">
        <v>40289</v>
      </c>
      <c r="B1100" s="67">
        <v>6.15</v>
      </c>
    </row>
    <row r="1101" spans="1:2" x14ac:dyDescent="0.2">
      <c r="A1101" s="68">
        <v>40290</v>
      </c>
      <c r="B1101" s="67">
        <v>6.18</v>
      </c>
    </row>
    <row r="1102" spans="1:2" x14ac:dyDescent="0.2">
      <c r="A1102" s="68">
        <v>40291</v>
      </c>
      <c r="B1102" s="67">
        <v>6.21</v>
      </c>
    </row>
    <row r="1103" spans="1:2" x14ac:dyDescent="0.2">
      <c r="A1103" s="68">
        <v>40294</v>
      </c>
      <c r="B1103" s="67">
        <v>6.21</v>
      </c>
    </row>
    <row r="1104" spans="1:2" x14ac:dyDescent="0.2">
      <c r="A1104" s="68">
        <v>40295</v>
      </c>
      <c r="B1104" s="67">
        <v>6.1</v>
      </c>
    </row>
    <row r="1105" spans="1:2" x14ac:dyDescent="0.2">
      <c r="A1105" s="68">
        <v>40296</v>
      </c>
      <c r="B1105" s="67">
        <v>6.18</v>
      </c>
    </row>
    <row r="1106" spans="1:2" x14ac:dyDescent="0.2">
      <c r="A1106" s="68">
        <v>40297</v>
      </c>
      <c r="B1106" s="67">
        <v>6.13</v>
      </c>
    </row>
    <row r="1107" spans="1:2" x14ac:dyDescent="0.2">
      <c r="A1107" s="68">
        <v>40298</v>
      </c>
      <c r="B1107" s="67">
        <v>6.07</v>
      </c>
    </row>
    <row r="1108" spans="1:2" x14ac:dyDescent="0.2">
      <c r="A1108" s="68">
        <v>40301</v>
      </c>
      <c r="B1108" s="67">
        <v>6.09</v>
      </c>
    </row>
    <row r="1109" spans="1:2" x14ac:dyDescent="0.2">
      <c r="A1109" s="68">
        <v>40302</v>
      </c>
      <c r="B1109" s="67">
        <v>6.01</v>
      </c>
    </row>
    <row r="1110" spans="1:2" x14ac:dyDescent="0.2">
      <c r="A1110" s="68">
        <v>40303</v>
      </c>
      <c r="B1110" s="67">
        <v>5.98</v>
      </c>
    </row>
    <row r="1111" spans="1:2" x14ac:dyDescent="0.2">
      <c r="A1111" s="68">
        <v>40304</v>
      </c>
      <c r="B1111" s="67">
        <v>5.82</v>
      </c>
    </row>
    <row r="1112" spans="1:2" x14ac:dyDescent="0.2">
      <c r="A1112" s="68">
        <v>40305</v>
      </c>
      <c r="B1112" s="67">
        <v>6</v>
      </c>
    </row>
    <row r="1113" spans="1:2" x14ac:dyDescent="0.2">
      <c r="A1113" s="68">
        <v>40308</v>
      </c>
      <c r="B1113" s="67">
        <v>6.1</v>
      </c>
    </row>
    <row r="1114" spans="1:2" x14ac:dyDescent="0.2">
      <c r="A1114" s="68">
        <v>40309</v>
      </c>
      <c r="B1114" s="67">
        <v>6.14</v>
      </c>
    </row>
    <row r="1115" spans="1:2" x14ac:dyDescent="0.2">
      <c r="A1115" s="68">
        <v>40310</v>
      </c>
      <c r="B1115" s="67">
        <v>6.17</v>
      </c>
    </row>
    <row r="1116" spans="1:2" x14ac:dyDescent="0.2">
      <c r="A1116" s="68">
        <v>40311</v>
      </c>
      <c r="B1116" s="67">
        <v>6.15</v>
      </c>
    </row>
    <row r="1117" spans="1:2" x14ac:dyDescent="0.2">
      <c r="A1117" s="68">
        <v>40312</v>
      </c>
      <c r="B1117" s="67">
        <v>6.03</v>
      </c>
    </row>
    <row r="1118" spans="1:2" x14ac:dyDescent="0.2">
      <c r="A1118" s="68">
        <v>40315</v>
      </c>
      <c r="B1118" s="67">
        <v>6.06</v>
      </c>
    </row>
    <row r="1119" spans="1:2" x14ac:dyDescent="0.2">
      <c r="A1119" s="68">
        <v>40316</v>
      </c>
      <c r="B1119" s="67">
        <v>5.99</v>
      </c>
    </row>
    <row r="1120" spans="1:2" x14ac:dyDescent="0.2">
      <c r="A1120" s="68">
        <v>40317</v>
      </c>
      <c r="B1120" s="67">
        <v>6.01</v>
      </c>
    </row>
    <row r="1121" spans="1:2" x14ac:dyDescent="0.2">
      <c r="A1121" s="68">
        <v>40318</v>
      </c>
      <c r="B1121" s="67">
        <v>5.99</v>
      </c>
    </row>
    <row r="1122" spans="1:2" x14ac:dyDescent="0.2">
      <c r="A1122" s="68">
        <v>40319</v>
      </c>
      <c r="B1122" s="67">
        <v>5.96</v>
      </c>
    </row>
    <row r="1123" spans="1:2" x14ac:dyDescent="0.2">
      <c r="A1123" s="68">
        <v>40322</v>
      </c>
      <c r="B1123" s="67">
        <v>6.02</v>
      </c>
    </row>
    <row r="1124" spans="1:2" x14ac:dyDescent="0.2">
      <c r="A1124" s="68">
        <v>40323</v>
      </c>
      <c r="B1124" s="67">
        <v>5.99</v>
      </c>
    </row>
    <row r="1125" spans="1:2" x14ac:dyDescent="0.2">
      <c r="A1125" s="68">
        <v>40324</v>
      </c>
      <c r="B1125" s="67">
        <v>6.08</v>
      </c>
    </row>
    <row r="1126" spans="1:2" x14ac:dyDescent="0.2">
      <c r="A1126" s="68">
        <v>40325</v>
      </c>
      <c r="B1126" s="67">
        <v>6.23</v>
      </c>
    </row>
    <row r="1127" spans="1:2" x14ac:dyDescent="0.2">
      <c r="A1127" s="68">
        <v>40326</v>
      </c>
      <c r="B1127" s="67">
        <v>6.2</v>
      </c>
    </row>
    <row r="1128" spans="1:2" x14ac:dyDescent="0.2">
      <c r="A1128" s="68">
        <v>40329</v>
      </c>
      <c r="B1128" s="69" t="e">
        <f>NA()</f>
        <v>#N/A</v>
      </c>
    </row>
    <row r="1129" spans="1:2" x14ac:dyDescent="0.2">
      <c r="A1129" s="68">
        <v>40330</v>
      </c>
      <c r="B1129" s="67">
        <v>6.21</v>
      </c>
    </row>
    <row r="1130" spans="1:2" x14ac:dyDescent="0.2">
      <c r="A1130" s="68">
        <v>40331</v>
      </c>
      <c r="B1130" s="67">
        <v>6.26</v>
      </c>
    </row>
    <row r="1131" spans="1:2" x14ac:dyDescent="0.2">
      <c r="A1131" s="68">
        <v>40332</v>
      </c>
      <c r="B1131" s="67">
        <v>6.31</v>
      </c>
    </row>
    <row r="1132" spans="1:2" x14ac:dyDescent="0.2">
      <c r="A1132" s="68">
        <v>40333</v>
      </c>
      <c r="B1132" s="67">
        <v>6.15</v>
      </c>
    </row>
    <row r="1133" spans="1:2" x14ac:dyDescent="0.2">
      <c r="A1133" s="68">
        <v>40336</v>
      </c>
      <c r="B1133" s="67">
        <v>6.17</v>
      </c>
    </row>
    <row r="1134" spans="1:2" x14ac:dyDescent="0.2">
      <c r="A1134" s="68">
        <v>40337</v>
      </c>
      <c r="B1134" s="67">
        <v>6.17</v>
      </c>
    </row>
    <row r="1135" spans="1:2" x14ac:dyDescent="0.2">
      <c r="A1135" s="68">
        <v>40338</v>
      </c>
      <c r="B1135" s="67">
        <v>6.2</v>
      </c>
    </row>
    <row r="1136" spans="1:2" x14ac:dyDescent="0.2">
      <c r="A1136" s="68">
        <v>40339</v>
      </c>
      <c r="B1136" s="67">
        <v>6.34</v>
      </c>
    </row>
    <row r="1137" spans="1:2" x14ac:dyDescent="0.2">
      <c r="A1137" s="68">
        <v>40340</v>
      </c>
      <c r="B1137" s="67">
        <v>6.28</v>
      </c>
    </row>
    <row r="1138" spans="1:2" x14ac:dyDescent="0.2">
      <c r="A1138" s="68">
        <v>40343</v>
      </c>
      <c r="B1138" s="67">
        <v>6.34</v>
      </c>
    </row>
    <row r="1139" spans="1:2" x14ac:dyDescent="0.2">
      <c r="A1139" s="68">
        <v>40344</v>
      </c>
      <c r="B1139" s="67">
        <v>6.37</v>
      </c>
    </row>
    <row r="1140" spans="1:2" x14ac:dyDescent="0.2">
      <c r="A1140" s="68">
        <v>40345</v>
      </c>
      <c r="B1140" s="67">
        <v>6.34</v>
      </c>
    </row>
    <row r="1141" spans="1:2" x14ac:dyDescent="0.2">
      <c r="A1141" s="68">
        <v>40346</v>
      </c>
      <c r="B1141" s="67">
        <v>6.25</v>
      </c>
    </row>
    <row r="1142" spans="1:2" x14ac:dyDescent="0.2">
      <c r="A1142" s="68">
        <v>40347</v>
      </c>
      <c r="B1142" s="67">
        <v>6.28</v>
      </c>
    </row>
    <row r="1143" spans="1:2" x14ac:dyDescent="0.2">
      <c r="A1143" s="68">
        <v>40350</v>
      </c>
      <c r="B1143" s="67">
        <v>6.28</v>
      </c>
    </row>
    <row r="1144" spans="1:2" x14ac:dyDescent="0.2">
      <c r="A1144" s="68">
        <v>40351</v>
      </c>
      <c r="B1144" s="67">
        <v>6.22</v>
      </c>
    </row>
    <row r="1145" spans="1:2" x14ac:dyDescent="0.2">
      <c r="A1145" s="68">
        <v>40352</v>
      </c>
      <c r="B1145" s="67">
        <v>6.18</v>
      </c>
    </row>
    <row r="1146" spans="1:2" x14ac:dyDescent="0.2">
      <c r="A1146" s="68">
        <v>40353</v>
      </c>
      <c r="B1146" s="67">
        <v>6.22</v>
      </c>
    </row>
    <row r="1147" spans="1:2" x14ac:dyDescent="0.2">
      <c r="A1147" s="68">
        <v>40354</v>
      </c>
      <c r="B1147" s="67">
        <v>6.21</v>
      </c>
    </row>
    <row r="1148" spans="1:2" x14ac:dyDescent="0.2">
      <c r="A1148" s="68">
        <v>40357</v>
      </c>
      <c r="B1148" s="67">
        <v>6.15</v>
      </c>
    </row>
    <row r="1149" spans="1:2" x14ac:dyDescent="0.2">
      <c r="A1149" s="68">
        <v>40358</v>
      </c>
      <c r="B1149" s="67">
        <v>6.09</v>
      </c>
    </row>
    <row r="1150" spans="1:2" x14ac:dyDescent="0.2">
      <c r="A1150" s="68">
        <v>40359</v>
      </c>
      <c r="B1150" s="67">
        <v>6.05</v>
      </c>
    </row>
    <row r="1151" spans="1:2" x14ac:dyDescent="0.2">
      <c r="A1151" s="68">
        <v>40360</v>
      </c>
      <c r="B1151" s="67">
        <v>5.98</v>
      </c>
    </row>
    <row r="1152" spans="1:2" x14ac:dyDescent="0.2">
      <c r="A1152" s="68">
        <v>40361</v>
      </c>
      <c r="B1152" s="67">
        <v>6.04</v>
      </c>
    </row>
    <row r="1153" spans="1:2" x14ac:dyDescent="0.2">
      <c r="A1153" s="68">
        <v>40364</v>
      </c>
      <c r="B1153" s="69" t="e">
        <f>NA()</f>
        <v>#N/A</v>
      </c>
    </row>
    <row r="1154" spans="1:2" x14ac:dyDescent="0.2">
      <c r="A1154" s="68">
        <v>40365</v>
      </c>
      <c r="B1154" s="67">
        <v>6</v>
      </c>
    </row>
    <row r="1155" spans="1:2" x14ac:dyDescent="0.2">
      <c r="A1155" s="68">
        <v>40366</v>
      </c>
      <c r="B1155" s="67">
        <v>6.08</v>
      </c>
    </row>
    <row r="1156" spans="1:2" x14ac:dyDescent="0.2">
      <c r="A1156" s="68">
        <v>40367</v>
      </c>
      <c r="B1156" s="67">
        <v>6.11</v>
      </c>
    </row>
    <row r="1157" spans="1:2" x14ac:dyDescent="0.2">
      <c r="A1157" s="68">
        <v>40368</v>
      </c>
      <c r="B1157" s="67">
        <v>6.14</v>
      </c>
    </row>
    <row r="1158" spans="1:2" x14ac:dyDescent="0.2">
      <c r="A1158" s="68">
        <v>40371</v>
      </c>
      <c r="B1158" s="67">
        <v>6.13</v>
      </c>
    </row>
    <row r="1159" spans="1:2" x14ac:dyDescent="0.2">
      <c r="A1159" s="68">
        <v>40372</v>
      </c>
      <c r="B1159" s="67">
        <v>6.18</v>
      </c>
    </row>
    <row r="1160" spans="1:2" x14ac:dyDescent="0.2">
      <c r="A1160" s="68">
        <v>40373</v>
      </c>
      <c r="B1160" s="67">
        <v>6.09</v>
      </c>
    </row>
    <row r="1161" spans="1:2" x14ac:dyDescent="0.2">
      <c r="A1161" s="68">
        <v>40374</v>
      </c>
      <c r="B1161" s="67">
        <v>6.02</v>
      </c>
    </row>
    <row r="1162" spans="1:2" x14ac:dyDescent="0.2">
      <c r="A1162" s="68">
        <v>40375</v>
      </c>
      <c r="B1162" s="67">
        <v>6</v>
      </c>
    </row>
    <row r="1163" spans="1:2" x14ac:dyDescent="0.2">
      <c r="A1163" s="68">
        <v>40378</v>
      </c>
      <c r="B1163" s="67">
        <v>6.03</v>
      </c>
    </row>
    <row r="1164" spans="1:2" x14ac:dyDescent="0.2">
      <c r="A1164" s="68">
        <v>40379</v>
      </c>
      <c r="B1164" s="67">
        <v>5.97</v>
      </c>
    </row>
    <row r="1165" spans="1:2" x14ac:dyDescent="0.2">
      <c r="A1165" s="68">
        <v>40380</v>
      </c>
      <c r="B1165" s="67">
        <v>5.88</v>
      </c>
    </row>
    <row r="1166" spans="1:2" x14ac:dyDescent="0.2">
      <c r="A1166" s="68">
        <v>40381</v>
      </c>
      <c r="B1166" s="67">
        <v>5.93</v>
      </c>
    </row>
    <row r="1167" spans="1:2" x14ac:dyDescent="0.2">
      <c r="A1167" s="68">
        <v>40382</v>
      </c>
      <c r="B1167" s="67">
        <v>5.97</v>
      </c>
    </row>
    <row r="1168" spans="1:2" x14ac:dyDescent="0.2">
      <c r="A1168" s="68">
        <v>40385</v>
      </c>
      <c r="B1168" s="67">
        <v>5.95</v>
      </c>
    </row>
    <row r="1169" spans="1:2" x14ac:dyDescent="0.2">
      <c r="A1169" s="68">
        <v>40386</v>
      </c>
      <c r="B1169" s="67">
        <v>5.98</v>
      </c>
    </row>
    <row r="1170" spans="1:2" x14ac:dyDescent="0.2">
      <c r="A1170" s="68">
        <v>40387</v>
      </c>
      <c r="B1170" s="67">
        <v>5.95</v>
      </c>
    </row>
    <row r="1171" spans="1:2" x14ac:dyDescent="0.2">
      <c r="A1171" s="68">
        <v>40388</v>
      </c>
      <c r="B1171" s="67">
        <v>5.95</v>
      </c>
    </row>
    <row r="1172" spans="1:2" x14ac:dyDescent="0.2">
      <c r="A1172" s="68">
        <v>40389</v>
      </c>
      <c r="B1172" s="67">
        <v>5.85</v>
      </c>
    </row>
    <row r="1173" spans="1:2" x14ac:dyDescent="0.2">
      <c r="A1173" s="68">
        <v>40392</v>
      </c>
      <c r="B1173" s="67">
        <v>5.89</v>
      </c>
    </row>
    <row r="1174" spans="1:2" x14ac:dyDescent="0.2">
      <c r="A1174" s="68">
        <v>40393</v>
      </c>
      <c r="B1174" s="67">
        <v>5.86</v>
      </c>
    </row>
    <row r="1175" spans="1:2" x14ac:dyDescent="0.2">
      <c r="A1175" s="68">
        <v>40394</v>
      </c>
      <c r="B1175" s="67">
        <v>5.88</v>
      </c>
    </row>
    <row r="1176" spans="1:2" x14ac:dyDescent="0.2">
      <c r="A1176" s="68">
        <v>40395</v>
      </c>
      <c r="B1176" s="67">
        <v>5.87</v>
      </c>
    </row>
    <row r="1177" spans="1:2" x14ac:dyDescent="0.2">
      <c r="A1177" s="68">
        <v>40396</v>
      </c>
      <c r="B1177" s="67">
        <v>5.8</v>
      </c>
    </row>
    <row r="1178" spans="1:2" x14ac:dyDescent="0.2">
      <c r="A1178" s="68">
        <v>40399</v>
      </c>
      <c r="B1178" s="67">
        <v>5.81</v>
      </c>
    </row>
    <row r="1179" spans="1:2" x14ac:dyDescent="0.2">
      <c r="A1179" s="68">
        <v>40400</v>
      </c>
      <c r="B1179" s="67">
        <v>5.84</v>
      </c>
    </row>
    <row r="1180" spans="1:2" x14ac:dyDescent="0.2">
      <c r="A1180" s="68">
        <v>40401</v>
      </c>
      <c r="B1180" s="67">
        <v>5.75</v>
      </c>
    </row>
    <row r="1181" spans="1:2" x14ac:dyDescent="0.2">
      <c r="A1181" s="68">
        <v>40402</v>
      </c>
      <c r="B1181" s="67">
        <v>5.78</v>
      </c>
    </row>
    <row r="1182" spans="1:2" x14ac:dyDescent="0.2">
      <c r="A1182" s="68">
        <v>40403</v>
      </c>
      <c r="B1182" s="67">
        <v>5.73</v>
      </c>
    </row>
    <row r="1183" spans="1:2" x14ac:dyDescent="0.2">
      <c r="A1183" s="68">
        <v>40406</v>
      </c>
      <c r="B1183" s="67">
        <v>5.58</v>
      </c>
    </row>
    <row r="1184" spans="1:2" x14ac:dyDescent="0.2">
      <c r="A1184" s="68">
        <v>40407</v>
      </c>
      <c r="B1184" s="67">
        <v>5.63</v>
      </c>
    </row>
    <row r="1185" spans="1:2" x14ac:dyDescent="0.2">
      <c r="A1185" s="68">
        <v>40408</v>
      </c>
      <c r="B1185" s="67">
        <v>5.58</v>
      </c>
    </row>
    <row r="1186" spans="1:2" x14ac:dyDescent="0.2">
      <c r="A1186" s="68">
        <v>40409</v>
      </c>
      <c r="B1186" s="67">
        <v>5.51</v>
      </c>
    </row>
    <row r="1187" spans="1:2" x14ac:dyDescent="0.2">
      <c r="A1187" s="68">
        <v>40410</v>
      </c>
      <c r="B1187" s="67">
        <v>5.52</v>
      </c>
    </row>
    <row r="1188" spans="1:2" x14ac:dyDescent="0.2">
      <c r="A1188" s="68">
        <v>40413</v>
      </c>
      <c r="B1188" s="67">
        <v>5.54</v>
      </c>
    </row>
    <row r="1189" spans="1:2" x14ac:dyDescent="0.2">
      <c r="A1189" s="68">
        <v>40414</v>
      </c>
      <c r="B1189" s="67">
        <v>5.45</v>
      </c>
    </row>
    <row r="1190" spans="1:2" x14ac:dyDescent="0.2">
      <c r="A1190" s="68">
        <v>40415</v>
      </c>
      <c r="B1190" s="67">
        <v>5.48</v>
      </c>
    </row>
    <row r="1191" spans="1:2" x14ac:dyDescent="0.2">
      <c r="A1191" s="68">
        <v>40416</v>
      </c>
      <c r="B1191" s="67">
        <v>5.45</v>
      </c>
    </row>
    <row r="1192" spans="1:2" x14ac:dyDescent="0.2">
      <c r="A1192" s="68">
        <v>40417</v>
      </c>
      <c r="B1192" s="67">
        <v>5.62</v>
      </c>
    </row>
    <row r="1193" spans="1:2" x14ac:dyDescent="0.2">
      <c r="A1193" s="68">
        <v>40420</v>
      </c>
      <c r="B1193" s="67">
        <v>5.53</v>
      </c>
    </row>
    <row r="1194" spans="1:2" x14ac:dyDescent="0.2">
      <c r="A1194" s="68">
        <v>40421</v>
      </c>
      <c r="B1194" s="67">
        <v>5.48</v>
      </c>
    </row>
    <row r="1195" spans="1:2" x14ac:dyDescent="0.2">
      <c r="A1195" s="68">
        <v>40422</v>
      </c>
      <c r="B1195" s="67">
        <v>5.59</v>
      </c>
    </row>
    <row r="1196" spans="1:2" x14ac:dyDescent="0.2">
      <c r="A1196" s="68">
        <v>40423</v>
      </c>
      <c r="B1196" s="67">
        <v>5.65</v>
      </c>
    </row>
    <row r="1197" spans="1:2" x14ac:dyDescent="0.2">
      <c r="A1197" s="68">
        <v>40424</v>
      </c>
      <c r="B1197" s="67">
        <v>5.69</v>
      </c>
    </row>
    <row r="1198" spans="1:2" x14ac:dyDescent="0.2">
      <c r="A1198" s="68">
        <v>40427</v>
      </c>
      <c r="B1198" s="69" t="e">
        <f>NA()</f>
        <v>#N/A</v>
      </c>
    </row>
    <row r="1199" spans="1:2" x14ac:dyDescent="0.2">
      <c r="A1199" s="68">
        <v>40428</v>
      </c>
      <c r="B1199" s="67">
        <v>5.57</v>
      </c>
    </row>
    <row r="1200" spans="1:2" x14ac:dyDescent="0.2">
      <c r="A1200" s="68">
        <v>40429</v>
      </c>
      <c r="B1200" s="67">
        <v>5.61</v>
      </c>
    </row>
    <row r="1201" spans="1:2" x14ac:dyDescent="0.2">
      <c r="A1201" s="68">
        <v>40430</v>
      </c>
      <c r="B1201" s="67">
        <v>5.73</v>
      </c>
    </row>
    <row r="1202" spans="1:2" x14ac:dyDescent="0.2">
      <c r="A1202" s="68">
        <v>40431</v>
      </c>
      <c r="B1202" s="67">
        <v>5.75</v>
      </c>
    </row>
    <row r="1203" spans="1:2" x14ac:dyDescent="0.2">
      <c r="A1203" s="68">
        <v>40434</v>
      </c>
      <c r="B1203" s="67">
        <v>5.71</v>
      </c>
    </row>
    <row r="1204" spans="1:2" x14ac:dyDescent="0.2">
      <c r="A1204" s="68">
        <v>40435</v>
      </c>
      <c r="B1204" s="67">
        <v>5.65</v>
      </c>
    </row>
    <row r="1205" spans="1:2" x14ac:dyDescent="0.2">
      <c r="A1205" s="68">
        <v>40436</v>
      </c>
      <c r="B1205" s="67">
        <v>5.74</v>
      </c>
    </row>
    <row r="1206" spans="1:2" x14ac:dyDescent="0.2">
      <c r="A1206" s="68">
        <v>40437</v>
      </c>
      <c r="B1206" s="67">
        <v>5.79</v>
      </c>
    </row>
    <row r="1207" spans="1:2" x14ac:dyDescent="0.2">
      <c r="A1207" s="68">
        <v>40438</v>
      </c>
      <c r="B1207" s="67">
        <v>5.78</v>
      </c>
    </row>
    <row r="1208" spans="1:2" x14ac:dyDescent="0.2">
      <c r="A1208" s="68">
        <v>40441</v>
      </c>
      <c r="B1208" s="67">
        <v>5.74</v>
      </c>
    </row>
    <row r="1209" spans="1:2" x14ac:dyDescent="0.2">
      <c r="A1209" s="68">
        <v>40442</v>
      </c>
      <c r="B1209" s="67">
        <v>5.66</v>
      </c>
    </row>
    <row r="1210" spans="1:2" x14ac:dyDescent="0.2">
      <c r="A1210" s="68">
        <v>40443</v>
      </c>
      <c r="B1210" s="67">
        <v>5.61</v>
      </c>
    </row>
    <row r="1211" spans="1:2" x14ac:dyDescent="0.2">
      <c r="A1211" s="68">
        <v>40444</v>
      </c>
      <c r="B1211" s="67">
        <v>5.6</v>
      </c>
    </row>
    <row r="1212" spans="1:2" x14ac:dyDescent="0.2">
      <c r="A1212" s="68">
        <v>40445</v>
      </c>
      <c r="B1212" s="67">
        <v>5.67</v>
      </c>
    </row>
    <row r="1213" spans="1:2" x14ac:dyDescent="0.2">
      <c r="A1213" s="68">
        <v>40448</v>
      </c>
      <c r="B1213" s="67">
        <v>5.58</v>
      </c>
    </row>
    <row r="1214" spans="1:2" x14ac:dyDescent="0.2">
      <c r="A1214" s="68">
        <v>40449</v>
      </c>
      <c r="B1214" s="67">
        <v>5.54</v>
      </c>
    </row>
    <row r="1215" spans="1:2" x14ac:dyDescent="0.2">
      <c r="A1215" s="68">
        <v>40450</v>
      </c>
      <c r="B1215" s="67">
        <v>5.58</v>
      </c>
    </row>
    <row r="1216" spans="1:2" x14ac:dyDescent="0.2">
      <c r="A1216" s="68">
        <v>40451</v>
      </c>
      <c r="B1216" s="67">
        <v>5.58</v>
      </c>
    </row>
    <row r="1217" spans="1:2" x14ac:dyDescent="0.2">
      <c r="A1217" s="68">
        <v>40452</v>
      </c>
      <c r="B1217" s="67">
        <v>5.61</v>
      </c>
    </row>
    <row r="1218" spans="1:2" x14ac:dyDescent="0.2">
      <c r="A1218" s="68">
        <v>40455</v>
      </c>
      <c r="B1218" s="67">
        <v>5.6</v>
      </c>
    </row>
    <row r="1219" spans="1:2" x14ac:dyDescent="0.2">
      <c r="A1219" s="68">
        <v>40456</v>
      </c>
      <c r="B1219" s="67">
        <v>5.61</v>
      </c>
    </row>
    <row r="1220" spans="1:2" x14ac:dyDescent="0.2">
      <c r="A1220" s="68">
        <v>40457</v>
      </c>
      <c r="B1220" s="67">
        <v>5.54</v>
      </c>
    </row>
    <row r="1221" spans="1:2" x14ac:dyDescent="0.2">
      <c r="A1221" s="68">
        <v>40458</v>
      </c>
      <c r="B1221" s="67">
        <v>5.59</v>
      </c>
    </row>
    <row r="1222" spans="1:2" x14ac:dyDescent="0.2">
      <c r="A1222" s="68">
        <v>40459</v>
      </c>
      <c r="B1222" s="67">
        <v>5.62</v>
      </c>
    </row>
    <row r="1223" spans="1:2" x14ac:dyDescent="0.2">
      <c r="A1223" s="68">
        <v>40462</v>
      </c>
      <c r="B1223" s="69" t="e">
        <f>NA()</f>
        <v>#N/A</v>
      </c>
    </row>
    <row r="1224" spans="1:2" x14ac:dyDescent="0.2">
      <c r="A1224" s="68">
        <v>40463</v>
      </c>
      <c r="B1224" s="67">
        <v>5.66</v>
      </c>
    </row>
    <row r="1225" spans="1:2" x14ac:dyDescent="0.2">
      <c r="A1225" s="68">
        <v>40464</v>
      </c>
      <c r="B1225" s="67">
        <v>5.68</v>
      </c>
    </row>
    <row r="1226" spans="1:2" x14ac:dyDescent="0.2">
      <c r="A1226" s="68">
        <v>40465</v>
      </c>
      <c r="B1226" s="67">
        <v>5.75</v>
      </c>
    </row>
    <row r="1227" spans="1:2" x14ac:dyDescent="0.2">
      <c r="A1227" s="68">
        <v>40466</v>
      </c>
      <c r="B1227" s="67">
        <v>5.85</v>
      </c>
    </row>
    <row r="1228" spans="1:2" x14ac:dyDescent="0.2">
      <c r="A1228" s="68">
        <v>40469</v>
      </c>
      <c r="B1228" s="67">
        <v>5.78</v>
      </c>
    </row>
    <row r="1229" spans="1:2" x14ac:dyDescent="0.2">
      <c r="A1229" s="68">
        <v>40470</v>
      </c>
      <c r="B1229" s="67">
        <v>5.75</v>
      </c>
    </row>
    <row r="1230" spans="1:2" x14ac:dyDescent="0.2">
      <c r="A1230" s="68">
        <v>40471</v>
      </c>
      <c r="B1230" s="67">
        <v>5.74</v>
      </c>
    </row>
    <row r="1231" spans="1:2" x14ac:dyDescent="0.2">
      <c r="A1231" s="68">
        <v>40472</v>
      </c>
      <c r="B1231" s="67">
        <v>5.77</v>
      </c>
    </row>
    <row r="1232" spans="1:2" x14ac:dyDescent="0.2">
      <c r="A1232" s="68">
        <v>40473</v>
      </c>
      <c r="B1232" s="67">
        <v>5.77</v>
      </c>
    </row>
    <row r="1233" spans="1:2" x14ac:dyDescent="0.2">
      <c r="A1233" s="68">
        <v>40476</v>
      </c>
      <c r="B1233" s="67">
        <v>5.72</v>
      </c>
    </row>
    <row r="1234" spans="1:2" x14ac:dyDescent="0.2">
      <c r="A1234" s="68">
        <v>40477</v>
      </c>
      <c r="B1234" s="67">
        <v>5.8</v>
      </c>
    </row>
    <row r="1235" spans="1:2" x14ac:dyDescent="0.2">
      <c r="A1235" s="68">
        <v>40478</v>
      </c>
      <c r="B1235" s="67">
        <v>5.84</v>
      </c>
    </row>
    <row r="1236" spans="1:2" x14ac:dyDescent="0.2">
      <c r="A1236" s="68">
        <v>40479</v>
      </c>
      <c r="B1236" s="67">
        <v>5.85</v>
      </c>
    </row>
    <row r="1237" spans="1:2" x14ac:dyDescent="0.2">
      <c r="A1237" s="68">
        <v>40480</v>
      </c>
      <c r="B1237" s="67">
        <v>5.78</v>
      </c>
    </row>
    <row r="1238" spans="1:2" x14ac:dyDescent="0.2">
      <c r="A1238" s="68">
        <v>40483</v>
      </c>
      <c r="B1238" s="67">
        <v>5.79</v>
      </c>
    </row>
    <row r="1239" spans="1:2" x14ac:dyDescent="0.2">
      <c r="A1239" s="68">
        <v>40484</v>
      </c>
      <c r="B1239" s="67">
        <v>5.71</v>
      </c>
    </row>
    <row r="1240" spans="1:2" x14ac:dyDescent="0.2">
      <c r="A1240" s="68">
        <v>40485</v>
      </c>
      <c r="B1240" s="67">
        <v>5.83</v>
      </c>
    </row>
    <row r="1241" spans="1:2" x14ac:dyDescent="0.2">
      <c r="A1241" s="68">
        <v>40486</v>
      </c>
      <c r="B1241" s="67">
        <v>5.77</v>
      </c>
    </row>
    <row r="1242" spans="1:2" x14ac:dyDescent="0.2">
      <c r="A1242" s="68">
        <v>40487</v>
      </c>
      <c r="B1242" s="67">
        <v>5.85</v>
      </c>
    </row>
    <row r="1243" spans="1:2" x14ac:dyDescent="0.2">
      <c r="A1243" s="68">
        <v>40490</v>
      </c>
      <c r="B1243" s="67">
        <v>5.85</v>
      </c>
    </row>
    <row r="1244" spans="1:2" x14ac:dyDescent="0.2">
      <c r="A1244" s="68">
        <v>40491</v>
      </c>
      <c r="B1244" s="67">
        <v>5.97</v>
      </c>
    </row>
    <row r="1245" spans="1:2" x14ac:dyDescent="0.2">
      <c r="A1245" s="68">
        <v>40492</v>
      </c>
      <c r="B1245" s="67">
        <v>5.96</v>
      </c>
    </row>
    <row r="1246" spans="1:2" x14ac:dyDescent="0.2">
      <c r="A1246" s="68">
        <v>40493</v>
      </c>
      <c r="B1246" s="67">
        <v>5.97</v>
      </c>
    </row>
    <row r="1247" spans="1:2" x14ac:dyDescent="0.2">
      <c r="A1247" s="68">
        <v>40494</v>
      </c>
      <c r="B1247" s="67">
        <v>6</v>
      </c>
    </row>
    <row r="1248" spans="1:2" x14ac:dyDescent="0.2">
      <c r="A1248" s="68">
        <v>40497</v>
      </c>
      <c r="B1248" s="67">
        <v>6.12</v>
      </c>
    </row>
    <row r="1249" spans="1:2" x14ac:dyDescent="0.2">
      <c r="A1249" s="68">
        <v>40498</v>
      </c>
      <c r="B1249" s="67">
        <v>6</v>
      </c>
    </row>
    <row r="1250" spans="1:2" x14ac:dyDescent="0.2">
      <c r="A1250" s="68">
        <v>40499</v>
      </c>
      <c r="B1250" s="67">
        <v>6.02</v>
      </c>
    </row>
    <row r="1251" spans="1:2" x14ac:dyDescent="0.2">
      <c r="A1251" s="68">
        <v>40500</v>
      </c>
      <c r="B1251" s="67">
        <v>6.02</v>
      </c>
    </row>
    <row r="1252" spans="1:2" x14ac:dyDescent="0.2">
      <c r="A1252" s="68">
        <v>40501</v>
      </c>
      <c r="B1252" s="67">
        <v>5.99</v>
      </c>
    </row>
    <row r="1253" spans="1:2" x14ac:dyDescent="0.2">
      <c r="A1253" s="68">
        <v>40504</v>
      </c>
      <c r="B1253" s="67">
        <v>5.94</v>
      </c>
    </row>
    <row r="1254" spans="1:2" x14ac:dyDescent="0.2">
      <c r="A1254" s="68">
        <v>40505</v>
      </c>
      <c r="B1254" s="67">
        <v>5.9</v>
      </c>
    </row>
    <row r="1255" spans="1:2" x14ac:dyDescent="0.2">
      <c r="A1255" s="68">
        <v>40506</v>
      </c>
      <c r="B1255" s="67">
        <v>6.03</v>
      </c>
    </row>
    <row r="1256" spans="1:2" x14ac:dyDescent="0.2">
      <c r="A1256" s="68">
        <v>40507</v>
      </c>
      <c r="B1256" s="69" t="e">
        <f>NA()</f>
        <v>#N/A</v>
      </c>
    </row>
    <row r="1257" spans="1:2" x14ac:dyDescent="0.2">
      <c r="A1257" s="68">
        <v>40508</v>
      </c>
      <c r="B1257" s="67">
        <v>5.94</v>
      </c>
    </row>
    <row r="1258" spans="1:2" x14ac:dyDescent="0.2">
      <c r="A1258" s="68">
        <v>40511</v>
      </c>
      <c r="B1258" s="67">
        <v>5.88</v>
      </c>
    </row>
    <row r="1259" spans="1:2" x14ac:dyDescent="0.2">
      <c r="A1259" s="68">
        <v>40512</v>
      </c>
      <c r="B1259" s="67">
        <v>5.84</v>
      </c>
    </row>
    <row r="1260" spans="1:2" x14ac:dyDescent="0.2">
      <c r="A1260" s="68">
        <v>40513</v>
      </c>
      <c r="B1260" s="67">
        <v>5.98</v>
      </c>
    </row>
    <row r="1261" spans="1:2" x14ac:dyDescent="0.2">
      <c r="A1261" s="68">
        <v>40514</v>
      </c>
      <c r="B1261" s="67">
        <v>6</v>
      </c>
    </row>
    <row r="1262" spans="1:2" x14ac:dyDescent="0.2">
      <c r="A1262" s="68">
        <v>40515</v>
      </c>
      <c r="B1262" s="67">
        <v>6.05</v>
      </c>
    </row>
    <row r="1263" spans="1:2" x14ac:dyDescent="0.2">
      <c r="A1263" s="68">
        <v>40518</v>
      </c>
      <c r="B1263" s="67">
        <v>5.97</v>
      </c>
    </row>
    <row r="1264" spans="1:2" x14ac:dyDescent="0.2">
      <c r="A1264" s="68">
        <v>40519</v>
      </c>
      <c r="B1264" s="67">
        <v>6.14</v>
      </c>
    </row>
    <row r="1265" spans="1:2" x14ac:dyDescent="0.2">
      <c r="A1265" s="68">
        <v>40520</v>
      </c>
      <c r="B1265" s="67">
        <v>6.16</v>
      </c>
    </row>
    <row r="1266" spans="1:2" x14ac:dyDescent="0.2">
      <c r="A1266" s="68">
        <v>40521</v>
      </c>
      <c r="B1266" s="67">
        <v>6.09</v>
      </c>
    </row>
    <row r="1267" spans="1:2" x14ac:dyDescent="0.2">
      <c r="A1267" s="68">
        <v>40522</v>
      </c>
      <c r="B1267" s="67">
        <v>6.11</v>
      </c>
    </row>
    <row r="1268" spans="1:2" x14ac:dyDescent="0.2">
      <c r="A1268" s="68">
        <v>40525</v>
      </c>
      <c r="B1268" s="67">
        <v>6.09</v>
      </c>
    </row>
    <row r="1269" spans="1:2" x14ac:dyDescent="0.2">
      <c r="A1269" s="68">
        <v>40526</v>
      </c>
      <c r="B1269" s="67">
        <v>6.24</v>
      </c>
    </row>
    <row r="1270" spans="1:2" x14ac:dyDescent="0.2">
      <c r="A1270" s="68">
        <v>40527</v>
      </c>
      <c r="B1270" s="67">
        <v>6.27</v>
      </c>
    </row>
    <row r="1271" spans="1:2" x14ac:dyDescent="0.2">
      <c r="A1271" s="68">
        <v>40528</v>
      </c>
      <c r="B1271" s="67">
        <v>6.24</v>
      </c>
    </row>
    <row r="1272" spans="1:2" x14ac:dyDescent="0.2">
      <c r="A1272" s="68">
        <v>40529</v>
      </c>
      <c r="B1272" s="67">
        <v>6.06</v>
      </c>
    </row>
    <row r="1273" spans="1:2" x14ac:dyDescent="0.2">
      <c r="A1273" s="68">
        <v>40532</v>
      </c>
      <c r="B1273" s="67">
        <v>6.11</v>
      </c>
    </row>
    <row r="1274" spans="1:2" x14ac:dyDescent="0.2">
      <c r="A1274" s="68">
        <v>40533</v>
      </c>
      <c r="B1274" s="67">
        <v>6.07</v>
      </c>
    </row>
    <row r="1275" spans="1:2" x14ac:dyDescent="0.2">
      <c r="A1275" s="68">
        <v>40534</v>
      </c>
      <c r="B1275" s="67">
        <v>6.09</v>
      </c>
    </row>
    <row r="1276" spans="1:2" x14ac:dyDescent="0.2">
      <c r="A1276" s="68">
        <v>40535</v>
      </c>
      <c r="B1276" s="67">
        <v>6.11</v>
      </c>
    </row>
    <row r="1277" spans="1:2" x14ac:dyDescent="0.2">
      <c r="A1277" s="68">
        <v>40536</v>
      </c>
      <c r="B1277" s="69" t="e">
        <f>NA()</f>
        <v>#N/A</v>
      </c>
    </row>
    <row r="1278" spans="1:2" x14ac:dyDescent="0.2">
      <c r="A1278" s="68">
        <v>40539</v>
      </c>
      <c r="B1278" s="67">
        <v>6.06</v>
      </c>
    </row>
    <row r="1279" spans="1:2" x14ac:dyDescent="0.2">
      <c r="A1279" s="68">
        <v>40540</v>
      </c>
      <c r="B1279" s="67">
        <v>6.18</v>
      </c>
    </row>
    <row r="1280" spans="1:2" x14ac:dyDescent="0.2">
      <c r="A1280" s="68">
        <v>40541</v>
      </c>
      <c r="B1280" s="67">
        <v>6.05</v>
      </c>
    </row>
    <row r="1281" spans="1:2" x14ac:dyDescent="0.2">
      <c r="A1281" s="68">
        <v>40542</v>
      </c>
      <c r="B1281" s="67">
        <v>6.07</v>
      </c>
    </row>
    <row r="1282" spans="1:2" x14ac:dyDescent="0.2">
      <c r="A1282" s="68">
        <v>40543</v>
      </c>
      <c r="B1282" s="67">
        <v>5.98</v>
      </c>
    </row>
    <row r="1283" spans="1:2" x14ac:dyDescent="0.2">
      <c r="A1283" s="68">
        <v>40546</v>
      </c>
      <c r="B1283" s="67">
        <v>6.04</v>
      </c>
    </row>
    <row r="1284" spans="1:2" x14ac:dyDescent="0.2">
      <c r="A1284" s="68">
        <v>40547</v>
      </c>
      <c r="B1284" s="67">
        <v>6.07</v>
      </c>
    </row>
    <row r="1285" spans="1:2" x14ac:dyDescent="0.2">
      <c r="A1285" s="68">
        <v>40548</v>
      </c>
      <c r="B1285" s="67">
        <v>6.17</v>
      </c>
    </row>
    <row r="1286" spans="1:2" x14ac:dyDescent="0.2">
      <c r="A1286" s="68">
        <v>40549</v>
      </c>
      <c r="B1286" s="67">
        <v>6.11</v>
      </c>
    </row>
    <row r="1287" spans="1:2" x14ac:dyDescent="0.2">
      <c r="A1287" s="68">
        <v>40550</v>
      </c>
      <c r="B1287" s="67">
        <v>6.07</v>
      </c>
    </row>
    <row r="1288" spans="1:2" x14ac:dyDescent="0.2">
      <c r="A1288" s="68">
        <v>40553</v>
      </c>
      <c r="B1288" s="67">
        <v>6.07</v>
      </c>
    </row>
    <row r="1289" spans="1:2" x14ac:dyDescent="0.2">
      <c r="A1289" s="68">
        <v>40554</v>
      </c>
      <c r="B1289" s="67">
        <v>6.05</v>
      </c>
    </row>
    <row r="1290" spans="1:2" x14ac:dyDescent="0.2">
      <c r="A1290" s="68">
        <v>40555</v>
      </c>
      <c r="B1290" s="67">
        <v>6.08</v>
      </c>
    </row>
    <row r="1291" spans="1:2" x14ac:dyDescent="0.2">
      <c r="A1291" s="68">
        <v>40556</v>
      </c>
      <c r="B1291" s="67">
        <v>6.05</v>
      </c>
    </row>
    <row r="1292" spans="1:2" x14ac:dyDescent="0.2">
      <c r="A1292" s="68">
        <v>40557</v>
      </c>
      <c r="B1292" s="67">
        <v>6.09</v>
      </c>
    </row>
    <row r="1293" spans="1:2" x14ac:dyDescent="0.2">
      <c r="A1293" s="68">
        <v>40560</v>
      </c>
      <c r="B1293" s="69" t="e">
        <f>NA()</f>
        <v>#N/A</v>
      </c>
    </row>
    <row r="1294" spans="1:2" x14ac:dyDescent="0.2">
      <c r="A1294" s="68">
        <v>40561</v>
      </c>
      <c r="B1294" s="67">
        <v>6.11</v>
      </c>
    </row>
    <row r="1295" spans="1:2" x14ac:dyDescent="0.2">
      <c r="A1295" s="68">
        <v>40562</v>
      </c>
      <c r="B1295" s="67">
        <v>6.07</v>
      </c>
    </row>
    <row r="1296" spans="1:2" x14ac:dyDescent="0.2">
      <c r="A1296" s="68">
        <v>40563</v>
      </c>
      <c r="B1296" s="67">
        <v>6.17</v>
      </c>
    </row>
    <row r="1297" spans="1:2" x14ac:dyDescent="0.2">
      <c r="A1297" s="68">
        <v>40564</v>
      </c>
      <c r="B1297" s="67">
        <v>6.12</v>
      </c>
    </row>
    <row r="1298" spans="1:2" x14ac:dyDescent="0.2">
      <c r="A1298" s="68">
        <v>40567</v>
      </c>
      <c r="B1298" s="67">
        <v>6.1</v>
      </c>
    </row>
    <row r="1299" spans="1:2" x14ac:dyDescent="0.2">
      <c r="A1299" s="68">
        <v>40568</v>
      </c>
      <c r="B1299" s="67">
        <v>6.01</v>
      </c>
    </row>
    <row r="1300" spans="1:2" x14ac:dyDescent="0.2">
      <c r="A1300" s="68">
        <v>40569</v>
      </c>
      <c r="B1300" s="67">
        <v>6.13</v>
      </c>
    </row>
    <row r="1301" spans="1:2" x14ac:dyDescent="0.2">
      <c r="A1301" s="68">
        <v>40570</v>
      </c>
      <c r="B1301" s="67">
        <v>6.09</v>
      </c>
    </row>
    <row r="1302" spans="1:2" x14ac:dyDescent="0.2">
      <c r="A1302" s="68">
        <v>40571</v>
      </c>
      <c r="B1302" s="67">
        <v>6.06</v>
      </c>
    </row>
    <row r="1303" spans="1:2" x14ac:dyDescent="0.2">
      <c r="A1303" s="68">
        <v>40574</v>
      </c>
      <c r="B1303" s="67">
        <v>6.1</v>
      </c>
    </row>
    <row r="1304" spans="1:2" x14ac:dyDescent="0.2">
      <c r="A1304" s="68">
        <v>40575</v>
      </c>
      <c r="B1304" s="67">
        <v>6.14</v>
      </c>
    </row>
    <row r="1305" spans="1:2" x14ac:dyDescent="0.2">
      <c r="A1305" s="68">
        <v>40576</v>
      </c>
      <c r="B1305" s="67">
        <v>6.16</v>
      </c>
    </row>
    <row r="1306" spans="1:2" x14ac:dyDescent="0.2">
      <c r="A1306" s="68">
        <v>40577</v>
      </c>
      <c r="B1306" s="67">
        <v>6.19</v>
      </c>
    </row>
    <row r="1307" spans="1:2" x14ac:dyDescent="0.2">
      <c r="A1307" s="68">
        <v>40578</v>
      </c>
      <c r="B1307" s="67">
        <v>6.25</v>
      </c>
    </row>
    <row r="1308" spans="1:2" x14ac:dyDescent="0.2">
      <c r="A1308" s="68">
        <v>40581</v>
      </c>
      <c r="B1308" s="67">
        <v>6.21</v>
      </c>
    </row>
    <row r="1309" spans="1:2" x14ac:dyDescent="0.2">
      <c r="A1309" s="68">
        <v>40582</v>
      </c>
      <c r="B1309" s="67">
        <v>6.25</v>
      </c>
    </row>
    <row r="1310" spans="1:2" x14ac:dyDescent="0.2">
      <c r="A1310" s="68">
        <v>40583</v>
      </c>
      <c r="B1310" s="67">
        <v>6.18</v>
      </c>
    </row>
    <row r="1311" spans="1:2" x14ac:dyDescent="0.2">
      <c r="A1311" s="68">
        <v>40584</v>
      </c>
      <c r="B1311" s="67">
        <v>6.25</v>
      </c>
    </row>
    <row r="1312" spans="1:2" x14ac:dyDescent="0.2">
      <c r="A1312" s="68">
        <v>40585</v>
      </c>
      <c r="B1312" s="67">
        <v>6.2</v>
      </c>
    </row>
    <row r="1313" spans="1:2" x14ac:dyDescent="0.2">
      <c r="A1313" s="68">
        <v>40588</v>
      </c>
      <c r="B1313" s="67">
        <v>6.15</v>
      </c>
    </row>
    <row r="1314" spans="1:2" x14ac:dyDescent="0.2">
      <c r="A1314" s="68">
        <v>40589</v>
      </c>
      <c r="B1314" s="67">
        <v>6.14</v>
      </c>
    </row>
    <row r="1315" spans="1:2" x14ac:dyDescent="0.2">
      <c r="A1315" s="68">
        <v>40590</v>
      </c>
      <c r="B1315" s="67">
        <v>6.15</v>
      </c>
    </row>
    <row r="1316" spans="1:2" x14ac:dyDescent="0.2">
      <c r="A1316" s="68">
        <v>40591</v>
      </c>
      <c r="B1316" s="67">
        <v>6.14</v>
      </c>
    </row>
    <row r="1317" spans="1:2" x14ac:dyDescent="0.2">
      <c r="A1317" s="68">
        <v>40592</v>
      </c>
      <c r="B1317" s="67">
        <v>6.17</v>
      </c>
    </row>
    <row r="1318" spans="1:2" x14ac:dyDescent="0.2">
      <c r="A1318" s="68">
        <v>40595</v>
      </c>
      <c r="B1318" s="69" t="e">
        <f>NA()</f>
        <v>#N/A</v>
      </c>
    </row>
    <row r="1319" spans="1:2" x14ac:dyDescent="0.2">
      <c r="A1319" s="68">
        <v>40596</v>
      </c>
      <c r="B1319" s="67">
        <v>6.08</v>
      </c>
    </row>
    <row r="1320" spans="1:2" x14ac:dyDescent="0.2">
      <c r="A1320" s="68">
        <v>40597</v>
      </c>
      <c r="B1320" s="67">
        <v>6.09</v>
      </c>
    </row>
    <row r="1321" spans="1:2" x14ac:dyDescent="0.2">
      <c r="A1321" s="68">
        <v>40598</v>
      </c>
      <c r="B1321" s="67">
        <v>6.05</v>
      </c>
    </row>
    <row r="1322" spans="1:2" x14ac:dyDescent="0.2">
      <c r="A1322" s="68">
        <v>40599</v>
      </c>
      <c r="B1322" s="67">
        <v>6.02</v>
      </c>
    </row>
    <row r="1323" spans="1:2" x14ac:dyDescent="0.2">
      <c r="A1323" s="68">
        <v>40602</v>
      </c>
      <c r="B1323" s="67">
        <v>5.99</v>
      </c>
    </row>
    <row r="1324" spans="1:2" x14ac:dyDescent="0.2">
      <c r="A1324" s="68">
        <v>40603</v>
      </c>
      <c r="B1324" s="67">
        <v>6</v>
      </c>
    </row>
    <row r="1325" spans="1:2" x14ac:dyDescent="0.2">
      <c r="A1325" s="68">
        <v>40604</v>
      </c>
      <c r="B1325" s="67">
        <v>6.06</v>
      </c>
    </row>
    <row r="1326" spans="1:2" x14ac:dyDescent="0.2">
      <c r="A1326" s="68">
        <v>40605</v>
      </c>
      <c r="B1326" s="67">
        <v>6.13</v>
      </c>
    </row>
    <row r="1327" spans="1:2" x14ac:dyDescent="0.2">
      <c r="A1327" s="68">
        <v>40606</v>
      </c>
      <c r="B1327" s="67">
        <v>6.09</v>
      </c>
    </row>
    <row r="1328" spans="1:2" x14ac:dyDescent="0.2">
      <c r="A1328" s="68">
        <v>40609</v>
      </c>
      <c r="B1328" s="67">
        <v>6.1</v>
      </c>
    </row>
    <row r="1329" spans="1:2" x14ac:dyDescent="0.2">
      <c r="A1329" s="68">
        <v>40610</v>
      </c>
      <c r="B1329" s="67">
        <v>6.15</v>
      </c>
    </row>
    <row r="1330" spans="1:2" x14ac:dyDescent="0.2">
      <c r="A1330" s="68">
        <v>40611</v>
      </c>
      <c r="B1330" s="67">
        <v>6.09</v>
      </c>
    </row>
    <row r="1331" spans="1:2" x14ac:dyDescent="0.2">
      <c r="A1331" s="68">
        <v>40612</v>
      </c>
      <c r="B1331" s="67">
        <v>6.03</v>
      </c>
    </row>
    <row r="1332" spans="1:2" x14ac:dyDescent="0.2">
      <c r="A1332" s="68">
        <v>40613</v>
      </c>
      <c r="B1332" s="67">
        <v>6.03</v>
      </c>
    </row>
    <row r="1333" spans="1:2" x14ac:dyDescent="0.2">
      <c r="A1333" s="68">
        <v>40616</v>
      </c>
      <c r="B1333" s="67">
        <v>6.01</v>
      </c>
    </row>
    <row r="1334" spans="1:2" x14ac:dyDescent="0.2">
      <c r="A1334" s="68">
        <v>40617</v>
      </c>
      <c r="B1334" s="67">
        <v>6.01</v>
      </c>
    </row>
    <row r="1335" spans="1:2" x14ac:dyDescent="0.2">
      <c r="A1335" s="68">
        <v>40618</v>
      </c>
      <c r="B1335" s="67">
        <v>5.93</v>
      </c>
    </row>
    <row r="1336" spans="1:2" x14ac:dyDescent="0.2">
      <c r="A1336" s="68">
        <v>40619</v>
      </c>
      <c r="B1336" s="67">
        <v>5.97</v>
      </c>
    </row>
    <row r="1337" spans="1:2" x14ac:dyDescent="0.2">
      <c r="A1337" s="68">
        <v>40620</v>
      </c>
      <c r="B1337" s="67">
        <v>5.97</v>
      </c>
    </row>
    <row r="1338" spans="1:2" x14ac:dyDescent="0.2">
      <c r="A1338" s="68">
        <v>40623</v>
      </c>
      <c r="B1338" s="67">
        <v>5.98</v>
      </c>
    </row>
    <row r="1339" spans="1:2" x14ac:dyDescent="0.2">
      <c r="A1339" s="68">
        <v>40624</v>
      </c>
      <c r="B1339" s="67">
        <v>5.98</v>
      </c>
    </row>
    <row r="1340" spans="1:2" x14ac:dyDescent="0.2">
      <c r="A1340" s="68">
        <v>40625</v>
      </c>
      <c r="B1340" s="67">
        <v>5.99</v>
      </c>
    </row>
    <row r="1341" spans="1:2" x14ac:dyDescent="0.2">
      <c r="A1341" s="68">
        <v>40626</v>
      </c>
      <c r="B1341" s="67">
        <v>6.01</v>
      </c>
    </row>
    <row r="1342" spans="1:2" x14ac:dyDescent="0.2">
      <c r="A1342" s="68">
        <v>40627</v>
      </c>
      <c r="B1342" s="67">
        <v>6.04</v>
      </c>
    </row>
    <row r="1343" spans="1:2" x14ac:dyDescent="0.2">
      <c r="A1343" s="68">
        <v>40630</v>
      </c>
      <c r="B1343" s="67">
        <v>6.03</v>
      </c>
    </row>
    <row r="1344" spans="1:2" x14ac:dyDescent="0.2">
      <c r="A1344" s="68">
        <v>40631</v>
      </c>
      <c r="B1344" s="67">
        <v>6.09</v>
      </c>
    </row>
    <row r="1345" spans="1:2" x14ac:dyDescent="0.2">
      <c r="A1345" s="68">
        <v>40632</v>
      </c>
      <c r="B1345" s="67">
        <v>6.06</v>
      </c>
    </row>
    <row r="1346" spans="1:2" x14ac:dyDescent="0.2">
      <c r="A1346" s="68">
        <v>40633</v>
      </c>
      <c r="B1346" s="67">
        <v>6.05</v>
      </c>
    </row>
    <row r="1347" spans="1:2" x14ac:dyDescent="0.2">
      <c r="A1347" s="68">
        <v>40634</v>
      </c>
      <c r="B1347" s="67">
        <v>6.04</v>
      </c>
    </row>
    <row r="1348" spans="1:2" x14ac:dyDescent="0.2">
      <c r="A1348" s="68">
        <v>40637</v>
      </c>
      <c r="B1348" s="67">
        <v>6.03</v>
      </c>
    </row>
    <row r="1349" spans="1:2" x14ac:dyDescent="0.2">
      <c r="A1349" s="68">
        <v>40638</v>
      </c>
      <c r="B1349" s="67">
        <v>6.05</v>
      </c>
    </row>
    <row r="1350" spans="1:2" x14ac:dyDescent="0.2">
      <c r="A1350" s="68">
        <v>40639</v>
      </c>
      <c r="B1350" s="67">
        <v>6.11</v>
      </c>
    </row>
    <row r="1351" spans="1:2" x14ac:dyDescent="0.2">
      <c r="A1351" s="68">
        <v>40640</v>
      </c>
      <c r="B1351" s="67">
        <v>6.15</v>
      </c>
    </row>
    <row r="1352" spans="1:2" x14ac:dyDescent="0.2">
      <c r="A1352" s="68">
        <v>40641</v>
      </c>
      <c r="B1352" s="67">
        <v>6.15</v>
      </c>
    </row>
    <row r="1353" spans="1:2" x14ac:dyDescent="0.2">
      <c r="A1353" s="68">
        <v>40644</v>
      </c>
      <c r="B1353" s="67">
        <v>6.14</v>
      </c>
    </row>
    <row r="1354" spans="1:2" x14ac:dyDescent="0.2">
      <c r="A1354" s="68">
        <v>40645</v>
      </c>
      <c r="B1354" s="67">
        <v>6.1</v>
      </c>
    </row>
    <row r="1355" spans="1:2" x14ac:dyDescent="0.2">
      <c r="A1355" s="68">
        <v>40646</v>
      </c>
      <c r="B1355" s="67">
        <v>6.07</v>
      </c>
    </row>
    <row r="1356" spans="1:2" x14ac:dyDescent="0.2">
      <c r="A1356" s="68">
        <v>40647</v>
      </c>
      <c r="B1356" s="67">
        <v>6.06</v>
      </c>
    </row>
    <row r="1357" spans="1:2" x14ac:dyDescent="0.2">
      <c r="A1357" s="68">
        <v>40648</v>
      </c>
      <c r="B1357" s="67">
        <v>5.99</v>
      </c>
    </row>
    <row r="1358" spans="1:2" x14ac:dyDescent="0.2">
      <c r="A1358" s="68">
        <v>40651</v>
      </c>
      <c r="B1358" s="67">
        <v>5.98</v>
      </c>
    </row>
    <row r="1359" spans="1:2" x14ac:dyDescent="0.2">
      <c r="A1359" s="68">
        <v>40652</v>
      </c>
      <c r="B1359" s="67">
        <v>5.95</v>
      </c>
    </row>
    <row r="1360" spans="1:2" x14ac:dyDescent="0.2">
      <c r="A1360" s="68">
        <v>40653</v>
      </c>
      <c r="B1360" s="67">
        <v>5.98</v>
      </c>
    </row>
    <row r="1361" spans="1:2" x14ac:dyDescent="0.2">
      <c r="A1361" s="68">
        <v>40654</v>
      </c>
      <c r="B1361" s="67">
        <v>5.99</v>
      </c>
    </row>
    <row r="1362" spans="1:2" x14ac:dyDescent="0.2">
      <c r="A1362" s="68">
        <v>40655</v>
      </c>
      <c r="B1362" s="69" t="e">
        <f>NA()</f>
        <v>#N/A</v>
      </c>
    </row>
    <row r="1363" spans="1:2" x14ac:dyDescent="0.2">
      <c r="A1363" s="68">
        <v>40658</v>
      </c>
      <c r="B1363" s="67">
        <v>5.97</v>
      </c>
    </row>
    <row r="1364" spans="1:2" x14ac:dyDescent="0.2">
      <c r="A1364" s="68">
        <v>40659</v>
      </c>
      <c r="B1364" s="67">
        <v>5.91</v>
      </c>
    </row>
    <row r="1365" spans="1:2" x14ac:dyDescent="0.2">
      <c r="A1365" s="68">
        <v>40660</v>
      </c>
      <c r="B1365" s="67">
        <v>5.96</v>
      </c>
    </row>
    <row r="1366" spans="1:2" x14ac:dyDescent="0.2">
      <c r="A1366" s="68">
        <v>40661</v>
      </c>
      <c r="B1366" s="67">
        <v>5.93</v>
      </c>
    </row>
    <row r="1367" spans="1:2" x14ac:dyDescent="0.2">
      <c r="A1367" s="68">
        <v>40662</v>
      </c>
      <c r="B1367" s="67">
        <v>5.9</v>
      </c>
    </row>
    <row r="1368" spans="1:2" x14ac:dyDescent="0.2">
      <c r="A1368" s="68">
        <v>40665</v>
      </c>
      <c r="B1368" s="67">
        <v>5.88</v>
      </c>
    </row>
    <row r="1369" spans="1:2" x14ac:dyDescent="0.2">
      <c r="A1369" s="68">
        <v>40666</v>
      </c>
      <c r="B1369" s="67">
        <v>5.85</v>
      </c>
    </row>
    <row r="1370" spans="1:2" x14ac:dyDescent="0.2">
      <c r="A1370" s="68">
        <v>40667</v>
      </c>
      <c r="B1370" s="67">
        <v>5.81</v>
      </c>
    </row>
    <row r="1371" spans="1:2" x14ac:dyDescent="0.2">
      <c r="A1371" s="68">
        <v>40668</v>
      </c>
      <c r="B1371" s="67">
        <v>5.77</v>
      </c>
    </row>
    <row r="1372" spans="1:2" x14ac:dyDescent="0.2">
      <c r="A1372" s="68">
        <v>40669</v>
      </c>
      <c r="B1372" s="67">
        <v>5.79</v>
      </c>
    </row>
    <row r="1373" spans="1:2" x14ac:dyDescent="0.2">
      <c r="A1373" s="68">
        <v>40672</v>
      </c>
      <c r="B1373" s="67">
        <v>5.81</v>
      </c>
    </row>
    <row r="1374" spans="1:2" x14ac:dyDescent="0.2">
      <c r="A1374" s="68">
        <v>40673</v>
      </c>
      <c r="B1374" s="67">
        <v>5.84</v>
      </c>
    </row>
    <row r="1375" spans="1:2" x14ac:dyDescent="0.2">
      <c r="A1375" s="68">
        <v>40674</v>
      </c>
      <c r="B1375" s="67">
        <v>5.8</v>
      </c>
    </row>
    <row r="1376" spans="1:2" x14ac:dyDescent="0.2">
      <c r="A1376" s="68">
        <v>40675</v>
      </c>
      <c r="B1376" s="67">
        <v>5.86</v>
      </c>
    </row>
    <row r="1377" spans="1:2" x14ac:dyDescent="0.2">
      <c r="A1377" s="68">
        <v>40676</v>
      </c>
      <c r="B1377" s="67">
        <v>5.82</v>
      </c>
    </row>
    <row r="1378" spans="1:2" x14ac:dyDescent="0.2">
      <c r="A1378" s="68">
        <v>40679</v>
      </c>
      <c r="B1378" s="67">
        <v>5.75</v>
      </c>
    </row>
    <row r="1379" spans="1:2" x14ac:dyDescent="0.2">
      <c r="A1379" s="68">
        <v>40680</v>
      </c>
      <c r="B1379" s="67">
        <v>5.71</v>
      </c>
    </row>
    <row r="1380" spans="1:2" x14ac:dyDescent="0.2">
      <c r="A1380" s="68">
        <v>40681</v>
      </c>
      <c r="B1380" s="67">
        <v>5.77</v>
      </c>
    </row>
    <row r="1381" spans="1:2" x14ac:dyDescent="0.2">
      <c r="A1381" s="68">
        <v>40682</v>
      </c>
      <c r="B1381" s="67">
        <v>5.78</v>
      </c>
    </row>
    <row r="1382" spans="1:2" x14ac:dyDescent="0.2">
      <c r="A1382" s="68">
        <v>40683</v>
      </c>
      <c r="B1382" s="67">
        <v>5.78</v>
      </c>
    </row>
    <row r="1383" spans="1:2" x14ac:dyDescent="0.2">
      <c r="A1383" s="68">
        <v>40686</v>
      </c>
      <c r="B1383" s="67">
        <v>5.75</v>
      </c>
    </row>
    <row r="1384" spans="1:2" x14ac:dyDescent="0.2">
      <c r="A1384" s="68">
        <v>40687</v>
      </c>
      <c r="B1384" s="67">
        <v>5.74</v>
      </c>
    </row>
    <row r="1385" spans="1:2" x14ac:dyDescent="0.2">
      <c r="A1385" s="68">
        <v>40688</v>
      </c>
      <c r="B1385" s="67">
        <v>5.77</v>
      </c>
    </row>
    <row r="1386" spans="1:2" x14ac:dyDescent="0.2">
      <c r="A1386" s="68">
        <v>40689</v>
      </c>
      <c r="B1386" s="67">
        <v>5.71</v>
      </c>
    </row>
    <row r="1387" spans="1:2" x14ac:dyDescent="0.2">
      <c r="A1387" s="68">
        <v>40690</v>
      </c>
      <c r="B1387" s="67">
        <v>5.72</v>
      </c>
    </row>
    <row r="1388" spans="1:2" x14ac:dyDescent="0.2">
      <c r="A1388" s="68">
        <v>40693</v>
      </c>
      <c r="B1388" s="69" t="e">
        <f>NA()</f>
        <v>#N/A</v>
      </c>
    </row>
    <row r="1389" spans="1:2" x14ac:dyDescent="0.2">
      <c r="A1389" s="68">
        <v>40694</v>
      </c>
      <c r="B1389" s="67">
        <v>5.7</v>
      </c>
    </row>
    <row r="1390" spans="1:2" x14ac:dyDescent="0.2">
      <c r="A1390" s="68">
        <v>40695</v>
      </c>
      <c r="B1390" s="67">
        <v>5.64</v>
      </c>
    </row>
    <row r="1391" spans="1:2" x14ac:dyDescent="0.2">
      <c r="A1391" s="68">
        <v>40696</v>
      </c>
      <c r="B1391" s="67">
        <v>5.74</v>
      </c>
    </row>
    <row r="1392" spans="1:2" x14ac:dyDescent="0.2">
      <c r="A1392" s="68">
        <v>40697</v>
      </c>
      <c r="B1392" s="67">
        <v>5.72</v>
      </c>
    </row>
    <row r="1393" spans="1:2" x14ac:dyDescent="0.2">
      <c r="A1393" s="68">
        <v>40700</v>
      </c>
      <c r="B1393" s="67">
        <v>5.76</v>
      </c>
    </row>
    <row r="1394" spans="1:2" x14ac:dyDescent="0.2">
      <c r="A1394" s="68">
        <v>40701</v>
      </c>
      <c r="B1394" s="67">
        <v>5.76</v>
      </c>
    </row>
    <row r="1395" spans="1:2" x14ac:dyDescent="0.2">
      <c r="A1395" s="68">
        <v>40702</v>
      </c>
      <c r="B1395" s="67">
        <v>5.71</v>
      </c>
    </row>
    <row r="1396" spans="1:2" x14ac:dyDescent="0.2">
      <c r="A1396" s="68">
        <v>40703</v>
      </c>
      <c r="B1396" s="67">
        <v>5.74</v>
      </c>
    </row>
    <row r="1397" spans="1:2" x14ac:dyDescent="0.2">
      <c r="A1397" s="68">
        <v>40704</v>
      </c>
      <c r="B1397" s="67">
        <v>5.7</v>
      </c>
    </row>
    <row r="1398" spans="1:2" x14ac:dyDescent="0.2">
      <c r="A1398" s="68">
        <v>40707</v>
      </c>
      <c r="B1398" s="67">
        <v>5.72</v>
      </c>
    </row>
    <row r="1399" spans="1:2" x14ac:dyDescent="0.2">
      <c r="A1399" s="68">
        <v>40708</v>
      </c>
      <c r="B1399" s="67">
        <v>5.82</v>
      </c>
    </row>
    <row r="1400" spans="1:2" x14ac:dyDescent="0.2">
      <c r="A1400" s="68">
        <v>40709</v>
      </c>
      <c r="B1400" s="67">
        <v>5.72</v>
      </c>
    </row>
    <row r="1401" spans="1:2" x14ac:dyDescent="0.2">
      <c r="A1401" s="68">
        <v>40710</v>
      </c>
      <c r="B1401" s="67">
        <v>5.68</v>
      </c>
    </row>
    <row r="1402" spans="1:2" x14ac:dyDescent="0.2">
      <c r="A1402" s="68">
        <v>40711</v>
      </c>
      <c r="B1402" s="67">
        <v>5.73</v>
      </c>
    </row>
    <row r="1403" spans="1:2" x14ac:dyDescent="0.2">
      <c r="A1403" s="68">
        <v>40714</v>
      </c>
      <c r="B1403" s="67">
        <v>5.73</v>
      </c>
    </row>
    <row r="1404" spans="1:2" x14ac:dyDescent="0.2">
      <c r="A1404" s="68">
        <v>40715</v>
      </c>
      <c r="B1404" s="67">
        <v>5.74</v>
      </c>
    </row>
    <row r="1405" spans="1:2" x14ac:dyDescent="0.2">
      <c r="A1405" s="68">
        <v>40716</v>
      </c>
      <c r="B1405" s="67">
        <v>5.75</v>
      </c>
    </row>
    <row r="1406" spans="1:2" x14ac:dyDescent="0.2">
      <c r="A1406" s="68">
        <v>40717</v>
      </c>
      <c r="B1406" s="67">
        <v>5.69</v>
      </c>
    </row>
    <row r="1407" spans="1:2" x14ac:dyDescent="0.2">
      <c r="A1407" s="68">
        <v>40718</v>
      </c>
      <c r="B1407" s="67">
        <v>5.71</v>
      </c>
    </row>
    <row r="1408" spans="1:2" x14ac:dyDescent="0.2">
      <c r="A1408" s="68">
        <v>40721</v>
      </c>
      <c r="B1408" s="67">
        <v>5.82</v>
      </c>
    </row>
    <row r="1409" spans="1:2" x14ac:dyDescent="0.2">
      <c r="A1409" s="68">
        <v>40722</v>
      </c>
      <c r="B1409" s="67">
        <v>5.86</v>
      </c>
    </row>
    <row r="1410" spans="1:2" x14ac:dyDescent="0.2">
      <c r="A1410" s="68">
        <v>40723</v>
      </c>
      <c r="B1410" s="67">
        <v>5.89</v>
      </c>
    </row>
    <row r="1411" spans="1:2" x14ac:dyDescent="0.2">
      <c r="A1411" s="68">
        <v>40724</v>
      </c>
      <c r="B1411" s="67">
        <v>5.9</v>
      </c>
    </row>
    <row r="1412" spans="1:2" x14ac:dyDescent="0.2">
      <c r="A1412" s="68">
        <v>40725</v>
      </c>
      <c r="B1412" s="67">
        <v>5.91</v>
      </c>
    </row>
    <row r="1413" spans="1:2" x14ac:dyDescent="0.2">
      <c r="A1413" s="68">
        <v>40728</v>
      </c>
      <c r="B1413" s="69" t="e">
        <f>NA()</f>
        <v>#N/A</v>
      </c>
    </row>
    <row r="1414" spans="1:2" x14ac:dyDescent="0.2">
      <c r="A1414" s="68">
        <v>40729</v>
      </c>
      <c r="B1414" s="67">
        <v>5.9</v>
      </c>
    </row>
    <row r="1415" spans="1:2" x14ac:dyDescent="0.2">
      <c r="A1415" s="68">
        <v>40730</v>
      </c>
      <c r="B1415" s="67">
        <v>5.85</v>
      </c>
    </row>
    <row r="1416" spans="1:2" x14ac:dyDescent="0.2">
      <c r="A1416" s="68">
        <v>40731</v>
      </c>
      <c r="B1416" s="67">
        <v>5.86</v>
      </c>
    </row>
    <row r="1417" spans="1:2" x14ac:dyDescent="0.2">
      <c r="A1417" s="68">
        <v>40732</v>
      </c>
      <c r="B1417" s="67">
        <v>5.76</v>
      </c>
    </row>
    <row r="1418" spans="1:2" x14ac:dyDescent="0.2">
      <c r="A1418" s="68">
        <v>40735</v>
      </c>
      <c r="B1418" s="67">
        <v>5.7</v>
      </c>
    </row>
    <row r="1419" spans="1:2" x14ac:dyDescent="0.2">
      <c r="A1419" s="68">
        <v>40736</v>
      </c>
      <c r="B1419" s="67">
        <v>5.69</v>
      </c>
    </row>
    <row r="1420" spans="1:2" x14ac:dyDescent="0.2">
      <c r="A1420" s="68">
        <v>40737</v>
      </c>
      <c r="B1420" s="67">
        <v>5.68</v>
      </c>
    </row>
    <row r="1421" spans="1:2" x14ac:dyDescent="0.2">
      <c r="A1421" s="68">
        <v>40738</v>
      </c>
      <c r="B1421" s="67">
        <v>5.74</v>
      </c>
    </row>
    <row r="1422" spans="1:2" x14ac:dyDescent="0.2">
      <c r="A1422" s="68">
        <v>40739</v>
      </c>
      <c r="B1422" s="67">
        <v>5.74</v>
      </c>
    </row>
    <row r="1423" spans="1:2" x14ac:dyDescent="0.2">
      <c r="A1423" s="68">
        <v>40742</v>
      </c>
      <c r="B1423" s="67">
        <v>5.78</v>
      </c>
    </row>
    <row r="1424" spans="1:2" x14ac:dyDescent="0.2">
      <c r="A1424" s="68">
        <v>40743</v>
      </c>
      <c r="B1424" s="67">
        <v>5.69</v>
      </c>
    </row>
    <row r="1425" spans="1:2" x14ac:dyDescent="0.2">
      <c r="A1425" s="68">
        <v>40744</v>
      </c>
      <c r="B1425" s="67">
        <v>5.76</v>
      </c>
    </row>
    <row r="1426" spans="1:2" x14ac:dyDescent="0.2">
      <c r="A1426" s="68">
        <v>40745</v>
      </c>
      <c r="B1426" s="67">
        <v>5.8</v>
      </c>
    </row>
    <row r="1427" spans="1:2" x14ac:dyDescent="0.2">
      <c r="A1427" s="68">
        <v>40746</v>
      </c>
      <c r="B1427" s="67">
        <v>5.74</v>
      </c>
    </row>
    <row r="1428" spans="1:2" x14ac:dyDescent="0.2">
      <c r="A1428" s="68">
        <v>40749</v>
      </c>
      <c r="B1428" s="67">
        <v>5.8</v>
      </c>
    </row>
    <row r="1429" spans="1:2" x14ac:dyDescent="0.2">
      <c r="A1429" s="68">
        <v>40750</v>
      </c>
      <c r="B1429" s="67">
        <v>5.75</v>
      </c>
    </row>
    <row r="1430" spans="1:2" x14ac:dyDescent="0.2">
      <c r="A1430" s="68">
        <v>40751</v>
      </c>
      <c r="B1430" s="67">
        <v>5.74</v>
      </c>
    </row>
    <row r="1431" spans="1:2" x14ac:dyDescent="0.2">
      <c r="A1431" s="68">
        <v>40752</v>
      </c>
      <c r="B1431" s="67">
        <v>5.71</v>
      </c>
    </row>
    <row r="1432" spans="1:2" x14ac:dyDescent="0.2">
      <c r="A1432" s="68">
        <v>40753</v>
      </c>
      <c r="B1432" s="67">
        <v>5.59</v>
      </c>
    </row>
    <row r="1433" spans="1:2" x14ac:dyDescent="0.2">
      <c r="A1433" s="68">
        <v>40756</v>
      </c>
      <c r="B1433" s="67">
        <v>5.54</v>
      </c>
    </row>
    <row r="1434" spans="1:2" x14ac:dyDescent="0.2">
      <c r="A1434" s="68">
        <v>40757</v>
      </c>
      <c r="B1434" s="67">
        <v>5.4</v>
      </c>
    </row>
    <row r="1435" spans="1:2" x14ac:dyDescent="0.2">
      <c r="A1435" s="68">
        <v>40758</v>
      </c>
      <c r="B1435" s="67">
        <v>5.36</v>
      </c>
    </row>
    <row r="1436" spans="1:2" x14ac:dyDescent="0.2">
      <c r="A1436" s="68">
        <v>40759</v>
      </c>
      <c r="B1436" s="67">
        <v>5.24</v>
      </c>
    </row>
    <row r="1437" spans="1:2" x14ac:dyDescent="0.2">
      <c r="A1437" s="68">
        <v>40760</v>
      </c>
      <c r="B1437" s="67">
        <v>5.35</v>
      </c>
    </row>
    <row r="1438" spans="1:2" x14ac:dyDescent="0.2">
      <c r="A1438" s="68">
        <v>40763</v>
      </c>
      <c r="B1438" s="67">
        <v>5.28</v>
      </c>
    </row>
    <row r="1439" spans="1:2" x14ac:dyDescent="0.2">
      <c r="A1439" s="68">
        <v>40764</v>
      </c>
      <c r="B1439" s="67">
        <v>5.21</v>
      </c>
    </row>
    <row r="1440" spans="1:2" x14ac:dyDescent="0.2">
      <c r="A1440" s="68">
        <v>40765</v>
      </c>
      <c r="B1440" s="67">
        <v>5.2</v>
      </c>
    </row>
    <row r="1441" spans="1:2" x14ac:dyDescent="0.2">
      <c r="A1441" s="68">
        <v>40766</v>
      </c>
      <c r="B1441" s="67">
        <v>5.49</v>
      </c>
    </row>
    <row r="1442" spans="1:2" x14ac:dyDescent="0.2">
      <c r="A1442" s="68">
        <v>40767</v>
      </c>
      <c r="B1442" s="67">
        <v>5.38</v>
      </c>
    </row>
    <row r="1443" spans="1:2" x14ac:dyDescent="0.2">
      <c r="A1443" s="68">
        <v>40770</v>
      </c>
      <c r="B1443" s="67">
        <v>5.44</v>
      </c>
    </row>
    <row r="1444" spans="1:2" x14ac:dyDescent="0.2">
      <c r="A1444" s="68">
        <v>40771</v>
      </c>
      <c r="B1444" s="67">
        <v>5.35</v>
      </c>
    </row>
    <row r="1445" spans="1:2" x14ac:dyDescent="0.2">
      <c r="A1445" s="68">
        <v>40772</v>
      </c>
      <c r="B1445" s="67">
        <v>5.28</v>
      </c>
    </row>
    <row r="1446" spans="1:2" x14ac:dyDescent="0.2">
      <c r="A1446" s="68">
        <v>40773</v>
      </c>
      <c r="B1446" s="67">
        <v>5.2</v>
      </c>
    </row>
    <row r="1447" spans="1:2" x14ac:dyDescent="0.2">
      <c r="A1447" s="68">
        <v>40774</v>
      </c>
      <c r="B1447" s="67">
        <v>5.19</v>
      </c>
    </row>
    <row r="1448" spans="1:2" x14ac:dyDescent="0.2">
      <c r="A1448" s="68">
        <v>40777</v>
      </c>
      <c r="B1448" s="67">
        <v>5.23</v>
      </c>
    </row>
    <row r="1449" spans="1:2" x14ac:dyDescent="0.2">
      <c r="A1449" s="68">
        <v>40778</v>
      </c>
      <c r="B1449" s="67">
        <v>5.34</v>
      </c>
    </row>
    <row r="1450" spans="1:2" x14ac:dyDescent="0.2">
      <c r="A1450" s="68">
        <v>40779</v>
      </c>
      <c r="B1450" s="67">
        <v>5.5</v>
      </c>
    </row>
    <row r="1451" spans="1:2" x14ac:dyDescent="0.2">
      <c r="A1451" s="68">
        <v>40780</v>
      </c>
      <c r="B1451" s="67">
        <v>5.48</v>
      </c>
    </row>
    <row r="1452" spans="1:2" x14ac:dyDescent="0.2">
      <c r="A1452" s="68">
        <v>40781</v>
      </c>
      <c r="B1452" s="67">
        <v>5.44</v>
      </c>
    </row>
    <row r="1453" spans="1:2" x14ac:dyDescent="0.2">
      <c r="A1453" s="68">
        <v>40784</v>
      </c>
      <c r="B1453" s="67">
        <v>5.53</v>
      </c>
    </row>
    <row r="1454" spans="1:2" x14ac:dyDescent="0.2">
      <c r="A1454" s="68">
        <v>40785</v>
      </c>
      <c r="B1454" s="67">
        <v>5.41</v>
      </c>
    </row>
    <row r="1455" spans="1:2" x14ac:dyDescent="0.2">
      <c r="A1455" s="68">
        <v>40786</v>
      </c>
      <c r="B1455" s="67">
        <v>5.48</v>
      </c>
    </row>
    <row r="1456" spans="1:2" x14ac:dyDescent="0.2">
      <c r="A1456" s="68">
        <v>40787</v>
      </c>
      <c r="B1456" s="67">
        <v>5.38</v>
      </c>
    </row>
    <row r="1457" spans="1:2" x14ac:dyDescent="0.2">
      <c r="A1457" s="68">
        <v>40788</v>
      </c>
      <c r="B1457" s="67">
        <v>5.2</v>
      </c>
    </row>
    <row r="1458" spans="1:2" x14ac:dyDescent="0.2">
      <c r="A1458" s="68">
        <v>40791</v>
      </c>
      <c r="B1458" s="69" t="e">
        <f>NA()</f>
        <v>#N/A</v>
      </c>
    </row>
    <row r="1459" spans="1:2" x14ac:dyDescent="0.2">
      <c r="A1459" s="68">
        <v>40792</v>
      </c>
      <c r="B1459" s="67">
        <v>5.19</v>
      </c>
    </row>
    <row r="1460" spans="1:2" x14ac:dyDescent="0.2">
      <c r="A1460" s="68">
        <v>40793</v>
      </c>
      <c r="B1460" s="67">
        <v>5.3</v>
      </c>
    </row>
    <row r="1461" spans="1:2" x14ac:dyDescent="0.2">
      <c r="A1461" s="68">
        <v>40794</v>
      </c>
      <c r="B1461" s="67">
        <v>5.26</v>
      </c>
    </row>
    <row r="1462" spans="1:2" x14ac:dyDescent="0.2">
      <c r="A1462" s="68">
        <v>40795</v>
      </c>
      <c r="B1462" s="67">
        <v>5.21</v>
      </c>
    </row>
    <row r="1463" spans="1:2" x14ac:dyDescent="0.2">
      <c r="A1463" s="68">
        <v>40798</v>
      </c>
      <c r="B1463" s="67">
        <v>5.23</v>
      </c>
    </row>
    <row r="1464" spans="1:2" x14ac:dyDescent="0.2">
      <c r="A1464" s="68">
        <v>40799</v>
      </c>
      <c r="B1464" s="67">
        <v>5.32</v>
      </c>
    </row>
    <row r="1465" spans="1:2" x14ac:dyDescent="0.2">
      <c r="A1465" s="68">
        <v>40800</v>
      </c>
      <c r="B1465" s="67">
        <v>5.33</v>
      </c>
    </row>
    <row r="1466" spans="1:2" x14ac:dyDescent="0.2">
      <c r="A1466" s="68">
        <v>40801</v>
      </c>
      <c r="B1466" s="67">
        <v>5.4</v>
      </c>
    </row>
    <row r="1467" spans="1:2" x14ac:dyDescent="0.2">
      <c r="A1467" s="68">
        <v>40802</v>
      </c>
      <c r="B1467" s="67">
        <v>5.39</v>
      </c>
    </row>
    <row r="1468" spans="1:2" x14ac:dyDescent="0.2">
      <c r="A1468" s="68">
        <v>40805</v>
      </c>
      <c r="B1468" s="67">
        <v>5.28</v>
      </c>
    </row>
    <row r="1469" spans="1:2" x14ac:dyDescent="0.2">
      <c r="A1469" s="68">
        <v>40806</v>
      </c>
      <c r="B1469" s="67">
        <v>5.3</v>
      </c>
    </row>
    <row r="1470" spans="1:2" x14ac:dyDescent="0.2">
      <c r="A1470" s="68">
        <v>40807</v>
      </c>
      <c r="B1470" s="67">
        <v>5.14</v>
      </c>
    </row>
    <row r="1471" spans="1:2" x14ac:dyDescent="0.2">
      <c r="A1471" s="68">
        <v>40808</v>
      </c>
      <c r="B1471" s="67">
        <v>5.04</v>
      </c>
    </row>
    <row r="1472" spans="1:2" x14ac:dyDescent="0.2">
      <c r="A1472" s="68">
        <v>40809</v>
      </c>
      <c r="B1472" s="67">
        <v>5.15</v>
      </c>
    </row>
    <row r="1473" spans="1:2" x14ac:dyDescent="0.2">
      <c r="A1473" s="68">
        <v>40812</v>
      </c>
      <c r="B1473" s="67">
        <v>5.28</v>
      </c>
    </row>
    <row r="1474" spans="1:2" x14ac:dyDescent="0.2">
      <c r="A1474" s="68">
        <v>40813</v>
      </c>
      <c r="B1474" s="67">
        <v>5.39</v>
      </c>
    </row>
    <row r="1475" spans="1:2" x14ac:dyDescent="0.2">
      <c r="A1475" s="68">
        <v>40814</v>
      </c>
      <c r="B1475" s="67">
        <v>5.38</v>
      </c>
    </row>
    <row r="1476" spans="1:2" x14ac:dyDescent="0.2">
      <c r="A1476" s="68">
        <v>40815</v>
      </c>
      <c r="B1476" s="67">
        <v>5.29</v>
      </c>
    </row>
    <row r="1477" spans="1:2" x14ac:dyDescent="0.2">
      <c r="A1477" s="68">
        <v>40816</v>
      </c>
      <c r="B1477" s="67">
        <v>5.22</v>
      </c>
    </row>
    <row r="1478" spans="1:2" x14ac:dyDescent="0.2">
      <c r="A1478" s="68">
        <v>40819</v>
      </c>
      <c r="B1478" s="67">
        <v>5.1100000000000003</v>
      </c>
    </row>
    <row r="1479" spans="1:2" x14ac:dyDescent="0.2">
      <c r="A1479" s="68">
        <v>40820</v>
      </c>
      <c r="B1479" s="67">
        <v>5.14</v>
      </c>
    </row>
    <row r="1480" spans="1:2" x14ac:dyDescent="0.2">
      <c r="A1480" s="68">
        <v>40821</v>
      </c>
      <c r="B1480" s="67">
        <v>5.28</v>
      </c>
    </row>
    <row r="1481" spans="1:2" x14ac:dyDescent="0.2">
      <c r="A1481" s="68">
        <v>40822</v>
      </c>
      <c r="B1481" s="67">
        <v>5.35</v>
      </c>
    </row>
    <row r="1482" spans="1:2" x14ac:dyDescent="0.2">
      <c r="A1482" s="68">
        <v>40823</v>
      </c>
      <c r="B1482" s="67">
        <v>5.42</v>
      </c>
    </row>
    <row r="1483" spans="1:2" x14ac:dyDescent="0.2">
      <c r="A1483" s="68">
        <v>40826</v>
      </c>
      <c r="B1483" s="69" t="e">
        <f>NA()</f>
        <v>#N/A</v>
      </c>
    </row>
    <row r="1484" spans="1:2" x14ac:dyDescent="0.2">
      <c r="A1484" s="68">
        <v>40827</v>
      </c>
      <c r="B1484" s="67">
        <v>5.5</v>
      </c>
    </row>
    <row r="1485" spans="1:2" x14ac:dyDescent="0.2">
      <c r="A1485" s="68">
        <v>40828</v>
      </c>
      <c r="B1485" s="67">
        <v>5.57</v>
      </c>
    </row>
    <row r="1486" spans="1:2" x14ac:dyDescent="0.2">
      <c r="A1486" s="68">
        <v>40829</v>
      </c>
      <c r="B1486" s="67">
        <v>5.48</v>
      </c>
    </row>
    <row r="1487" spans="1:2" x14ac:dyDescent="0.2">
      <c r="A1487" s="68">
        <v>40830</v>
      </c>
      <c r="B1487" s="67">
        <v>5.52</v>
      </c>
    </row>
    <row r="1488" spans="1:2" x14ac:dyDescent="0.2">
      <c r="A1488" s="68">
        <v>40833</v>
      </c>
      <c r="B1488" s="67">
        <v>5.44</v>
      </c>
    </row>
    <row r="1489" spans="1:2" x14ac:dyDescent="0.2">
      <c r="A1489" s="68">
        <v>40834</v>
      </c>
      <c r="B1489" s="67">
        <v>5.42</v>
      </c>
    </row>
    <row r="1490" spans="1:2" x14ac:dyDescent="0.2">
      <c r="A1490" s="68">
        <v>40835</v>
      </c>
      <c r="B1490" s="67">
        <v>5.39</v>
      </c>
    </row>
    <row r="1491" spans="1:2" x14ac:dyDescent="0.2">
      <c r="A1491" s="68">
        <v>40836</v>
      </c>
      <c r="B1491" s="67">
        <v>5.4</v>
      </c>
    </row>
    <row r="1492" spans="1:2" x14ac:dyDescent="0.2">
      <c r="A1492" s="68">
        <v>40837</v>
      </c>
      <c r="B1492" s="67">
        <v>5.41</v>
      </c>
    </row>
    <row r="1493" spans="1:2" x14ac:dyDescent="0.2">
      <c r="A1493" s="68">
        <v>40840</v>
      </c>
      <c r="B1493" s="67">
        <v>5.41</v>
      </c>
    </row>
    <row r="1494" spans="1:2" x14ac:dyDescent="0.2">
      <c r="A1494" s="68">
        <v>40841</v>
      </c>
      <c r="B1494" s="67">
        <v>5.28</v>
      </c>
    </row>
    <row r="1495" spans="1:2" x14ac:dyDescent="0.2">
      <c r="A1495" s="68">
        <v>40842</v>
      </c>
      <c r="B1495" s="67">
        <v>5.33</v>
      </c>
    </row>
    <row r="1496" spans="1:2" x14ac:dyDescent="0.2">
      <c r="A1496" s="68">
        <v>40843</v>
      </c>
      <c r="B1496" s="67">
        <v>5.46</v>
      </c>
    </row>
    <row r="1497" spans="1:2" x14ac:dyDescent="0.2">
      <c r="A1497" s="68">
        <v>40844</v>
      </c>
      <c r="B1497" s="67">
        <v>5.33</v>
      </c>
    </row>
    <row r="1498" spans="1:2" x14ac:dyDescent="0.2">
      <c r="A1498" s="68">
        <v>40847</v>
      </c>
      <c r="B1498" s="67">
        <v>5.19</v>
      </c>
    </row>
    <row r="1499" spans="1:2" x14ac:dyDescent="0.2">
      <c r="A1499" s="68">
        <v>40848</v>
      </c>
      <c r="B1499" s="67">
        <v>5.04</v>
      </c>
    </row>
    <row r="1500" spans="1:2" x14ac:dyDescent="0.2">
      <c r="A1500" s="68">
        <v>40849</v>
      </c>
      <c r="B1500" s="67">
        <v>5.0599999999999996</v>
      </c>
    </row>
    <row r="1501" spans="1:2" x14ac:dyDescent="0.2">
      <c r="A1501" s="68">
        <v>40850</v>
      </c>
      <c r="B1501" s="67">
        <v>5.13</v>
      </c>
    </row>
    <row r="1502" spans="1:2" x14ac:dyDescent="0.2">
      <c r="A1502" s="68">
        <v>40851</v>
      </c>
      <c r="B1502" s="67">
        <v>5.12</v>
      </c>
    </row>
    <row r="1503" spans="1:2" x14ac:dyDescent="0.2">
      <c r="A1503" s="68">
        <v>40854</v>
      </c>
      <c r="B1503" s="67">
        <v>5.0599999999999996</v>
      </c>
    </row>
    <row r="1504" spans="1:2" x14ac:dyDescent="0.2">
      <c r="A1504" s="68">
        <v>40855</v>
      </c>
      <c r="B1504" s="67">
        <v>5.15</v>
      </c>
    </row>
    <row r="1505" spans="1:2" x14ac:dyDescent="0.2">
      <c r="A1505" s="68">
        <v>40856</v>
      </c>
      <c r="B1505" s="67">
        <v>5.08</v>
      </c>
    </row>
    <row r="1506" spans="1:2" x14ac:dyDescent="0.2">
      <c r="A1506" s="68">
        <v>40857</v>
      </c>
      <c r="B1506" s="67">
        <v>5.18</v>
      </c>
    </row>
    <row r="1507" spans="1:2" x14ac:dyDescent="0.2">
      <c r="A1507" s="68">
        <v>40858</v>
      </c>
      <c r="B1507" s="69" t="e">
        <f>NA()</f>
        <v>#N/A</v>
      </c>
    </row>
    <row r="1508" spans="1:2" x14ac:dyDescent="0.2">
      <c r="A1508" s="68">
        <v>40861</v>
      </c>
      <c r="B1508" s="67">
        <v>5.17</v>
      </c>
    </row>
    <row r="1509" spans="1:2" x14ac:dyDescent="0.2">
      <c r="A1509" s="68">
        <v>40862</v>
      </c>
      <c r="B1509" s="67">
        <v>5.2</v>
      </c>
    </row>
    <row r="1510" spans="1:2" x14ac:dyDescent="0.2">
      <c r="A1510" s="68">
        <v>40863</v>
      </c>
      <c r="B1510" s="67">
        <v>5.18</v>
      </c>
    </row>
    <row r="1511" spans="1:2" x14ac:dyDescent="0.2">
      <c r="A1511" s="68">
        <v>40864</v>
      </c>
      <c r="B1511" s="67">
        <v>5.12</v>
      </c>
    </row>
    <row r="1512" spans="1:2" x14ac:dyDescent="0.2">
      <c r="A1512" s="68">
        <v>40865</v>
      </c>
      <c r="B1512" s="67">
        <v>5.15</v>
      </c>
    </row>
    <row r="1513" spans="1:2" x14ac:dyDescent="0.2">
      <c r="A1513" s="68">
        <v>40868</v>
      </c>
      <c r="B1513" s="67">
        <v>5.12</v>
      </c>
    </row>
    <row r="1514" spans="1:2" x14ac:dyDescent="0.2">
      <c r="A1514" s="68">
        <v>40869</v>
      </c>
      <c r="B1514" s="67">
        <v>5.1100000000000003</v>
      </c>
    </row>
    <row r="1515" spans="1:2" x14ac:dyDescent="0.2">
      <c r="A1515" s="68">
        <v>40870</v>
      </c>
      <c r="B1515" s="67">
        <v>5.04</v>
      </c>
    </row>
    <row r="1516" spans="1:2" x14ac:dyDescent="0.2">
      <c r="A1516" s="68">
        <v>40871</v>
      </c>
      <c r="B1516" s="69" t="e">
        <f>NA()</f>
        <v>#N/A</v>
      </c>
    </row>
    <row r="1517" spans="1:2" x14ac:dyDescent="0.2">
      <c r="A1517" s="68">
        <v>40872</v>
      </c>
      <c r="B1517" s="67">
        <v>5.15</v>
      </c>
    </row>
    <row r="1518" spans="1:2" x14ac:dyDescent="0.2">
      <c r="A1518" s="68">
        <v>40875</v>
      </c>
      <c r="B1518" s="67">
        <v>5.16</v>
      </c>
    </row>
    <row r="1519" spans="1:2" x14ac:dyDescent="0.2">
      <c r="A1519" s="68">
        <v>40876</v>
      </c>
      <c r="B1519" s="67">
        <v>5.22</v>
      </c>
    </row>
    <row r="1520" spans="1:2" x14ac:dyDescent="0.2">
      <c r="A1520" s="68">
        <v>40877</v>
      </c>
      <c r="B1520" s="67">
        <v>5.32</v>
      </c>
    </row>
    <row r="1521" spans="1:2" x14ac:dyDescent="0.2">
      <c r="A1521" s="68">
        <v>40878</v>
      </c>
      <c r="B1521" s="67">
        <v>5.41</v>
      </c>
    </row>
    <row r="1522" spans="1:2" x14ac:dyDescent="0.2">
      <c r="A1522" s="68">
        <v>40879</v>
      </c>
      <c r="B1522" s="67">
        <v>5.29</v>
      </c>
    </row>
    <row r="1523" spans="1:2" x14ac:dyDescent="0.2">
      <c r="A1523" s="68">
        <v>40882</v>
      </c>
      <c r="B1523" s="67">
        <v>5.29</v>
      </c>
    </row>
    <row r="1524" spans="1:2" x14ac:dyDescent="0.2">
      <c r="A1524" s="68">
        <v>40883</v>
      </c>
      <c r="B1524" s="67">
        <v>5.34</v>
      </c>
    </row>
    <row r="1525" spans="1:2" x14ac:dyDescent="0.2">
      <c r="A1525" s="68">
        <v>40884</v>
      </c>
      <c r="B1525" s="67">
        <v>5.28</v>
      </c>
    </row>
    <row r="1526" spans="1:2" x14ac:dyDescent="0.2">
      <c r="A1526" s="68">
        <v>40885</v>
      </c>
      <c r="B1526" s="67">
        <v>5.25</v>
      </c>
    </row>
    <row r="1527" spans="1:2" x14ac:dyDescent="0.2">
      <c r="A1527" s="68">
        <v>40886</v>
      </c>
      <c r="B1527" s="67">
        <v>5.35</v>
      </c>
    </row>
    <row r="1528" spans="1:2" x14ac:dyDescent="0.2">
      <c r="A1528" s="68">
        <v>40889</v>
      </c>
      <c r="B1528" s="67">
        <v>5.3</v>
      </c>
    </row>
    <row r="1529" spans="1:2" x14ac:dyDescent="0.2">
      <c r="A1529" s="68">
        <v>40890</v>
      </c>
      <c r="B1529" s="67">
        <v>5.25</v>
      </c>
    </row>
    <row r="1530" spans="1:2" x14ac:dyDescent="0.2">
      <c r="A1530" s="68">
        <v>40891</v>
      </c>
      <c r="B1530" s="67">
        <v>5.16</v>
      </c>
    </row>
    <row r="1531" spans="1:2" x14ac:dyDescent="0.2">
      <c r="A1531" s="68">
        <v>40892</v>
      </c>
      <c r="B1531" s="67">
        <v>5.19</v>
      </c>
    </row>
    <row r="1532" spans="1:2" x14ac:dyDescent="0.2">
      <c r="A1532" s="68">
        <v>40893</v>
      </c>
      <c r="B1532" s="67">
        <v>5.12</v>
      </c>
    </row>
    <row r="1533" spans="1:2" x14ac:dyDescent="0.2">
      <c r="A1533" s="68">
        <v>40896</v>
      </c>
      <c r="B1533" s="67">
        <v>5.08</v>
      </c>
    </row>
    <row r="1534" spans="1:2" x14ac:dyDescent="0.2">
      <c r="A1534" s="68">
        <v>40897</v>
      </c>
      <c r="B1534" s="67">
        <v>5.21</v>
      </c>
    </row>
    <row r="1535" spans="1:2" x14ac:dyDescent="0.2">
      <c r="A1535" s="68">
        <v>40898</v>
      </c>
      <c r="B1535" s="67">
        <v>5.28</v>
      </c>
    </row>
    <row r="1536" spans="1:2" x14ac:dyDescent="0.2">
      <c r="A1536" s="68">
        <v>40899</v>
      </c>
      <c r="B1536" s="67">
        <v>5.26</v>
      </c>
    </row>
    <row r="1537" spans="1:2" x14ac:dyDescent="0.2">
      <c r="A1537" s="68">
        <v>40900</v>
      </c>
      <c r="B1537" s="67">
        <v>5.35</v>
      </c>
    </row>
    <row r="1538" spans="1:2" x14ac:dyDescent="0.2">
      <c r="A1538" s="68">
        <v>40903</v>
      </c>
      <c r="B1538" s="69" t="e">
        <f>NA()</f>
        <v>#N/A</v>
      </c>
    </row>
    <row r="1539" spans="1:2" x14ac:dyDescent="0.2">
      <c r="A1539" s="68">
        <v>40904</v>
      </c>
      <c r="B1539" s="67">
        <v>5.32</v>
      </c>
    </row>
    <row r="1540" spans="1:2" x14ac:dyDescent="0.2">
      <c r="A1540" s="68">
        <v>40905</v>
      </c>
      <c r="B1540" s="67">
        <v>5.18</v>
      </c>
    </row>
    <row r="1541" spans="1:2" x14ac:dyDescent="0.2">
      <c r="A1541" s="68">
        <v>40906</v>
      </c>
      <c r="B1541" s="67">
        <v>5.19</v>
      </c>
    </row>
    <row r="1542" spans="1:2" x14ac:dyDescent="0.2">
      <c r="A1542" s="68">
        <v>40907</v>
      </c>
      <c r="B1542" s="67">
        <v>5.16</v>
      </c>
    </row>
    <row r="1543" spans="1:2" x14ac:dyDescent="0.2">
      <c r="A1543" s="68">
        <v>40910</v>
      </c>
      <c r="B1543" s="69" t="e">
        <f>NA()</f>
        <v>#N/A</v>
      </c>
    </row>
    <row r="1544" spans="1:2" x14ac:dyDescent="0.2">
      <c r="A1544" s="68">
        <v>40911</v>
      </c>
      <c r="B1544" s="67">
        <v>5.26</v>
      </c>
    </row>
    <row r="1545" spans="1:2" x14ac:dyDescent="0.2">
      <c r="A1545" s="68">
        <v>40912</v>
      </c>
      <c r="B1545" s="67">
        <v>5.3</v>
      </c>
    </row>
    <row r="1546" spans="1:2" x14ac:dyDescent="0.2">
      <c r="A1546" s="68">
        <v>40913</v>
      </c>
      <c r="B1546" s="67">
        <v>5.29</v>
      </c>
    </row>
    <row r="1547" spans="1:2" x14ac:dyDescent="0.2">
      <c r="A1547" s="68">
        <v>40914</v>
      </c>
      <c r="B1547" s="67">
        <v>5.25</v>
      </c>
    </row>
    <row r="1548" spans="1:2" x14ac:dyDescent="0.2">
      <c r="A1548" s="68">
        <v>40917</v>
      </c>
      <c r="B1548" s="67">
        <v>5.26</v>
      </c>
    </row>
    <row r="1549" spans="1:2" x14ac:dyDescent="0.2">
      <c r="A1549" s="68">
        <v>40918</v>
      </c>
      <c r="B1549" s="67">
        <v>5.25</v>
      </c>
    </row>
    <row r="1550" spans="1:2" x14ac:dyDescent="0.2">
      <c r="A1550" s="68">
        <v>40919</v>
      </c>
      <c r="B1550" s="67">
        <v>5.2</v>
      </c>
    </row>
    <row r="1551" spans="1:2" x14ac:dyDescent="0.2">
      <c r="A1551" s="68">
        <v>40920</v>
      </c>
      <c r="B1551" s="67">
        <v>5.21</v>
      </c>
    </row>
    <row r="1552" spans="1:2" x14ac:dyDescent="0.2">
      <c r="A1552" s="68">
        <v>40921</v>
      </c>
      <c r="B1552" s="67">
        <v>5.13</v>
      </c>
    </row>
    <row r="1553" spans="1:2" x14ac:dyDescent="0.2">
      <c r="A1553" s="68">
        <v>40924</v>
      </c>
      <c r="B1553" s="69" t="e">
        <f>NA()</f>
        <v>#N/A</v>
      </c>
    </row>
    <row r="1554" spans="1:2" x14ac:dyDescent="0.2">
      <c r="A1554" s="68">
        <v>40925</v>
      </c>
      <c r="B1554" s="67">
        <v>5.1100000000000003</v>
      </c>
    </row>
    <row r="1555" spans="1:2" x14ac:dyDescent="0.2">
      <c r="A1555" s="68">
        <v>40926</v>
      </c>
      <c r="B1555" s="67">
        <v>5.17</v>
      </c>
    </row>
    <row r="1556" spans="1:2" x14ac:dyDescent="0.2">
      <c r="A1556" s="68">
        <v>40927</v>
      </c>
      <c r="B1556" s="67">
        <v>5.23</v>
      </c>
    </row>
    <row r="1557" spans="1:2" x14ac:dyDescent="0.2">
      <c r="A1557" s="68">
        <v>40928</v>
      </c>
      <c r="B1557" s="67">
        <v>5.29</v>
      </c>
    </row>
    <row r="1558" spans="1:2" x14ac:dyDescent="0.2">
      <c r="A1558" s="68">
        <v>40931</v>
      </c>
      <c r="B1558" s="67">
        <v>5.33</v>
      </c>
    </row>
    <row r="1559" spans="1:2" x14ac:dyDescent="0.2">
      <c r="A1559" s="68">
        <v>40932</v>
      </c>
      <c r="B1559" s="67">
        <v>5.33</v>
      </c>
    </row>
    <row r="1560" spans="1:2" x14ac:dyDescent="0.2">
      <c r="A1560" s="68">
        <v>40933</v>
      </c>
      <c r="B1560" s="67">
        <v>5.32</v>
      </c>
    </row>
    <row r="1561" spans="1:2" x14ac:dyDescent="0.2">
      <c r="A1561" s="68">
        <v>40934</v>
      </c>
      <c r="B1561" s="67">
        <v>5.24</v>
      </c>
    </row>
    <row r="1562" spans="1:2" x14ac:dyDescent="0.2">
      <c r="A1562" s="68">
        <v>40935</v>
      </c>
      <c r="B1562" s="67">
        <v>5.21</v>
      </c>
    </row>
    <row r="1563" spans="1:2" x14ac:dyDescent="0.2">
      <c r="A1563" s="68">
        <v>40938</v>
      </c>
      <c r="B1563" s="67">
        <v>5.12</v>
      </c>
    </row>
    <row r="1564" spans="1:2" x14ac:dyDescent="0.2">
      <c r="A1564" s="68">
        <v>40939</v>
      </c>
      <c r="B1564" s="67">
        <v>5.07</v>
      </c>
    </row>
    <row r="1565" spans="1:2" x14ac:dyDescent="0.2">
      <c r="A1565" s="68">
        <v>40940</v>
      </c>
      <c r="B1565" s="67">
        <v>5.12</v>
      </c>
    </row>
    <row r="1566" spans="1:2" x14ac:dyDescent="0.2">
      <c r="A1566" s="68">
        <v>40941</v>
      </c>
      <c r="B1566" s="67">
        <v>5.1100000000000003</v>
      </c>
    </row>
    <row r="1567" spans="1:2" x14ac:dyDescent="0.2">
      <c r="A1567" s="68">
        <v>40942</v>
      </c>
      <c r="B1567" s="67">
        <v>5.23</v>
      </c>
    </row>
    <row r="1568" spans="1:2" x14ac:dyDescent="0.2">
      <c r="A1568" s="68">
        <v>40945</v>
      </c>
      <c r="B1568" s="67">
        <v>5.15</v>
      </c>
    </row>
    <row r="1569" spans="1:2" x14ac:dyDescent="0.2">
      <c r="A1569" s="68">
        <v>40946</v>
      </c>
      <c r="B1569" s="67">
        <v>5.19</v>
      </c>
    </row>
    <row r="1570" spans="1:2" x14ac:dyDescent="0.2">
      <c r="A1570" s="68">
        <v>40947</v>
      </c>
      <c r="B1570" s="67">
        <v>5.18</v>
      </c>
    </row>
    <row r="1571" spans="1:2" x14ac:dyDescent="0.2">
      <c r="A1571" s="68">
        <v>40948</v>
      </c>
      <c r="B1571" s="67">
        <v>5.22</v>
      </c>
    </row>
    <row r="1572" spans="1:2" x14ac:dyDescent="0.2">
      <c r="A1572" s="68">
        <v>40949</v>
      </c>
      <c r="B1572" s="67">
        <v>5.13</v>
      </c>
    </row>
    <row r="1573" spans="1:2" x14ac:dyDescent="0.2">
      <c r="A1573" s="68">
        <v>40952</v>
      </c>
      <c r="B1573" s="67">
        <v>5.18</v>
      </c>
    </row>
    <row r="1574" spans="1:2" x14ac:dyDescent="0.2">
      <c r="A1574" s="68">
        <v>40953</v>
      </c>
      <c r="B1574" s="67">
        <v>5.0999999999999996</v>
      </c>
    </row>
    <row r="1575" spans="1:2" x14ac:dyDescent="0.2">
      <c r="A1575" s="68">
        <v>40954</v>
      </c>
      <c r="B1575" s="67">
        <v>5.12</v>
      </c>
    </row>
    <row r="1576" spans="1:2" x14ac:dyDescent="0.2">
      <c r="A1576" s="68">
        <v>40955</v>
      </c>
      <c r="B1576" s="67">
        <v>5.16</v>
      </c>
    </row>
    <row r="1577" spans="1:2" x14ac:dyDescent="0.2">
      <c r="A1577" s="68">
        <v>40956</v>
      </c>
      <c r="B1577" s="67">
        <v>5.18</v>
      </c>
    </row>
    <row r="1578" spans="1:2" x14ac:dyDescent="0.2">
      <c r="A1578" s="68">
        <v>40959</v>
      </c>
      <c r="B1578" s="69" t="e">
        <f>NA()</f>
        <v>#N/A</v>
      </c>
    </row>
    <row r="1579" spans="1:2" x14ac:dyDescent="0.2">
      <c r="A1579" s="68">
        <v>40960</v>
      </c>
      <c r="B1579" s="67">
        <v>5.2</v>
      </c>
    </row>
    <row r="1580" spans="1:2" x14ac:dyDescent="0.2">
      <c r="A1580" s="68">
        <v>40961</v>
      </c>
      <c r="B1580" s="67">
        <v>5.16</v>
      </c>
    </row>
    <row r="1581" spans="1:2" x14ac:dyDescent="0.2">
      <c r="A1581" s="68">
        <v>40962</v>
      </c>
      <c r="B1581" s="67">
        <v>5.13</v>
      </c>
    </row>
    <row r="1582" spans="1:2" x14ac:dyDescent="0.2">
      <c r="A1582" s="68">
        <v>40963</v>
      </c>
      <c r="B1582" s="67">
        <v>5.0999999999999996</v>
      </c>
    </row>
    <row r="1583" spans="1:2" x14ac:dyDescent="0.2">
      <c r="A1583" s="68">
        <v>40966</v>
      </c>
      <c r="B1583" s="67">
        <v>5.04</v>
      </c>
    </row>
    <row r="1584" spans="1:2" x14ac:dyDescent="0.2">
      <c r="A1584" s="68">
        <v>40967</v>
      </c>
      <c r="B1584" s="67">
        <v>5.0599999999999996</v>
      </c>
    </row>
    <row r="1585" spans="1:2" x14ac:dyDescent="0.2">
      <c r="A1585" s="68">
        <v>40968</v>
      </c>
      <c r="B1585" s="67">
        <v>5.08</v>
      </c>
    </row>
    <row r="1586" spans="1:2" x14ac:dyDescent="0.2">
      <c r="A1586" s="68">
        <v>40969</v>
      </c>
      <c r="B1586" s="67">
        <v>5.13</v>
      </c>
    </row>
    <row r="1587" spans="1:2" x14ac:dyDescent="0.2">
      <c r="A1587" s="68">
        <v>40970</v>
      </c>
      <c r="B1587" s="67">
        <v>5.08</v>
      </c>
    </row>
    <row r="1588" spans="1:2" x14ac:dyDescent="0.2">
      <c r="A1588" s="68">
        <v>40973</v>
      </c>
      <c r="B1588" s="67">
        <v>5.1100000000000003</v>
      </c>
    </row>
    <row r="1589" spans="1:2" x14ac:dyDescent="0.2">
      <c r="A1589" s="68">
        <v>40974</v>
      </c>
      <c r="B1589" s="67">
        <v>5.0599999999999996</v>
      </c>
    </row>
    <row r="1590" spans="1:2" x14ac:dyDescent="0.2">
      <c r="A1590" s="68">
        <v>40975</v>
      </c>
      <c r="B1590" s="67">
        <v>5.09</v>
      </c>
    </row>
    <row r="1591" spans="1:2" x14ac:dyDescent="0.2">
      <c r="A1591" s="68">
        <v>40976</v>
      </c>
      <c r="B1591" s="67">
        <v>5.14</v>
      </c>
    </row>
    <row r="1592" spans="1:2" x14ac:dyDescent="0.2">
      <c r="A1592" s="68">
        <v>40977</v>
      </c>
      <c r="B1592" s="67">
        <v>5.15</v>
      </c>
    </row>
    <row r="1593" spans="1:2" x14ac:dyDescent="0.2">
      <c r="A1593" s="68">
        <v>40980</v>
      </c>
      <c r="B1593" s="67">
        <v>5.13</v>
      </c>
    </row>
    <row r="1594" spans="1:2" x14ac:dyDescent="0.2">
      <c r="A1594" s="68">
        <v>40981</v>
      </c>
      <c r="B1594" s="67">
        <v>5.22</v>
      </c>
    </row>
    <row r="1595" spans="1:2" x14ac:dyDescent="0.2">
      <c r="A1595" s="68">
        <v>40982</v>
      </c>
      <c r="B1595" s="67">
        <v>5.36</v>
      </c>
    </row>
    <row r="1596" spans="1:2" x14ac:dyDescent="0.2">
      <c r="A1596" s="68">
        <v>40983</v>
      </c>
      <c r="B1596" s="67">
        <v>5.36</v>
      </c>
    </row>
    <row r="1597" spans="1:2" x14ac:dyDescent="0.2">
      <c r="A1597" s="68">
        <v>40984</v>
      </c>
      <c r="B1597" s="67">
        <v>5.35</v>
      </c>
    </row>
    <row r="1598" spans="1:2" x14ac:dyDescent="0.2">
      <c r="A1598" s="68">
        <v>40987</v>
      </c>
      <c r="B1598" s="67">
        <v>5.42</v>
      </c>
    </row>
    <row r="1599" spans="1:2" x14ac:dyDescent="0.2">
      <c r="A1599" s="68">
        <v>40988</v>
      </c>
      <c r="B1599" s="67">
        <v>5.4</v>
      </c>
    </row>
    <row r="1600" spans="1:2" x14ac:dyDescent="0.2">
      <c r="A1600" s="68">
        <v>40989</v>
      </c>
      <c r="B1600" s="67">
        <v>5.31</v>
      </c>
    </row>
    <row r="1601" spans="1:2" x14ac:dyDescent="0.2">
      <c r="A1601" s="68">
        <v>40990</v>
      </c>
      <c r="B1601" s="67">
        <v>5.3</v>
      </c>
    </row>
    <row r="1602" spans="1:2" x14ac:dyDescent="0.2">
      <c r="A1602" s="68">
        <v>40991</v>
      </c>
      <c r="B1602" s="67">
        <v>5.26</v>
      </c>
    </row>
    <row r="1603" spans="1:2" x14ac:dyDescent="0.2">
      <c r="A1603" s="68">
        <v>40994</v>
      </c>
      <c r="B1603" s="67">
        <v>5.27</v>
      </c>
    </row>
    <row r="1604" spans="1:2" x14ac:dyDescent="0.2">
      <c r="A1604" s="68">
        <v>40995</v>
      </c>
      <c r="B1604" s="67">
        <v>5.24</v>
      </c>
    </row>
    <row r="1605" spans="1:2" x14ac:dyDescent="0.2">
      <c r="A1605" s="68">
        <v>40996</v>
      </c>
      <c r="B1605" s="67">
        <v>5.24</v>
      </c>
    </row>
    <row r="1606" spans="1:2" x14ac:dyDescent="0.2">
      <c r="A1606" s="68">
        <v>40997</v>
      </c>
      <c r="B1606" s="67">
        <v>5.21</v>
      </c>
    </row>
    <row r="1607" spans="1:2" x14ac:dyDescent="0.2">
      <c r="A1607" s="68">
        <v>40998</v>
      </c>
      <c r="B1607" s="67">
        <v>5.3</v>
      </c>
    </row>
    <row r="1608" spans="1:2" x14ac:dyDescent="0.2">
      <c r="A1608" s="68">
        <v>41001</v>
      </c>
      <c r="B1608" s="67">
        <v>5.3</v>
      </c>
    </row>
    <row r="1609" spans="1:2" x14ac:dyDescent="0.2">
      <c r="A1609" s="68">
        <v>41002</v>
      </c>
      <c r="B1609" s="67">
        <v>5.36</v>
      </c>
    </row>
    <row r="1610" spans="1:2" x14ac:dyDescent="0.2">
      <c r="A1610" s="68">
        <v>41003</v>
      </c>
      <c r="B1610" s="67">
        <v>5.33</v>
      </c>
    </row>
    <row r="1611" spans="1:2" x14ac:dyDescent="0.2">
      <c r="A1611" s="68">
        <v>41004</v>
      </c>
      <c r="B1611" s="67">
        <v>5.28</v>
      </c>
    </row>
    <row r="1612" spans="1:2" x14ac:dyDescent="0.2">
      <c r="A1612" s="68">
        <v>41005</v>
      </c>
      <c r="B1612" s="67">
        <v>5.2</v>
      </c>
    </row>
    <row r="1613" spans="1:2" x14ac:dyDescent="0.2">
      <c r="A1613" s="68">
        <v>41008</v>
      </c>
      <c r="B1613" s="67">
        <v>5.17</v>
      </c>
    </row>
    <row r="1614" spans="1:2" x14ac:dyDescent="0.2">
      <c r="A1614" s="68">
        <v>41009</v>
      </c>
      <c r="B1614" s="67">
        <v>5.15</v>
      </c>
    </row>
    <row r="1615" spans="1:2" x14ac:dyDescent="0.2">
      <c r="A1615" s="68">
        <v>41010</v>
      </c>
      <c r="B1615" s="67">
        <v>5.21</v>
      </c>
    </row>
    <row r="1616" spans="1:2" x14ac:dyDescent="0.2">
      <c r="A1616" s="68">
        <v>41011</v>
      </c>
      <c r="B1616" s="67">
        <v>5.23</v>
      </c>
    </row>
    <row r="1617" spans="1:2" x14ac:dyDescent="0.2">
      <c r="A1617" s="68">
        <v>41012</v>
      </c>
      <c r="B1617" s="67">
        <v>5.17</v>
      </c>
    </row>
    <row r="1618" spans="1:2" x14ac:dyDescent="0.2">
      <c r="A1618" s="68">
        <v>41015</v>
      </c>
      <c r="B1618" s="67">
        <v>5.14</v>
      </c>
    </row>
    <row r="1619" spans="1:2" x14ac:dyDescent="0.2">
      <c r="A1619" s="68">
        <v>41016</v>
      </c>
      <c r="B1619" s="67">
        <v>5.17</v>
      </c>
    </row>
    <row r="1620" spans="1:2" x14ac:dyDescent="0.2">
      <c r="A1620" s="68">
        <v>41017</v>
      </c>
      <c r="B1620" s="67">
        <v>5.15</v>
      </c>
    </row>
    <row r="1621" spans="1:2" x14ac:dyDescent="0.2">
      <c r="A1621" s="68">
        <v>41018</v>
      </c>
      <c r="B1621" s="67">
        <v>5.13</v>
      </c>
    </row>
    <row r="1622" spans="1:2" x14ac:dyDescent="0.2">
      <c r="A1622" s="68">
        <v>41019</v>
      </c>
      <c r="B1622" s="67">
        <v>5.16</v>
      </c>
    </row>
    <row r="1623" spans="1:2" x14ac:dyDescent="0.2">
      <c r="A1623" s="68">
        <v>41022</v>
      </c>
      <c r="B1623" s="67">
        <v>5.12</v>
      </c>
    </row>
    <row r="1624" spans="1:2" x14ac:dyDescent="0.2">
      <c r="A1624" s="68">
        <v>41023</v>
      </c>
      <c r="B1624" s="67">
        <v>5.15</v>
      </c>
    </row>
    <row r="1625" spans="1:2" x14ac:dyDescent="0.2">
      <c r="A1625" s="68">
        <v>41024</v>
      </c>
      <c r="B1625" s="67">
        <v>5.18</v>
      </c>
    </row>
    <row r="1626" spans="1:2" x14ac:dyDescent="0.2">
      <c r="A1626" s="68">
        <v>41025</v>
      </c>
      <c r="B1626" s="67">
        <v>5.17</v>
      </c>
    </row>
    <row r="1627" spans="1:2" x14ac:dyDescent="0.2">
      <c r="A1627" s="68">
        <v>41026</v>
      </c>
      <c r="B1627" s="67">
        <v>5.15</v>
      </c>
    </row>
    <row r="1628" spans="1:2" x14ac:dyDescent="0.2">
      <c r="A1628" s="68">
        <v>41029</v>
      </c>
      <c r="B1628" s="67">
        <v>5.15</v>
      </c>
    </row>
    <row r="1629" spans="1:2" x14ac:dyDescent="0.2">
      <c r="A1629" s="68">
        <v>41030</v>
      </c>
      <c r="B1629" s="67">
        <v>5.2</v>
      </c>
    </row>
    <row r="1630" spans="1:2" x14ac:dyDescent="0.2">
      <c r="A1630" s="68">
        <v>41031</v>
      </c>
      <c r="B1630" s="67">
        <v>5.15</v>
      </c>
    </row>
    <row r="1631" spans="1:2" x14ac:dyDescent="0.2">
      <c r="A1631" s="68">
        <v>41032</v>
      </c>
      <c r="B1631" s="67">
        <v>5.14</v>
      </c>
    </row>
    <row r="1632" spans="1:2" x14ac:dyDescent="0.2">
      <c r="A1632" s="68">
        <v>41033</v>
      </c>
      <c r="B1632" s="67">
        <v>5.0999999999999996</v>
      </c>
    </row>
    <row r="1633" spans="1:2" x14ac:dyDescent="0.2">
      <c r="A1633" s="68">
        <v>41036</v>
      </c>
      <c r="B1633" s="67">
        <v>5.0999999999999996</v>
      </c>
    </row>
    <row r="1634" spans="1:2" x14ac:dyDescent="0.2">
      <c r="A1634" s="68">
        <v>41037</v>
      </c>
      <c r="B1634" s="67">
        <v>5.07</v>
      </c>
    </row>
    <row r="1635" spans="1:2" x14ac:dyDescent="0.2">
      <c r="A1635" s="68">
        <v>41038</v>
      </c>
      <c r="B1635" s="67">
        <v>5.09</v>
      </c>
    </row>
    <row r="1636" spans="1:2" x14ac:dyDescent="0.2">
      <c r="A1636" s="68">
        <v>41039</v>
      </c>
      <c r="B1636" s="67">
        <v>5.0999999999999996</v>
      </c>
    </row>
    <row r="1637" spans="1:2" x14ac:dyDescent="0.2">
      <c r="A1637" s="68">
        <v>41040</v>
      </c>
      <c r="B1637" s="67">
        <v>5.0599999999999996</v>
      </c>
    </row>
    <row r="1638" spans="1:2" x14ac:dyDescent="0.2">
      <c r="A1638" s="68">
        <v>41043</v>
      </c>
      <c r="B1638" s="67">
        <v>5</v>
      </c>
    </row>
    <row r="1639" spans="1:2" x14ac:dyDescent="0.2">
      <c r="A1639" s="68">
        <v>41044</v>
      </c>
      <c r="B1639" s="67">
        <v>5</v>
      </c>
    </row>
    <row r="1640" spans="1:2" x14ac:dyDescent="0.2">
      <c r="A1640" s="68">
        <v>41045</v>
      </c>
      <c r="B1640" s="67">
        <v>5.01</v>
      </c>
    </row>
    <row r="1641" spans="1:2" x14ac:dyDescent="0.2">
      <c r="A1641" s="68">
        <v>41046</v>
      </c>
      <c r="B1641" s="67">
        <v>4.93</v>
      </c>
    </row>
    <row r="1642" spans="1:2" x14ac:dyDescent="0.2">
      <c r="A1642" s="68">
        <v>41047</v>
      </c>
      <c r="B1642" s="67">
        <v>4.9800000000000004</v>
      </c>
    </row>
    <row r="1643" spans="1:2" x14ac:dyDescent="0.2">
      <c r="A1643" s="68">
        <v>41050</v>
      </c>
      <c r="B1643" s="67">
        <v>5</v>
      </c>
    </row>
    <row r="1644" spans="1:2" x14ac:dyDescent="0.2">
      <c r="A1644" s="68">
        <v>41051</v>
      </c>
      <c r="B1644" s="67">
        <v>5.13</v>
      </c>
    </row>
    <row r="1645" spans="1:2" x14ac:dyDescent="0.2">
      <c r="A1645" s="68">
        <v>41052</v>
      </c>
      <c r="B1645" s="67">
        <v>5.0599999999999996</v>
      </c>
    </row>
    <row r="1646" spans="1:2" x14ac:dyDescent="0.2">
      <c r="A1646" s="68">
        <v>41053</v>
      </c>
      <c r="B1646" s="67">
        <v>5.13</v>
      </c>
    </row>
    <row r="1647" spans="1:2" x14ac:dyDescent="0.2">
      <c r="A1647" s="68">
        <v>41054</v>
      </c>
      <c r="B1647" s="67">
        <v>5.12</v>
      </c>
    </row>
    <row r="1648" spans="1:2" x14ac:dyDescent="0.2">
      <c r="A1648" s="68">
        <v>41057</v>
      </c>
      <c r="B1648" s="69" t="e">
        <f>NA()</f>
        <v>#N/A</v>
      </c>
    </row>
    <row r="1649" spans="1:2" x14ac:dyDescent="0.2">
      <c r="A1649" s="68">
        <v>41058</v>
      </c>
      <c r="B1649" s="67">
        <v>5.12</v>
      </c>
    </row>
    <row r="1650" spans="1:2" x14ac:dyDescent="0.2">
      <c r="A1650" s="68">
        <v>41059</v>
      </c>
      <c r="B1650" s="67">
        <v>5.03</v>
      </c>
    </row>
    <row r="1651" spans="1:2" x14ac:dyDescent="0.2">
      <c r="A1651" s="68">
        <v>41060</v>
      </c>
      <c r="B1651" s="67">
        <v>4.99</v>
      </c>
    </row>
    <row r="1652" spans="1:2" x14ac:dyDescent="0.2">
      <c r="A1652" s="68">
        <v>41061</v>
      </c>
      <c r="B1652" s="67">
        <v>4.88</v>
      </c>
    </row>
    <row r="1653" spans="1:2" x14ac:dyDescent="0.2">
      <c r="A1653" s="68">
        <v>41064</v>
      </c>
      <c r="B1653" s="67">
        <v>4.93</v>
      </c>
    </row>
    <row r="1654" spans="1:2" x14ac:dyDescent="0.2">
      <c r="A1654" s="68">
        <v>41065</v>
      </c>
      <c r="B1654" s="67">
        <v>4.97</v>
      </c>
    </row>
    <row r="1655" spans="1:2" x14ac:dyDescent="0.2">
      <c r="A1655" s="68">
        <v>41066</v>
      </c>
      <c r="B1655" s="67">
        <v>5.07</v>
      </c>
    </row>
    <row r="1656" spans="1:2" x14ac:dyDescent="0.2">
      <c r="A1656" s="68">
        <v>41067</v>
      </c>
      <c r="B1656" s="67">
        <v>5.09</v>
      </c>
    </row>
    <row r="1657" spans="1:2" x14ac:dyDescent="0.2">
      <c r="A1657" s="68">
        <v>41068</v>
      </c>
      <c r="B1657" s="67">
        <v>5.09</v>
      </c>
    </row>
    <row r="1658" spans="1:2" x14ac:dyDescent="0.2">
      <c r="A1658" s="68">
        <v>41071</v>
      </c>
      <c r="B1658" s="67">
        <v>5.0599999999999996</v>
      </c>
    </row>
    <row r="1659" spans="1:2" x14ac:dyDescent="0.2">
      <c r="A1659" s="68">
        <v>41072</v>
      </c>
      <c r="B1659" s="67">
        <v>5.0999999999999996</v>
      </c>
    </row>
    <row r="1660" spans="1:2" x14ac:dyDescent="0.2">
      <c r="A1660" s="68">
        <v>41073</v>
      </c>
      <c r="B1660" s="67">
        <v>5.04</v>
      </c>
    </row>
    <row r="1661" spans="1:2" x14ac:dyDescent="0.2">
      <c r="A1661" s="68">
        <v>41074</v>
      </c>
      <c r="B1661" s="67">
        <v>5.04</v>
      </c>
    </row>
    <row r="1662" spans="1:2" x14ac:dyDescent="0.2">
      <c r="A1662" s="68">
        <v>41075</v>
      </c>
      <c r="B1662" s="67">
        <v>5.0199999999999996</v>
      </c>
    </row>
    <row r="1663" spans="1:2" x14ac:dyDescent="0.2">
      <c r="A1663" s="68">
        <v>41078</v>
      </c>
      <c r="B1663" s="67">
        <v>5.01</v>
      </c>
    </row>
    <row r="1664" spans="1:2" x14ac:dyDescent="0.2">
      <c r="A1664" s="68">
        <v>41079</v>
      </c>
      <c r="B1664" s="67">
        <v>5.05</v>
      </c>
    </row>
    <row r="1665" spans="1:2" x14ac:dyDescent="0.2">
      <c r="A1665" s="68">
        <v>41080</v>
      </c>
      <c r="B1665" s="67">
        <v>5.03</v>
      </c>
    </row>
    <row r="1666" spans="1:2" x14ac:dyDescent="0.2">
      <c r="A1666" s="68">
        <v>41081</v>
      </c>
      <c r="B1666" s="67">
        <v>4.9800000000000004</v>
      </c>
    </row>
    <row r="1667" spans="1:2" x14ac:dyDescent="0.2">
      <c r="A1667" s="68">
        <v>41082</v>
      </c>
      <c r="B1667" s="67">
        <v>5.05</v>
      </c>
    </row>
    <row r="1668" spans="1:2" x14ac:dyDescent="0.2">
      <c r="A1668" s="68">
        <v>41085</v>
      </c>
      <c r="B1668" s="67">
        <v>4.99</v>
      </c>
    </row>
    <row r="1669" spans="1:2" x14ac:dyDescent="0.2">
      <c r="A1669" s="68">
        <v>41086</v>
      </c>
      <c r="B1669" s="67">
        <v>5</v>
      </c>
    </row>
    <row r="1670" spans="1:2" x14ac:dyDescent="0.2">
      <c r="A1670" s="68">
        <v>41087</v>
      </c>
      <c r="B1670" s="67">
        <v>5</v>
      </c>
    </row>
    <row r="1671" spans="1:2" x14ac:dyDescent="0.2">
      <c r="A1671" s="68">
        <v>41088</v>
      </c>
      <c r="B1671" s="67">
        <v>4.97</v>
      </c>
    </row>
    <row r="1672" spans="1:2" x14ac:dyDescent="0.2">
      <c r="A1672" s="68">
        <v>41089</v>
      </c>
      <c r="B1672" s="67">
        <v>5.0599999999999996</v>
      </c>
    </row>
    <row r="1673" spans="1:2" x14ac:dyDescent="0.2">
      <c r="A1673" s="68">
        <v>41092</v>
      </c>
      <c r="B1673" s="67">
        <v>5.01</v>
      </c>
    </row>
    <row r="1674" spans="1:2" x14ac:dyDescent="0.2">
      <c r="A1674" s="68">
        <v>41093</v>
      </c>
      <c r="B1674" s="67">
        <v>5.0599999999999996</v>
      </c>
    </row>
    <row r="1675" spans="1:2" x14ac:dyDescent="0.2">
      <c r="A1675" s="68">
        <v>41094</v>
      </c>
      <c r="B1675" s="69" t="e">
        <f>NA()</f>
        <v>#N/A</v>
      </c>
    </row>
    <row r="1676" spans="1:2" x14ac:dyDescent="0.2">
      <c r="A1676" s="68">
        <v>41095</v>
      </c>
      <c r="B1676" s="67">
        <v>5.05</v>
      </c>
    </row>
    <row r="1677" spans="1:2" x14ac:dyDescent="0.2">
      <c r="A1677" s="68">
        <v>41096</v>
      </c>
      <c r="B1677" s="67">
        <v>4.9800000000000004</v>
      </c>
    </row>
    <row r="1678" spans="1:2" x14ac:dyDescent="0.2">
      <c r="A1678" s="68">
        <v>41099</v>
      </c>
      <c r="B1678" s="67">
        <v>4.9400000000000004</v>
      </c>
    </row>
    <row r="1679" spans="1:2" x14ac:dyDescent="0.2">
      <c r="A1679" s="68">
        <v>41100</v>
      </c>
      <c r="B1679" s="67">
        <v>4.92</v>
      </c>
    </row>
    <row r="1680" spans="1:2" x14ac:dyDescent="0.2">
      <c r="A1680" s="68">
        <v>41101</v>
      </c>
      <c r="B1680" s="67">
        <v>4.9000000000000004</v>
      </c>
    </row>
    <row r="1681" spans="1:2" x14ac:dyDescent="0.2">
      <c r="A1681" s="68">
        <v>41102</v>
      </c>
      <c r="B1681" s="67">
        <v>4.87</v>
      </c>
    </row>
    <row r="1682" spans="1:2" x14ac:dyDescent="0.2">
      <c r="A1682" s="68">
        <v>41103</v>
      </c>
      <c r="B1682" s="67">
        <v>4.8899999999999997</v>
      </c>
    </row>
    <row r="1683" spans="1:2" x14ac:dyDescent="0.2">
      <c r="A1683" s="68">
        <v>41106</v>
      </c>
      <c r="B1683" s="67">
        <v>4.8499999999999996</v>
      </c>
    </row>
    <row r="1684" spans="1:2" x14ac:dyDescent="0.2">
      <c r="A1684" s="68">
        <v>41107</v>
      </c>
      <c r="B1684" s="67">
        <v>4.88</v>
      </c>
    </row>
    <row r="1685" spans="1:2" x14ac:dyDescent="0.2">
      <c r="A1685" s="68">
        <v>41108</v>
      </c>
      <c r="B1685" s="67">
        <v>4.8499999999999996</v>
      </c>
    </row>
    <row r="1686" spans="1:2" x14ac:dyDescent="0.2">
      <c r="A1686" s="68">
        <v>41109</v>
      </c>
      <c r="B1686" s="67">
        <v>4.88</v>
      </c>
    </row>
    <row r="1687" spans="1:2" x14ac:dyDescent="0.2">
      <c r="A1687" s="68">
        <v>41110</v>
      </c>
      <c r="B1687" s="67">
        <v>4.8</v>
      </c>
    </row>
    <row r="1688" spans="1:2" x14ac:dyDescent="0.2">
      <c r="A1688" s="68">
        <v>41113</v>
      </c>
      <c r="B1688" s="67">
        <v>4.78</v>
      </c>
    </row>
    <row r="1689" spans="1:2" x14ac:dyDescent="0.2">
      <c r="A1689" s="68">
        <v>41114</v>
      </c>
      <c r="B1689" s="67">
        <v>4.7300000000000004</v>
      </c>
    </row>
    <row r="1690" spans="1:2" x14ac:dyDescent="0.2">
      <c r="A1690" s="68">
        <v>41115</v>
      </c>
      <c r="B1690" s="67">
        <v>4.7300000000000004</v>
      </c>
    </row>
    <row r="1691" spans="1:2" x14ac:dyDescent="0.2">
      <c r="A1691" s="68">
        <v>41116</v>
      </c>
      <c r="B1691" s="67">
        <v>4.75</v>
      </c>
    </row>
    <row r="1692" spans="1:2" x14ac:dyDescent="0.2">
      <c r="A1692" s="68">
        <v>41117</v>
      </c>
      <c r="B1692" s="67">
        <v>4.87</v>
      </c>
    </row>
    <row r="1693" spans="1:2" x14ac:dyDescent="0.2">
      <c r="A1693" s="68">
        <v>41120</v>
      </c>
      <c r="B1693" s="67">
        <v>4.79</v>
      </c>
    </row>
    <row r="1694" spans="1:2" x14ac:dyDescent="0.2">
      <c r="A1694" s="68">
        <v>41121</v>
      </c>
      <c r="B1694" s="67">
        <v>4.78</v>
      </c>
    </row>
    <row r="1695" spans="1:2" x14ac:dyDescent="0.2">
      <c r="A1695" s="68">
        <v>41122</v>
      </c>
      <c r="B1695" s="67">
        <v>4.82</v>
      </c>
    </row>
    <row r="1696" spans="1:2" x14ac:dyDescent="0.2">
      <c r="A1696" s="68">
        <v>41123</v>
      </c>
      <c r="B1696" s="67">
        <v>4.75</v>
      </c>
    </row>
    <row r="1697" spans="1:2" x14ac:dyDescent="0.2">
      <c r="A1697" s="68">
        <v>41124</v>
      </c>
      <c r="B1697" s="67">
        <v>4.8600000000000003</v>
      </c>
    </row>
    <row r="1698" spans="1:2" x14ac:dyDescent="0.2">
      <c r="A1698" s="68">
        <v>41127</v>
      </c>
      <c r="B1698" s="67">
        <v>4.83</v>
      </c>
    </row>
    <row r="1699" spans="1:2" x14ac:dyDescent="0.2">
      <c r="A1699" s="68">
        <v>41128</v>
      </c>
      <c r="B1699" s="67">
        <v>4.9000000000000004</v>
      </c>
    </row>
    <row r="1700" spans="1:2" x14ac:dyDescent="0.2">
      <c r="A1700" s="68">
        <v>41129</v>
      </c>
      <c r="B1700" s="67">
        <v>4.91</v>
      </c>
    </row>
    <row r="1701" spans="1:2" x14ac:dyDescent="0.2">
      <c r="A1701" s="68">
        <v>41130</v>
      </c>
      <c r="B1701" s="67">
        <v>4.92</v>
      </c>
    </row>
    <row r="1702" spans="1:2" x14ac:dyDescent="0.2">
      <c r="A1702" s="68">
        <v>41131</v>
      </c>
      <c r="B1702" s="67">
        <v>4.88</v>
      </c>
    </row>
    <row r="1703" spans="1:2" x14ac:dyDescent="0.2">
      <c r="A1703" s="68">
        <v>41134</v>
      </c>
      <c r="B1703" s="67">
        <v>4.8899999999999997</v>
      </c>
    </row>
    <row r="1704" spans="1:2" x14ac:dyDescent="0.2">
      <c r="A1704" s="68">
        <v>41135</v>
      </c>
      <c r="B1704" s="67">
        <v>4.9800000000000004</v>
      </c>
    </row>
    <row r="1705" spans="1:2" x14ac:dyDescent="0.2">
      <c r="A1705" s="68">
        <v>41136</v>
      </c>
      <c r="B1705" s="67">
        <v>5.07</v>
      </c>
    </row>
    <row r="1706" spans="1:2" x14ac:dyDescent="0.2">
      <c r="A1706" s="68">
        <v>41137</v>
      </c>
      <c r="B1706" s="67">
        <v>5.09</v>
      </c>
    </row>
    <row r="1707" spans="1:2" x14ac:dyDescent="0.2">
      <c r="A1707" s="68">
        <v>41138</v>
      </c>
      <c r="B1707" s="67">
        <v>5.0599999999999996</v>
      </c>
    </row>
    <row r="1708" spans="1:2" x14ac:dyDescent="0.2">
      <c r="A1708" s="68">
        <v>41141</v>
      </c>
      <c r="B1708" s="67">
        <v>5.05</v>
      </c>
    </row>
    <row r="1709" spans="1:2" x14ac:dyDescent="0.2">
      <c r="A1709" s="68">
        <v>41142</v>
      </c>
      <c r="B1709" s="67">
        <v>5.03</v>
      </c>
    </row>
    <row r="1710" spans="1:2" x14ac:dyDescent="0.2">
      <c r="A1710" s="68">
        <v>41143</v>
      </c>
      <c r="B1710" s="67">
        <v>4.93</v>
      </c>
    </row>
    <row r="1711" spans="1:2" x14ac:dyDescent="0.2">
      <c r="A1711" s="68">
        <v>41144</v>
      </c>
      <c r="B1711" s="67">
        <v>4.88</v>
      </c>
    </row>
    <row r="1712" spans="1:2" x14ac:dyDescent="0.2">
      <c r="A1712" s="68">
        <v>41145</v>
      </c>
      <c r="B1712" s="67">
        <v>4.8899999999999997</v>
      </c>
    </row>
    <row r="1713" spans="1:2" x14ac:dyDescent="0.2">
      <c r="A1713" s="68">
        <v>41148</v>
      </c>
      <c r="B1713" s="67">
        <v>4.84</v>
      </c>
    </row>
    <row r="1714" spans="1:2" x14ac:dyDescent="0.2">
      <c r="A1714" s="68">
        <v>41149</v>
      </c>
      <c r="B1714" s="67">
        <v>4.83</v>
      </c>
    </row>
    <row r="1715" spans="1:2" x14ac:dyDescent="0.2">
      <c r="A1715" s="68">
        <v>41150</v>
      </c>
      <c r="B1715" s="67">
        <v>4.8499999999999996</v>
      </c>
    </row>
    <row r="1716" spans="1:2" x14ac:dyDescent="0.2">
      <c r="A1716" s="68">
        <v>41151</v>
      </c>
      <c r="B1716" s="67">
        <v>4.83</v>
      </c>
    </row>
    <row r="1717" spans="1:2" x14ac:dyDescent="0.2">
      <c r="A1717" s="68">
        <v>41152</v>
      </c>
      <c r="B1717" s="67">
        <v>4.78</v>
      </c>
    </row>
    <row r="1718" spans="1:2" x14ac:dyDescent="0.2">
      <c r="A1718" s="68">
        <v>41155</v>
      </c>
      <c r="B1718" s="69" t="e">
        <f>NA()</f>
        <v>#N/A</v>
      </c>
    </row>
    <row r="1719" spans="1:2" x14ac:dyDescent="0.2">
      <c r="A1719" s="68">
        <v>41156</v>
      </c>
      <c r="B1719" s="67">
        <v>4.7699999999999996</v>
      </c>
    </row>
    <row r="1720" spans="1:2" x14ac:dyDescent="0.2">
      <c r="A1720" s="68">
        <v>41157</v>
      </c>
      <c r="B1720" s="67">
        <v>4.78</v>
      </c>
    </row>
    <row r="1721" spans="1:2" x14ac:dyDescent="0.2">
      <c r="A1721" s="68">
        <v>41158</v>
      </c>
      <c r="B1721" s="67">
        <v>4.87</v>
      </c>
    </row>
    <row r="1722" spans="1:2" x14ac:dyDescent="0.2">
      <c r="A1722" s="68">
        <v>41159</v>
      </c>
      <c r="B1722" s="67">
        <v>4.87</v>
      </c>
    </row>
    <row r="1723" spans="1:2" x14ac:dyDescent="0.2">
      <c r="A1723" s="68">
        <v>41162</v>
      </c>
      <c r="B1723" s="67">
        <v>4.88</v>
      </c>
    </row>
    <row r="1724" spans="1:2" x14ac:dyDescent="0.2">
      <c r="A1724" s="68">
        <v>41163</v>
      </c>
      <c r="B1724" s="67">
        <v>4.88</v>
      </c>
    </row>
    <row r="1725" spans="1:2" x14ac:dyDescent="0.2">
      <c r="A1725" s="68">
        <v>41164</v>
      </c>
      <c r="B1725" s="67">
        <v>4.95</v>
      </c>
    </row>
    <row r="1726" spans="1:2" x14ac:dyDescent="0.2">
      <c r="A1726" s="68">
        <v>41165</v>
      </c>
      <c r="B1726" s="67">
        <v>4.96</v>
      </c>
    </row>
    <row r="1727" spans="1:2" x14ac:dyDescent="0.2">
      <c r="A1727" s="68">
        <v>41166</v>
      </c>
      <c r="B1727" s="67">
        <v>5.03</v>
      </c>
    </row>
    <row r="1728" spans="1:2" x14ac:dyDescent="0.2">
      <c r="A1728" s="68">
        <v>41169</v>
      </c>
      <c r="B1728" s="67">
        <v>4.97</v>
      </c>
    </row>
    <row r="1729" spans="1:2" x14ac:dyDescent="0.2">
      <c r="A1729" s="68">
        <v>41170</v>
      </c>
      <c r="B1729" s="67">
        <v>4.91</v>
      </c>
    </row>
    <row r="1730" spans="1:2" x14ac:dyDescent="0.2">
      <c r="A1730" s="68">
        <v>41171</v>
      </c>
      <c r="B1730" s="67">
        <v>4.8600000000000003</v>
      </c>
    </row>
    <row r="1731" spans="1:2" x14ac:dyDescent="0.2">
      <c r="A1731" s="68">
        <v>41172</v>
      </c>
      <c r="B1731" s="67">
        <v>4.84</v>
      </c>
    </row>
    <row r="1732" spans="1:2" x14ac:dyDescent="0.2">
      <c r="A1732" s="68">
        <v>41173</v>
      </c>
      <c r="B1732" s="67">
        <v>4.83</v>
      </c>
    </row>
    <row r="1733" spans="1:2" x14ac:dyDescent="0.2">
      <c r="A1733" s="68">
        <v>41176</v>
      </c>
      <c r="B1733" s="67">
        <v>4.76</v>
      </c>
    </row>
    <row r="1734" spans="1:2" x14ac:dyDescent="0.2">
      <c r="A1734" s="68">
        <v>41177</v>
      </c>
      <c r="B1734" s="67">
        <v>4.7300000000000004</v>
      </c>
    </row>
    <row r="1735" spans="1:2" x14ac:dyDescent="0.2">
      <c r="A1735" s="68">
        <v>41178</v>
      </c>
      <c r="B1735" s="67">
        <v>4.67</v>
      </c>
    </row>
    <row r="1736" spans="1:2" x14ac:dyDescent="0.2">
      <c r="A1736" s="68">
        <v>41179</v>
      </c>
      <c r="B1736" s="67">
        <v>4.71</v>
      </c>
    </row>
    <row r="1737" spans="1:2" x14ac:dyDescent="0.2">
      <c r="A1737" s="68">
        <v>41180</v>
      </c>
      <c r="B1737" s="67">
        <v>4.72</v>
      </c>
    </row>
    <row r="1738" spans="1:2" x14ac:dyDescent="0.2">
      <c r="A1738" s="68">
        <v>41183</v>
      </c>
      <c r="B1738" s="67">
        <v>4.7</v>
      </c>
    </row>
    <row r="1739" spans="1:2" x14ac:dyDescent="0.2">
      <c r="A1739" s="68">
        <v>41184</v>
      </c>
      <c r="B1739" s="67">
        <v>4.68</v>
      </c>
    </row>
    <row r="1740" spans="1:2" x14ac:dyDescent="0.2">
      <c r="A1740" s="68">
        <v>41185</v>
      </c>
      <c r="B1740" s="67">
        <v>4.67</v>
      </c>
    </row>
    <row r="1741" spans="1:2" x14ac:dyDescent="0.2">
      <c r="A1741" s="68">
        <v>41186</v>
      </c>
      <c r="B1741" s="67">
        <v>4.6900000000000004</v>
      </c>
    </row>
    <row r="1742" spans="1:2" x14ac:dyDescent="0.2">
      <c r="A1742" s="68">
        <v>41187</v>
      </c>
      <c r="B1742" s="67">
        <v>4.7300000000000004</v>
      </c>
    </row>
    <row r="1743" spans="1:2" x14ac:dyDescent="0.2">
      <c r="A1743" s="68">
        <v>41190</v>
      </c>
      <c r="B1743" s="69" t="e">
        <f>NA()</f>
        <v>#N/A</v>
      </c>
    </row>
    <row r="1744" spans="1:2" x14ac:dyDescent="0.2">
      <c r="A1744" s="68">
        <v>41191</v>
      </c>
      <c r="B1744" s="67">
        <v>4.67</v>
      </c>
    </row>
    <row r="1745" spans="1:2" x14ac:dyDescent="0.2">
      <c r="A1745" s="68">
        <v>41192</v>
      </c>
      <c r="B1745" s="67">
        <v>4.62</v>
      </c>
    </row>
    <row r="1746" spans="1:2" x14ac:dyDescent="0.2">
      <c r="A1746" s="68">
        <v>41193</v>
      </c>
      <c r="B1746" s="67">
        <v>4.57</v>
      </c>
    </row>
    <row r="1747" spans="1:2" x14ac:dyDescent="0.2">
      <c r="A1747" s="68">
        <v>41194</v>
      </c>
      <c r="B1747" s="67">
        <v>4.54</v>
      </c>
    </row>
    <row r="1748" spans="1:2" x14ac:dyDescent="0.2">
      <c r="A1748" s="68">
        <v>41197</v>
      </c>
      <c r="B1748" s="67">
        <v>4.53</v>
      </c>
    </row>
    <row r="1749" spans="1:2" x14ac:dyDescent="0.2">
      <c r="A1749" s="68">
        <v>41198</v>
      </c>
      <c r="B1749" s="67">
        <v>4.55</v>
      </c>
    </row>
    <row r="1750" spans="1:2" x14ac:dyDescent="0.2">
      <c r="A1750" s="68">
        <v>41199</v>
      </c>
      <c r="B1750" s="67">
        <v>4.5999999999999996</v>
      </c>
    </row>
    <row r="1751" spans="1:2" x14ac:dyDescent="0.2">
      <c r="A1751" s="68">
        <v>41200</v>
      </c>
      <c r="B1751" s="67">
        <v>4.58</v>
      </c>
    </row>
    <row r="1752" spans="1:2" x14ac:dyDescent="0.2">
      <c r="A1752" s="68">
        <v>41201</v>
      </c>
      <c r="B1752" s="67">
        <v>4.5</v>
      </c>
    </row>
    <row r="1753" spans="1:2" x14ac:dyDescent="0.2">
      <c r="A1753" s="68">
        <v>41204</v>
      </c>
      <c r="B1753" s="67">
        <v>4.51</v>
      </c>
    </row>
    <row r="1754" spans="1:2" x14ac:dyDescent="0.2">
      <c r="A1754" s="68">
        <v>41205</v>
      </c>
      <c r="B1754" s="67">
        <v>4.5199999999999996</v>
      </c>
    </row>
    <row r="1755" spans="1:2" x14ac:dyDescent="0.2">
      <c r="A1755" s="68">
        <v>41206</v>
      </c>
      <c r="B1755" s="67">
        <v>4.54</v>
      </c>
    </row>
    <row r="1756" spans="1:2" x14ac:dyDescent="0.2">
      <c r="A1756" s="68">
        <v>41207</v>
      </c>
      <c r="B1756" s="67">
        <v>4.59</v>
      </c>
    </row>
    <row r="1757" spans="1:2" x14ac:dyDescent="0.2">
      <c r="A1757" s="68">
        <v>41208</v>
      </c>
      <c r="B1757" s="67">
        <v>4.54</v>
      </c>
    </row>
    <row r="1758" spans="1:2" x14ac:dyDescent="0.2">
      <c r="A1758" s="68">
        <v>41211</v>
      </c>
      <c r="B1758" s="67">
        <v>4.49</v>
      </c>
    </row>
    <row r="1759" spans="1:2" x14ac:dyDescent="0.2">
      <c r="A1759" s="68">
        <v>41212</v>
      </c>
      <c r="B1759" s="69" t="e">
        <f>NA()</f>
        <v>#N/A</v>
      </c>
    </row>
    <row r="1760" spans="1:2" x14ac:dyDescent="0.2">
      <c r="A1760" s="68">
        <v>41213</v>
      </c>
      <c r="B1760" s="67">
        <v>4.45</v>
      </c>
    </row>
    <row r="1761" spans="1:2" x14ac:dyDescent="0.2">
      <c r="A1761" s="68">
        <v>41214</v>
      </c>
      <c r="B1761" s="67">
        <v>4.5</v>
      </c>
    </row>
    <row r="1762" spans="1:2" x14ac:dyDescent="0.2">
      <c r="A1762" s="68">
        <v>41215</v>
      </c>
      <c r="B1762" s="67">
        <v>4.5199999999999996</v>
      </c>
    </row>
    <row r="1763" spans="1:2" x14ac:dyDescent="0.2">
      <c r="A1763" s="68">
        <v>41218</v>
      </c>
      <c r="B1763" s="67">
        <v>4.46</v>
      </c>
    </row>
    <row r="1764" spans="1:2" x14ac:dyDescent="0.2">
      <c r="A1764" s="68">
        <v>41219</v>
      </c>
      <c r="B1764" s="67">
        <v>4.5199999999999996</v>
      </c>
    </row>
    <row r="1765" spans="1:2" x14ac:dyDescent="0.2">
      <c r="A1765" s="68">
        <v>41220</v>
      </c>
      <c r="B1765" s="67">
        <v>4.46</v>
      </c>
    </row>
    <row r="1766" spans="1:2" x14ac:dyDescent="0.2">
      <c r="A1766" s="68">
        <v>41221</v>
      </c>
      <c r="B1766" s="67">
        <v>4.42</v>
      </c>
    </row>
    <row r="1767" spans="1:2" x14ac:dyDescent="0.2">
      <c r="A1767" s="68">
        <v>41222</v>
      </c>
      <c r="B1767" s="67">
        <v>4.43</v>
      </c>
    </row>
    <row r="1768" spans="1:2" x14ac:dyDescent="0.2">
      <c r="A1768" s="68">
        <v>41225</v>
      </c>
      <c r="B1768" s="69" t="e">
        <f>NA()</f>
        <v>#N/A</v>
      </c>
    </row>
    <row r="1769" spans="1:2" x14ac:dyDescent="0.2">
      <c r="A1769" s="68">
        <v>41226</v>
      </c>
      <c r="B1769" s="67">
        <v>4.4400000000000004</v>
      </c>
    </row>
    <row r="1770" spans="1:2" x14ac:dyDescent="0.2">
      <c r="A1770" s="68">
        <v>41227</v>
      </c>
      <c r="B1770" s="67">
        <v>4.46</v>
      </c>
    </row>
    <row r="1771" spans="1:2" x14ac:dyDescent="0.2">
      <c r="A1771" s="68">
        <v>41228</v>
      </c>
      <c r="B1771" s="67">
        <v>4.4800000000000004</v>
      </c>
    </row>
    <row r="1772" spans="1:2" x14ac:dyDescent="0.2">
      <c r="A1772" s="68">
        <v>41229</v>
      </c>
      <c r="B1772" s="67">
        <v>4.4800000000000004</v>
      </c>
    </row>
    <row r="1773" spans="1:2" x14ac:dyDescent="0.2">
      <c r="A1773" s="68">
        <v>41232</v>
      </c>
      <c r="B1773" s="67">
        <v>4.5199999999999996</v>
      </c>
    </row>
    <row r="1774" spans="1:2" x14ac:dyDescent="0.2">
      <c r="A1774" s="68">
        <v>41233</v>
      </c>
      <c r="B1774" s="67">
        <v>4.5599999999999996</v>
      </c>
    </row>
    <row r="1775" spans="1:2" x14ac:dyDescent="0.2">
      <c r="A1775" s="68">
        <v>41234</v>
      </c>
      <c r="B1775" s="67">
        <v>4.58</v>
      </c>
    </row>
    <row r="1776" spans="1:2" x14ac:dyDescent="0.2">
      <c r="A1776" s="68">
        <v>41235</v>
      </c>
      <c r="B1776" s="69" t="e">
        <f>NA()</f>
        <v>#N/A</v>
      </c>
    </row>
    <row r="1777" spans="1:2" x14ac:dyDescent="0.2">
      <c r="A1777" s="68">
        <v>41236</v>
      </c>
      <c r="B1777" s="67">
        <v>4.59</v>
      </c>
    </row>
    <row r="1778" spans="1:2" x14ac:dyDescent="0.2">
      <c r="A1778" s="68">
        <v>41239</v>
      </c>
      <c r="B1778" s="67">
        <v>4.5599999999999996</v>
      </c>
    </row>
    <row r="1779" spans="1:2" x14ac:dyDescent="0.2">
      <c r="A1779" s="68">
        <v>41240</v>
      </c>
      <c r="B1779" s="67">
        <v>4.55</v>
      </c>
    </row>
    <row r="1780" spans="1:2" x14ac:dyDescent="0.2">
      <c r="A1780" s="68">
        <v>41241</v>
      </c>
      <c r="B1780" s="67">
        <v>4.54</v>
      </c>
    </row>
    <row r="1781" spans="1:2" x14ac:dyDescent="0.2">
      <c r="A1781" s="68">
        <v>41242</v>
      </c>
      <c r="B1781" s="67">
        <v>4.57</v>
      </c>
    </row>
    <row r="1782" spans="1:2" x14ac:dyDescent="0.2">
      <c r="A1782" s="68">
        <v>41243</v>
      </c>
      <c r="B1782" s="67">
        <v>4.57</v>
      </c>
    </row>
    <row r="1783" spans="1:2" x14ac:dyDescent="0.2">
      <c r="A1783" s="68">
        <v>41246</v>
      </c>
      <c r="B1783" s="67">
        <v>4.58</v>
      </c>
    </row>
    <row r="1784" spans="1:2" x14ac:dyDescent="0.2">
      <c r="A1784" s="68">
        <v>41247</v>
      </c>
      <c r="B1784" s="67">
        <v>4.5599999999999996</v>
      </c>
    </row>
    <row r="1785" spans="1:2" x14ac:dyDescent="0.2">
      <c r="A1785" s="68">
        <v>41248</v>
      </c>
      <c r="B1785" s="67">
        <v>4.57</v>
      </c>
    </row>
    <row r="1786" spans="1:2" x14ac:dyDescent="0.2">
      <c r="A1786" s="68">
        <v>41249</v>
      </c>
      <c r="B1786" s="67">
        <v>4.55</v>
      </c>
    </row>
    <row r="1787" spans="1:2" x14ac:dyDescent="0.2">
      <c r="A1787" s="68">
        <v>41250</v>
      </c>
      <c r="B1787" s="67">
        <v>4.5999999999999996</v>
      </c>
    </row>
    <row r="1788" spans="1:2" x14ac:dyDescent="0.2">
      <c r="A1788" s="68">
        <v>41253</v>
      </c>
      <c r="B1788" s="67">
        <v>4.58</v>
      </c>
    </row>
    <row r="1789" spans="1:2" x14ac:dyDescent="0.2">
      <c r="A1789" s="68">
        <v>41254</v>
      </c>
      <c r="B1789" s="67">
        <v>4.6100000000000003</v>
      </c>
    </row>
    <row r="1790" spans="1:2" x14ac:dyDescent="0.2">
      <c r="A1790" s="68">
        <v>41255</v>
      </c>
      <c r="B1790" s="67">
        <v>4.66</v>
      </c>
    </row>
    <row r="1791" spans="1:2" x14ac:dyDescent="0.2">
      <c r="A1791" s="68">
        <v>41256</v>
      </c>
      <c r="B1791" s="67">
        <v>4.66</v>
      </c>
    </row>
    <row r="1792" spans="1:2" x14ac:dyDescent="0.2">
      <c r="A1792" s="68">
        <v>41257</v>
      </c>
      <c r="B1792" s="67">
        <v>4.62</v>
      </c>
    </row>
    <row r="1793" spans="1:2" x14ac:dyDescent="0.2">
      <c r="A1793" s="68">
        <v>41260</v>
      </c>
      <c r="B1793" s="67">
        <v>4.68</v>
      </c>
    </row>
    <row r="1794" spans="1:2" x14ac:dyDescent="0.2">
      <c r="A1794" s="68">
        <v>41261</v>
      </c>
      <c r="B1794" s="67">
        <v>4.76</v>
      </c>
    </row>
    <row r="1795" spans="1:2" x14ac:dyDescent="0.2">
      <c r="A1795" s="68">
        <v>41262</v>
      </c>
      <c r="B1795" s="67">
        <v>4.71</v>
      </c>
    </row>
    <row r="1796" spans="1:2" x14ac:dyDescent="0.2">
      <c r="A1796" s="68">
        <v>41263</v>
      </c>
      <c r="B1796" s="67">
        <v>4.7</v>
      </c>
    </row>
    <row r="1797" spans="1:2" x14ac:dyDescent="0.2">
      <c r="A1797" s="68">
        <v>41264</v>
      </c>
      <c r="B1797" s="67">
        <v>4.63</v>
      </c>
    </row>
    <row r="1798" spans="1:2" x14ac:dyDescent="0.2">
      <c r="A1798" s="68">
        <v>41267</v>
      </c>
      <c r="B1798" s="67">
        <v>4.6500000000000004</v>
      </c>
    </row>
    <row r="1799" spans="1:2" x14ac:dyDescent="0.2">
      <c r="A1799" s="68">
        <v>41268</v>
      </c>
      <c r="B1799" s="69" t="e">
        <f>NA()</f>
        <v>#N/A</v>
      </c>
    </row>
    <row r="1800" spans="1:2" x14ac:dyDescent="0.2">
      <c r="A1800" s="68">
        <v>41269</v>
      </c>
      <c r="B1800" s="67">
        <v>4.6399999999999997</v>
      </c>
    </row>
    <row r="1801" spans="1:2" x14ac:dyDescent="0.2">
      <c r="A1801" s="68">
        <v>41270</v>
      </c>
      <c r="B1801" s="67">
        <v>4.58</v>
      </c>
    </row>
    <row r="1802" spans="1:2" x14ac:dyDescent="0.2">
      <c r="A1802" s="68">
        <v>41271</v>
      </c>
      <c r="B1802" s="67">
        <v>4.58</v>
      </c>
    </row>
    <row r="1803" spans="1:2" x14ac:dyDescent="0.2">
      <c r="A1803" s="68">
        <v>41274</v>
      </c>
      <c r="B1803" s="67">
        <v>4.63</v>
      </c>
    </row>
    <row r="1804" spans="1:2" x14ac:dyDescent="0.2">
      <c r="A1804" s="68">
        <v>41275</v>
      </c>
      <c r="B1804" s="69" t="e">
        <f>NA()</f>
        <v>#N/A</v>
      </c>
    </row>
    <row r="1805" spans="1:2" x14ac:dyDescent="0.2">
      <c r="A1805" s="68">
        <v>41276</v>
      </c>
      <c r="B1805" s="67">
        <v>4.71</v>
      </c>
    </row>
    <row r="1806" spans="1:2" x14ac:dyDescent="0.2">
      <c r="A1806" s="68">
        <v>41277</v>
      </c>
      <c r="B1806" s="67">
        <v>4.76</v>
      </c>
    </row>
    <row r="1807" spans="1:2" x14ac:dyDescent="0.2">
      <c r="A1807" s="68">
        <v>41278</v>
      </c>
      <c r="B1807" s="67">
        <v>4.74</v>
      </c>
    </row>
    <row r="1808" spans="1:2" x14ac:dyDescent="0.2">
      <c r="A1808" s="68">
        <v>41281</v>
      </c>
      <c r="B1808" s="67">
        <v>4.72</v>
      </c>
    </row>
    <row r="1809" spans="1:2" x14ac:dyDescent="0.2">
      <c r="A1809" s="68">
        <v>41282</v>
      </c>
      <c r="B1809" s="67">
        <v>4.7</v>
      </c>
    </row>
    <row r="1810" spans="1:2" x14ac:dyDescent="0.2">
      <c r="A1810" s="68">
        <v>41283</v>
      </c>
      <c r="B1810" s="67">
        <v>4.6900000000000004</v>
      </c>
    </row>
    <row r="1811" spans="1:2" x14ac:dyDescent="0.2">
      <c r="A1811" s="68">
        <v>41284</v>
      </c>
      <c r="B1811" s="67">
        <v>4.71</v>
      </c>
    </row>
    <row r="1812" spans="1:2" x14ac:dyDescent="0.2">
      <c r="A1812" s="68">
        <v>41285</v>
      </c>
      <c r="B1812" s="67">
        <v>4.6900000000000004</v>
      </c>
    </row>
    <row r="1813" spans="1:2" x14ac:dyDescent="0.2">
      <c r="A1813" s="68">
        <v>41288</v>
      </c>
      <c r="B1813" s="67">
        <v>4.6900000000000004</v>
      </c>
    </row>
    <row r="1814" spans="1:2" x14ac:dyDescent="0.2">
      <c r="A1814" s="68">
        <v>41289</v>
      </c>
      <c r="B1814" s="67">
        <v>4.67</v>
      </c>
    </row>
    <row r="1815" spans="1:2" x14ac:dyDescent="0.2">
      <c r="A1815" s="68">
        <v>41290</v>
      </c>
      <c r="B1815" s="67">
        <v>4.68</v>
      </c>
    </row>
    <row r="1816" spans="1:2" x14ac:dyDescent="0.2">
      <c r="A1816" s="68">
        <v>41291</v>
      </c>
      <c r="B1816" s="67">
        <v>4.7300000000000004</v>
      </c>
    </row>
    <row r="1817" spans="1:2" x14ac:dyDescent="0.2">
      <c r="A1817" s="68">
        <v>41292</v>
      </c>
      <c r="B1817" s="67">
        <v>4.6900000000000004</v>
      </c>
    </row>
    <row r="1818" spans="1:2" x14ac:dyDescent="0.2">
      <c r="A1818" s="68">
        <v>41295</v>
      </c>
      <c r="B1818" s="69" t="e">
        <f>NA()</f>
        <v>#N/A</v>
      </c>
    </row>
    <row r="1819" spans="1:2" x14ac:dyDescent="0.2">
      <c r="A1819" s="68">
        <v>41296</v>
      </c>
      <c r="B1819" s="67">
        <v>4.68</v>
      </c>
    </row>
    <row r="1820" spans="1:2" x14ac:dyDescent="0.2">
      <c r="A1820" s="68">
        <v>41297</v>
      </c>
      <c r="B1820" s="67">
        <v>4.6900000000000004</v>
      </c>
    </row>
    <row r="1821" spans="1:2" x14ac:dyDescent="0.2">
      <c r="A1821" s="68">
        <v>41298</v>
      </c>
      <c r="B1821" s="67">
        <v>4.7</v>
      </c>
    </row>
    <row r="1822" spans="1:2" x14ac:dyDescent="0.2">
      <c r="A1822" s="68">
        <v>41299</v>
      </c>
      <c r="B1822" s="67">
        <v>4.8</v>
      </c>
    </row>
    <row r="1823" spans="1:2" x14ac:dyDescent="0.2">
      <c r="A1823" s="68">
        <v>41302</v>
      </c>
      <c r="B1823" s="67">
        <v>4.82</v>
      </c>
    </row>
    <row r="1824" spans="1:2" x14ac:dyDescent="0.2">
      <c r="A1824" s="68">
        <v>41303</v>
      </c>
      <c r="B1824" s="67">
        <v>4.84</v>
      </c>
    </row>
    <row r="1825" spans="1:2" x14ac:dyDescent="0.2">
      <c r="A1825" s="68">
        <v>41304</v>
      </c>
      <c r="B1825" s="67">
        <v>4.87</v>
      </c>
    </row>
    <row r="1826" spans="1:2" x14ac:dyDescent="0.2">
      <c r="A1826" s="68">
        <v>41305</v>
      </c>
      <c r="B1826" s="67">
        <v>4.84</v>
      </c>
    </row>
    <row r="1827" spans="1:2" x14ac:dyDescent="0.2">
      <c r="A1827" s="68">
        <v>41306</v>
      </c>
      <c r="B1827" s="67">
        <v>4.88</v>
      </c>
    </row>
    <row r="1828" spans="1:2" x14ac:dyDescent="0.2">
      <c r="A1828" s="68">
        <v>41309</v>
      </c>
      <c r="B1828" s="67">
        <v>4.8499999999999996</v>
      </c>
    </row>
    <row r="1829" spans="1:2" x14ac:dyDescent="0.2">
      <c r="A1829" s="68">
        <v>41310</v>
      </c>
      <c r="B1829" s="67">
        <v>4.8899999999999997</v>
      </c>
    </row>
    <row r="1830" spans="1:2" x14ac:dyDescent="0.2">
      <c r="A1830" s="68">
        <v>41311</v>
      </c>
      <c r="B1830" s="67">
        <v>4.8600000000000003</v>
      </c>
    </row>
    <row r="1831" spans="1:2" x14ac:dyDescent="0.2">
      <c r="A1831" s="68">
        <v>41312</v>
      </c>
      <c r="B1831" s="67">
        <v>4.84</v>
      </c>
    </row>
    <row r="1832" spans="1:2" x14ac:dyDescent="0.2">
      <c r="A1832" s="68">
        <v>41313</v>
      </c>
      <c r="B1832" s="67">
        <v>4.8499999999999996</v>
      </c>
    </row>
    <row r="1833" spans="1:2" x14ac:dyDescent="0.2">
      <c r="A1833" s="68">
        <v>41316</v>
      </c>
      <c r="B1833" s="67">
        <v>4.83</v>
      </c>
    </row>
    <row r="1834" spans="1:2" x14ac:dyDescent="0.2">
      <c r="A1834" s="68">
        <v>41317</v>
      </c>
      <c r="B1834" s="67">
        <v>4.87</v>
      </c>
    </row>
    <row r="1835" spans="1:2" x14ac:dyDescent="0.2">
      <c r="A1835" s="68">
        <v>41318</v>
      </c>
      <c r="B1835" s="67">
        <v>4.8899999999999997</v>
      </c>
    </row>
    <row r="1836" spans="1:2" x14ac:dyDescent="0.2">
      <c r="A1836" s="68">
        <v>41319</v>
      </c>
      <c r="B1836" s="67">
        <v>4.8499999999999996</v>
      </c>
    </row>
    <row r="1837" spans="1:2" x14ac:dyDescent="0.2">
      <c r="A1837" s="68">
        <v>41320</v>
      </c>
      <c r="B1837" s="67">
        <v>4.8600000000000003</v>
      </c>
    </row>
    <row r="1838" spans="1:2" x14ac:dyDescent="0.2">
      <c r="A1838" s="68">
        <v>41323</v>
      </c>
      <c r="B1838" s="69" t="e">
        <f>NA()</f>
        <v>#N/A</v>
      </c>
    </row>
    <row r="1839" spans="1:2" x14ac:dyDescent="0.2">
      <c r="A1839" s="68">
        <v>41324</v>
      </c>
      <c r="B1839" s="67">
        <v>4.8899999999999997</v>
      </c>
    </row>
    <row r="1840" spans="1:2" x14ac:dyDescent="0.2">
      <c r="A1840" s="68">
        <v>41325</v>
      </c>
      <c r="B1840" s="67">
        <v>4.8899999999999997</v>
      </c>
    </row>
    <row r="1841" spans="1:2" x14ac:dyDescent="0.2">
      <c r="A1841" s="68">
        <v>41326</v>
      </c>
      <c r="B1841" s="67">
        <v>4.8600000000000003</v>
      </c>
    </row>
    <row r="1842" spans="1:2" x14ac:dyDescent="0.2">
      <c r="A1842" s="68">
        <v>41327</v>
      </c>
      <c r="B1842" s="67">
        <v>4.84</v>
      </c>
    </row>
    <row r="1843" spans="1:2" x14ac:dyDescent="0.2">
      <c r="A1843" s="68">
        <v>41330</v>
      </c>
      <c r="B1843" s="67">
        <v>4.7699999999999996</v>
      </c>
    </row>
    <row r="1844" spans="1:2" x14ac:dyDescent="0.2">
      <c r="A1844" s="68">
        <v>41331</v>
      </c>
      <c r="B1844" s="67">
        <v>4.78</v>
      </c>
    </row>
    <row r="1845" spans="1:2" x14ac:dyDescent="0.2">
      <c r="A1845" s="68">
        <v>41332</v>
      </c>
      <c r="B1845" s="67">
        <v>4.8099999999999996</v>
      </c>
    </row>
    <row r="1846" spans="1:2" x14ac:dyDescent="0.2">
      <c r="A1846" s="68">
        <v>41333</v>
      </c>
      <c r="B1846" s="67">
        <v>4.78</v>
      </c>
    </row>
    <row r="1847" spans="1:2" x14ac:dyDescent="0.2">
      <c r="A1847" s="68">
        <v>41334</v>
      </c>
      <c r="B1847" s="67">
        <v>4.76</v>
      </c>
    </row>
    <row r="1848" spans="1:2" x14ac:dyDescent="0.2">
      <c r="A1848" s="68">
        <v>41337</v>
      </c>
      <c r="B1848" s="67">
        <v>4.78</v>
      </c>
    </row>
    <row r="1849" spans="1:2" x14ac:dyDescent="0.2">
      <c r="A1849" s="68">
        <v>41338</v>
      </c>
      <c r="B1849" s="67">
        <v>4.8</v>
      </c>
    </row>
    <row r="1850" spans="1:2" x14ac:dyDescent="0.2">
      <c r="A1850" s="68">
        <v>41339</v>
      </c>
      <c r="B1850" s="67">
        <v>4.84</v>
      </c>
    </row>
    <row r="1851" spans="1:2" x14ac:dyDescent="0.2">
      <c r="A1851" s="68">
        <v>41340</v>
      </c>
      <c r="B1851" s="67">
        <v>4.8899999999999997</v>
      </c>
    </row>
    <row r="1852" spans="1:2" x14ac:dyDescent="0.2">
      <c r="A1852" s="68">
        <v>41341</v>
      </c>
      <c r="B1852" s="67">
        <v>4.9400000000000004</v>
      </c>
    </row>
    <row r="1853" spans="1:2" x14ac:dyDescent="0.2">
      <c r="A1853" s="68">
        <v>41344</v>
      </c>
      <c r="B1853" s="67">
        <v>4.9400000000000004</v>
      </c>
    </row>
    <row r="1854" spans="1:2" x14ac:dyDescent="0.2">
      <c r="A1854" s="68">
        <v>41345</v>
      </c>
      <c r="B1854" s="67">
        <v>4.9000000000000004</v>
      </c>
    </row>
    <row r="1855" spans="1:2" x14ac:dyDescent="0.2">
      <c r="A1855" s="68">
        <v>41346</v>
      </c>
      <c r="B1855" s="67">
        <v>4.8899999999999997</v>
      </c>
    </row>
    <row r="1856" spans="1:2" x14ac:dyDescent="0.2">
      <c r="A1856" s="68">
        <v>41347</v>
      </c>
      <c r="B1856" s="67">
        <v>4.92</v>
      </c>
    </row>
    <row r="1857" spans="1:2" x14ac:dyDescent="0.2">
      <c r="A1857" s="68">
        <v>41348</v>
      </c>
      <c r="B1857" s="67">
        <v>4.9000000000000004</v>
      </c>
    </row>
    <row r="1858" spans="1:2" x14ac:dyDescent="0.2">
      <c r="A1858" s="68">
        <v>41351</v>
      </c>
      <c r="B1858" s="67">
        <v>4.87</v>
      </c>
    </row>
    <row r="1859" spans="1:2" x14ac:dyDescent="0.2">
      <c r="A1859" s="68">
        <v>41352</v>
      </c>
      <c r="B1859" s="67">
        <v>4.82</v>
      </c>
    </row>
    <row r="1860" spans="1:2" x14ac:dyDescent="0.2">
      <c r="A1860" s="68">
        <v>41353</v>
      </c>
      <c r="B1860" s="67">
        <v>4.8600000000000003</v>
      </c>
    </row>
    <row r="1861" spans="1:2" x14ac:dyDescent="0.2">
      <c r="A1861" s="68">
        <v>41354</v>
      </c>
      <c r="B1861" s="67">
        <v>4.8499999999999996</v>
      </c>
    </row>
    <row r="1862" spans="1:2" x14ac:dyDescent="0.2">
      <c r="A1862" s="68">
        <v>41355</v>
      </c>
      <c r="B1862" s="67">
        <v>4.83</v>
      </c>
    </row>
    <row r="1863" spans="1:2" x14ac:dyDescent="0.2">
      <c r="A1863" s="68">
        <v>41358</v>
      </c>
      <c r="B1863" s="67">
        <v>4.84</v>
      </c>
    </row>
    <row r="1864" spans="1:2" x14ac:dyDescent="0.2">
      <c r="A1864" s="68">
        <v>41359</v>
      </c>
      <c r="B1864" s="67">
        <v>4.83</v>
      </c>
    </row>
    <row r="1865" spans="1:2" x14ac:dyDescent="0.2">
      <c r="A1865" s="68">
        <v>41360</v>
      </c>
      <c r="B1865" s="67">
        <v>4.8</v>
      </c>
    </row>
    <row r="1866" spans="1:2" x14ac:dyDescent="0.2">
      <c r="A1866" s="68">
        <v>41361</v>
      </c>
      <c r="B1866" s="67">
        <v>4.83</v>
      </c>
    </row>
    <row r="1867" spans="1:2" x14ac:dyDescent="0.2">
      <c r="A1867" s="68">
        <v>41362</v>
      </c>
      <c r="B1867" s="69" t="e">
        <f>NA()</f>
        <v>#N/A</v>
      </c>
    </row>
    <row r="1868" spans="1:2" x14ac:dyDescent="0.2">
      <c r="A1868" s="68">
        <v>41365</v>
      </c>
      <c r="B1868" s="67">
        <v>4.7699999999999996</v>
      </c>
    </row>
    <row r="1869" spans="1:2" x14ac:dyDescent="0.2">
      <c r="A1869" s="68">
        <v>41366</v>
      </c>
      <c r="B1869" s="67">
        <v>4.79</v>
      </c>
    </row>
    <row r="1870" spans="1:2" x14ac:dyDescent="0.2">
      <c r="A1870" s="68">
        <v>41367</v>
      </c>
      <c r="B1870" s="67">
        <v>4.74</v>
      </c>
    </row>
    <row r="1871" spans="1:2" x14ac:dyDescent="0.2">
      <c r="A1871" s="68">
        <v>41368</v>
      </c>
      <c r="B1871" s="67">
        <v>4.66</v>
      </c>
    </row>
    <row r="1872" spans="1:2" x14ac:dyDescent="0.2">
      <c r="A1872" s="68">
        <v>41369</v>
      </c>
      <c r="B1872" s="67">
        <v>4.54</v>
      </c>
    </row>
    <row r="1873" spans="1:2" x14ac:dyDescent="0.2">
      <c r="A1873" s="68">
        <v>41372</v>
      </c>
      <c r="B1873" s="67">
        <v>4.58</v>
      </c>
    </row>
    <row r="1874" spans="1:2" x14ac:dyDescent="0.2">
      <c r="A1874" s="68">
        <v>41373</v>
      </c>
      <c r="B1874" s="67">
        <v>4.5999999999999996</v>
      </c>
    </row>
    <row r="1875" spans="1:2" x14ac:dyDescent="0.2">
      <c r="A1875" s="68">
        <v>41374</v>
      </c>
      <c r="B1875" s="67">
        <v>4.67</v>
      </c>
    </row>
    <row r="1876" spans="1:2" x14ac:dyDescent="0.2">
      <c r="A1876" s="68">
        <v>41375</v>
      </c>
      <c r="B1876" s="67">
        <v>4.66</v>
      </c>
    </row>
    <row r="1877" spans="1:2" x14ac:dyDescent="0.2">
      <c r="A1877" s="68">
        <v>41376</v>
      </c>
      <c r="B1877" s="67">
        <v>4.57</v>
      </c>
    </row>
    <row r="1878" spans="1:2" x14ac:dyDescent="0.2">
      <c r="A1878" s="68">
        <v>41379</v>
      </c>
      <c r="B1878" s="67">
        <v>4.54</v>
      </c>
    </row>
    <row r="1879" spans="1:2" x14ac:dyDescent="0.2">
      <c r="A1879" s="68">
        <v>41380</v>
      </c>
      <c r="B1879" s="67">
        <v>4.5599999999999996</v>
      </c>
    </row>
    <row r="1880" spans="1:2" x14ac:dyDescent="0.2">
      <c r="A1880" s="68">
        <v>41381</v>
      </c>
      <c r="B1880" s="67">
        <v>4.54</v>
      </c>
    </row>
    <row r="1881" spans="1:2" x14ac:dyDescent="0.2">
      <c r="A1881" s="68">
        <v>41382</v>
      </c>
      <c r="B1881" s="67">
        <v>4.5199999999999996</v>
      </c>
    </row>
    <row r="1882" spans="1:2" x14ac:dyDescent="0.2">
      <c r="A1882" s="68">
        <v>41383</v>
      </c>
      <c r="B1882" s="67">
        <v>4.54</v>
      </c>
    </row>
    <row r="1883" spans="1:2" x14ac:dyDescent="0.2">
      <c r="A1883" s="68">
        <v>41386</v>
      </c>
      <c r="B1883" s="67">
        <v>4.54</v>
      </c>
    </row>
    <row r="1884" spans="1:2" x14ac:dyDescent="0.2">
      <c r="A1884" s="68">
        <v>41387</v>
      </c>
      <c r="B1884" s="67">
        <v>4.54</v>
      </c>
    </row>
    <row r="1885" spans="1:2" x14ac:dyDescent="0.2">
      <c r="A1885" s="68">
        <v>41388</v>
      </c>
      <c r="B1885" s="67">
        <v>4.53</v>
      </c>
    </row>
    <row r="1886" spans="1:2" x14ac:dyDescent="0.2">
      <c r="A1886" s="68">
        <v>41389</v>
      </c>
      <c r="B1886" s="67">
        <v>4.55</v>
      </c>
    </row>
    <row r="1887" spans="1:2" x14ac:dyDescent="0.2">
      <c r="A1887" s="68">
        <v>41390</v>
      </c>
      <c r="B1887" s="67">
        <v>4.51</v>
      </c>
    </row>
    <row r="1888" spans="1:2" x14ac:dyDescent="0.2">
      <c r="A1888" s="68">
        <v>41393</v>
      </c>
      <c r="B1888" s="67">
        <v>4.5199999999999996</v>
      </c>
    </row>
    <row r="1889" spans="1:2" x14ac:dyDescent="0.2">
      <c r="A1889" s="68">
        <v>41394</v>
      </c>
      <c r="B1889" s="67">
        <v>4.53</v>
      </c>
    </row>
    <row r="1890" spans="1:2" x14ac:dyDescent="0.2">
      <c r="A1890" s="68">
        <v>41395</v>
      </c>
      <c r="B1890" s="67">
        <v>4.4800000000000004</v>
      </c>
    </row>
    <row r="1891" spans="1:2" x14ac:dyDescent="0.2">
      <c r="A1891" s="68">
        <v>41396</v>
      </c>
      <c r="B1891" s="67">
        <v>4.47</v>
      </c>
    </row>
    <row r="1892" spans="1:2" x14ac:dyDescent="0.2">
      <c r="A1892" s="68">
        <v>41397</v>
      </c>
      <c r="B1892" s="67">
        <v>4.5999999999999996</v>
      </c>
    </row>
    <row r="1893" spans="1:2" x14ac:dyDescent="0.2">
      <c r="A1893" s="68">
        <v>41400</v>
      </c>
      <c r="B1893" s="67">
        <v>4.63</v>
      </c>
    </row>
    <row r="1894" spans="1:2" x14ac:dyDescent="0.2">
      <c r="A1894" s="68">
        <v>41401</v>
      </c>
      <c r="B1894" s="67">
        <v>4.6399999999999997</v>
      </c>
    </row>
    <row r="1895" spans="1:2" x14ac:dyDescent="0.2">
      <c r="A1895" s="68">
        <v>41402</v>
      </c>
      <c r="B1895" s="67">
        <v>4.6100000000000003</v>
      </c>
    </row>
    <row r="1896" spans="1:2" x14ac:dyDescent="0.2">
      <c r="A1896" s="68">
        <v>41403</v>
      </c>
      <c r="B1896" s="67">
        <v>4.63</v>
      </c>
    </row>
    <row r="1897" spans="1:2" x14ac:dyDescent="0.2">
      <c r="A1897" s="68">
        <v>41404</v>
      </c>
      <c r="B1897" s="67">
        <v>4.72</v>
      </c>
    </row>
    <row r="1898" spans="1:2" x14ac:dyDescent="0.2">
      <c r="A1898" s="68">
        <v>41407</v>
      </c>
      <c r="B1898" s="67">
        <v>4.7300000000000004</v>
      </c>
    </row>
    <row r="1899" spans="1:2" x14ac:dyDescent="0.2">
      <c r="A1899" s="68">
        <v>41408</v>
      </c>
      <c r="B1899" s="67">
        <v>4.7699999999999996</v>
      </c>
    </row>
    <row r="1900" spans="1:2" x14ac:dyDescent="0.2">
      <c r="A1900" s="68">
        <v>41409</v>
      </c>
      <c r="B1900" s="67">
        <v>4.76</v>
      </c>
    </row>
    <row r="1901" spans="1:2" x14ac:dyDescent="0.2">
      <c r="A1901" s="68">
        <v>41410</v>
      </c>
      <c r="B1901" s="67">
        <v>4.68</v>
      </c>
    </row>
    <row r="1902" spans="1:2" x14ac:dyDescent="0.2">
      <c r="A1902" s="68">
        <v>41411</v>
      </c>
      <c r="B1902" s="67">
        <v>4.76</v>
      </c>
    </row>
    <row r="1903" spans="1:2" x14ac:dyDescent="0.2">
      <c r="A1903" s="68">
        <v>41414</v>
      </c>
      <c r="B1903" s="67">
        <v>4.7699999999999996</v>
      </c>
    </row>
    <row r="1904" spans="1:2" x14ac:dyDescent="0.2">
      <c r="A1904" s="68">
        <v>41415</v>
      </c>
      <c r="B1904" s="67">
        <v>4.75</v>
      </c>
    </row>
    <row r="1905" spans="1:2" x14ac:dyDescent="0.2">
      <c r="A1905" s="68">
        <v>41416</v>
      </c>
      <c r="B1905" s="67">
        <v>4.8099999999999996</v>
      </c>
    </row>
    <row r="1906" spans="1:2" x14ac:dyDescent="0.2">
      <c r="A1906" s="68">
        <v>41417</v>
      </c>
      <c r="B1906" s="67">
        <v>4.79</v>
      </c>
    </row>
    <row r="1907" spans="1:2" x14ac:dyDescent="0.2">
      <c r="A1907" s="68">
        <v>41418</v>
      </c>
      <c r="B1907" s="67">
        <v>4.76</v>
      </c>
    </row>
    <row r="1908" spans="1:2" x14ac:dyDescent="0.2">
      <c r="A1908" s="68">
        <v>41421</v>
      </c>
      <c r="B1908" s="69" t="e">
        <f>NA()</f>
        <v>#N/A</v>
      </c>
    </row>
    <row r="1909" spans="1:2" x14ac:dyDescent="0.2">
      <c r="A1909" s="68">
        <v>41422</v>
      </c>
      <c r="B1909" s="67">
        <v>4.88</v>
      </c>
    </row>
    <row r="1910" spans="1:2" x14ac:dyDescent="0.2">
      <c r="A1910" s="68">
        <v>41423</v>
      </c>
      <c r="B1910" s="67">
        <v>4.88</v>
      </c>
    </row>
    <row r="1911" spans="1:2" x14ac:dyDescent="0.2">
      <c r="A1911" s="68">
        <v>41424</v>
      </c>
      <c r="B1911" s="67">
        <v>4.9000000000000004</v>
      </c>
    </row>
    <row r="1912" spans="1:2" x14ac:dyDescent="0.2">
      <c r="A1912" s="68">
        <v>41425</v>
      </c>
      <c r="B1912" s="67">
        <v>4.95</v>
      </c>
    </row>
    <row r="1913" spans="1:2" x14ac:dyDescent="0.2">
      <c r="A1913" s="68">
        <v>41428</v>
      </c>
      <c r="B1913" s="67">
        <v>4.95</v>
      </c>
    </row>
    <row r="1914" spans="1:2" x14ac:dyDescent="0.2">
      <c r="A1914" s="68">
        <v>41429</v>
      </c>
      <c r="B1914" s="67">
        <v>5</v>
      </c>
    </row>
    <row r="1915" spans="1:2" x14ac:dyDescent="0.2">
      <c r="A1915" s="68">
        <v>41430</v>
      </c>
      <c r="B1915" s="67">
        <v>4.99</v>
      </c>
    </row>
    <row r="1916" spans="1:2" x14ac:dyDescent="0.2">
      <c r="A1916" s="68">
        <v>41431</v>
      </c>
      <c r="B1916" s="67">
        <v>4.96</v>
      </c>
    </row>
    <row r="1917" spans="1:2" x14ac:dyDescent="0.2">
      <c r="A1917" s="68">
        <v>41432</v>
      </c>
      <c r="B1917" s="67">
        <v>5.0599999999999996</v>
      </c>
    </row>
    <row r="1918" spans="1:2" x14ac:dyDescent="0.2">
      <c r="A1918" s="68">
        <v>41435</v>
      </c>
      <c r="B1918" s="67">
        <v>5.1100000000000003</v>
      </c>
    </row>
    <row r="1919" spans="1:2" x14ac:dyDescent="0.2">
      <c r="A1919" s="68">
        <v>41436</v>
      </c>
      <c r="B1919" s="67">
        <v>5.1100000000000003</v>
      </c>
    </row>
    <row r="1920" spans="1:2" x14ac:dyDescent="0.2">
      <c r="A1920" s="68">
        <v>41437</v>
      </c>
      <c r="B1920" s="67">
        <v>5.16</v>
      </c>
    </row>
    <row r="1921" spans="1:2" x14ac:dyDescent="0.2">
      <c r="A1921" s="68">
        <v>41438</v>
      </c>
      <c r="B1921" s="67">
        <v>5.1100000000000003</v>
      </c>
    </row>
    <row r="1922" spans="1:2" x14ac:dyDescent="0.2">
      <c r="A1922" s="68">
        <v>41439</v>
      </c>
      <c r="B1922" s="67">
        <v>5.07</v>
      </c>
    </row>
    <row r="1923" spans="1:2" x14ac:dyDescent="0.2">
      <c r="A1923" s="68">
        <v>41442</v>
      </c>
      <c r="B1923" s="67">
        <v>5.12</v>
      </c>
    </row>
    <row r="1924" spans="1:2" x14ac:dyDescent="0.2">
      <c r="A1924" s="68">
        <v>41443</v>
      </c>
      <c r="B1924" s="67">
        <v>5.12</v>
      </c>
    </row>
    <row r="1925" spans="1:2" x14ac:dyDescent="0.2">
      <c r="A1925" s="68">
        <v>41444</v>
      </c>
      <c r="B1925" s="67">
        <v>5.2</v>
      </c>
    </row>
    <row r="1926" spans="1:2" x14ac:dyDescent="0.2">
      <c r="A1926" s="68">
        <v>41445</v>
      </c>
      <c r="B1926" s="67">
        <v>5.34</v>
      </c>
    </row>
    <row r="1927" spans="1:2" x14ac:dyDescent="0.2">
      <c r="A1927" s="68">
        <v>41446</v>
      </c>
      <c r="B1927" s="67">
        <v>5.39</v>
      </c>
    </row>
    <row r="1928" spans="1:2" x14ac:dyDescent="0.2">
      <c r="A1928" s="68">
        <v>41449</v>
      </c>
      <c r="B1928" s="67">
        <v>5.43</v>
      </c>
    </row>
    <row r="1929" spans="1:2" x14ac:dyDescent="0.2">
      <c r="A1929" s="68">
        <v>41450</v>
      </c>
      <c r="B1929" s="67">
        <v>5.48</v>
      </c>
    </row>
    <row r="1930" spans="1:2" x14ac:dyDescent="0.2">
      <c r="A1930" s="68">
        <v>41451</v>
      </c>
      <c r="B1930" s="67">
        <v>5.44</v>
      </c>
    </row>
    <row r="1931" spans="1:2" x14ac:dyDescent="0.2">
      <c r="A1931" s="68">
        <v>41452</v>
      </c>
      <c r="B1931" s="67">
        <v>5.41</v>
      </c>
    </row>
    <row r="1932" spans="1:2" x14ac:dyDescent="0.2">
      <c r="A1932" s="68">
        <v>41453</v>
      </c>
      <c r="B1932" s="67">
        <v>5.35</v>
      </c>
    </row>
    <row r="1933" spans="1:2" x14ac:dyDescent="0.2">
      <c r="A1933" s="68">
        <v>41456</v>
      </c>
      <c r="B1933" s="67">
        <v>5.33</v>
      </c>
    </row>
    <row r="1934" spans="1:2" x14ac:dyDescent="0.2">
      <c r="A1934" s="68">
        <v>41457</v>
      </c>
      <c r="B1934" s="67">
        <v>5.29</v>
      </c>
    </row>
    <row r="1935" spans="1:2" x14ac:dyDescent="0.2">
      <c r="A1935" s="68">
        <v>41458</v>
      </c>
      <c r="B1935" s="67">
        <v>5.32</v>
      </c>
    </row>
    <row r="1936" spans="1:2" x14ac:dyDescent="0.2">
      <c r="A1936" s="68">
        <v>41459</v>
      </c>
      <c r="B1936" s="69" t="e">
        <f>NA()</f>
        <v>#N/A</v>
      </c>
    </row>
    <row r="1937" spans="1:2" x14ac:dyDescent="0.2">
      <c r="A1937" s="68">
        <v>41460</v>
      </c>
      <c r="B1937" s="67">
        <v>5.5</v>
      </c>
    </row>
    <row r="1938" spans="1:2" x14ac:dyDescent="0.2">
      <c r="A1938" s="68">
        <v>41463</v>
      </c>
      <c r="B1938" s="67">
        <v>5.44</v>
      </c>
    </row>
    <row r="1939" spans="1:2" x14ac:dyDescent="0.2">
      <c r="A1939" s="68">
        <v>41464</v>
      </c>
      <c r="B1939" s="67">
        <v>5.43</v>
      </c>
    </row>
    <row r="1940" spans="1:2" x14ac:dyDescent="0.2">
      <c r="A1940" s="68">
        <v>41465</v>
      </c>
      <c r="B1940" s="67">
        <v>5.45</v>
      </c>
    </row>
    <row r="1941" spans="1:2" x14ac:dyDescent="0.2">
      <c r="A1941" s="68">
        <v>41466</v>
      </c>
      <c r="B1941" s="67">
        <v>5.37</v>
      </c>
    </row>
    <row r="1942" spans="1:2" x14ac:dyDescent="0.2">
      <c r="A1942" s="68">
        <v>41467</v>
      </c>
      <c r="B1942" s="67">
        <v>5.38</v>
      </c>
    </row>
    <row r="1943" spans="1:2" x14ac:dyDescent="0.2">
      <c r="A1943" s="68">
        <v>41470</v>
      </c>
      <c r="B1943" s="67">
        <v>5.33</v>
      </c>
    </row>
    <row r="1944" spans="1:2" x14ac:dyDescent="0.2">
      <c r="A1944" s="68">
        <v>41471</v>
      </c>
      <c r="B1944" s="67">
        <v>5.29</v>
      </c>
    </row>
    <row r="1945" spans="1:2" x14ac:dyDescent="0.2">
      <c r="A1945" s="68">
        <v>41472</v>
      </c>
      <c r="B1945" s="67">
        <v>5.26</v>
      </c>
    </row>
    <row r="1946" spans="1:2" x14ac:dyDescent="0.2">
      <c r="A1946" s="68">
        <v>41473</v>
      </c>
      <c r="B1946" s="67">
        <v>5.31</v>
      </c>
    </row>
    <row r="1947" spans="1:2" x14ac:dyDescent="0.2">
      <c r="A1947" s="68">
        <v>41474</v>
      </c>
      <c r="B1947" s="67">
        <v>5.24</v>
      </c>
    </row>
    <row r="1948" spans="1:2" x14ac:dyDescent="0.2">
      <c r="A1948" s="68">
        <v>41477</v>
      </c>
      <c r="B1948" s="67">
        <v>5.21</v>
      </c>
    </row>
    <row r="1949" spans="1:2" x14ac:dyDescent="0.2">
      <c r="A1949" s="68">
        <v>41478</v>
      </c>
      <c r="B1949" s="67">
        <v>5.23</v>
      </c>
    </row>
    <row r="1950" spans="1:2" x14ac:dyDescent="0.2">
      <c r="A1950" s="68">
        <v>41479</v>
      </c>
      <c r="B1950" s="67">
        <v>5.28</v>
      </c>
    </row>
    <row r="1951" spans="1:2" x14ac:dyDescent="0.2">
      <c r="A1951" s="68">
        <v>41480</v>
      </c>
      <c r="B1951" s="67">
        <v>5.3</v>
      </c>
    </row>
    <row r="1952" spans="1:2" x14ac:dyDescent="0.2">
      <c r="A1952" s="68">
        <v>41481</v>
      </c>
      <c r="B1952" s="67">
        <v>5.25</v>
      </c>
    </row>
    <row r="1953" spans="1:2" x14ac:dyDescent="0.2">
      <c r="A1953" s="68">
        <v>41484</v>
      </c>
      <c r="B1953" s="67">
        <v>5.3</v>
      </c>
    </row>
    <row r="1954" spans="1:2" x14ac:dyDescent="0.2">
      <c r="A1954" s="68">
        <v>41485</v>
      </c>
      <c r="B1954" s="67">
        <v>5.31</v>
      </c>
    </row>
    <row r="1955" spans="1:2" x14ac:dyDescent="0.2">
      <c r="A1955" s="68">
        <v>41486</v>
      </c>
      <c r="B1955" s="67">
        <v>5.28</v>
      </c>
    </row>
    <row r="1956" spans="1:2" x14ac:dyDescent="0.2">
      <c r="A1956" s="68">
        <v>41487</v>
      </c>
      <c r="B1956" s="67">
        <v>5.4</v>
      </c>
    </row>
    <row r="1957" spans="1:2" x14ac:dyDescent="0.2">
      <c r="A1957" s="68">
        <v>41488</v>
      </c>
      <c r="B1957" s="67">
        <v>5.31</v>
      </c>
    </row>
    <row r="1958" spans="1:2" x14ac:dyDescent="0.2">
      <c r="A1958" s="68">
        <v>41491</v>
      </c>
      <c r="B1958" s="67">
        <v>5.37</v>
      </c>
    </row>
    <row r="1959" spans="1:2" x14ac:dyDescent="0.2">
      <c r="A1959" s="68">
        <v>41492</v>
      </c>
      <c r="B1959" s="67">
        <v>5.36</v>
      </c>
    </row>
    <row r="1960" spans="1:2" x14ac:dyDescent="0.2">
      <c r="A1960" s="68">
        <v>41493</v>
      </c>
      <c r="B1960" s="67">
        <v>5.33</v>
      </c>
    </row>
    <row r="1961" spans="1:2" x14ac:dyDescent="0.2">
      <c r="A1961" s="68">
        <v>41494</v>
      </c>
      <c r="B1961" s="67">
        <v>5.31</v>
      </c>
    </row>
    <row r="1962" spans="1:2" x14ac:dyDescent="0.2">
      <c r="A1962" s="68">
        <v>41495</v>
      </c>
      <c r="B1962" s="67">
        <v>5.31</v>
      </c>
    </row>
    <row r="1963" spans="1:2" x14ac:dyDescent="0.2">
      <c r="A1963" s="68">
        <v>41498</v>
      </c>
      <c r="B1963" s="67">
        <v>5.33</v>
      </c>
    </row>
    <row r="1964" spans="1:2" x14ac:dyDescent="0.2">
      <c r="A1964" s="68">
        <v>41499</v>
      </c>
      <c r="B1964" s="67">
        <v>5.43</v>
      </c>
    </row>
    <row r="1965" spans="1:2" x14ac:dyDescent="0.2">
      <c r="A1965" s="68">
        <v>41500</v>
      </c>
      <c r="B1965" s="67">
        <v>5.43</v>
      </c>
    </row>
    <row r="1966" spans="1:2" x14ac:dyDescent="0.2">
      <c r="A1966" s="68">
        <v>41501</v>
      </c>
      <c r="B1966" s="67">
        <v>5.47</v>
      </c>
    </row>
    <row r="1967" spans="1:2" x14ac:dyDescent="0.2">
      <c r="A1967" s="68">
        <v>41502</v>
      </c>
      <c r="B1967" s="67">
        <v>5.54</v>
      </c>
    </row>
    <row r="1968" spans="1:2" x14ac:dyDescent="0.2">
      <c r="A1968" s="68">
        <v>41505</v>
      </c>
      <c r="B1968" s="67">
        <v>5.58</v>
      </c>
    </row>
    <row r="1969" spans="1:2" x14ac:dyDescent="0.2">
      <c r="A1969" s="68">
        <v>41506</v>
      </c>
      <c r="B1969" s="67">
        <v>5.54</v>
      </c>
    </row>
    <row r="1970" spans="1:2" x14ac:dyDescent="0.2">
      <c r="A1970" s="68">
        <v>41507</v>
      </c>
      <c r="B1970" s="67">
        <v>5.58</v>
      </c>
    </row>
    <row r="1971" spans="1:2" x14ac:dyDescent="0.2">
      <c r="A1971" s="68">
        <v>41508</v>
      </c>
      <c r="B1971" s="67">
        <v>5.58</v>
      </c>
    </row>
    <row r="1972" spans="1:2" x14ac:dyDescent="0.2">
      <c r="A1972" s="68">
        <v>41509</v>
      </c>
      <c r="B1972" s="67">
        <v>5.49</v>
      </c>
    </row>
    <row r="1973" spans="1:2" x14ac:dyDescent="0.2">
      <c r="A1973" s="68">
        <v>41512</v>
      </c>
      <c r="B1973" s="67">
        <v>5.46</v>
      </c>
    </row>
    <row r="1974" spans="1:2" x14ac:dyDescent="0.2">
      <c r="A1974" s="68">
        <v>41513</v>
      </c>
      <c r="B1974" s="67">
        <v>5.38</v>
      </c>
    </row>
    <row r="1975" spans="1:2" x14ac:dyDescent="0.2">
      <c r="A1975" s="68">
        <v>41514</v>
      </c>
      <c r="B1975" s="67">
        <v>5.43</v>
      </c>
    </row>
    <row r="1976" spans="1:2" x14ac:dyDescent="0.2">
      <c r="A1976" s="68">
        <v>41515</v>
      </c>
      <c r="B1976" s="67">
        <v>5.37</v>
      </c>
    </row>
    <row r="1977" spans="1:2" x14ac:dyDescent="0.2">
      <c r="A1977" s="68">
        <v>41516</v>
      </c>
      <c r="B1977" s="67">
        <v>5.34</v>
      </c>
    </row>
    <row r="1978" spans="1:2" x14ac:dyDescent="0.2">
      <c r="A1978" s="68">
        <v>41519</v>
      </c>
      <c r="B1978" s="69" t="e">
        <f>NA()</f>
        <v>#N/A</v>
      </c>
    </row>
    <row r="1979" spans="1:2" x14ac:dyDescent="0.2">
      <c r="A1979" s="68">
        <v>41520</v>
      </c>
      <c r="B1979" s="67">
        <v>5.44</v>
      </c>
    </row>
    <row r="1980" spans="1:2" x14ac:dyDescent="0.2">
      <c r="A1980" s="68">
        <v>41521</v>
      </c>
      <c r="B1980" s="67">
        <v>5.45</v>
      </c>
    </row>
    <row r="1981" spans="1:2" x14ac:dyDescent="0.2">
      <c r="A1981" s="68">
        <v>41522</v>
      </c>
      <c r="B1981" s="67">
        <v>5.53</v>
      </c>
    </row>
    <row r="1982" spans="1:2" x14ac:dyDescent="0.2">
      <c r="A1982" s="68">
        <v>41523</v>
      </c>
      <c r="B1982" s="67">
        <v>5.53</v>
      </c>
    </row>
    <row r="1983" spans="1:2" x14ac:dyDescent="0.2">
      <c r="A1983" s="68">
        <v>41526</v>
      </c>
      <c r="B1983" s="67">
        <v>5.5</v>
      </c>
    </row>
    <row r="1984" spans="1:2" x14ac:dyDescent="0.2">
      <c r="A1984" s="68">
        <v>41527</v>
      </c>
      <c r="B1984" s="67">
        <v>5.57</v>
      </c>
    </row>
    <row r="1985" spans="1:2" x14ac:dyDescent="0.2">
      <c r="A1985" s="68">
        <v>41528</v>
      </c>
      <c r="B1985" s="67">
        <v>5.54</v>
      </c>
    </row>
    <row r="1986" spans="1:2" x14ac:dyDescent="0.2">
      <c r="A1986" s="68">
        <v>41529</v>
      </c>
      <c r="B1986" s="67">
        <v>5.53</v>
      </c>
    </row>
    <row r="1987" spans="1:2" x14ac:dyDescent="0.2">
      <c r="A1987" s="68">
        <v>41530</v>
      </c>
      <c r="B1987" s="67">
        <v>5.54</v>
      </c>
    </row>
    <row r="1988" spans="1:2" x14ac:dyDescent="0.2">
      <c r="A1988" s="68">
        <v>41533</v>
      </c>
      <c r="B1988" s="67">
        <v>5.56</v>
      </c>
    </row>
    <row r="1989" spans="1:2" x14ac:dyDescent="0.2">
      <c r="A1989" s="68">
        <v>41534</v>
      </c>
      <c r="B1989" s="67">
        <v>5.53</v>
      </c>
    </row>
    <row r="1990" spans="1:2" x14ac:dyDescent="0.2">
      <c r="A1990" s="68">
        <v>41535</v>
      </c>
      <c r="B1990" s="67">
        <v>5.44</v>
      </c>
    </row>
    <row r="1991" spans="1:2" x14ac:dyDescent="0.2">
      <c r="A1991" s="68">
        <v>41536</v>
      </c>
      <c r="B1991" s="67">
        <v>5.48</v>
      </c>
    </row>
    <row r="1992" spans="1:2" x14ac:dyDescent="0.2">
      <c r="A1992" s="68">
        <v>41537</v>
      </c>
      <c r="B1992" s="67">
        <v>5.43</v>
      </c>
    </row>
    <row r="1993" spans="1:2" x14ac:dyDescent="0.2">
      <c r="A1993" s="68">
        <v>41540</v>
      </c>
      <c r="B1993" s="67">
        <v>5.42</v>
      </c>
    </row>
    <row r="1994" spans="1:2" x14ac:dyDescent="0.2">
      <c r="A1994" s="68">
        <v>41541</v>
      </c>
      <c r="B1994" s="67">
        <v>5.35</v>
      </c>
    </row>
    <row r="1995" spans="1:2" x14ac:dyDescent="0.2">
      <c r="A1995" s="68">
        <v>41542</v>
      </c>
      <c r="B1995" s="67">
        <v>5.33</v>
      </c>
    </row>
    <row r="1996" spans="1:2" x14ac:dyDescent="0.2">
      <c r="A1996" s="68">
        <v>41543</v>
      </c>
      <c r="B1996" s="67">
        <v>5.38</v>
      </c>
    </row>
    <row r="1997" spans="1:2" x14ac:dyDescent="0.2">
      <c r="A1997" s="68">
        <v>41544</v>
      </c>
      <c r="B1997" s="67">
        <v>5.37</v>
      </c>
    </row>
    <row r="1998" spans="1:2" x14ac:dyDescent="0.2">
      <c r="A1998" s="68">
        <v>41547</v>
      </c>
      <c r="B1998" s="67">
        <v>5.39</v>
      </c>
    </row>
    <row r="1999" spans="1:2" x14ac:dyDescent="0.2">
      <c r="A1999" s="68">
        <v>41548</v>
      </c>
      <c r="B1999" s="67">
        <v>5.42</v>
      </c>
    </row>
    <row r="2000" spans="1:2" x14ac:dyDescent="0.2">
      <c r="A2000" s="68">
        <v>41549</v>
      </c>
      <c r="B2000" s="67">
        <v>5.4</v>
      </c>
    </row>
    <row r="2001" spans="1:2" x14ac:dyDescent="0.2">
      <c r="A2001" s="68">
        <v>41550</v>
      </c>
      <c r="B2001" s="67">
        <v>5.4</v>
      </c>
    </row>
    <row r="2002" spans="1:2" x14ac:dyDescent="0.2">
      <c r="A2002" s="68">
        <v>41551</v>
      </c>
      <c r="B2002" s="67">
        <v>5.42</v>
      </c>
    </row>
    <row r="2003" spans="1:2" x14ac:dyDescent="0.2">
      <c r="A2003" s="68">
        <v>41554</v>
      </c>
      <c r="B2003" s="67">
        <v>5.39</v>
      </c>
    </row>
    <row r="2004" spans="1:2" x14ac:dyDescent="0.2">
      <c r="A2004" s="68">
        <v>41555</v>
      </c>
      <c r="B2004" s="67">
        <v>5.37</v>
      </c>
    </row>
    <row r="2005" spans="1:2" x14ac:dyDescent="0.2">
      <c r="A2005" s="68">
        <v>41556</v>
      </c>
      <c r="B2005" s="67">
        <v>5.39</v>
      </c>
    </row>
    <row r="2006" spans="1:2" x14ac:dyDescent="0.2">
      <c r="A2006" s="68">
        <v>41557</v>
      </c>
      <c r="B2006" s="67">
        <v>5.39</v>
      </c>
    </row>
    <row r="2007" spans="1:2" x14ac:dyDescent="0.2">
      <c r="A2007" s="68">
        <v>41558</v>
      </c>
      <c r="B2007" s="67">
        <v>5.38</v>
      </c>
    </row>
    <row r="2008" spans="1:2" x14ac:dyDescent="0.2">
      <c r="A2008" s="68">
        <v>41561</v>
      </c>
      <c r="B2008" s="69" t="e">
        <f>NA()</f>
        <v>#N/A</v>
      </c>
    </row>
    <row r="2009" spans="1:2" x14ac:dyDescent="0.2">
      <c r="A2009" s="68">
        <v>41562</v>
      </c>
      <c r="B2009" s="67">
        <v>5.41</v>
      </c>
    </row>
    <row r="2010" spans="1:2" x14ac:dyDescent="0.2">
      <c r="A2010" s="68">
        <v>41563</v>
      </c>
      <c r="B2010" s="67">
        <v>5.35</v>
      </c>
    </row>
    <row r="2011" spans="1:2" x14ac:dyDescent="0.2">
      <c r="A2011" s="68">
        <v>41564</v>
      </c>
      <c r="B2011" s="67">
        <v>5.27</v>
      </c>
    </row>
    <row r="2012" spans="1:2" x14ac:dyDescent="0.2">
      <c r="A2012" s="68">
        <v>41565</v>
      </c>
      <c r="B2012" s="67">
        <v>5.26</v>
      </c>
    </row>
    <row r="2013" spans="1:2" x14ac:dyDescent="0.2">
      <c r="A2013" s="68">
        <v>41568</v>
      </c>
      <c r="B2013" s="67">
        <v>5.28</v>
      </c>
    </row>
    <row r="2014" spans="1:2" x14ac:dyDescent="0.2">
      <c r="A2014" s="68">
        <v>41569</v>
      </c>
      <c r="B2014" s="67">
        <v>5.2</v>
      </c>
    </row>
    <row r="2015" spans="1:2" x14ac:dyDescent="0.2">
      <c r="A2015" s="68">
        <v>41570</v>
      </c>
      <c r="B2015" s="67">
        <v>5.18</v>
      </c>
    </row>
    <row r="2016" spans="1:2" x14ac:dyDescent="0.2">
      <c r="A2016" s="68">
        <v>41571</v>
      </c>
      <c r="B2016" s="67">
        <v>5.21</v>
      </c>
    </row>
    <row r="2017" spans="1:2" x14ac:dyDescent="0.2">
      <c r="A2017" s="68">
        <v>41572</v>
      </c>
      <c r="B2017" s="67">
        <v>5.19</v>
      </c>
    </row>
    <row r="2018" spans="1:2" x14ac:dyDescent="0.2">
      <c r="A2018" s="68">
        <v>41575</v>
      </c>
      <c r="B2018" s="67">
        <v>5.2</v>
      </c>
    </row>
    <row r="2019" spans="1:2" x14ac:dyDescent="0.2">
      <c r="A2019" s="68">
        <v>41576</v>
      </c>
      <c r="B2019" s="67">
        <v>5.22</v>
      </c>
    </row>
    <row r="2020" spans="1:2" x14ac:dyDescent="0.2">
      <c r="A2020" s="68">
        <v>41577</v>
      </c>
      <c r="B2020" s="67">
        <v>5.23</v>
      </c>
    </row>
    <row r="2021" spans="1:2" x14ac:dyDescent="0.2">
      <c r="A2021" s="68">
        <v>41578</v>
      </c>
      <c r="B2021" s="67">
        <v>5.22</v>
      </c>
    </row>
    <row r="2022" spans="1:2" x14ac:dyDescent="0.2">
      <c r="A2022" s="68">
        <v>41579</v>
      </c>
      <c r="B2022" s="67">
        <v>5.29</v>
      </c>
    </row>
    <row r="2023" spans="1:2" x14ac:dyDescent="0.2">
      <c r="A2023" s="68">
        <v>41582</v>
      </c>
      <c r="B2023" s="67">
        <v>5.29</v>
      </c>
    </row>
    <row r="2024" spans="1:2" x14ac:dyDescent="0.2">
      <c r="A2024" s="68">
        <v>41583</v>
      </c>
      <c r="B2024" s="67">
        <v>5.35</v>
      </c>
    </row>
    <row r="2025" spans="1:2" x14ac:dyDescent="0.2">
      <c r="A2025" s="68">
        <v>41584</v>
      </c>
      <c r="B2025" s="67">
        <v>5.37</v>
      </c>
    </row>
    <row r="2026" spans="1:2" x14ac:dyDescent="0.2">
      <c r="A2026" s="68">
        <v>41585</v>
      </c>
      <c r="B2026" s="67">
        <v>5.33</v>
      </c>
    </row>
    <row r="2027" spans="1:2" x14ac:dyDescent="0.2">
      <c r="A2027" s="68">
        <v>41586</v>
      </c>
      <c r="B2027" s="67">
        <v>5.46</v>
      </c>
    </row>
    <row r="2028" spans="1:2" x14ac:dyDescent="0.2">
      <c r="A2028" s="68">
        <v>41589</v>
      </c>
      <c r="B2028" s="69" t="e">
        <f>NA()</f>
        <v>#N/A</v>
      </c>
    </row>
    <row r="2029" spans="1:2" x14ac:dyDescent="0.2">
      <c r="A2029" s="68">
        <v>41590</v>
      </c>
      <c r="B2029" s="67">
        <v>5.47</v>
      </c>
    </row>
    <row r="2030" spans="1:2" x14ac:dyDescent="0.2">
      <c r="A2030" s="68">
        <v>41591</v>
      </c>
      <c r="B2030" s="67">
        <v>5.44</v>
      </c>
    </row>
    <row r="2031" spans="1:2" x14ac:dyDescent="0.2">
      <c r="A2031" s="68">
        <v>41592</v>
      </c>
      <c r="B2031" s="67">
        <v>5.41</v>
      </c>
    </row>
    <row r="2032" spans="1:2" x14ac:dyDescent="0.2">
      <c r="A2032" s="68">
        <v>41593</v>
      </c>
      <c r="B2032" s="67">
        <v>5.41</v>
      </c>
    </row>
    <row r="2033" spans="1:2" x14ac:dyDescent="0.2">
      <c r="A2033" s="68">
        <v>41596</v>
      </c>
      <c r="B2033" s="67">
        <v>5.33</v>
      </c>
    </row>
    <row r="2034" spans="1:2" x14ac:dyDescent="0.2">
      <c r="A2034" s="68">
        <v>41597</v>
      </c>
      <c r="B2034" s="67">
        <v>5.37</v>
      </c>
    </row>
    <row r="2035" spans="1:2" x14ac:dyDescent="0.2">
      <c r="A2035" s="68">
        <v>41598</v>
      </c>
      <c r="B2035" s="67">
        <v>5.47</v>
      </c>
    </row>
    <row r="2036" spans="1:2" x14ac:dyDescent="0.2">
      <c r="A2036" s="68">
        <v>41599</v>
      </c>
      <c r="B2036" s="67">
        <v>5.44</v>
      </c>
    </row>
    <row r="2037" spans="1:2" x14ac:dyDescent="0.2">
      <c r="A2037" s="68">
        <v>41600</v>
      </c>
      <c r="B2037" s="67">
        <v>5.4</v>
      </c>
    </row>
    <row r="2038" spans="1:2" x14ac:dyDescent="0.2">
      <c r="A2038" s="68">
        <v>41603</v>
      </c>
      <c r="B2038" s="67">
        <v>5.39</v>
      </c>
    </row>
    <row r="2039" spans="1:2" x14ac:dyDescent="0.2">
      <c r="A2039" s="68">
        <v>41604</v>
      </c>
      <c r="B2039" s="67">
        <v>5.34</v>
      </c>
    </row>
    <row r="2040" spans="1:2" x14ac:dyDescent="0.2">
      <c r="A2040" s="68">
        <v>41605</v>
      </c>
      <c r="B2040" s="67">
        <v>5.37</v>
      </c>
    </row>
    <row r="2041" spans="1:2" x14ac:dyDescent="0.2">
      <c r="A2041" s="68">
        <v>41606</v>
      </c>
      <c r="B2041" s="69" t="e">
        <f>NA()</f>
        <v>#N/A</v>
      </c>
    </row>
    <row r="2042" spans="1:2" x14ac:dyDescent="0.2">
      <c r="A2042" s="68">
        <v>41607</v>
      </c>
      <c r="B2042" s="67">
        <v>5.36</v>
      </c>
    </row>
    <row r="2043" spans="1:2" x14ac:dyDescent="0.2">
      <c r="A2043" s="68">
        <v>41610</v>
      </c>
      <c r="B2043" s="67">
        <v>5.41</v>
      </c>
    </row>
    <row r="2044" spans="1:2" x14ac:dyDescent="0.2">
      <c r="A2044" s="68">
        <v>41611</v>
      </c>
      <c r="B2044" s="67">
        <v>5.39</v>
      </c>
    </row>
    <row r="2045" spans="1:2" x14ac:dyDescent="0.2">
      <c r="A2045" s="68">
        <v>41612</v>
      </c>
      <c r="B2045" s="67">
        <v>5.46</v>
      </c>
    </row>
    <row r="2046" spans="1:2" x14ac:dyDescent="0.2">
      <c r="A2046" s="68">
        <v>41613</v>
      </c>
      <c r="B2046" s="67">
        <v>5.47</v>
      </c>
    </row>
    <row r="2047" spans="1:2" x14ac:dyDescent="0.2">
      <c r="A2047" s="68">
        <v>41614</v>
      </c>
      <c r="B2047" s="67">
        <v>5.46</v>
      </c>
    </row>
    <row r="2048" spans="1:2" x14ac:dyDescent="0.2">
      <c r="A2048" s="68">
        <v>41617</v>
      </c>
      <c r="B2048" s="67">
        <v>5.43</v>
      </c>
    </row>
    <row r="2049" spans="1:2" x14ac:dyDescent="0.2">
      <c r="A2049" s="68">
        <v>41618</v>
      </c>
      <c r="B2049" s="67">
        <v>5.37</v>
      </c>
    </row>
    <row r="2050" spans="1:2" x14ac:dyDescent="0.2">
      <c r="A2050" s="68">
        <v>41619</v>
      </c>
      <c r="B2050" s="67">
        <v>5.41</v>
      </c>
    </row>
    <row r="2051" spans="1:2" x14ac:dyDescent="0.2">
      <c r="A2051" s="68">
        <v>41620</v>
      </c>
      <c r="B2051" s="67">
        <v>5.42</v>
      </c>
    </row>
    <row r="2052" spans="1:2" x14ac:dyDescent="0.2">
      <c r="A2052" s="68">
        <v>41621</v>
      </c>
      <c r="B2052" s="67">
        <v>5.38</v>
      </c>
    </row>
    <row r="2053" spans="1:2" x14ac:dyDescent="0.2">
      <c r="A2053" s="68">
        <v>41624</v>
      </c>
      <c r="B2053" s="67">
        <v>5.39</v>
      </c>
    </row>
    <row r="2054" spans="1:2" x14ac:dyDescent="0.2">
      <c r="A2054" s="68">
        <v>41625</v>
      </c>
      <c r="B2054" s="67">
        <v>5.35</v>
      </c>
    </row>
    <row r="2055" spans="1:2" x14ac:dyDescent="0.2">
      <c r="A2055" s="68">
        <v>41626</v>
      </c>
      <c r="B2055" s="67">
        <v>5.39</v>
      </c>
    </row>
    <row r="2056" spans="1:2" x14ac:dyDescent="0.2">
      <c r="A2056" s="68">
        <v>41627</v>
      </c>
      <c r="B2056" s="67">
        <v>5.36</v>
      </c>
    </row>
    <row r="2057" spans="1:2" x14ac:dyDescent="0.2">
      <c r="A2057" s="68">
        <v>41628</v>
      </c>
      <c r="B2057" s="67">
        <v>5.27</v>
      </c>
    </row>
    <row r="2058" spans="1:2" x14ac:dyDescent="0.2">
      <c r="A2058" s="68">
        <v>41631</v>
      </c>
      <c r="B2058" s="67">
        <v>5.29</v>
      </c>
    </row>
    <row r="2059" spans="1:2" x14ac:dyDescent="0.2">
      <c r="A2059" s="68">
        <v>41632</v>
      </c>
      <c r="B2059" s="67">
        <v>5.35</v>
      </c>
    </row>
    <row r="2060" spans="1:2" x14ac:dyDescent="0.2">
      <c r="A2060" s="68">
        <v>41633</v>
      </c>
      <c r="B2060" s="69" t="e">
        <f>NA()</f>
        <v>#N/A</v>
      </c>
    </row>
    <row r="2061" spans="1:2" x14ac:dyDescent="0.2">
      <c r="A2061" s="68">
        <v>41634</v>
      </c>
      <c r="B2061" s="67">
        <v>5.37</v>
      </c>
    </row>
    <row r="2062" spans="1:2" x14ac:dyDescent="0.2">
      <c r="A2062" s="68">
        <v>41635</v>
      </c>
      <c r="B2062" s="67">
        <v>5.39</v>
      </c>
    </row>
    <row r="2063" spans="1:2" x14ac:dyDescent="0.2">
      <c r="A2063" s="68">
        <v>41638</v>
      </c>
      <c r="B2063" s="67">
        <v>5.34</v>
      </c>
    </row>
    <row r="2064" spans="1:2" x14ac:dyDescent="0.2">
      <c r="A2064" s="68">
        <v>41639</v>
      </c>
      <c r="B2064" s="67">
        <v>5.37</v>
      </c>
    </row>
    <row r="2065" spans="1:2" x14ac:dyDescent="0.2">
      <c r="A2065" s="68">
        <v>41640</v>
      </c>
      <c r="B2065" s="69" t="e">
        <f>NA()</f>
        <v>#N/A</v>
      </c>
    </row>
    <row r="2066" spans="1:2" x14ac:dyDescent="0.2">
      <c r="A2066" s="68">
        <v>41641</v>
      </c>
      <c r="B2066" s="67">
        <v>5.34</v>
      </c>
    </row>
    <row r="2067" spans="1:2" x14ac:dyDescent="0.2">
      <c r="A2067" s="68">
        <v>41642</v>
      </c>
      <c r="B2067" s="67">
        <v>5.35</v>
      </c>
    </row>
    <row r="2068" spans="1:2" x14ac:dyDescent="0.2">
      <c r="A2068" s="68">
        <v>41645</v>
      </c>
      <c r="B2068" s="67">
        <v>5.3</v>
      </c>
    </row>
    <row r="2069" spans="1:2" x14ac:dyDescent="0.2">
      <c r="A2069" s="68">
        <v>41646</v>
      </c>
      <c r="B2069" s="67">
        <v>5.28</v>
      </c>
    </row>
    <row r="2070" spans="1:2" x14ac:dyDescent="0.2">
      <c r="A2070" s="68">
        <v>41647</v>
      </c>
      <c r="B2070" s="67">
        <v>5.32</v>
      </c>
    </row>
    <row r="2071" spans="1:2" x14ac:dyDescent="0.2">
      <c r="A2071" s="68">
        <v>41648</v>
      </c>
      <c r="B2071" s="67">
        <v>5.28</v>
      </c>
    </row>
    <row r="2072" spans="1:2" x14ac:dyDescent="0.2">
      <c r="A2072" s="68">
        <v>41649</v>
      </c>
      <c r="B2072" s="67">
        <v>5.2</v>
      </c>
    </row>
    <row r="2073" spans="1:2" x14ac:dyDescent="0.2">
      <c r="A2073" s="68">
        <v>41652</v>
      </c>
      <c r="B2073" s="67">
        <v>5.18</v>
      </c>
    </row>
    <row r="2074" spans="1:2" x14ac:dyDescent="0.2">
      <c r="A2074" s="68">
        <v>41653</v>
      </c>
      <c r="B2074" s="67">
        <v>5.22</v>
      </c>
    </row>
    <row r="2075" spans="1:2" x14ac:dyDescent="0.2">
      <c r="A2075" s="68">
        <v>41654</v>
      </c>
      <c r="B2075" s="67">
        <v>5.22</v>
      </c>
    </row>
    <row r="2076" spans="1:2" x14ac:dyDescent="0.2">
      <c r="A2076" s="68">
        <v>41655</v>
      </c>
      <c r="B2076" s="67">
        <v>5.18</v>
      </c>
    </row>
    <row r="2077" spans="1:2" x14ac:dyDescent="0.2">
      <c r="A2077" s="68">
        <v>41656</v>
      </c>
      <c r="B2077" s="67">
        <v>5.17</v>
      </c>
    </row>
    <row r="2078" spans="1:2" x14ac:dyDescent="0.2">
      <c r="A2078" s="68">
        <v>41659</v>
      </c>
      <c r="B2078" s="69" t="e">
        <f>NA()</f>
        <v>#N/A</v>
      </c>
    </row>
    <row r="2079" spans="1:2" x14ac:dyDescent="0.2">
      <c r="A2079" s="68">
        <v>41660</v>
      </c>
      <c r="B2079" s="67">
        <v>5.15</v>
      </c>
    </row>
    <row r="2080" spans="1:2" x14ac:dyDescent="0.2">
      <c r="A2080" s="68">
        <v>41661</v>
      </c>
      <c r="B2080" s="67">
        <v>5.17</v>
      </c>
    </row>
    <row r="2081" spans="1:2" x14ac:dyDescent="0.2">
      <c r="A2081" s="68">
        <v>41662</v>
      </c>
      <c r="B2081" s="67">
        <v>5.1100000000000003</v>
      </c>
    </row>
    <row r="2082" spans="1:2" x14ac:dyDescent="0.2">
      <c r="A2082" s="68">
        <v>41663</v>
      </c>
      <c r="B2082" s="67">
        <v>5.0999999999999996</v>
      </c>
    </row>
    <row r="2083" spans="1:2" x14ac:dyDescent="0.2">
      <c r="A2083" s="68">
        <v>41666</v>
      </c>
      <c r="B2083" s="67">
        <v>5.14</v>
      </c>
    </row>
    <row r="2084" spans="1:2" x14ac:dyDescent="0.2">
      <c r="A2084" s="68">
        <v>41667</v>
      </c>
      <c r="B2084" s="67">
        <v>5.12</v>
      </c>
    </row>
    <row r="2085" spans="1:2" x14ac:dyDescent="0.2">
      <c r="A2085" s="68">
        <v>41668</v>
      </c>
      <c r="B2085" s="67">
        <v>5.07</v>
      </c>
    </row>
    <row r="2086" spans="1:2" x14ac:dyDescent="0.2">
      <c r="A2086" s="68">
        <v>41669</v>
      </c>
      <c r="B2086" s="67">
        <v>5.08</v>
      </c>
    </row>
    <row r="2087" spans="1:2" x14ac:dyDescent="0.2">
      <c r="A2087" s="68">
        <v>41670</v>
      </c>
      <c r="B2087" s="67">
        <v>5.07</v>
      </c>
    </row>
    <row r="2088" spans="1:2" x14ac:dyDescent="0.2">
      <c r="A2088" s="68">
        <v>41673</v>
      </c>
      <c r="B2088" s="67">
        <v>5</v>
      </c>
    </row>
    <row r="2089" spans="1:2" x14ac:dyDescent="0.2">
      <c r="A2089" s="68">
        <v>41674</v>
      </c>
      <c r="B2089" s="67">
        <v>5.05</v>
      </c>
    </row>
    <row r="2090" spans="1:2" x14ac:dyDescent="0.2">
      <c r="A2090" s="68">
        <v>41675</v>
      </c>
      <c r="B2090" s="67">
        <v>5.12</v>
      </c>
    </row>
    <row r="2091" spans="1:2" x14ac:dyDescent="0.2">
      <c r="A2091" s="68">
        <v>41676</v>
      </c>
      <c r="B2091" s="67">
        <v>5.13</v>
      </c>
    </row>
    <row r="2092" spans="1:2" x14ac:dyDescent="0.2">
      <c r="A2092" s="68">
        <v>41677</v>
      </c>
      <c r="B2092" s="67">
        <v>5.13</v>
      </c>
    </row>
    <row r="2093" spans="1:2" x14ac:dyDescent="0.2">
      <c r="A2093" s="68">
        <v>41680</v>
      </c>
      <c r="B2093" s="67">
        <v>5.12</v>
      </c>
    </row>
    <row r="2094" spans="1:2" x14ac:dyDescent="0.2">
      <c r="A2094" s="68">
        <v>41681</v>
      </c>
      <c r="B2094" s="67">
        <v>5.14</v>
      </c>
    </row>
    <row r="2095" spans="1:2" x14ac:dyDescent="0.2">
      <c r="A2095" s="68">
        <v>41682</v>
      </c>
      <c r="B2095" s="67">
        <v>5.16</v>
      </c>
    </row>
    <row r="2096" spans="1:2" x14ac:dyDescent="0.2">
      <c r="A2096" s="68">
        <v>41683</v>
      </c>
      <c r="B2096" s="67">
        <v>5.12</v>
      </c>
    </row>
    <row r="2097" spans="1:2" x14ac:dyDescent="0.2">
      <c r="A2097" s="68">
        <v>41684</v>
      </c>
      <c r="B2097" s="67">
        <v>5.13</v>
      </c>
    </row>
    <row r="2098" spans="1:2" x14ac:dyDescent="0.2">
      <c r="A2098" s="68">
        <v>41687</v>
      </c>
      <c r="B2098" s="69" t="e">
        <f>NA()</f>
        <v>#N/A</v>
      </c>
    </row>
    <row r="2099" spans="1:2" x14ac:dyDescent="0.2">
      <c r="A2099" s="68">
        <v>41688</v>
      </c>
      <c r="B2099" s="67">
        <v>5.1100000000000003</v>
      </c>
    </row>
    <row r="2100" spans="1:2" x14ac:dyDescent="0.2">
      <c r="A2100" s="68">
        <v>41689</v>
      </c>
      <c r="B2100" s="67">
        <v>5.14</v>
      </c>
    </row>
    <row r="2101" spans="1:2" x14ac:dyDescent="0.2">
      <c r="A2101" s="68">
        <v>41690</v>
      </c>
      <c r="B2101" s="67">
        <v>5.15</v>
      </c>
    </row>
    <row r="2102" spans="1:2" x14ac:dyDescent="0.2">
      <c r="A2102" s="68">
        <v>41691</v>
      </c>
      <c r="B2102" s="67">
        <v>5.1100000000000003</v>
      </c>
    </row>
    <row r="2103" spans="1:2" x14ac:dyDescent="0.2">
      <c r="A2103" s="68">
        <v>41694</v>
      </c>
      <c r="B2103" s="67">
        <v>5.13</v>
      </c>
    </row>
    <row r="2104" spans="1:2" x14ac:dyDescent="0.2">
      <c r="A2104" s="68">
        <v>41695</v>
      </c>
      <c r="B2104" s="67">
        <v>5.08</v>
      </c>
    </row>
    <row r="2105" spans="1:2" x14ac:dyDescent="0.2">
      <c r="A2105" s="68">
        <v>41696</v>
      </c>
      <c r="B2105" s="67">
        <v>5.05</v>
      </c>
    </row>
    <row r="2106" spans="1:2" x14ac:dyDescent="0.2">
      <c r="A2106" s="68">
        <v>41697</v>
      </c>
      <c r="B2106" s="67">
        <v>5.01</v>
      </c>
    </row>
    <row r="2107" spans="1:2" x14ac:dyDescent="0.2">
      <c r="A2107" s="68">
        <v>41698</v>
      </c>
      <c r="B2107" s="67">
        <v>5.01</v>
      </c>
    </row>
    <row r="2108" spans="1:2" x14ac:dyDescent="0.2">
      <c r="A2108" s="68">
        <v>41701</v>
      </c>
      <c r="B2108" s="67">
        <v>4.97</v>
      </c>
    </row>
    <row r="2109" spans="1:2" x14ac:dyDescent="0.2">
      <c r="A2109" s="68">
        <v>41702</v>
      </c>
      <c r="B2109" s="67">
        <v>5.05</v>
      </c>
    </row>
    <row r="2110" spans="1:2" x14ac:dyDescent="0.2">
      <c r="A2110" s="68">
        <v>41703</v>
      </c>
      <c r="B2110" s="67">
        <v>5.0599999999999996</v>
      </c>
    </row>
    <row r="2111" spans="1:2" x14ac:dyDescent="0.2">
      <c r="A2111" s="68">
        <v>41704</v>
      </c>
      <c r="B2111" s="67">
        <v>5.1100000000000003</v>
      </c>
    </row>
    <row r="2112" spans="1:2" x14ac:dyDescent="0.2">
      <c r="A2112" s="68">
        <v>41705</v>
      </c>
      <c r="B2112" s="67">
        <v>5.14</v>
      </c>
    </row>
    <row r="2113" spans="1:2" x14ac:dyDescent="0.2">
      <c r="A2113" s="68">
        <v>41708</v>
      </c>
      <c r="B2113" s="67">
        <v>5.15</v>
      </c>
    </row>
    <row r="2114" spans="1:2" x14ac:dyDescent="0.2">
      <c r="A2114" s="68">
        <v>41709</v>
      </c>
      <c r="B2114" s="67">
        <v>5.14</v>
      </c>
    </row>
    <row r="2115" spans="1:2" x14ac:dyDescent="0.2">
      <c r="A2115" s="68">
        <v>41710</v>
      </c>
      <c r="B2115" s="67">
        <v>5.1100000000000003</v>
      </c>
    </row>
    <row r="2116" spans="1:2" x14ac:dyDescent="0.2">
      <c r="A2116" s="68">
        <v>41711</v>
      </c>
      <c r="B2116" s="67">
        <v>5.05</v>
      </c>
    </row>
    <row r="2117" spans="1:2" x14ac:dyDescent="0.2">
      <c r="A2117" s="68">
        <v>41712</v>
      </c>
      <c r="B2117" s="67">
        <v>5.05</v>
      </c>
    </row>
    <row r="2118" spans="1:2" x14ac:dyDescent="0.2">
      <c r="A2118" s="68">
        <v>41715</v>
      </c>
      <c r="B2118" s="67">
        <v>5.0999999999999996</v>
      </c>
    </row>
    <row r="2119" spans="1:2" x14ac:dyDescent="0.2">
      <c r="A2119" s="68">
        <v>41716</v>
      </c>
      <c r="B2119" s="67">
        <v>5.0999999999999996</v>
      </c>
    </row>
    <row r="2120" spans="1:2" x14ac:dyDescent="0.2">
      <c r="A2120" s="68">
        <v>41717</v>
      </c>
      <c r="B2120" s="67">
        <v>5.15</v>
      </c>
    </row>
    <row r="2121" spans="1:2" x14ac:dyDescent="0.2">
      <c r="A2121" s="68">
        <v>41718</v>
      </c>
      <c r="B2121" s="67">
        <v>5.13</v>
      </c>
    </row>
    <row r="2122" spans="1:2" x14ac:dyDescent="0.2">
      <c r="A2122" s="68">
        <v>41719</v>
      </c>
      <c r="B2122" s="67">
        <v>5.07</v>
      </c>
    </row>
    <row r="2123" spans="1:2" x14ac:dyDescent="0.2">
      <c r="A2123" s="68">
        <v>41722</v>
      </c>
      <c r="B2123" s="67">
        <v>5.03</v>
      </c>
    </row>
    <row r="2124" spans="1:2" x14ac:dyDescent="0.2">
      <c r="A2124" s="68">
        <v>41723</v>
      </c>
      <c r="B2124" s="67">
        <v>5.03</v>
      </c>
    </row>
    <row r="2125" spans="1:2" x14ac:dyDescent="0.2">
      <c r="A2125" s="68">
        <v>41724</v>
      </c>
      <c r="B2125" s="67">
        <v>4.99</v>
      </c>
    </row>
    <row r="2126" spans="1:2" x14ac:dyDescent="0.2">
      <c r="A2126" s="68">
        <v>41725</v>
      </c>
      <c r="B2126" s="67">
        <v>4.95</v>
      </c>
    </row>
    <row r="2127" spans="1:2" x14ac:dyDescent="0.2">
      <c r="A2127" s="68">
        <v>41726</v>
      </c>
      <c r="B2127" s="67">
        <v>4.9800000000000004</v>
      </c>
    </row>
    <row r="2128" spans="1:2" x14ac:dyDescent="0.2">
      <c r="A2128" s="68">
        <v>41729</v>
      </c>
      <c r="B2128" s="67">
        <v>4.99</v>
      </c>
    </row>
    <row r="2129" spans="1:2" x14ac:dyDescent="0.2">
      <c r="A2129" s="68">
        <v>41730</v>
      </c>
      <c r="B2129" s="67">
        <v>5.03</v>
      </c>
    </row>
    <row r="2130" spans="1:2" x14ac:dyDescent="0.2">
      <c r="A2130" s="68">
        <v>41731</v>
      </c>
      <c r="B2130" s="67">
        <v>5.07</v>
      </c>
    </row>
    <row r="2131" spans="1:2" x14ac:dyDescent="0.2">
      <c r="A2131" s="68">
        <v>41732</v>
      </c>
      <c r="B2131" s="67">
        <v>5.04</v>
      </c>
    </row>
    <row r="2132" spans="1:2" x14ac:dyDescent="0.2">
      <c r="A2132" s="68">
        <v>41733</v>
      </c>
      <c r="B2132" s="67">
        <v>4.99</v>
      </c>
    </row>
    <row r="2133" spans="1:2" x14ac:dyDescent="0.2">
      <c r="A2133" s="68">
        <v>41736</v>
      </c>
      <c r="B2133" s="67">
        <v>4.95</v>
      </c>
    </row>
    <row r="2134" spans="1:2" x14ac:dyDescent="0.2">
      <c r="A2134" s="68">
        <v>41737</v>
      </c>
      <c r="B2134" s="67">
        <v>4.95</v>
      </c>
    </row>
    <row r="2135" spans="1:2" x14ac:dyDescent="0.2">
      <c r="A2135" s="68">
        <v>41738</v>
      </c>
      <c r="B2135" s="67">
        <v>4.96</v>
      </c>
    </row>
    <row r="2136" spans="1:2" x14ac:dyDescent="0.2">
      <c r="A2136" s="68">
        <v>41739</v>
      </c>
      <c r="B2136" s="67">
        <v>4.8899999999999997</v>
      </c>
    </row>
    <row r="2137" spans="1:2" x14ac:dyDescent="0.2">
      <c r="A2137" s="68">
        <v>41740</v>
      </c>
      <c r="B2137" s="67">
        <v>4.8600000000000003</v>
      </c>
    </row>
    <row r="2138" spans="1:2" x14ac:dyDescent="0.2">
      <c r="A2138" s="68">
        <v>41743</v>
      </c>
      <c r="B2138" s="67">
        <v>4.87</v>
      </c>
    </row>
    <row r="2139" spans="1:2" x14ac:dyDescent="0.2">
      <c r="A2139" s="68">
        <v>41744</v>
      </c>
      <c r="B2139" s="67">
        <v>4.84</v>
      </c>
    </row>
    <row r="2140" spans="1:2" x14ac:dyDescent="0.2">
      <c r="A2140" s="68">
        <v>41745</v>
      </c>
      <c r="B2140" s="67">
        <v>4.84</v>
      </c>
    </row>
    <row r="2141" spans="1:2" x14ac:dyDescent="0.2">
      <c r="A2141" s="68">
        <v>41746</v>
      </c>
      <c r="B2141" s="67">
        <v>4.8899999999999997</v>
      </c>
    </row>
    <row r="2142" spans="1:2" x14ac:dyDescent="0.2">
      <c r="A2142" s="68">
        <v>41747</v>
      </c>
      <c r="B2142" s="69" t="e">
        <f>NA()</f>
        <v>#N/A</v>
      </c>
    </row>
    <row r="2143" spans="1:2" x14ac:dyDescent="0.2">
      <c r="A2143" s="68">
        <v>41750</v>
      </c>
      <c r="B2143" s="67">
        <v>4.91</v>
      </c>
    </row>
    <row r="2144" spans="1:2" x14ac:dyDescent="0.2">
      <c r="A2144" s="68">
        <v>41751</v>
      </c>
      <c r="B2144" s="67">
        <v>4.88</v>
      </c>
    </row>
    <row r="2145" spans="1:2" x14ac:dyDescent="0.2">
      <c r="A2145" s="68">
        <v>41752</v>
      </c>
      <c r="B2145" s="67">
        <v>4.8499999999999996</v>
      </c>
    </row>
    <row r="2146" spans="1:2" x14ac:dyDescent="0.2">
      <c r="A2146" s="68">
        <v>41753</v>
      </c>
      <c r="B2146" s="67">
        <v>4.84</v>
      </c>
    </row>
    <row r="2147" spans="1:2" x14ac:dyDescent="0.2">
      <c r="A2147" s="68">
        <v>41754</v>
      </c>
      <c r="B2147" s="67">
        <v>4.8099999999999996</v>
      </c>
    </row>
    <row r="2148" spans="1:2" x14ac:dyDescent="0.2">
      <c r="A2148" s="68">
        <v>41757</v>
      </c>
      <c r="B2148" s="67">
        <v>4.83</v>
      </c>
    </row>
    <row r="2149" spans="1:2" x14ac:dyDescent="0.2">
      <c r="A2149" s="68">
        <v>41758</v>
      </c>
      <c r="B2149" s="67">
        <v>4.8600000000000003</v>
      </c>
    </row>
    <row r="2150" spans="1:2" x14ac:dyDescent="0.2">
      <c r="A2150" s="68">
        <v>41759</v>
      </c>
      <c r="B2150" s="67">
        <v>4.83</v>
      </c>
    </row>
    <row r="2151" spans="1:2" x14ac:dyDescent="0.2">
      <c r="A2151" s="68">
        <v>41760</v>
      </c>
      <c r="B2151" s="67">
        <v>4.7699999999999996</v>
      </c>
    </row>
    <row r="2152" spans="1:2" x14ac:dyDescent="0.2">
      <c r="A2152" s="68">
        <v>41761</v>
      </c>
      <c r="B2152" s="67">
        <v>4.74</v>
      </c>
    </row>
    <row r="2153" spans="1:2" x14ac:dyDescent="0.2">
      <c r="A2153" s="68">
        <v>41764</v>
      </c>
      <c r="B2153" s="67">
        <v>4.78</v>
      </c>
    </row>
    <row r="2154" spans="1:2" x14ac:dyDescent="0.2">
      <c r="A2154" s="68">
        <v>41765</v>
      </c>
      <c r="B2154" s="67">
        <v>4.76</v>
      </c>
    </row>
    <row r="2155" spans="1:2" x14ac:dyDescent="0.2">
      <c r="A2155" s="68">
        <v>41766</v>
      </c>
      <c r="B2155" s="67">
        <v>4.78</v>
      </c>
    </row>
    <row r="2156" spans="1:2" x14ac:dyDescent="0.2">
      <c r="A2156" s="68">
        <v>41767</v>
      </c>
      <c r="B2156" s="67">
        <v>4.79</v>
      </c>
    </row>
    <row r="2157" spans="1:2" x14ac:dyDescent="0.2">
      <c r="A2157" s="68">
        <v>41768</v>
      </c>
      <c r="B2157" s="67">
        <v>4.83</v>
      </c>
    </row>
    <row r="2158" spans="1:2" x14ac:dyDescent="0.2">
      <c r="A2158" s="68">
        <v>41771</v>
      </c>
      <c r="B2158" s="67">
        <v>4.8600000000000003</v>
      </c>
    </row>
    <row r="2159" spans="1:2" x14ac:dyDescent="0.2">
      <c r="A2159" s="68">
        <v>41772</v>
      </c>
      <c r="B2159" s="67">
        <v>4.82</v>
      </c>
    </row>
    <row r="2160" spans="1:2" x14ac:dyDescent="0.2">
      <c r="A2160" s="68">
        <v>41773</v>
      </c>
      <c r="B2160" s="67">
        <v>4.74</v>
      </c>
    </row>
    <row r="2161" spans="1:2" x14ac:dyDescent="0.2">
      <c r="A2161" s="68">
        <v>41774</v>
      </c>
      <c r="B2161" s="67">
        <v>4.72</v>
      </c>
    </row>
    <row r="2162" spans="1:2" x14ac:dyDescent="0.2">
      <c r="A2162" s="68">
        <v>41775</v>
      </c>
      <c r="B2162" s="67">
        <v>4.72</v>
      </c>
    </row>
    <row r="2163" spans="1:2" x14ac:dyDescent="0.2">
      <c r="A2163" s="68">
        <v>41778</v>
      </c>
      <c r="B2163" s="67">
        <v>4.76</v>
      </c>
    </row>
    <row r="2164" spans="1:2" x14ac:dyDescent="0.2">
      <c r="A2164" s="68">
        <v>41779</v>
      </c>
      <c r="B2164" s="67">
        <v>4.75</v>
      </c>
    </row>
    <row r="2165" spans="1:2" x14ac:dyDescent="0.2">
      <c r="A2165" s="68">
        <v>41780</v>
      </c>
      <c r="B2165" s="67">
        <v>4.8</v>
      </c>
    </row>
    <row r="2166" spans="1:2" x14ac:dyDescent="0.2">
      <c r="A2166" s="68">
        <v>41781</v>
      </c>
      <c r="B2166" s="67">
        <v>4.8099999999999996</v>
      </c>
    </row>
    <row r="2167" spans="1:2" x14ac:dyDescent="0.2">
      <c r="A2167" s="68">
        <v>41782</v>
      </c>
      <c r="B2167" s="67">
        <v>4.78</v>
      </c>
    </row>
    <row r="2168" spans="1:2" x14ac:dyDescent="0.2">
      <c r="A2168" s="68">
        <v>41785</v>
      </c>
      <c r="B2168" s="69" t="e">
        <f>NA()</f>
        <v>#N/A</v>
      </c>
    </row>
    <row r="2169" spans="1:2" x14ac:dyDescent="0.2">
      <c r="A2169" s="68">
        <v>41786</v>
      </c>
      <c r="B2169" s="67">
        <v>4.75</v>
      </c>
    </row>
    <row r="2170" spans="1:2" x14ac:dyDescent="0.2">
      <c r="A2170" s="68">
        <v>41787</v>
      </c>
      <c r="B2170" s="67">
        <v>4.67</v>
      </c>
    </row>
    <row r="2171" spans="1:2" x14ac:dyDescent="0.2">
      <c r="A2171" s="68">
        <v>41788</v>
      </c>
      <c r="B2171" s="67">
        <v>4.6900000000000004</v>
      </c>
    </row>
    <row r="2172" spans="1:2" x14ac:dyDescent="0.2">
      <c r="A2172" s="68">
        <v>41789</v>
      </c>
      <c r="B2172" s="67">
        <v>4.7</v>
      </c>
    </row>
    <row r="2173" spans="1:2" x14ac:dyDescent="0.2">
      <c r="A2173" s="68">
        <v>41792</v>
      </c>
      <c r="B2173" s="67">
        <v>4.76</v>
      </c>
    </row>
    <row r="2174" spans="1:2" x14ac:dyDescent="0.2">
      <c r="A2174" s="68">
        <v>41793</v>
      </c>
      <c r="B2174" s="67">
        <v>4.82</v>
      </c>
    </row>
    <row r="2175" spans="1:2" x14ac:dyDescent="0.2">
      <c r="A2175" s="68">
        <v>41794</v>
      </c>
      <c r="B2175" s="67">
        <v>4.84</v>
      </c>
    </row>
    <row r="2176" spans="1:2" x14ac:dyDescent="0.2">
      <c r="A2176" s="68">
        <v>41795</v>
      </c>
      <c r="B2176" s="67">
        <v>4.83</v>
      </c>
    </row>
    <row r="2177" spans="1:2" x14ac:dyDescent="0.2">
      <c r="A2177" s="68">
        <v>41796</v>
      </c>
      <c r="B2177" s="67">
        <v>4.83</v>
      </c>
    </row>
    <row r="2178" spans="1:2" x14ac:dyDescent="0.2">
      <c r="A2178" s="68">
        <v>41799</v>
      </c>
      <c r="B2178" s="67">
        <v>4.84</v>
      </c>
    </row>
    <row r="2179" spans="1:2" x14ac:dyDescent="0.2">
      <c r="A2179" s="68">
        <v>41800</v>
      </c>
      <c r="B2179" s="67">
        <v>4.8499999999999996</v>
      </c>
    </row>
    <row r="2180" spans="1:2" x14ac:dyDescent="0.2">
      <c r="A2180" s="68">
        <v>41801</v>
      </c>
      <c r="B2180" s="67">
        <v>4.8499999999999996</v>
      </c>
    </row>
    <row r="2181" spans="1:2" x14ac:dyDescent="0.2">
      <c r="A2181" s="68">
        <v>41802</v>
      </c>
      <c r="B2181" s="67">
        <v>4.79</v>
      </c>
    </row>
    <row r="2182" spans="1:2" x14ac:dyDescent="0.2">
      <c r="A2182" s="68">
        <v>41803</v>
      </c>
      <c r="B2182" s="67">
        <v>4.79</v>
      </c>
    </row>
    <row r="2183" spans="1:2" x14ac:dyDescent="0.2">
      <c r="A2183" s="68">
        <v>41806</v>
      </c>
      <c r="B2183" s="67">
        <v>4.78</v>
      </c>
    </row>
    <row r="2184" spans="1:2" x14ac:dyDescent="0.2">
      <c r="A2184" s="68">
        <v>41807</v>
      </c>
      <c r="B2184" s="67">
        <v>4.83</v>
      </c>
    </row>
    <row r="2185" spans="1:2" x14ac:dyDescent="0.2">
      <c r="A2185" s="68">
        <v>41808</v>
      </c>
      <c r="B2185" s="67">
        <v>4.8</v>
      </c>
    </row>
    <row r="2186" spans="1:2" x14ac:dyDescent="0.2">
      <c r="A2186" s="68">
        <v>41809</v>
      </c>
      <c r="B2186" s="67">
        <v>4.83</v>
      </c>
    </row>
    <row r="2187" spans="1:2" x14ac:dyDescent="0.2">
      <c r="A2187" s="68">
        <v>41810</v>
      </c>
      <c r="B2187" s="67">
        <v>4.83</v>
      </c>
    </row>
    <row r="2188" spans="1:2" x14ac:dyDescent="0.2">
      <c r="A2188" s="68">
        <v>41813</v>
      </c>
      <c r="B2188" s="67">
        <v>4.82</v>
      </c>
    </row>
    <row r="2189" spans="1:2" x14ac:dyDescent="0.2">
      <c r="A2189" s="68">
        <v>41814</v>
      </c>
      <c r="B2189" s="67">
        <v>4.7699999999999996</v>
      </c>
    </row>
    <row r="2190" spans="1:2" x14ac:dyDescent="0.2">
      <c r="A2190" s="68">
        <v>41815</v>
      </c>
      <c r="B2190" s="67">
        <v>4.75</v>
      </c>
    </row>
    <row r="2191" spans="1:2" x14ac:dyDescent="0.2">
      <c r="A2191" s="68">
        <v>41816</v>
      </c>
      <c r="B2191" s="67">
        <v>4.71</v>
      </c>
    </row>
    <row r="2192" spans="1:2" x14ac:dyDescent="0.2">
      <c r="A2192" s="68">
        <v>41817</v>
      </c>
      <c r="B2192" s="67">
        <v>4.74</v>
      </c>
    </row>
    <row r="2193" spans="1:2" x14ac:dyDescent="0.2">
      <c r="A2193" s="68">
        <v>41820</v>
      </c>
      <c r="B2193" s="67">
        <v>4.71</v>
      </c>
    </row>
    <row r="2194" spans="1:2" x14ac:dyDescent="0.2">
      <c r="A2194" s="68">
        <v>41821</v>
      </c>
      <c r="B2194" s="67">
        <v>4.7699999999999996</v>
      </c>
    </row>
    <row r="2195" spans="1:2" x14ac:dyDescent="0.2">
      <c r="A2195" s="68">
        <v>41822</v>
      </c>
      <c r="B2195" s="67">
        <v>4.84</v>
      </c>
    </row>
    <row r="2196" spans="1:2" x14ac:dyDescent="0.2">
      <c r="A2196" s="68">
        <v>41823</v>
      </c>
      <c r="B2196" s="67">
        <v>4.8600000000000003</v>
      </c>
    </row>
    <row r="2197" spans="1:2" x14ac:dyDescent="0.2">
      <c r="A2197" s="68">
        <v>41824</v>
      </c>
      <c r="B2197" s="69" t="e">
        <f>NA()</f>
        <v>#N/A</v>
      </c>
    </row>
    <row r="2198" spans="1:2" x14ac:dyDescent="0.2">
      <c r="A2198" s="68">
        <v>41827</v>
      </c>
      <c r="B2198" s="67">
        <v>4.8099999999999996</v>
      </c>
    </row>
    <row r="2199" spans="1:2" x14ac:dyDescent="0.2">
      <c r="A2199" s="68">
        <v>41828</v>
      </c>
      <c r="B2199" s="67">
        <v>4.76</v>
      </c>
    </row>
    <row r="2200" spans="1:2" x14ac:dyDescent="0.2">
      <c r="A2200" s="68">
        <v>41829</v>
      </c>
      <c r="B2200" s="67">
        <v>4.74</v>
      </c>
    </row>
    <row r="2201" spans="1:2" x14ac:dyDescent="0.2">
      <c r="A2201" s="68">
        <v>41830</v>
      </c>
      <c r="B2201" s="67">
        <v>4.75</v>
      </c>
    </row>
    <row r="2202" spans="1:2" x14ac:dyDescent="0.2">
      <c r="A2202" s="68">
        <v>41831</v>
      </c>
      <c r="B2202" s="67">
        <v>4.7300000000000004</v>
      </c>
    </row>
    <row r="2203" spans="1:2" x14ac:dyDescent="0.2">
      <c r="A2203" s="68">
        <v>41834</v>
      </c>
      <c r="B2203" s="67">
        <v>4.76</v>
      </c>
    </row>
    <row r="2204" spans="1:2" x14ac:dyDescent="0.2">
      <c r="A2204" s="68">
        <v>41835</v>
      </c>
      <c r="B2204" s="67">
        <v>4.76</v>
      </c>
    </row>
    <row r="2205" spans="1:2" x14ac:dyDescent="0.2">
      <c r="A2205" s="68">
        <v>41836</v>
      </c>
      <c r="B2205" s="67">
        <v>4.74</v>
      </c>
    </row>
    <row r="2206" spans="1:2" x14ac:dyDescent="0.2">
      <c r="A2206" s="68">
        <v>41837</v>
      </c>
      <c r="B2206" s="67">
        <v>4.6900000000000004</v>
      </c>
    </row>
    <row r="2207" spans="1:2" x14ac:dyDescent="0.2">
      <c r="A2207" s="68">
        <v>41838</v>
      </c>
      <c r="B2207" s="67">
        <v>4.7</v>
      </c>
    </row>
    <row r="2208" spans="1:2" x14ac:dyDescent="0.2">
      <c r="A2208" s="68">
        <v>41841</v>
      </c>
      <c r="B2208" s="67">
        <v>4.68</v>
      </c>
    </row>
    <row r="2209" spans="1:2" x14ac:dyDescent="0.2">
      <c r="A2209" s="68">
        <v>41842</v>
      </c>
      <c r="B2209" s="67">
        <v>4.67</v>
      </c>
    </row>
    <row r="2210" spans="1:2" x14ac:dyDescent="0.2">
      <c r="A2210" s="68">
        <v>41843</v>
      </c>
      <c r="B2210" s="67">
        <v>4.68</v>
      </c>
    </row>
    <row r="2211" spans="1:2" x14ac:dyDescent="0.2">
      <c r="A2211" s="68">
        <v>41844</v>
      </c>
      <c r="B2211" s="67">
        <v>4.72</v>
      </c>
    </row>
    <row r="2212" spans="1:2" x14ac:dyDescent="0.2">
      <c r="A2212" s="68">
        <v>41845</v>
      </c>
      <c r="B2212" s="67">
        <v>4.67</v>
      </c>
    </row>
    <row r="2213" spans="1:2" x14ac:dyDescent="0.2">
      <c r="A2213" s="68">
        <v>41848</v>
      </c>
      <c r="B2213" s="67">
        <v>4.6900000000000004</v>
      </c>
    </row>
    <row r="2214" spans="1:2" x14ac:dyDescent="0.2">
      <c r="A2214" s="68">
        <v>41849</v>
      </c>
      <c r="B2214" s="67">
        <v>4.6500000000000004</v>
      </c>
    </row>
    <row r="2215" spans="1:2" x14ac:dyDescent="0.2">
      <c r="A2215" s="68">
        <v>41850</v>
      </c>
      <c r="B2215" s="67">
        <v>4.74</v>
      </c>
    </row>
    <row r="2216" spans="1:2" x14ac:dyDescent="0.2">
      <c r="A2216" s="68">
        <v>41851</v>
      </c>
      <c r="B2216" s="67">
        <v>4.75</v>
      </c>
    </row>
    <row r="2217" spans="1:2" x14ac:dyDescent="0.2">
      <c r="A2217" s="68">
        <v>41852</v>
      </c>
      <c r="B2217" s="67">
        <v>4.75</v>
      </c>
    </row>
    <row r="2218" spans="1:2" x14ac:dyDescent="0.2">
      <c r="A2218" s="68">
        <v>41855</v>
      </c>
      <c r="B2218" s="67">
        <v>4.75</v>
      </c>
    </row>
    <row r="2219" spans="1:2" x14ac:dyDescent="0.2">
      <c r="A2219" s="68">
        <v>41856</v>
      </c>
      <c r="B2219" s="67">
        <v>4.74</v>
      </c>
    </row>
    <row r="2220" spans="1:2" x14ac:dyDescent="0.2">
      <c r="A2220" s="68">
        <v>41857</v>
      </c>
      <c r="B2220" s="67">
        <v>4.75</v>
      </c>
    </row>
    <row r="2221" spans="1:2" x14ac:dyDescent="0.2">
      <c r="A2221" s="68">
        <v>41858</v>
      </c>
      <c r="B2221" s="67">
        <v>4.71</v>
      </c>
    </row>
    <row r="2222" spans="1:2" x14ac:dyDescent="0.2">
      <c r="A2222" s="68">
        <v>41859</v>
      </c>
      <c r="B2222" s="67">
        <v>4.71</v>
      </c>
    </row>
    <row r="2223" spans="1:2" x14ac:dyDescent="0.2">
      <c r="A2223" s="68">
        <v>41862</v>
      </c>
      <c r="B2223" s="67">
        <v>4.72</v>
      </c>
    </row>
    <row r="2224" spans="1:2" x14ac:dyDescent="0.2">
      <c r="A2224" s="68">
        <v>41863</v>
      </c>
      <c r="B2224" s="67">
        <v>4.75</v>
      </c>
    </row>
    <row r="2225" spans="1:2" x14ac:dyDescent="0.2">
      <c r="A2225" s="68">
        <v>41864</v>
      </c>
      <c r="B2225" s="67">
        <v>4.74</v>
      </c>
    </row>
    <row r="2226" spans="1:2" x14ac:dyDescent="0.2">
      <c r="A2226" s="68">
        <v>41865</v>
      </c>
      <c r="B2226" s="67">
        <v>4.6900000000000004</v>
      </c>
    </row>
    <row r="2227" spans="1:2" x14ac:dyDescent="0.2">
      <c r="A2227" s="68">
        <v>41866</v>
      </c>
      <c r="B2227" s="67">
        <v>4.63</v>
      </c>
    </row>
    <row r="2228" spans="1:2" x14ac:dyDescent="0.2">
      <c r="A2228" s="68">
        <v>41869</v>
      </c>
      <c r="B2228" s="67">
        <v>4.7</v>
      </c>
    </row>
    <row r="2229" spans="1:2" x14ac:dyDescent="0.2">
      <c r="A2229" s="68">
        <v>41870</v>
      </c>
      <c r="B2229" s="67">
        <v>4.7300000000000004</v>
      </c>
    </row>
    <row r="2230" spans="1:2" x14ac:dyDescent="0.2">
      <c r="A2230" s="68">
        <v>41871</v>
      </c>
      <c r="B2230" s="67">
        <v>4.7300000000000004</v>
      </c>
    </row>
    <row r="2231" spans="1:2" x14ac:dyDescent="0.2">
      <c r="A2231" s="68">
        <v>41872</v>
      </c>
      <c r="B2231" s="67">
        <v>4.6900000000000004</v>
      </c>
    </row>
    <row r="2232" spans="1:2" x14ac:dyDescent="0.2">
      <c r="A2232" s="68">
        <v>41873</v>
      </c>
      <c r="B2232" s="67">
        <v>4.66</v>
      </c>
    </row>
    <row r="2233" spans="1:2" x14ac:dyDescent="0.2">
      <c r="A2233" s="68">
        <v>41876</v>
      </c>
      <c r="B2233" s="67">
        <v>4.6399999999999997</v>
      </c>
    </row>
    <row r="2234" spans="1:2" x14ac:dyDescent="0.2">
      <c r="A2234" s="68">
        <v>41877</v>
      </c>
      <c r="B2234" s="67">
        <v>4.6500000000000004</v>
      </c>
    </row>
    <row r="2235" spans="1:2" x14ac:dyDescent="0.2">
      <c r="A2235" s="68">
        <v>41878</v>
      </c>
      <c r="B2235" s="67">
        <v>4.6100000000000003</v>
      </c>
    </row>
    <row r="2236" spans="1:2" x14ac:dyDescent="0.2">
      <c r="A2236" s="68">
        <v>41879</v>
      </c>
      <c r="B2236" s="67">
        <v>4.57</v>
      </c>
    </row>
    <row r="2237" spans="1:2" x14ac:dyDescent="0.2">
      <c r="A2237" s="68">
        <v>41880</v>
      </c>
      <c r="B2237" s="67">
        <v>4.58</v>
      </c>
    </row>
    <row r="2238" spans="1:2" x14ac:dyDescent="0.2">
      <c r="A2238" s="68">
        <v>41883</v>
      </c>
      <c r="B2238" s="69" t="e">
        <f>NA()</f>
        <v>#N/A</v>
      </c>
    </row>
    <row r="2239" spans="1:2" x14ac:dyDescent="0.2">
      <c r="A2239" s="68">
        <v>41884</v>
      </c>
      <c r="B2239" s="67">
        <v>4.67</v>
      </c>
    </row>
    <row r="2240" spans="1:2" x14ac:dyDescent="0.2">
      <c r="A2240" s="68">
        <v>41885</v>
      </c>
      <c r="B2240" s="67">
        <v>4.6500000000000004</v>
      </c>
    </row>
    <row r="2241" spans="1:2" x14ac:dyDescent="0.2">
      <c r="A2241" s="68">
        <v>41886</v>
      </c>
      <c r="B2241" s="67">
        <v>4.7</v>
      </c>
    </row>
    <row r="2242" spans="1:2" x14ac:dyDescent="0.2">
      <c r="A2242" s="68">
        <v>41887</v>
      </c>
      <c r="B2242" s="67">
        <v>4.75</v>
      </c>
    </row>
    <row r="2243" spans="1:2" x14ac:dyDescent="0.2">
      <c r="A2243" s="68">
        <v>41890</v>
      </c>
      <c r="B2243" s="67">
        <v>4.74</v>
      </c>
    </row>
    <row r="2244" spans="1:2" x14ac:dyDescent="0.2">
      <c r="A2244" s="68">
        <v>41891</v>
      </c>
      <c r="B2244" s="67">
        <v>4.75</v>
      </c>
    </row>
    <row r="2245" spans="1:2" x14ac:dyDescent="0.2">
      <c r="A2245" s="68">
        <v>41892</v>
      </c>
      <c r="B2245" s="67">
        <v>4.8</v>
      </c>
    </row>
    <row r="2246" spans="1:2" x14ac:dyDescent="0.2">
      <c r="A2246" s="68">
        <v>41893</v>
      </c>
      <c r="B2246" s="67">
        <v>4.79</v>
      </c>
    </row>
    <row r="2247" spans="1:2" x14ac:dyDescent="0.2">
      <c r="A2247" s="68">
        <v>41894</v>
      </c>
      <c r="B2247" s="67">
        <v>4.8899999999999997</v>
      </c>
    </row>
    <row r="2248" spans="1:2" x14ac:dyDescent="0.2">
      <c r="A2248" s="68">
        <v>41897</v>
      </c>
      <c r="B2248" s="67">
        <v>4.88</v>
      </c>
    </row>
    <row r="2249" spans="1:2" x14ac:dyDescent="0.2">
      <c r="A2249" s="68">
        <v>41898</v>
      </c>
      <c r="B2249" s="67">
        <v>4.9000000000000004</v>
      </c>
    </row>
    <row r="2250" spans="1:2" x14ac:dyDescent="0.2">
      <c r="A2250" s="68">
        <v>41899</v>
      </c>
      <c r="B2250" s="67">
        <v>4.91</v>
      </c>
    </row>
    <row r="2251" spans="1:2" x14ac:dyDescent="0.2">
      <c r="A2251" s="68">
        <v>41900</v>
      </c>
      <c r="B2251" s="67">
        <v>4.91</v>
      </c>
    </row>
    <row r="2252" spans="1:2" x14ac:dyDescent="0.2">
      <c r="A2252" s="68">
        <v>41901</v>
      </c>
      <c r="B2252" s="67">
        <v>4.8499999999999996</v>
      </c>
    </row>
    <row r="2253" spans="1:2" x14ac:dyDescent="0.2">
      <c r="A2253" s="68">
        <v>41904</v>
      </c>
      <c r="B2253" s="67">
        <v>4.84</v>
      </c>
    </row>
    <row r="2254" spans="1:2" x14ac:dyDescent="0.2">
      <c r="A2254" s="68">
        <v>41905</v>
      </c>
      <c r="B2254" s="67">
        <v>4.8</v>
      </c>
    </row>
    <row r="2255" spans="1:2" x14ac:dyDescent="0.2">
      <c r="A2255" s="68">
        <v>41906</v>
      </c>
      <c r="B2255" s="67">
        <v>4.84</v>
      </c>
    </row>
    <row r="2256" spans="1:2" x14ac:dyDescent="0.2">
      <c r="A2256" s="68">
        <v>41907</v>
      </c>
      <c r="B2256" s="67">
        <v>4.79</v>
      </c>
    </row>
    <row r="2257" spans="1:2" x14ac:dyDescent="0.2">
      <c r="A2257" s="68">
        <v>41908</v>
      </c>
      <c r="B2257" s="67">
        <v>4.8099999999999996</v>
      </c>
    </row>
    <row r="2258" spans="1:2" x14ac:dyDescent="0.2">
      <c r="A2258" s="68">
        <v>41911</v>
      </c>
      <c r="B2258" s="67">
        <v>4.7699999999999996</v>
      </c>
    </row>
    <row r="2259" spans="1:2" x14ac:dyDescent="0.2">
      <c r="A2259" s="68">
        <v>41912</v>
      </c>
      <c r="B2259" s="67">
        <v>4.8099999999999996</v>
      </c>
    </row>
    <row r="2260" spans="1:2" x14ac:dyDescent="0.2">
      <c r="A2260" s="68">
        <v>41913</v>
      </c>
      <c r="B2260" s="67">
        <v>4.7300000000000004</v>
      </c>
    </row>
    <row r="2261" spans="1:2" x14ac:dyDescent="0.2">
      <c r="A2261" s="68">
        <v>41914</v>
      </c>
      <c r="B2261" s="67">
        <v>4.76</v>
      </c>
    </row>
    <row r="2262" spans="1:2" x14ac:dyDescent="0.2">
      <c r="A2262" s="68">
        <v>41915</v>
      </c>
      <c r="B2262" s="67">
        <v>4.74</v>
      </c>
    </row>
    <row r="2263" spans="1:2" x14ac:dyDescent="0.2">
      <c r="A2263" s="68">
        <v>41918</v>
      </c>
      <c r="B2263" s="67">
        <v>4.7300000000000004</v>
      </c>
    </row>
    <row r="2264" spans="1:2" x14ac:dyDescent="0.2">
      <c r="A2264" s="68">
        <v>41919</v>
      </c>
      <c r="B2264" s="67">
        <v>4.66</v>
      </c>
    </row>
    <row r="2265" spans="1:2" x14ac:dyDescent="0.2">
      <c r="A2265" s="68">
        <v>41920</v>
      </c>
      <c r="B2265" s="67">
        <v>4.67</v>
      </c>
    </row>
    <row r="2266" spans="1:2" x14ac:dyDescent="0.2">
      <c r="A2266" s="68">
        <v>41921</v>
      </c>
      <c r="B2266" s="67">
        <v>4.68</v>
      </c>
    </row>
    <row r="2267" spans="1:2" x14ac:dyDescent="0.2">
      <c r="A2267" s="68">
        <v>41922</v>
      </c>
      <c r="B2267" s="67">
        <v>4.67</v>
      </c>
    </row>
    <row r="2268" spans="1:2" x14ac:dyDescent="0.2">
      <c r="A2268" s="68">
        <v>41925</v>
      </c>
      <c r="B2268" s="69" t="e">
        <f>NA()</f>
        <v>#N/A</v>
      </c>
    </row>
    <row r="2269" spans="1:2" x14ac:dyDescent="0.2">
      <c r="A2269" s="68">
        <v>41926</v>
      </c>
      <c r="B2269" s="67">
        <v>4.5999999999999996</v>
      </c>
    </row>
    <row r="2270" spans="1:2" x14ac:dyDescent="0.2">
      <c r="A2270" s="68">
        <v>41927</v>
      </c>
      <c r="B2270" s="67">
        <v>4.59</v>
      </c>
    </row>
    <row r="2271" spans="1:2" x14ac:dyDescent="0.2">
      <c r="A2271" s="68">
        <v>41928</v>
      </c>
      <c r="B2271" s="67">
        <v>4.6399999999999997</v>
      </c>
    </row>
    <row r="2272" spans="1:2" x14ac:dyDescent="0.2">
      <c r="A2272" s="68">
        <v>41929</v>
      </c>
      <c r="B2272" s="67">
        <v>4.66</v>
      </c>
    </row>
    <row r="2273" spans="1:2" x14ac:dyDescent="0.2">
      <c r="A2273" s="68">
        <v>41932</v>
      </c>
      <c r="B2273" s="67">
        <v>4.6500000000000004</v>
      </c>
    </row>
    <row r="2274" spans="1:2" x14ac:dyDescent="0.2">
      <c r="A2274" s="68">
        <v>41933</v>
      </c>
      <c r="B2274" s="67">
        <v>4.66</v>
      </c>
    </row>
    <row r="2275" spans="1:2" x14ac:dyDescent="0.2">
      <c r="A2275" s="68">
        <v>41934</v>
      </c>
      <c r="B2275" s="67">
        <v>4.67</v>
      </c>
    </row>
    <row r="2276" spans="1:2" x14ac:dyDescent="0.2">
      <c r="A2276" s="68">
        <v>41935</v>
      </c>
      <c r="B2276" s="67">
        <v>4.71</v>
      </c>
    </row>
    <row r="2277" spans="1:2" x14ac:dyDescent="0.2">
      <c r="A2277" s="68">
        <v>41936</v>
      </c>
      <c r="B2277" s="67">
        <v>4.72</v>
      </c>
    </row>
    <row r="2278" spans="1:2" x14ac:dyDescent="0.2">
      <c r="A2278" s="68">
        <v>41939</v>
      </c>
      <c r="B2278" s="67">
        <v>4.71</v>
      </c>
    </row>
    <row r="2279" spans="1:2" x14ac:dyDescent="0.2">
      <c r="A2279" s="68">
        <v>41940</v>
      </c>
      <c r="B2279" s="67">
        <v>4.7300000000000004</v>
      </c>
    </row>
    <row r="2280" spans="1:2" x14ac:dyDescent="0.2">
      <c r="A2280" s="68">
        <v>41941</v>
      </c>
      <c r="B2280" s="67">
        <v>4.7</v>
      </c>
    </row>
    <row r="2281" spans="1:2" x14ac:dyDescent="0.2">
      <c r="A2281" s="68">
        <v>41942</v>
      </c>
      <c r="B2281" s="67">
        <v>4.71</v>
      </c>
    </row>
    <row r="2282" spans="1:2" x14ac:dyDescent="0.2">
      <c r="A2282" s="68">
        <v>41943</v>
      </c>
      <c r="B2282" s="67">
        <v>4.74</v>
      </c>
    </row>
    <row r="2283" spans="1:2" x14ac:dyDescent="0.2">
      <c r="A2283" s="68">
        <v>41946</v>
      </c>
      <c r="B2283" s="67">
        <v>4.75</v>
      </c>
    </row>
    <row r="2284" spans="1:2" x14ac:dyDescent="0.2">
      <c r="A2284" s="68">
        <v>41947</v>
      </c>
      <c r="B2284" s="67">
        <v>4.74</v>
      </c>
    </row>
    <row r="2285" spans="1:2" x14ac:dyDescent="0.2">
      <c r="A2285" s="68">
        <v>41948</v>
      </c>
      <c r="B2285" s="67">
        <v>4.75</v>
      </c>
    </row>
    <row r="2286" spans="1:2" x14ac:dyDescent="0.2">
      <c r="A2286" s="68">
        <v>41949</v>
      </c>
      <c r="B2286" s="67">
        <v>4.79</v>
      </c>
    </row>
    <row r="2287" spans="1:2" x14ac:dyDescent="0.2">
      <c r="A2287" s="68">
        <v>41950</v>
      </c>
      <c r="B2287" s="67">
        <v>4.75</v>
      </c>
    </row>
    <row r="2288" spans="1:2" x14ac:dyDescent="0.2">
      <c r="A2288" s="68">
        <v>41953</v>
      </c>
      <c r="B2288" s="67">
        <v>4.79</v>
      </c>
    </row>
    <row r="2289" spans="1:2" x14ac:dyDescent="0.2">
      <c r="A2289" s="68">
        <v>41954</v>
      </c>
      <c r="B2289" s="69" t="e">
        <f>NA()</f>
        <v>#N/A</v>
      </c>
    </row>
    <row r="2290" spans="1:2" x14ac:dyDescent="0.2">
      <c r="A2290" s="68">
        <v>41955</v>
      </c>
      <c r="B2290" s="67">
        <v>4.8</v>
      </c>
    </row>
    <row r="2291" spans="1:2" x14ac:dyDescent="0.2">
      <c r="A2291" s="68">
        <v>41956</v>
      </c>
      <c r="B2291" s="67">
        <v>4.82</v>
      </c>
    </row>
    <row r="2292" spans="1:2" x14ac:dyDescent="0.2">
      <c r="A2292" s="68">
        <v>41957</v>
      </c>
      <c r="B2292" s="67">
        <v>4.8</v>
      </c>
    </row>
    <row r="2293" spans="1:2" x14ac:dyDescent="0.2">
      <c r="A2293" s="68">
        <v>41960</v>
      </c>
      <c r="B2293" s="67">
        <v>4.83</v>
      </c>
    </row>
    <row r="2294" spans="1:2" x14ac:dyDescent="0.2">
      <c r="A2294" s="68">
        <v>41961</v>
      </c>
      <c r="B2294" s="67">
        <v>4.84</v>
      </c>
    </row>
    <row r="2295" spans="1:2" x14ac:dyDescent="0.2">
      <c r="A2295" s="68">
        <v>41962</v>
      </c>
      <c r="B2295" s="67">
        <v>4.87</v>
      </c>
    </row>
    <row r="2296" spans="1:2" x14ac:dyDescent="0.2">
      <c r="A2296" s="68">
        <v>41963</v>
      </c>
      <c r="B2296" s="67">
        <v>4.8600000000000003</v>
      </c>
    </row>
    <row r="2297" spans="1:2" x14ac:dyDescent="0.2">
      <c r="A2297" s="68">
        <v>41964</v>
      </c>
      <c r="B2297" s="67">
        <v>4.8</v>
      </c>
    </row>
    <row r="2298" spans="1:2" x14ac:dyDescent="0.2">
      <c r="A2298" s="68">
        <v>41967</v>
      </c>
      <c r="B2298" s="67">
        <v>4.8</v>
      </c>
    </row>
    <row r="2299" spans="1:2" x14ac:dyDescent="0.2">
      <c r="A2299" s="68">
        <v>41968</v>
      </c>
      <c r="B2299" s="67">
        <v>4.7300000000000004</v>
      </c>
    </row>
    <row r="2300" spans="1:2" x14ac:dyDescent="0.2">
      <c r="A2300" s="68">
        <v>41969</v>
      </c>
      <c r="B2300" s="67">
        <v>4.71</v>
      </c>
    </row>
    <row r="2301" spans="1:2" x14ac:dyDescent="0.2">
      <c r="A2301" s="68">
        <v>41970</v>
      </c>
      <c r="B2301" s="69" t="e">
        <f>NA()</f>
        <v>#N/A</v>
      </c>
    </row>
    <row r="2302" spans="1:2" x14ac:dyDescent="0.2">
      <c r="A2302" s="68">
        <v>41971</v>
      </c>
      <c r="B2302" s="67">
        <v>4.7</v>
      </c>
    </row>
    <row r="2303" spans="1:2" x14ac:dyDescent="0.2">
      <c r="A2303" s="68">
        <v>41974</v>
      </c>
      <c r="B2303" s="67">
        <v>4.76</v>
      </c>
    </row>
    <row r="2304" spans="1:2" x14ac:dyDescent="0.2">
      <c r="A2304" s="68">
        <v>41975</v>
      </c>
      <c r="B2304" s="67">
        <v>4.82</v>
      </c>
    </row>
    <row r="2305" spans="1:2" x14ac:dyDescent="0.2">
      <c r="A2305" s="68">
        <v>41976</v>
      </c>
      <c r="B2305" s="67">
        <v>4.8099999999999996</v>
      </c>
    </row>
    <row r="2306" spans="1:2" x14ac:dyDescent="0.2">
      <c r="A2306" s="68">
        <v>41977</v>
      </c>
      <c r="B2306" s="67">
        <v>4.78</v>
      </c>
    </row>
    <row r="2307" spans="1:2" x14ac:dyDescent="0.2">
      <c r="A2307" s="68">
        <v>41978</v>
      </c>
      <c r="B2307" s="67">
        <v>4.79</v>
      </c>
    </row>
    <row r="2308" spans="1:2" x14ac:dyDescent="0.2">
      <c r="A2308" s="68">
        <v>41981</v>
      </c>
      <c r="B2308" s="67">
        <v>4.74</v>
      </c>
    </row>
    <row r="2309" spans="1:2" x14ac:dyDescent="0.2">
      <c r="A2309" s="68">
        <v>41982</v>
      </c>
      <c r="B2309" s="67">
        <v>4.7300000000000004</v>
      </c>
    </row>
    <row r="2310" spans="1:2" x14ac:dyDescent="0.2">
      <c r="A2310" s="68">
        <v>41983</v>
      </c>
      <c r="B2310" s="67">
        <v>4.71</v>
      </c>
    </row>
    <row r="2311" spans="1:2" x14ac:dyDescent="0.2">
      <c r="A2311" s="68">
        <v>41984</v>
      </c>
      <c r="B2311" s="67">
        <v>4.72</v>
      </c>
    </row>
    <row r="2312" spans="1:2" x14ac:dyDescent="0.2">
      <c r="A2312" s="68">
        <v>41985</v>
      </c>
      <c r="B2312" s="67">
        <v>4.68</v>
      </c>
    </row>
    <row r="2313" spans="1:2" x14ac:dyDescent="0.2">
      <c r="A2313" s="68">
        <v>41988</v>
      </c>
      <c r="B2313" s="67">
        <v>4.68</v>
      </c>
    </row>
    <row r="2314" spans="1:2" x14ac:dyDescent="0.2">
      <c r="A2314" s="68">
        <v>41989</v>
      </c>
      <c r="B2314" s="67">
        <v>4.67</v>
      </c>
    </row>
    <row r="2315" spans="1:2" x14ac:dyDescent="0.2">
      <c r="A2315" s="68">
        <v>41990</v>
      </c>
      <c r="B2315" s="67">
        <v>4.74</v>
      </c>
    </row>
    <row r="2316" spans="1:2" x14ac:dyDescent="0.2">
      <c r="A2316" s="68">
        <v>41991</v>
      </c>
      <c r="B2316" s="67">
        <v>4.78</v>
      </c>
    </row>
    <row r="2317" spans="1:2" x14ac:dyDescent="0.2">
      <c r="A2317" s="68">
        <v>41992</v>
      </c>
      <c r="B2317" s="67">
        <v>4.7300000000000004</v>
      </c>
    </row>
    <row r="2318" spans="1:2" x14ac:dyDescent="0.2">
      <c r="A2318" s="68">
        <v>41995</v>
      </c>
      <c r="B2318" s="67">
        <v>4.7</v>
      </c>
    </row>
    <row r="2319" spans="1:2" x14ac:dyDescent="0.2">
      <c r="A2319" s="68">
        <v>41996</v>
      </c>
      <c r="B2319" s="67">
        <v>4.79</v>
      </c>
    </row>
    <row r="2320" spans="1:2" x14ac:dyDescent="0.2">
      <c r="A2320" s="68">
        <v>41997</v>
      </c>
      <c r="B2320" s="67">
        <v>4.7699999999999996</v>
      </c>
    </row>
    <row r="2321" spans="1:2" x14ac:dyDescent="0.2">
      <c r="A2321" s="68">
        <v>41998</v>
      </c>
      <c r="B2321" s="69" t="e">
        <f>NA()</f>
        <v>#N/A</v>
      </c>
    </row>
    <row r="2322" spans="1:2" x14ac:dyDescent="0.2">
      <c r="A2322" s="68">
        <v>41999</v>
      </c>
      <c r="B2322" s="67">
        <v>4.75</v>
      </c>
    </row>
    <row r="2323" spans="1:2" x14ac:dyDescent="0.2">
      <c r="A2323" s="68">
        <v>42002</v>
      </c>
      <c r="B2323" s="67">
        <v>4.71</v>
      </c>
    </row>
    <row r="2324" spans="1:2" x14ac:dyDescent="0.2">
      <c r="A2324" s="68">
        <v>42003</v>
      </c>
      <c r="B2324" s="67">
        <v>4.6900000000000004</v>
      </c>
    </row>
    <row r="2325" spans="1:2" x14ac:dyDescent="0.2">
      <c r="A2325" s="68">
        <v>42004</v>
      </c>
      <c r="B2325" s="67">
        <v>4.68</v>
      </c>
    </row>
    <row r="2326" spans="1:2" x14ac:dyDescent="0.2">
      <c r="A2326" s="68">
        <v>42005</v>
      </c>
      <c r="B2326" s="69" t="e">
        <f>NA()</f>
        <v>#N/A</v>
      </c>
    </row>
    <row r="2327" spans="1:2" x14ac:dyDescent="0.2">
      <c r="A2327" s="68">
        <v>42006</v>
      </c>
      <c r="B2327" s="67">
        <v>4.63</v>
      </c>
    </row>
    <row r="2328" spans="1:2" x14ac:dyDescent="0.2">
      <c r="A2328" s="68">
        <v>42009</v>
      </c>
      <c r="B2328" s="67">
        <v>4.5599999999999996</v>
      </c>
    </row>
    <row r="2329" spans="1:2" x14ac:dyDescent="0.2">
      <c r="A2329" s="68">
        <v>42010</v>
      </c>
      <c r="B2329" s="67">
        <v>4.49</v>
      </c>
    </row>
    <row r="2330" spans="1:2" x14ac:dyDescent="0.2">
      <c r="A2330" s="68">
        <v>42011</v>
      </c>
      <c r="B2330" s="67">
        <v>4.49</v>
      </c>
    </row>
    <row r="2331" spans="1:2" x14ac:dyDescent="0.2">
      <c r="A2331" s="68">
        <v>42012</v>
      </c>
      <c r="B2331" s="67">
        <v>4.57</v>
      </c>
    </row>
    <row r="2332" spans="1:2" x14ac:dyDescent="0.2">
      <c r="A2332" s="68">
        <v>42013</v>
      </c>
      <c r="B2332" s="67">
        <v>4.53</v>
      </c>
    </row>
    <row r="2333" spans="1:2" x14ac:dyDescent="0.2">
      <c r="A2333" s="68">
        <v>42016</v>
      </c>
      <c r="B2333" s="67">
        <v>4.47</v>
      </c>
    </row>
    <row r="2334" spans="1:2" x14ac:dyDescent="0.2">
      <c r="A2334" s="68">
        <v>42017</v>
      </c>
      <c r="B2334" s="67">
        <v>4.46</v>
      </c>
    </row>
    <row r="2335" spans="1:2" x14ac:dyDescent="0.2">
      <c r="A2335" s="68">
        <v>42018</v>
      </c>
      <c r="B2335" s="67">
        <v>4.4400000000000004</v>
      </c>
    </row>
    <row r="2336" spans="1:2" x14ac:dyDescent="0.2">
      <c r="A2336" s="68">
        <v>42019</v>
      </c>
      <c r="B2336" s="67">
        <v>4.42</v>
      </c>
    </row>
    <row r="2337" spans="1:2" x14ac:dyDescent="0.2">
      <c r="A2337" s="68">
        <v>42020</v>
      </c>
      <c r="B2337" s="67">
        <v>4.45</v>
      </c>
    </row>
    <row r="2338" spans="1:2" x14ac:dyDescent="0.2">
      <c r="A2338" s="68">
        <v>42023</v>
      </c>
      <c r="B2338" s="69" t="e">
        <f>NA()</f>
        <v>#N/A</v>
      </c>
    </row>
    <row r="2339" spans="1:2" x14ac:dyDescent="0.2">
      <c r="A2339" s="68">
        <v>42024</v>
      </c>
      <c r="B2339" s="67">
        <v>4.43</v>
      </c>
    </row>
    <row r="2340" spans="1:2" x14ac:dyDescent="0.2">
      <c r="A2340" s="68">
        <v>42025</v>
      </c>
      <c r="B2340" s="67">
        <v>4.46</v>
      </c>
    </row>
    <row r="2341" spans="1:2" x14ac:dyDescent="0.2">
      <c r="A2341" s="68">
        <v>42026</v>
      </c>
      <c r="B2341" s="67">
        <v>4.49</v>
      </c>
    </row>
    <row r="2342" spans="1:2" x14ac:dyDescent="0.2">
      <c r="A2342" s="68">
        <v>42027</v>
      </c>
      <c r="B2342" s="67">
        <v>4.41</v>
      </c>
    </row>
    <row r="2343" spans="1:2" x14ac:dyDescent="0.2">
      <c r="A2343" s="68">
        <v>42030</v>
      </c>
      <c r="B2343" s="67">
        <v>4.41</v>
      </c>
    </row>
    <row r="2344" spans="1:2" x14ac:dyDescent="0.2">
      <c r="A2344" s="68">
        <v>42031</v>
      </c>
      <c r="B2344" s="67">
        <v>4.42</v>
      </c>
    </row>
    <row r="2345" spans="1:2" x14ac:dyDescent="0.2">
      <c r="A2345" s="68">
        <v>42032</v>
      </c>
      <c r="B2345" s="67">
        <v>4.32</v>
      </c>
    </row>
    <row r="2346" spans="1:2" x14ac:dyDescent="0.2">
      <c r="A2346" s="68">
        <v>42033</v>
      </c>
      <c r="B2346" s="67">
        <v>4.3499999999999996</v>
      </c>
    </row>
    <row r="2347" spans="1:2" x14ac:dyDescent="0.2">
      <c r="A2347" s="68">
        <v>42034</v>
      </c>
      <c r="B2347" s="67">
        <v>4.29</v>
      </c>
    </row>
    <row r="2348" spans="1:2" x14ac:dyDescent="0.2">
      <c r="A2348" s="68">
        <v>42037</v>
      </c>
      <c r="B2348" s="67">
        <v>4.29</v>
      </c>
    </row>
    <row r="2349" spans="1:2" x14ac:dyDescent="0.2">
      <c r="A2349" s="68">
        <v>42038</v>
      </c>
      <c r="B2349" s="67">
        <v>4.4000000000000004</v>
      </c>
    </row>
    <row r="2350" spans="1:2" x14ac:dyDescent="0.2">
      <c r="A2350" s="68">
        <v>42039</v>
      </c>
      <c r="B2350" s="67">
        <v>4.41</v>
      </c>
    </row>
    <row r="2351" spans="1:2" x14ac:dyDescent="0.2">
      <c r="A2351" s="68">
        <v>42040</v>
      </c>
      <c r="B2351" s="67">
        <v>4.43</v>
      </c>
    </row>
    <row r="2352" spans="1:2" x14ac:dyDescent="0.2">
      <c r="A2352" s="68">
        <v>42041</v>
      </c>
      <c r="B2352" s="67">
        <v>4.5</v>
      </c>
    </row>
    <row r="2353" spans="1:2" x14ac:dyDescent="0.2">
      <c r="A2353" s="68">
        <v>42044</v>
      </c>
      <c r="B2353" s="67">
        <v>4.49</v>
      </c>
    </row>
    <row r="2354" spans="1:2" x14ac:dyDescent="0.2">
      <c r="A2354" s="68">
        <v>42045</v>
      </c>
      <c r="B2354" s="67">
        <v>4.54</v>
      </c>
    </row>
    <row r="2355" spans="1:2" x14ac:dyDescent="0.2">
      <c r="A2355" s="68">
        <v>42046</v>
      </c>
      <c r="B2355" s="67">
        <v>4.53</v>
      </c>
    </row>
    <row r="2356" spans="1:2" x14ac:dyDescent="0.2">
      <c r="A2356" s="68">
        <v>42047</v>
      </c>
      <c r="B2356" s="67">
        <v>4.53</v>
      </c>
    </row>
    <row r="2357" spans="1:2" x14ac:dyDescent="0.2">
      <c r="A2357" s="68">
        <v>42048</v>
      </c>
      <c r="B2357" s="67">
        <v>4.57</v>
      </c>
    </row>
    <row r="2358" spans="1:2" x14ac:dyDescent="0.2">
      <c r="A2358" s="68">
        <v>42051</v>
      </c>
      <c r="B2358" s="69" t="e">
        <f>NA()</f>
        <v>#N/A</v>
      </c>
    </row>
    <row r="2359" spans="1:2" x14ac:dyDescent="0.2">
      <c r="A2359" s="68">
        <v>42052</v>
      </c>
      <c r="B2359" s="67">
        <v>4.67</v>
      </c>
    </row>
    <row r="2360" spans="1:2" x14ac:dyDescent="0.2">
      <c r="A2360" s="68">
        <v>42053</v>
      </c>
      <c r="B2360" s="67">
        <v>4.5999999999999996</v>
      </c>
    </row>
    <row r="2361" spans="1:2" x14ac:dyDescent="0.2">
      <c r="A2361" s="68">
        <v>42054</v>
      </c>
      <c r="B2361" s="67">
        <v>4.6399999999999997</v>
      </c>
    </row>
    <row r="2362" spans="1:2" x14ac:dyDescent="0.2">
      <c r="A2362" s="68">
        <v>42055</v>
      </c>
      <c r="B2362" s="67">
        <v>4.63</v>
      </c>
    </row>
    <row r="2363" spans="1:2" x14ac:dyDescent="0.2">
      <c r="A2363" s="68">
        <v>42058</v>
      </c>
      <c r="B2363" s="67">
        <v>4.54</v>
      </c>
    </row>
    <row r="2364" spans="1:2" x14ac:dyDescent="0.2">
      <c r="A2364" s="68">
        <v>42059</v>
      </c>
      <c r="B2364" s="67">
        <v>4.4800000000000004</v>
      </c>
    </row>
    <row r="2365" spans="1:2" x14ac:dyDescent="0.2">
      <c r="A2365" s="68">
        <v>42060</v>
      </c>
      <c r="B2365" s="67">
        <v>4.45</v>
      </c>
    </row>
    <row r="2366" spans="1:2" x14ac:dyDescent="0.2">
      <c r="A2366" s="68">
        <v>42061</v>
      </c>
      <c r="B2366" s="67">
        <v>4.47</v>
      </c>
    </row>
    <row r="2367" spans="1:2" x14ac:dyDescent="0.2">
      <c r="A2367" s="68">
        <v>42062</v>
      </c>
      <c r="B2367" s="67">
        <v>4.46</v>
      </c>
    </row>
    <row r="2368" spans="1:2" x14ac:dyDescent="0.2">
      <c r="A2368" s="68">
        <v>42065</v>
      </c>
      <c r="B2368" s="67">
        <v>4.5599999999999996</v>
      </c>
    </row>
    <row r="2369" spans="1:2" x14ac:dyDescent="0.2">
      <c r="A2369" s="68">
        <v>42066</v>
      </c>
      <c r="B2369" s="67">
        <v>4.58</v>
      </c>
    </row>
    <row r="2370" spans="1:2" x14ac:dyDescent="0.2">
      <c r="A2370" s="68">
        <v>42067</v>
      </c>
      <c r="B2370" s="67">
        <v>4.58</v>
      </c>
    </row>
    <row r="2371" spans="1:2" x14ac:dyDescent="0.2">
      <c r="A2371" s="68">
        <v>42068</v>
      </c>
      <c r="B2371" s="67">
        <v>4.58</v>
      </c>
    </row>
    <row r="2372" spans="1:2" x14ac:dyDescent="0.2">
      <c r="A2372" s="68">
        <v>42069</v>
      </c>
      <c r="B2372" s="67">
        <v>4.6900000000000004</v>
      </c>
    </row>
    <row r="2373" spans="1:2" x14ac:dyDescent="0.2">
      <c r="A2373" s="68">
        <v>42072</v>
      </c>
      <c r="B2373" s="67">
        <v>4.66</v>
      </c>
    </row>
    <row r="2374" spans="1:2" x14ac:dyDescent="0.2">
      <c r="A2374" s="68">
        <v>42073</v>
      </c>
      <c r="B2374" s="67">
        <v>4.59</v>
      </c>
    </row>
    <row r="2375" spans="1:2" x14ac:dyDescent="0.2">
      <c r="A2375" s="68">
        <v>42074</v>
      </c>
      <c r="B2375" s="67">
        <v>4.5599999999999996</v>
      </c>
    </row>
    <row r="2376" spans="1:2" x14ac:dyDescent="0.2">
      <c r="A2376" s="68">
        <v>42075</v>
      </c>
      <c r="B2376" s="67">
        <v>4.5599999999999996</v>
      </c>
    </row>
    <row r="2377" spans="1:2" x14ac:dyDescent="0.2">
      <c r="A2377" s="68">
        <v>42076</v>
      </c>
      <c r="B2377" s="67">
        <v>4.5999999999999996</v>
      </c>
    </row>
    <row r="2378" spans="1:2" x14ac:dyDescent="0.2">
      <c r="A2378" s="68">
        <v>42079</v>
      </c>
      <c r="B2378" s="67">
        <v>4.58</v>
      </c>
    </row>
    <row r="2379" spans="1:2" x14ac:dyDescent="0.2">
      <c r="A2379" s="68">
        <v>42080</v>
      </c>
      <c r="B2379" s="67">
        <v>4.55</v>
      </c>
    </row>
    <row r="2380" spans="1:2" x14ac:dyDescent="0.2">
      <c r="A2380" s="68">
        <v>42081</v>
      </c>
      <c r="B2380" s="67">
        <v>4.4800000000000004</v>
      </c>
    </row>
    <row r="2381" spans="1:2" x14ac:dyDescent="0.2">
      <c r="A2381" s="68">
        <v>42082</v>
      </c>
      <c r="B2381" s="67">
        <v>4.4800000000000004</v>
      </c>
    </row>
    <row r="2382" spans="1:2" x14ac:dyDescent="0.2">
      <c r="A2382" s="68">
        <v>42083</v>
      </c>
      <c r="B2382" s="67">
        <v>4.4400000000000004</v>
      </c>
    </row>
    <row r="2383" spans="1:2" x14ac:dyDescent="0.2">
      <c r="A2383" s="68">
        <v>42086</v>
      </c>
      <c r="B2383" s="67">
        <v>4.46</v>
      </c>
    </row>
    <row r="2384" spans="1:2" x14ac:dyDescent="0.2">
      <c r="A2384" s="68">
        <v>42087</v>
      </c>
      <c r="B2384" s="67">
        <v>4.41</v>
      </c>
    </row>
    <row r="2385" spans="1:2" x14ac:dyDescent="0.2">
      <c r="A2385" s="68">
        <v>42088</v>
      </c>
      <c r="B2385" s="67">
        <v>4.46</v>
      </c>
    </row>
    <row r="2386" spans="1:2" x14ac:dyDescent="0.2">
      <c r="A2386" s="68">
        <v>42089</v>
      </c>
      <c r="B2386" s="67">
        <v>4.5599999999999996</v>
      </c>
    </row>
    <row r="2387" spans="1:2" x14ac:dyDescent="0.2">
      <c r="A2387" s="68">
        <v>42090</v>
      </c>
      <c r="B2387" s="67">
        <v>4.4800000000000004</v>
      </c>
    </row>
    <row r="2388" spans="1:2" x14ac:dyDescent="0.2">
      <c r="A2388" s="68">
        <v>42093</v>
      </c>
      <c r="B2388" s="67">
        <v>4.51</v>
      </c>
    </row>
    <row r="2389" spans="1:2" x14ac:dyDescent="0.2">
      <c r="A2389" s="68">
        <v>42094</v>
      </c>
      <c r="B2389" s="67">
        <v>4.49</v>
      </c>
    </row>
    <row r="2390" spans="1:2" x14ac:dyDescent="0.2">
      <c r="A2390" s="68">
        <v>42095</v>
      </c>
      <c r="B2390" s="67">
        <v>4.42</v>
      </c>
    </row>
    <row r="2391" spans="1:2" x14ac:dyDescent="0.2">
      <c r="A2391" s="68">
        <v>42096</v>
      </c>
      <c r="B2391" s="67">
        <v>4.47</v>
      </c>
    </row>
    <row r="2392" spans="1:2" x14ac:dyDescent="0.2">
      <c r="A2392" s="68">
        <v>42097</v>
      </c>
      <c r="B2392" s="67">
        <v>4.43</v>
      </c>
    </row>
    <row r="2393" spans="1:2" x14ac:dyDescent="0.2">
      <c r="A2393" s="68">
        <v>42100</v>
      </c>
      <c r="B2393" s="67">
        <v>4.5</v>
      </c>
    </row>
    <row r="2394" spans="1:2" x14ac:dyDescent="0.2">
      <c r="A2394" s="68">
        <v>42101</v>
      </c>
      <c r="B2394" s="67">
        <v>4.45</v>
      </c>
    </row>
    <row r="2395" spans="1:2" x14ac:dyDescent="0.2">
      <c r="A2395" s="68">
        <v>42102</v>
      </c>
      <c r="B2395" s="67">
        <v>4.43</v>
      </c>
    </row>
    <row r="2396" spans="1:2" x14ac:dyDescent="0.2">
      <c r="A2396" s="68">
        <v>42103</v>
      </c>
      <c r="B2396" s="67">
        <v>4.5</v>
      </c>
    </row>
    <row r="2397" spans="1:2" x14ac:dyDescent="0.2">
      <c r="A2397" s="68">
        <v>42104</v>
      </c>
      <c r="B2397" s="67">
        <v>4.49</v>
      </c>
    </row>
    <row r="2398" spans="1:2" x14ac:dyDescent="0.2">
      <c r="A2398" s="68">
        <v>42107</v>
      </c>
      <c r="B2398" s="67">
        <v>4.4800000000000004</v>
      </c>
    </row>
    <row r="2399" spans="1:2" x14ac:dyDescent="0.2">
      <c r="A2399" s="68">
        <v>42108</v>
      </c>
      <c r="B2399" s="67">
        <v>4.4400000000000004</v>
      </c>
    </row>
    <row r="2400" spans="1:2" x14ac:dyDescent="0.2">
      <c r="A2400" s="68">
        <v>42109</v>
      </c>
      <c r="B2400" s="67">
        <v>4.45</v>
      </c>
    </row>
    <row r="2401" spans="1:2" x14ac:dyDescent="0.2">
      <c r="A2401" s="68">
        <v>42110</v>
      </c>
      <c r="B2401" s="67">
        <v>4.45</v>
      </c>
    </row>
    <row r="2402" spans="1:2" x14ac:dyDescent="0.2">
      <c r="A2402" s="68">
        <v>42111</v>
      </c>
      <c r="B2402" s="67">
        <v>4.4000000000000004</v>
      </c>
    </row>
    <row r="2403" spans="1:2" x14ac:dyDescent="0.2">
      <c r="A2403" s="68">
        <v>42114</v>
      </c>
      <c r="B2403" s="67">
        <v>4.45</v>
      </c>
    </row>
    <row r="2404" spans="1:2" x14ac:dyDescent="0.2">
      <c r="A2404" s="68">
        <v>42115</v>
      </c>
      <c r="B2404" s="67">
        <v>4.46</v>
      </c>
    </row>
    <row r="2405" spans="1:2" x14ac:dyDescent="0.2">
      <c r="A2405" s="68">
        <v>42116</v>
      </c>
      <c r="B2405" s="67">
        <v>4.5199999999999996</v>
      </c>
    </row>
    <row r="2406" spans="1:2" x14ac:dyDescent="0.2">
      <c r="A2406" s="68">
        <v>42117</v>
      </c>
      <c r="B2406" s="67">
        <v>4.5</v>
      </c>
    </row>
    <row r="2407" spans="1:2" x14ac:dyDescent="0.2">
      <c r="A2407" s="68">
        <v>42118</v>
      </c>
      <c r="B2407" s="67">
        <v>4.49</v>
      </c>
    </row>
    <row r="2408" spans="1:2" x14ac:dyDescent="0.2">
      <c r="A2408" s="68">
        <v>42121</v>
      </c>
      <c r="B2408" s="67">
        <v>4.4800000000000004</v>
      </c>
    </row>
    <row r="2409" spans="1:2" x14ac:dyDescent="0.2">
      <c r="A2409" s="68">
        <v>42122</v>
      </c>
      <c r="B2409" s="67">
        <v>4.55</v>
      </c>
    </row>
    <row r="2410" spans="1:2" x14ac:dyDescent="0.2">
      <c r="A2410" s="68">
        <v>42123</v>
      </c>
      <c r="B2410" s="67">
        <v>4.6399999999999997</v>
      </c>
    </row>
    <row r="2411" spans="1:2" x14ac:dyDescent="0.2">
      <c r="A2411" s="68">
        <v>42124</v>
      </c>
      <c r="B2411" s="67">
        <v>4.6500000000000004</v>
      </c>
    </row>
    <row r="2412" spans="1:2" x14ac:dyDescent="0.2">
      <c r="A2412" s="68">
        <v>42125</v>
      </c>
      <c r="B2412" s="67">
        <v>4.7300000000000004</v>
      </c>
    </row>
    <row r="2413" spans="1:2" x14ac:dyDescent="0.2">
      <c r="A2413" s="68">
        <v>42128</v>
      </c>
      <c r="B2413" s="67">
        <v>4.7699999999999996</v>
      </c>
    </row>
    <row r="2414" spans="1:2" x14ac:dyDescent="0.2">
      <c r="A2414" s="68">
        <v>42129</v>
      </c>
      <c r="B2414" s="67">
        <v>4.8099999999999996</v>
      </c>
    </row>
    <row r="2415" spans="1:2" x14ac:dyDescent="0.2">
      <c r="A2415" s="68">
        <v>42130</v>
      </c>
      <c r="B2415" s="67">
        <v>4.8899999999999997</v>
      </c>
    </row>
    <row r="2416" spans="1:2" x14ac:dyDescent="0.2">
      <c r="A2416" s="68">
        <v>42131</v>
      </c>
      <c r="B2416" s="67">
        <v>4.82</v>
      </c>
    </row>
    <row r="2417" spans="1:2" x14ac:dyDescent="0.2">
      <c r="A2417" s="68">
        <v>42132</v>
      </c>
      <c r="B2417" s="67">
        <v>4.8099999999999996</v>
      </c>
    </row>
    <row r="2418" spans="1:2" x14ac:dyDescent="0.2">
      <c r="A2418" s="68">
        <v>42135</v>
      </c>
      <c r="B2418" s="67">
        <v>4.9400000000000004</v>
      </c>
    </row>
    <row r="2419" spans="1:2" x14ac:dyDescent="0.2">
      <c r="A2419" s="68">
        <v>42136</v>
      </c>
      <c r="B2419" s="67">
        <v>4.93</v>
      </c>
    </row>
    <row r="2420" spans="1:2" x14ac:dyDescent="0.2">
      <c r="A2420" s="68">
        <v>42137</v>
      </c>
      <c r="B2420" s="67">
        <v>4.9800000000000004</v>
      </c>
    </row>
    <row r="2421" spans="1:2" x14ac:dyDescent="0.2">
      <c r="A2421" s="68">
        <v>42138</v>
      </c>
      <c r="B2421" s="67">
        <v>4.97</v>
      </c>
    </row>
    <row r="2422" spans="1:2" x14ac:dyDescent="0.2">
      <c r="A2422" s="68">
        <v>42139</v>
      </c>
      <c r="B2422" s="67">
        <v>4.8600000000000003</v>
      </c>
    </row>
    <row r="2423" spans="1:2" x14ac:dyDescent="0.2">
      <c r="A2423" s="68">
        <v>42142</v>
      </c>
      <c r="B2423" s="67">
        <v>4.96</v>
      </c>
    </row>
    <row r="2424" spans="1:2" x14ac:dyDescent="0.2">
      <c r="A2424" s="68">
        <v>42143</v>
      </c>
      <c r="B2424" s="67">
        <v>4.9800000000000004</v>
      </c>
    </row>
    <row r="2425" spans="1:2" x14ac:dyDescent="0.2">
      <c r="A2425" s="68">
        <v>42144</v>
      </c>
      <c r="B2425" s="67">
        <v>4.99</v>
      </c>
    </row>
    <row r="2426" spans="1:2" x14ac:dyDescent="0.2">
      <c r="A2426" s="68">
        <v>42145</v>
      </c>
      <c r="B2426" s="67">
        <v>4.9400000000000004</v>
      </c>
    </row>
    <row r="2427" spans="1:2" x14ac:dyDescent="0.2">
      <c r="A2427" s="68">
        <v>42146</v>
      </c>
      <c r="B2427" s="67">
        <v>4.95</v>
      </c>
    </row>
    <row r="2428" spans="1:2" x14ac:dyDescent="0.2">
      <c r="A2428" s="68">
        <v>42149</v>
      </c>
      <c r="B2428" s="69" t="e">
        <f>NA()</f>
        <v>#N/A</v>
      </c>
    </row>
    <row r="2429" spans="1:2" x14ac:dyDescent="0.2">
      <c r="A2429" s="68">
        <v>42150</v>
      </c>
      <c r="B2429" s="67">
        <v>4.87</v>
      </c>
    </row>
    <row r="2430" spans="1:2" x14ac:dyDescent="0.2">
      <c r="A2430" s="68">
        <v>42151</v>
      </c>
      <c r="B2430" s="67">
        <v>4.8499999999999996</v>
      </c>
    </row>
    <row r="2431" spans="1:2" x14ac:dyDescent="0.2">
      <c r="A2431" s="68">
        <v>42152</v>
      </c>
      <c r="B2431" s="67">
        <v>4.88</v>
      </c>
    </row>
    <row r="2432" spans="1:2" x14ac:dyDescent="0.2">
      <c r="A2432" s="68">
        <v>42153</v>
      </c>
      <c r="B2432" s="67">
        <v>4.84</v>
      </c>
    </row>
    <row r="2433" spans="1:2" x14ac:dyDescent="0.2">
      <c r="A2433" s="68">
        <v>42156</v>
      </c>
      <c r="B2433" s="67">
        <v>4.9400000000000004</v>
      </c>
    </row>
    <row r="2434" spans="1:2" x14ac:dyDescent="0.2">
      <c r="A2434" s="68">
        <v>42157</v>
      </c>
      <c r="B2434" s="67">
        <v>5.0199999999999996</v>
      </c>
    </row>
    <row r="2435" spans="1:2" x14ac:dyDescent="0.2">
      <c r="A2435" s="68">
        <v>42158</v>
      </c>
      <c r="B2435" s="67">
        <v>5.0999999999999996</v>
      </c>
    </row>
    <row r="2436" spans="1:2" x14ac:dyDescent="0.2">
      <c r="A2436" s="68">
        <v>42159</v>
      </c>
      <c r="B2436" s="67">
        <v>5.03</v>
      </c>
    </row>
    <row r="2437" spans="1:2" x14ac:dyDescent="0.2">
      <c r="A2437" s="68">
        <v>42160</v>
      </c>
      <c r="B2437" s="67">
        <v>5.0999999999999996</v>
      </c>
    </row>
    <row r="2438" spans="1:2" x14ac:dyDescent="0.2">
      <c r="A2438" s="68">
        <v>42163</v>
      </c>
      <c r="B2438" s="67">
        <v>5.09</v>
      </c>
    </row>
    <row r="2439" spans="1:2" x14ac:dyDescent="0.2">
      <c r="A2439" s="68">
        <v>42164</v>
      </c>
      <c r="B2439" s="67">
        <v>5.15</v>
      </c>
    </row>
    <row r="2440" spans="1:2" x14ac:dyDescent="0.2">
      <c r="A2440" s="68">
        <v>42165</v>
      </c>
      <c r="B2440" s="67">
        <v>5.2</v>
      </c>
    </row>
    <row r="2441" spans="1:2" x14ac:dyDescent="0.2">
      <c r="A2441" s="68">
        <v>42166</v>
      </c>
      <c r="B2441" s="67">
        <v>5.0999999999999996</v>
      </c>
    </row>
    <row r="2442" spans="1:2" x14ac:dyDescent="0.2">
      <c r="A2442" s="68">
        <v>42167</v>
      </c>
      <c r="B2442" s="67">
        <v>5.09</v>
      </c>
    </row>
    <row r="2443" spans="1:2" x14ac:dyDescent="0.2">
      <c r="A2443" s="68">
        <v>42170</v>
      </c>
      <c r="B2443" s="67">
        <v>5.09</v>
      </c>
    </row>
    <row r="2444" spans="1:2" x14ac:dyDescent="0.2">
      <c r="A2444" s="68">
        <v>42171</v>
      </c>
      <c r="B2444" s="67">
        <v>5.0599999999999996</v>
      </c>
    </row>
    <row r="2445" spans="1:2" x14ac:dyDescent="0.2">
      <c r="A2445" s="68">
        <v>42172</v>
      </c>
      <c r="B2445" s="67">
        <v>5.08</v>
      </c>
    </row>
    <row r="2446" spans="1:2" x14ac:dyDescent="0.2">
      <c r="A2446" s="68">
        <v>42173</v>
      </c>
      <c r="B2446" s="67">
        <v>5.17</v>
      </c>
    </row>
    <row r="2447" spans="1:2" x14ac:dyDescent="0.2">
      <c r="A2447" s="68">
        <v>42174</v>
      </c>
      <c r="B2447" s="67">
        <v>5.08</v>
      </c>
    </row>
    <row r="2448" spans="1:2" x14ac:dyDescent="0.2">
      <c r="A2448" s="68">
        <v>42177</v>
      </c>
      <c r="B2448" s="67">
        <v>5.18</v>
      </c>
    </row>
    <row r="2449" spans="1:2" x14ac:dyDescent="0.2">
      <c r="A2449" s="68">
        <v>42178</v>
      </c>
      <c r="B2449" s="67">
        <v>5.24</v>
      </c>
    </row>
    <row r="2450" spans="1:2" x14ac:dyDescent="0.2">
      <c r="A2450" s="68">
        <v>42179</v>
      </c>
      <c r="B2450" s="67">
        <v>5.19</v>
      </c>
    </row>
    <row r="2451" spans="1:2" x14ac:dyDescent="0.2">
      <c r="A2451" s="68">
        <v>42180</v>
      </c>
      <c r="B2451" s="67">
        <v>5.2</v>
      </c>
    </row>
    <row r="2452" spans="1:2" x14ac:dyDescent="0.2">
      <c r="A2452" s="68">
        <v>42181</v>
      </c>
      <c r="B2452" s="67">
        <v>5.3</v>
      </c>
    </row>
    <row r="2453" spans="1:2" x14ac:dyDescent="0.2">
      <c r="A2453" s="68">
        <v>42184</v>
      </c>
      <c r="B2453" s="67">
        <v>5.17</v>
      </c>
    </row>
    <row r="2454" spans="1:2" x14ac:dyDescent="0.2">
      <c r="A2454" s="68">
        <v>42185</v>
      </c>
      <c r="B2454" s="67">
        <v>5.18</v>
      </c>
    </row>
    <row r="2455" spans="1:2" x14ac:dyDescent="0.2">
      <c r="A2455" s="68">
        <v>42186</v>
      </c>
      <c r="B2455" s="67">
        <v>5.26</v>
      </c>
    </row>
    <row r="2456" spans="1:2" x14ac:dyDescent="0.2">
      <c r="A2456" s="68">
        <v>42187</v>
      </c>
      <c r="B2456" s="67">
        <v>5.26</v>
      </c>
    </row>
    <row r="2457" spans="1:2" x14ac:dyDescent="0.2">
      <c r="A2457" s="68">
        <v>42188</v>
      </c>
      <c r="B2457" s="69" t="e">
        <f>NA()</f>
        <v>#N/A</v>
      </c>
    </row>
    <row r="2458" spans="1:2" x14ac:dyDescent="0.2">
      <c r="A2458" s="68">
        <v>42191</v>
      </c>
      <c r="B2458" s="67">
        <v>5.14</v>
      </c>
    </row>
    <row r="2459" spans="1:2" x14ac:dyDescent="0.2">
      <c r="A2459" s="68">
        <v>42192</v>
      </c>
      <c r="B2459" s="67">
        <v>5.1100000000000003</v>
      </c>
    </row>
    <row r="2460" spans="1:2" x14ac:dyDescent="0.2">
      <c r="A2460" s="68">
        <v>42193</v>
      </c>
      <c r="B2460" s="67">
        <v>5.09</v>
      </c>
    </row>
    <row r="2461" spans="1:2" x14ac:dyDescent="0.2">
      <c r="A2461" s="68">
        <v>42194</v>
      </c>
      <c r="B2461" s="67">
        <v>5.2</v>
      </c>
    </row>
    <row r="2462" spans="1:2" x14ac:dyDescent="0.2">
      <c r="A2462" s="68">
        <v>42195</v>
      </c>
      <c r="B2462" s="67">
        <v>5.32</v>
      </c>
    </row>
    <row r="2463" spans="1:2" x14ac:dyDescent="0.2">
      <c r="A2463" s="68">
        <v>42198</v>
      </c>
      <c r="B2463" s="67">
        <v>5.32</v>
      </c>
    </row>
    <row r="2464" spans="1:2" x14ac:dyDescent="0.2">
      <c r="A2464" s="68">
        <v>42199</v>
      </c>
      <c r="B2464" s="67">
        <v>5.32</v>
      </c>
    </row>
    <row r="2465" spans="1:2" x14ac:dyDescent="0.2">
      <c r="A2465" s="68">
        <v>42200</v>
      </c>
      <c r="B2465" s="67">
        <v>5.27</v>
      </c>
    </row>
    <row r="2466" spans="1:2" x14ac:dyDescent="0.2">
      <c r="A2466" s="68">
        <v>42201</v>
      </c>
      <c r="B2466" s="67">
        <v>5.24</v>
      </c>
    </row>
    <row r="2467" spans="1:2" x14ac:dyDescent="0.2">
      <c r="A2467" s="68">
        <v>42202</v>
      </c>
      <c r="B2467" s="67">
        <v>5.21</v>
      </c>
    </row>
    <row r="2468" spans="1:2" x14ac:dyDescent="0.2">
      <c r="A2468" s="68">
        <v>42205</v>
      </c>
      <c r="B2468" s="67">
        <v>5.24</v>
      </c>
    </row>
    <row r="2469" spans="1:2" x14ac:dyDescent="0.2">
      <c r="A2469" s="68">
        <v>42206</v>
      </c>
      <c r="B2469" s="67">
        <v>5.22</v>
      </c>
    </row>
    <row r="2470" spans="1:2" x14ac:dyDescent="0.2">
      <c r="A2470" s="68">
        <v>42207</v>
      </c>
      <c r="B2470" s="67">
        <v>5.18</v>
      </c>
    </row>
    <row r="2471" spans="1:2" x14ac:dyDescent="0.2">
      <c r="A2471" s="68">
        <v>42208</v>
      </c>
      <c r="B2471" s="67">
        <v>5.13</v>
      </c>
    </row>
    <row r="2472" spans="1:2" x14ac:dyDescent="0.2">
      <c r="A2472" s="68">
        <v>42209</v>
      </c>
      <c r="B2472" s="67">
        <v>5.14</v>
      </c>
    </row>
    <row r="2473" spans="1:2" x14ac:dyDescent="0.2">
      <c r="A2473" s="68">
        <v>42212</v>
      </c>
      <c r="B2473" s="67">
        <v>5.13</v>
      </c>
    </row>
    <row r="2474" spans="1:2" x14ac:dyDescent="0.2">
      <c r="A2474" s="68">
        <v>42213</v>
      </c>
      <c r="B2474" s="67">
        <v>5.17</v>
      </c>
    </row>
    <row r="2475" spans="1:2" x14ac:dyDescent="0.2">
      <c r="A2475" s="68">
        <v>42214</v>
      </c>
      <c r="B2475" s="67">
        <v>5.19</v>
      </c>
    </row>
    <row r="2476" spans="1:2" x14ac:dyDescent="0.2">
      <c r="A2476" s="68">
        <v>42215</v>
      </c>
      <c r="B2476" s="67">
        <v>5.16</v>
      </c>
    </row>
    <row r="2477" spans="1:2" x14ac:dyDescent="0.2">
      <c r="A2477" s="68">
        <v>42216</v>
      </c>
      <c r="B2477" s="67">
        <v>5.14</v>
      </c>
    </row>
    <row r="2478" spans="1:2" x14ac:dyDescent="0.2">
      <c r="A2478" s="68">
        <v>42219</v>
      </c>
      <c r="B2478" s="67">
        <v>5.08</v>
      </c>
    </row>
    <row r="2479" spans="1:2" x14ac:dyDescent="0.2">
      <c r="A2479" s="68">
        <v>42220</v>
      </c>
      <c r="B2479" s="67">
        <v>5.1100000000000003</v>
      </c>
    </row>
    <row r="2480" spans="1:2" x14ac:dyDescent="0.2">
      <c r="A2480" s="68">
        <v>42221</v>
      </c>
      <c r="B2480" s="67">
        <v>5.18</v>
      </c>
    </row>
    <row r="2481" spans="1:2" x14ac:dyDescent="0.2">
      <c r="A2481" s="68">
        <v>42222</v>
      </c>
      <c r="B2481" s="67">
        <v>5.15</v>
      </c>
    </row>
    <row r="2482" spans="1:2" x14ac:dyDescent="0.2">
      <c r="A2482" s="68">
        <v>42223</v>
      </c>
      <c r="B2482" s="67">
        <v>5.09</v>
      </c>
    </row>
    <row r="2483" spans="1:2" x14ac:dyDescent="0.2">
      <c r="A2483" s="68">
        <v>42226</v>
      </c>
      <c r="B2483" s="67">
        <v>5.17</v>
      </c>
    </row>
    <row r="2484" spans="1:2" x14ac:dyDescent="0.2">
      <c r="A2484" s="68">
        <v>42227</v>
      </c>
      <c r="B2484" s="67">
        <v>5.09</v>
      </c>
    </row>
    <row r="2485" spans="1:2" x14ac:dyDescent="0.2">
      <c r="A2485" s="68">
        <v>42228</v>
      </c>
      <c r="B2485" s="67">
        <v>5.1100000000000003</v>
      </c>
    </row>
    <row r="2486" spans="1:2" x14ac:dyDescent="0.2">
      <c r="A2486" s="68">
        <v>42229</v>
      </c>
      <c r="B2486" s="67">
        <v>5.17</v>
      </c>
    </row>
    <row r="2487" spans="1:2" x14ac:dyDescent="0.2">
      <c r="A2487" s="68">
        <v>42230</v>
      </c>
      <c r="B2487" s="67">
        <v>5.17</v>
      </c>
    </row>
    <row r="2488" spans="1:2" x14ac:dyDescent="0.2">
      <c r="A2488" s="68">
        <v>42233</v>
      </c>
      <c r="B2488" s="67">
        <v>5.13</v>
      </c>
    </row>
    <row r="2489" spans="1:2" x14ac:dyDescent="0.2">
      <c r="A2489" s="68">
        <v>42234</v>
      </c>
      <c r="B2489" s="67">
        <v>5.21</v>
      </c>
    </row>
    <row r="2490" spans="1:2" x14ac:dyDescent="0.2">
      <c r="A2490" s="68">
        <v>42235</v>
      </c>
      <c r="B2490" s="67">
        <v>5.18</v>
      </c>
    </row>
    <row r="2491" spans="1:2" x14ac:dyDescent="0.2">
      <c r="A2491" s="68">
        <v>42236</v>
      </c>
      <c r="B2491" s="67">
        <v>5.13</v>
      </c>
    </row>
    <row r="2492" spans="1:2" x14ac:dyDescent="0.2">
      <c r="A2492" s="68">
        <v>42237</v>
      </c>
      <c r="B2492" s="67">
        <v>5.15</v>
      </c>
    </row>
    <row r="2493" spans="1:2" x14ac:dyDescent="0.2">
      <c r="A2493" s="68">
        <v>42240</v>
      </c>
      <c r="B2493" s="67">
        <v>5.15</v>
      </c>
    </row>
    <row r="2494" spans="1:2" x14ac:dyDescent="0.2">
      <c r="A2494" s="68">
        <v>42241</v>
      </c>
      <c r="B2494" s="67">
        <v>5.29</v>
      </c>
    </row>
    <row r="2495" spans="1:2" x14ac:dyDescent="0.2">
      <c r="A2495" s="68">
        <v>42242</v>
      </c>
      <c r="B2495" s="67">
        <v>5.38</v>
      </c>
    </row>
    <row r="2496" spans="1:2" x14ac:dyDescent="0.2">
      <c r="A2496" s="68">
        <v>42243</v>
      </c>
      <c r="B2496" s="67">
        <v>5.33</v>
      </c>
    </row>
    <row r="2497" spans="1:2" x14ac:dyDescent="0.2">
      <c r="A2497" s="68">
        <v>42244</v>
      </c>
      <c r="B2497" s="67">
        <v>5.32</v>
      </c>
    </row>
    <row r="2498" spans="1:2" x14ac:dyDescent="0.2">
      <c r="A2498" s="68">
        <v>42247</v>
      </c>
      <c r="B2498" s="67">
        <v>5.36</v>
      </c>
    </row>
    <row r="2499" spans="1:2" x14ac:dyDescent="0.2">
      <c r="A2499" s="68">
        <v>42248</v>
      </c>
      <c r="B2499" s="67">
        <v>5.35</v>
      </c>
    </row>
    <row r="2500" spans="1:2" x14ac:dyDescent="0.2">
      <c r="A2500" s="68">
        <v>42249</v>
      </c>
      <c r="B2500" s="67">
        <v>5.37</v>
      </c>
    </row>
    <row r="2501" spans="1:2" x14ac:dyDescent="0.2">
      <c r="A2501" s="68">
        <v>42250</v>
      </c>
      <c r="B2501" s="67">
        <v>5.35</v>
      </c>
    </row>
    <row r="2502" spans="1:2" x14ac:dyDescent="0.2">
      <c r="A2502" s="68">
        <v>42251</v>
      </c>
      <c r="B2502" s="67">
        <v>5.28</v>
      </c>
    </row>
    <row r="2503" spans="1:2" x14ac:dyDescent="0.2">
      <c r="A2503" s="68">
        <v>42254</v>
      </c>
      <c r="B2503" s="69" t="e">
        <f>NA()</f>
        <v>#N/A</v>
      </c>
    </row>
    <row r="2504" spans="1:2" x14ac:dyDescent="0.2">
      <c r="A2504" s="68">
        <v>42255</v>
      </c>
      <c r="B2504" s="67">
        <v>5.36</v>
      </c>
    </row>
    <row r="2505" spans="1:2" x14ac:dyDescent="0.2">
      <c r="A2505" s="68">
        <v>42256</v>
      </c>
      <c r="B2505" s="67">
        <v>5.31</v>
      </c>
    </row>
    <row r="2506" spans="1:2" x14ac:dyDescent="0.2">
      <c r="A2506" s="68">
        <v>42257</v>
      </c>
      <c r="B2506" s="67">
        <v>5.35</v>
      </c>
    </row>
    <row r="2507" spans="1:2" x14ac:dyDescent="0.2">
      <c r="A2507" s="68">
        <v>42258</v>
      </c>
      <c r="B2507" s="67">
        <v>5.31</v>
      </c>
    </row>
    <row r="2508" spans="1:2" x14ac:dyDescent="0.2">
      <c r="A2508" s="68">
        <v>42261</v>
      </c>
      <c r="B2508" s="67">
        <v>5.31</v>
      </c>
    </row>
    <row r="2509" spans="1:2" x14ac:dyDescent="0.2">
      <c r="A2509" s="68">
        <v>42262</v>
      </c>
      <c r="B2509" s="67">
        <v>5.44</v>
      </c>
    </row>
    <row r="2510" spans="1:2" x14ac:dyDescent="0.2">
      <c r="A2510" s="68">
        <v>42263</v>
      </c>
      <c r="B2510" s="67">
        <v>5.45</v>
      </c>
    </row>
    <row r="2511" spans="1:2" x14ac:dyDescent="0.2">
      <c r="A2511" s="68">
        <v>42264</v>
      </c>
      <c r="B2511" s="67">
        <v>5.39</v>
      </c>
    </row>
    <row r="2512" spans="1:2" x14ac:dyDescent="0.2">
      <c r="A2512" s="68">
        <v>42265</v>
      </c>
      <c r="B2512" s="67">
        <v>5.28</v>
      </c>
    </row>
    <row r="2513" spans="1:2" x14ac:dyDescent="0.2">
      <c r="A2513" s="68">
        <v>42268</v>
      </c>
      <c r="B2513" s="67">
        <v>5.39</v>
      </c>
    </row>
    <row r="2514" spans="1:2" x14ac:dyDescent="0.2">
      <c r="A2514" s="68">
        <v>42269</v>
      </c>
      <c r="B2514" s="67">
        <v>5.29</v>
      </c>
    </row>
    <row r="2515" spans="1:2" x14ac:dyDescent="0.2">
      <c r="A2515" s="68">
        <v>42270</v>
      </c>
      <c r="B2515" s="67">
        <v>5.31</v>
      </c>
    </row>
    <row r="2516" spans="1:2" x14ac:dyDescent="0.2">
      <c r="A2516" s="68">
        <v>42271</v>
      </c>
      <c r="B2516" s="67">
        <v>5.29</v>
      </c>
    </row>
    <row r="2517" spans="1:2" x14ac:dyDescent="0.2">
      <c r="A2517" s="68">
        <v>42272</v>
      </c>
      <c r="B2517" s="67">
        <v>5.36</v>
      </c>
    </row>
    <row r="2518" spans="1:2" x14ac:dyDescent="0.2">
      <c r="A2518" s="68">
        <v>42275</v>
      </c>
      <c r="B2518" s="67">
        <v>5.31</v>
      </c>
    </row>
    <row r="2519" spans="1:2" x14ac:dyDescent="0.2">
      <c r="A2519" s="68">
        <v>42276</v>
      </c>
      <c r="B2519" s="67">
        <v>5.31</v>
      </c>
    </row>
    <row r="2520" spans="1:2" x14ac:dyDescent="0.2">
      <c r="A2520" s="68">
        <v>42277</v>
      </c>
      <c r="B2520" s="67">
        <v>5.35</v>
      </c>
    </row>
    <row r="2521" spans="1:2" x14ac:dyDescent="0.2">
      <c r="A2521" s="68">
        <v>42278</v>
      </c>
      <c r="B2521" s="67">
        <v>5.36</v>
      </c>
    </row>
    <row r="2522" spans="1:2" x14ac:dyDescent="0.2">
      <c r="A2522" s="68">
        <v>42279</v>
      </c>
      <c r="B2522" s="67">
        <v>5.33</v>
      </c>
    </row>
    <row r="2523" spans="1:2" x14ac:dyDescent="0.2">
      <c r="A2523" s="68">
        <v>42282</v>
      </c>
      <c r="B2523" s="67">
        <v>5.4</v>
      </c>
    </row>
    <row r="2524" spans="1:2" x14ac:dyDescent="0.2">
      <c r="A2524" s="68">
        <v>42283</v>
      </c>
      <c r="B2524" s="67">
        <v>5.37</v>
      </c>
    </row>
    <row r="2525" spans="1:2" x14ac:dyDescent="0.2">
      <c r="A2525" s="68">
        <v>42284</v>
      </c>
      <c r="B2525" s="67">
        <v>5.35</v>
      </c>
    </row>
    <row r="2526" spans="1:2" x14ac:dyDescent="0.2">
      <c r="A2526" s="68">
        <v>42285</v>
      </c>
      <c r="B2526" s="67">
        <v>5.4</v>
      </c>
    </row>
    <row r="2527" spans="1:2" x14ac:dyDescent="0.2">
      <c r="A2527" s="68">
        <v>42286</v>
      </c>
      <c r="B2527" s="67">
        <v>5.38</v>
      </c>
    </row>
    <row r="2528" spans="1:2" x14ac:dyDescent="0.2">
      <c r="A2528" s="68">
        <v>42289</v>
      </c>
      <c r="B2528" s="69" t="e">
        <f>NA()</f>
        <v>#N/A</v>
      </c>
    </row>
    <row r="2529" spans="1:2" x14ac:dyDescent="0.2">
      <c r="A2529" s="68">
        <v>42290</v>
      </c>
      <c r="B2529" s="67">
        <v>5.34</v>
      </c>
    </row>
    <row r="2530" spans="1:2" x14ac:dyDescent="0.2">
      <c r="A2530" s="68">
        <v>42291</v>
      </c>
      <c r="B2530" s="67">
        <v>5.3</v>
      </c>
    </row>
    <row r="2531" spans="1:2" x14ac:dyDescent="0.2">
      <c r="A2531" s="68">
        <v>42292</v>
      </c>
      <c r="B2531" s="67">
        <v>5.33</v>
      </c>
    </row>
    <row r="2532" spans="1:2" x14ac:dyDescent="0.2">
      <c r="A2532" s="68">
        <v>42293</v>
      </c>
      <c r="B2532" s="67">
        <v>5.32</v>
      </c>
    </row>
    <row r="2533" spans="1:2" x14ac:dyDescent="0.2">
      <c r="A2533" s="68">
        <v>42296</v>
      </c>
      <c r="B2533" s="67">
        <v>5.34</v>
      </c>
    </row>
    <row r="2534" spans="1:2" x14ac:dyDescent="0.2">
      <c r="A2534" s="68">
        <v>42297</v>
      </c>
      <c r="B2534" s="67">
        <v>5.37</v>
      </c>
    </row>
    <row r="2535" spans="1:2" x14ac:dyDescent="0.2">
      <c r="A2535" s="68">
        <v>42298</v>
      </c>
      <c r="B2535" s="67">
        <v>5.32</v>
      </c>
    </row>
    <row r="2536" spans="1:2" x14ac:dyDescent="0.2">
      <c r="A2536" s="68">
        <v>42299</v>
      </c>
      <c r="B2536" s="67">
        <v>5.3</v>
      </c>
    </row>
    <row r="2537" spans="1:2" x14ac:dyDescent="0.2">
      <c r="A2537" s="68">
        <v>42300</v>
      </c>
      <c r="B2537" s="67">
        <v>5.32</v>
      </c>
    </row>
    <row r="2538" spans="1:2" x14ac:dyDescent="0.2">
      <c r="A2538" s="68">
        <v>42303</v>
      </c>
      <c r="B2538" s="67">
        <v>5.29</v>
      </c>
    </row>
    <row r="2539" spans="1:2" x14ac:dyDescent="0.2">
      <c r="A2539" s="68">
        <v>42304</v>
      </c>
      <c r="B2539" s="67">
        <v>5.3</v>
      </c>
    </row>
    <row r="2540" spans="1:2" x14ac:dyDescent="0.2">
      <c r="A2540" s="68">
        <v>42305</v>
      </c>
      <c r="B2540" s="67">
        <v>5.3</v>
      </c>
    </row>
    <row r="2541" spans="1:2" x14ac:dyDescent="0.2">
      <c r="A2541" s="68">
        <v>42306</v>
      </c>
      <c r="B2541" s="67">
        <v>5.4</v>
      </c>
    </row>
    <row r="2542" spans="1:2" x14ac:dyDescent="0.2">
      <c r="A2542" s="68">
        <v>42307</v>
      </c>
      <c r="B2542" s="67">
        <v>5.35</v>
      </c>
    </row>
    <row r="2543" spans="1:2" x14ac:dyDescent="0.2">
      <c r="A2543" s="68">
        <v>42310</v>
      </c>
      <c r="B2543" s="67">
        <v>5.38</v>
      </c>
    </row>
    <row r="2544" spans="1:2" x14ac:dyDescent="0.2">
      <c r="A2544" s="68">
        <v>42311</v>
      </c>
      <c r="B2544" s="67">
        <v>5.42</v>
      </c>
    </row>
    <row r="2545" spans="1:2" x14ac:dyDescent="0.2">
      <c r="A2545" s="68">
        <v>42312</v>
      </c>
      <c r="B2545" s="67">
        <v>5.41</v>
      </c>
    </row>
    <row r="2546" spans="1:2" x14ac:dyDescent="0.2">
      <c r="A2546" s="68">
        <v>42313</v>
      </c>
      <c r="B2546" s="67">
        <v>5.44</v>
      </c>
    </row>
    <row r="2547" spans="1:2" x14ac:dyDescent="0.2">
      <c r="A2547" s="68">
        <v>42314</v>
      </c>
      <c r="B2547" s="67">
        <v>5.51</v>
      </c>
    </row>
    <row r="2548" spans="1:2" x14ac:dyDescent="0.2">
      <c r="A2548" s="68">
        <v>42317</v>
      </c>
      <c r="B2548" s="67">
        <v>5.51</v>
      </c>
    </row>
    <row r="2549" spans="1:2" x14ac:dyDescent="0.2">
      <c r="A2549" s="68">
        <v>42318</v>
      </c>
      <c r="B2549" s="67">
        <v>5.5</v>
      </c>
    </row>
    <row r="2550" spans="1:2" x14ac:dyDescent="0.2">
      <c r="A2550" s="68">
        <v>42319</v>
      </c>
      <c r="B2550" s="69" t="e">
        <f>NA()</f>
        <v>#N/A</v>
      </c>
    </row>
    <row r="2551" spans="1:2" x14ac:dyDescent="0.2">
      <c r="A2551" s="68">
        <v>42320</v>
      </c>
      <c r="B2551" s="67">
        <v>5.51</v>
      </c>
    </row>
    <row r="2552" spans="1:2" x14ac:dyDescent="0.2">
      <c r="A2552" s="68">
        <v>42321</v>
      </c>
      <c r="B2552" s="67">
        <v>5.48</v>
      </c>
    </row>
    <row r="2553" spans="1:2" x14ac:dyDescent="0.2">
      <c r="A2553" s="68">
        <v>42324</v>
      </c>
      <c r="B2553" s="67">
        <v>5.51</v>
      </c>
    </row>
    <row r="2554" spans="1:2" x14ac:dyDescent="0.2">
      <c r="A2554" s="68">
        <v>42325</v>
      </c>
      <c r="B2554" s="67">
        <v>5.48</v>
      </c>
    </row>
    <row r="2555" spans="1:2" x14ac:dyDescent="0.2">
      <c r="A2555" s="68">
        <v>42326</v>
      </c>
      <c r="B2555" s="67">
        <v>5.48</v>
      </c>
    </row>
    <row r="2556" spans="1:2" x14ac:dyDescent="0.2">
      <c r="A2556" s="68">
        <v>42327</v>
      </c>
      <c r="B2556" s="67">
        <v>5.44</v>
      </c>
    </row>
    <row r="2557" spans="1:2" x14ac:dyDescent="0.2">
      <c r="A2557" s="68">
        <v>42328</v>
      </c>
      <c r="B2557" s="67">
        <v>5.46</v>
      </c>
    </row>
    <row r="2558" spans="1:2" x14ac:dyDescent="0.2">
      <c r="A2558" s="68">
        <v>42331</v>
      </c>
      <c r="B2558" s="67">
        <v>5.44</v>
      </c>
    </row>
    <row r="2559" spans="1:2" x14ac:dyDescent="0.2">
      <c r="A2559" s="68">
        <v>42332</v>
      </c>
      <c r="B2559" s="67">
        <v>5.44</v>
      </c>
    </row>
    <row r="2560" spans="1:2" x14ac:dyDescent="0.2">
      <c r="A2560" s="68">
        <v>42333</v>
      </c>
      <c r="B2560" s="67">
        <v>5.44</v>
      </c>
    </row>
    <row r="2561" spans="1:2" x14ac:dyDescent="0.2">
      <c r="A2561" s="68">
        <v>42334</v>
      </c>
      <c r="B2561" s="69" t="e">
        <f>NA()</f>
        <v>#N/A</v>
      </c>
    </row>
    <row r="2562" spans="1:2" x14ac:dyDescent="0.2">
      <c r="A2562" s="68">
        <v>42335</v>
      </c>
      <c r="B2562" s="67">
        <v>5.44</v>
      </c>
    </row>
    <row r="2563" spans="1:2" x14ac:dyDescent="0.2">
      <c r="A2563" s="68">
        <v>42338</v>
      </c>
      <c r="B2563" s="67">
        <v>5.41</v>
      </c>
    </row>
    <row r="2564" spans="1:2" x14ac:dyDescent="0.2">
      <c r="A2564" s="68">
        <v>42339</v>
      </c>
      <c r="B2564" s="67">
        <v>5.36</v>
      </c>
    </row>
    <row r="2565" spans="1:2" x14ac:dyDescent="0.2">
      <c r="A2565" s="68">
        <v>42340</v>
      </c>
      <c r="B2565" s="67">
        <v>5.35</v>
      </c>
    </row>
    <row r="2566" spans="1:2" x14ac:dyDescent="0.2">
      <c r="A2566" s="68">
        <v>42341</v>
      </c>
      <c r="B2566" s="67">
        <v>5.51</v>
      </c>
    </row>
    <row r="2567" spans="1:2" x14ac:dyDescent="0.2">
      <c r="A2567" s="68">
        <v>42342</v>
      </c>
      <c r="B2567" s="67">
        <v>5.43</v>
      </c>
    </row>
    <row r="2568" spans="1:2" x14ac:dyDescent="0.2">
      <c r="A2568" s="68">
        <v>42345</v>
      </c>
      <c r="B2568" s="67">
        <v>5.38</v>
      </c>
    </row>
    <row r="2569" spans="1:2" x14ac:dyDescent="0.2">
      <c r="A2569" s="68">
        <v>42346</v>
      </c>
      <c r="B2569" s="67">
        <v>5.43</v>
      </c>
    </row>
    <row r="2570" spans="1:2" x14ac:dyDescent="0.2">
      <c r="A2570" s="68">
        <v>42347</v>
      </c>
      <c r="B2570" s="67">
        <v>5.4</v>
      </c>
    </row>
    <row r="2571" spans="1:2" x14ac:dyDescent="0.2">
      <c r="A2571" s="68">
        <v>42348</v>
      </c>
      <c r="B2571" s="67">
        <v>5.43</v>
      </c>
    </row>
    <row r="2572" spans="1:2" x14ac:dyDescent="0.2">
      <c r="A2572" s="68">
        <v>42349</v>
      </c>
      <c r="B2572" s="67">
        <v>5.37</v>
      </c>
    </row>
    <row r="2573" spans="1:2" x14ac:dyDescent="0.2">
      <c r="A2573" s="68">
        <v>42352</v>
      </c>
      <c r="B2573" s="67">
        <v>5.46</v>
      </c>
    </row>
    <row r="2574" spans="1:2" x14ac:dyDescent="0.2">
      <c r="A2574" s="68">
        <v>42353</v>
      </c>
      <c r="B2574" s="67">
        <v>5.49</v>
      </c>
    </row>
    <row r="2575" spans="1:2" x14ac:dyDescent="0.2">
      <c r="A2575" s="68">
        <v>42354</v>
      </c>
      <c r="B2575" s="67">
        <v>5.51</v>
      </c>
    </row>
    <row r="2576" spans="1:2" x14ac:dyDescent="0.2">
      <c r="A2576" s="68">
        <v>42355</v>
      </c>
      <c r="B2576" s="67">
        <v>5.45</v>
      </c>
    </row>
    <row r="2577" spans="1:2" x14ac:dyDescent="0.2">
      <c r="A2577" s="68">
        <v>42356</v>
      </c>
      <c r="B2577" s="67">
        <v>5.44</v>
      </c>
    </row>
    <row r="2578" spans="1:2" x14ac:dyDescent="0.2">
      <c r="A2578" s="68">
        <v>42359</v>
      </c>
      <c r="B2578" s="67">
        <v>5.47</v>
      </c>
    </row>
    <row r="2579" spans="1:2" x14ac:dyDescent="0.2">
      <c r="A2579" s="68">
        <v>42360</v>
      </c>
      <c r="B2579" s="67">
        <v>5.5</v>
      </c>
    </row>
    <row r="2580" spans="1:2" x14ac:dyDescent="0.2">
      <c r="A2580" s="68">
        <v>42361</v>
      </c>
      <c r="B2580" s="67">
        <v>5.53</v>
      </c>
    </row>
    <row r="2581" spans="1:2" x14ac:dyDescent="0.2">
      <c r="A2581" s="68">
        <v>42362</v>
      </c>
      <c r="B2581" s="67">
        <v>5.47</v>
      </c>
    </row>
    <row r="2582" spans="1:2" x14ac:dyDescent="0.2">
      <c r="A2582" s="68">
        <v>42363</v>
      </c>
      <c r="B2582" s="69" t="e">
        <f>NA()</f>
        <v>#N/A</v>
      </c>
    </row>
    <row r="2583" spans="1:2" x14ac:dyDescent="0.2">
      <c r="A2583" s="68">
        <v>42366</v>
      </c>
      <c r="B2583" s="67">
        <v>5.45</v>
      </c>
    </row>
    <row r="2584" spans="1:2" x14ac:dyDescent="0.2">
      <c r="A2584" s="68">
        <v>42367</v>
      </c>
      <c r="B2584" s="67">
        <v>5.54</v>
      </c>
    </row>
    <row r="2585" spans="1:2" x14ac:dyDescent="0.2">
      <c r="A2585" s="68">
        <v>42368</v>
      </c>
      <c r="B2585" s="67">
        <v>5.54</v>
      </c>
    </row>
    <row r="2586" spans="1:2" x14ac:dyDescent="0.2">
      <c r="A2586" s="68">
        <v>42369</v>
      </c>
      <c r="B2586" s="67">
        <v>5.5</v>
      </c>
    </row>
    <row r="2587" spans="1:2" x14ac:dyDescent="0.2">
      <c r="A2587" s="68">
        <v>42370</v>
      </c>
      <c r="B2587" s="69" t="e">
        <f>NA()</f>
        <v>#N/A</v>
      </c>
    </row>
    <row r="2588" spans="1:2" x14ac:dyDescent="0.2">
      <c r="A2588" s="68">
        <v>42373</v>
      </c>
      <c r="B2588" s="67">
        <v>5.48</v>
      </c>
    </row>
    <row r="2589" spans="1:2" x14ac:dyDescent="0.2">
      <c r="A2589" s="68">
        <v>42374</v>
      </c>
      <c r="B2589" s="67">
        <v>5.5</v>
      </c>
    </row>
    <row r="2590" spans="1:2" x14ac:dyDescent="0.2">
      <c r="A2590" s="68">
        <v>42375</v>
      </c>
      <c r="B2590" s="67">
        <v>5.44</v>
      </c>
    </row>
    <row r="2591" spans="1:2" x14ac:dyDescent="0.2">
      <c r="A2591" s="68">
        <v>42376</v>
      </c>
      <c r="B2591" s="67">
        <v>5.44</v>
      </c>
    </row>
    <row r="2592" spans="1:2" x14ac:dyDescent="0.2">
      <c r="A2592" s="68">
        <v>42377</v>
      </c>
      <c r="B2592" s="67">
        <v>5.44</v>
      </c>
    </row>
    <row r="2593" spans="1:2" x14ac:dyDescent="0.2">
      <c r="A2593" s="68">
        <v>42380</v>
      </c>
      <c r="B2593" s="67">
        <v>5.47</v>
      </c>
    </row>
    <row r="2594" spans="1:2" x14ac:dyDescent="0.2">
      <c r="A2594" s="68">
        <v>42381</v>
      </c>
      <c r="B2594" s="67">
        <v>5.41</v>
      </c>
    </row>
    <row r="2595" spans="1:2" x14ac:dyDescent="0.2">
      <c r="A2595" s="68">
        <v>42382</v>
      </c>
      <c r="B2595" s="67">
        <v>5.36</v>
      </c>
    </row>
    <row r="2596" spans="1:2" x14ac:dyDescent="0.2">
      <c r="A2596" s="68">
        <v>42383</v>
      </c>
      <c r="B2596" s="67">
        <v>5.46</v>
      </c>
    </row>
    <row r="2597" spans="1:2" x14ac:dyDescent="0.2">
      <c r="A2597" s="68">
        <v>42384</v>
      </c>
      <c r="B2597" s="67">
        <v>5.41</v>
      </c>
    </row>
    <row r="2598" spans="1:2" x14ac:dyDescent="0.2">
      <c r="A2598" s="68">
        <v>42387</v>
      </c>
      <c r="B2598" s="69" t="e">
        <f>NA()</f>
        <v>#N/A</v>
      </c>
    </row>
    <row r="2599" spans="1:2" x14ac:dyDescent="0.2">
      <c r="A2599" s="68">
        <v>42388</v>
      </c>
      <c r="B2599" s="67">
        <v>5.41</v>
      </c>
    </row>
    <row r="2600" spans="1:2" x14ac:dyDescent="0.2">
      <c r="A2600" s="68">
        <v>42389</v>
      </c>
      <c r="B2600" s="67">
        <v>5.41</v>
      </c>
    </row>
    <row r="2601" spans="1:2" x14ac:dyDescent="0.2">
      <c r="A2601" s="68">
        <v>42390</v>
      </c>
      <c r="B2601" s="67">
        <v>5.47</v>
      </c>
    </row>
    <row r="2602" spans="1:2" x14ac:dyDescent="0.2">
      <c r="A2602" s="68">
        <v>42391</v>
      </c>
      <c r="B2602" s="67">
        <v>5.49</v>
      </c>
    </row>
    <row r="2603" spans="1:2" x14ac:dyDescent="0.2">
      <c r="A2603" s="68">
        <v>42394</v>
      </c>
      <c r="B2603" s="67">
        <v>5.47</v>
      </c>
    </row>
    <row r="2604" spans="1:2" x14ac:dyDescent="0.2">
      <c r="A2604" s="68">
        <v>42395</v>
      </c>
      <c r="B2604" s="67">
        <v>5.47</v>
      </c>
    </row>
    <row r="2605" spans="1:2" x14ac:dyDescent="0.2">
      <c r="A2605" s="68">
        <v>42396</v>
      </c>
      <c r="B2605" s="67">
        <v>5.48</v>
      </c>
    </row>
    <row r="2606" spans="1:2" x14ac:dyDescent="0.2">
      <c r="A2606" s="68">
        <v>42397</v>
      </c>
      <c r="B2606" s="67">
        <v>5.48</v>
      </c>
    </row>
    <row r="2607" spans="1:2" x14ac:dyDescent="0.2">
      <c r="A2607" s="68">
        <v>42398</v>
      </c>
      <c r="B2607" s="67">
        <v>5.42</v>
      </c>
    </row>
    <row r="2608" spans="1:2" x14ac:dyDescent="0.2">
      <c r="A2608" s="68">
        <v>42401</v>
      </c>
      <c r="B2608" s="67">
        <v>5.46</v>
      </c>
    </row>
    <row r="2609" spans="1:2" x14ac:dyDescent="0.2">
      <c r="A2609" s="68">
        <v>42402</v>
      </c>
      <c r="B2609" s="67">
        <v>5.36</v>
      </c>
    </row>
    <row r="2610" spans="1:2" x14ac:dyDescent="0.2">
      <c r="A2610" s="68">
        <v>42403</v>
      </c>
      <c r="B2610" s="67">
        <v>5.4</v>
      </c>
    </row>
    <row r="2611" spans="1:2" x14ac:dyDescent="0.2">
      <c r="A2611" s="68">
        <v>42404</v>
      </c>
      <c r="B2611" s="67">
        <v>5.4</v>
      </c>
    </row>
    <row r="2612" spans="1:2" x14ac:dyDescent="0.2">
      <c r="A2612" s="68">
        <v>42405</v>
      </c>
      <c r="B2612" s="67">
        <v>5.38</v>
      </c>
    </row>
    <row r="2613" spans="1:2" x14ac:dyDescent="0.2">
      <c r="A2613" s="68">
        <v>42408</v>
      </c>
      <c r="B2613" s="67">
        <v>5.28</v>
      </c>
    </row>
    <row r="2614" spans="1:2" x14ac:dyDescent="0.2">
      <c r="A2614" s="68">
        <v>42409</v>
      </c>
      <c r="B2614" s="67">
        <v>5.28</v>
      </c>
    </row>
    <row r="2615" spans="1:2" x14ac:dyDescent="0.2">
      <c r="A2615" s="68">
        <v>42410</v>
      </c>
      <c r="B2615" s="67">
        <v>5.27</v>
      </c>
    </row>
    <row r="2616" spans="1:2" x14ac:dyDescent="0.2">
      <c r="A2616" s="68">
        <v>42411</v>
      </c>
      <c r="B2616" s="67">
        <v>5.26</v>
      </c>
    </row>
    <row r="2617" spans="1:2" x14ac:dyDescent="0.2">
      <c r="A2617" s="68">
        <v>42412</v>
      </c>
      <c r="B2617" s="67">
        <v>5.34</v>
      </c>
    </row>
    <row r="2618" spans="1:2" x14ac:dyDescent="0.2">
      <c r="A2618" s="68">
        <v>42415</v>
      </c>
      <c r="B2618" s="69" t="e">
        <f>NA()</f>
        <v>#N/A</v>
      </c>
    </row>
    <row r="2619" spans="1:2" x14ac:dyDescent="0.2">
      <c r="A2619" s="68">
        <v>42416</v>
      </c>
      <c r="B2619" s="67">
        <v>5.37</v>
      </c>
    </row>
    <row r="2620" spans="1:2" x14ac:dyDescent="0.2">
      <c r="A2620" s="68">
        <v>42417</v>
      </c>
      <c r="B2620" s="67">
        <v>5.43</v>
      </c>
    </row>
    <row r="2621" spans="1:2" x14ac:dyDescent="0.2">
      <c r="A2621" s="68">
        <v>42418</v>
      </c>
      <c r="B2621" s="67">
        <v>5.37</v>
      </c>
    </row>
    <row r="2622" spans="1:2" x14ac:dyDescent="0.2">
      <c r="A2622" s="68">
        <v>42419</v>
      </c>
      <c r="B2622" s="67">
        <v>5.32</v>
      </c>
    </row>
    <row r="2623" spans="1:2" x14ac:dyDescent="0.2">
      <c r="A2623" s="68">
        <v>42422</v>
      </c>
      <c r="B2623" s="67">
        <v>5.34</v>
      </c>
    </row>
    <row r="2624" spans="1:2" x14ac:dyDescent="0.2">
      <c r="A2624" s="68">
        <v>42423</v>
      </c>
      <c r="B2624" s="67">
        <v>5.32</v>
      </c>
    </row>
    <row r="2625" spans="1:2" x14ac:dyDescent="0.2">
      <c r="A2625" s="68">
        <v>42424</v>
      </c>
      <c r="B2625" s="67">
        <v>5.31</v>
      </c>
    </row>
    <row r="2626" spans="1:2" x14ac:dyDescent="0.2">
      <c r="A2626" s="68">
        <v>42425</v>
      </c>
      <c r="B2626" s="67">
        <v>5.27</v>
      </c>
    </row>
    <row r="2627" spans="1:2" x14ac:dyDescent="0.2">
      <c r="A2627" s="68">
        <v>42426</v>
      </c>
      <c r="B2627" s="67">
        <v>5.32</v>
      </c>
    </row>
    <row r="2628" spans="1:2" x14ac:dyDescent="0.2">
      <c r="A2628" s="68">
        <v>42429</v>
      </c>
      <c r="B2628" s="67">
        <v>5.29</v>
      </c>
    </row>
    <row r="2629" spans="1:2" x14ac:dyDescent="0.2">
      <c r="A2629" s="68">
        <v>42430</v>
      </c>
      <c r="B2629" s="67">
        <v>5.37</v>
      </c>
    </row>
    <row r="2630" spans="1:2" x14ac:dyDescent="0.2">
      <c r="A2630" s="68">
        <v>42431</v>
      </c>
      <c r="B2630" s="67">
        <v>5.34</v>
      </c>
    </row>
    <row r="2631" spans="1:2" x14ac:dyDescent="0.2">
      <c r="A2631" s="68">
        <v>42432</v>
      </c>
      <c r="B2631" s="67">
        <v>5.3</v>
      </c>
    </row>
    <row r="2632" spans="1:2" x14ac:dyDescent="0.2">
      <c r="A2632" s="68">
        <v>42433</v>
      </c>
      <c r="B2632" s="67">
        <v>5.31</v>
      </c>
    </row>
    <row r="2633" spans="1:2" x14ac:dyDescent="0.2">
      <c r="A2633" s="68">
        <v>42436</v>
      </c>
      <c r="B2633" s="67">
        <v>5.3</v>
      </c>
    </row>
    <row r="2634" spans="1:2" x14ac:dyDescent="0.2">
      <c r="A2634" s="68">
        <v>42437</v>
      </c>
      <c r="B2634" s="67">
        <v>5.21</v>
      </c>
    </row>
    <row r="2635" spans="1:2" x14ac:dyDescent="0.2">
      <c r="A2635" s="68">
        <v>42438</v>
      </c>
      <c r="B2635" s="67">
        <v>5.26</v>
      </c>
    </row>
    <row r="2636" spans="1:2" x14ac:dyDescent="0.2">
      <c r="A2636" s="68">
        <v>42439</v>
      </c>
      <c r="B2636" s="67">
        <v>5.23</v>
      </c>
    </row>
    <row r="2637" spans="1:2" x14ac:dyDescent="0.2">
      <c r="A2637" s="68">
        <v>42440</v>
      </c>
      <c r="B2637" s="67">
        <v>5.24</v>
      </c>
    </row>
    <row r="2638" spans="1:2" x14ac:dyDescent="0.2">
      <c r="A2638" s="68">
        <v>42443</v>
      </c>
      <c r="B2638" s="67">
        <v>5.19</v>
      </c>
    </row>
    <row r="2639" spans="1:2" x14ac:dyDescent="0.2">
      <c r="A2639" s="68">
        <v>42444</v>
      </c>
      <c r="B2639" s="67">
        <v>5.16</v>
      </c>
    </row>
    <row r="2640" spans="1:2" x14ac:dyDescent="0.2">
      <c r="A2640" s="68">
        <v>42445</v>
      </c>
      <c r="B2640" s="67">
        <v>5.16</v>
      </c>
    </row>
    <row r="2641" spans="1:2" x14ac:dyDescent="0.2">
      <c r="A2641" s="68">
        <v>42446</v>
      </c>
      <c r="B2641" s="67">
        <v>5.1100000000000003</v>
      </c>
    </row>
    <row r="2642" spans="1:2" x14ac:dyDescent="0.2">
      <c r="A2642" s="68">
        <v>42447</v>
      </c>
      <c r="B2642" s="67">
        <v>5.05</v>
      </c>
    </row>
    <row r="2643" spans="1:2" x14ac:dyDescent="0.2">
      <c r="A2643" s="68">
        <v>42450</v>
      </c>
      <c r="B2643" s="67">
        <v>5.07</v>
      </c>
    </row>
    <row r="2644" spans="1:2" x14ac:dyDescent="0.2">
      <c r="A2644" s="68">
        <v>42451</v>
      </c>
      <c r="B2644" s="67">
        <v>5.04</v>
      </c>
    </row>
    <row r="2645" spans="1:2" x14ac:dyDescent="0.2">
      <c r="A2645" s="68">
        <v>42452</v>
      </c>
      <c r="B2645" s="67">
        <v>4.95</v>
      </c>
    </row>
    <row r="2646" spans="1:2" x14ac:dyDescent="0.2">
      <c r="A2646" s="68">
        <v>42453</v>
      </c>
      <c r="B2646" s="67">
        <v>4.97</v>
      </c>
    </row>
    <row r="2647" spans="1:2" x14ac:dyDescent="0.2">
      <c r="A2647" s="68">
        <v>42454</v>
      </c>
      <c r="B2647" s="69" t="e">
        <f>NA()</f>
        <v>#N/A</v>
      </c>
    </row>
    <row r="2648" spans="1:2" x14ac:dyDescent="0.2">
      <c r="A2648" s="68">
        <v>42457</v>
      </c>
      <c r="B2648" s="67">
        <v>4.9400000000000004</v>
      </c>
    </row>
    <row r="2649" spans="1:2" x14ac:dyDescent="0.2">
      <c r="A2649" s="68">
        <v>42458</v>
      </c>
      <c r="B2649" s="67">
        <v>4.9000000000000004</v>
      </c>
    </row>
    <row r="2650" spans="1:2" x14ac:dyDescent="0.2">
      <c r="A2650" s="68">
        <v>42459</v>
      </c>
      <c r="B2650" s="67">
        <v>4.9400000000000004</v>
      </c>
    </row>
    <row r="2651" spans="1:2" x14ac:dyDescent="0.2">
      <c r="A2651" s="68">
        <v>42460</v>
      </c>
      <c r="B2651" s="67">
        <v>4.9000000000000004</v>
      </c>
    </row>
    <row r="2652" spans="1:2" x14ac:dyDescent="0.2">
      <c r="A2652" s="68">
        <v>42461</v>
      </c>
      <c r="B2652" s="67">
        <v>4.8899999999999997</v>
      </c>
    </row>
    <row r="2653" spans="1:2" x14ac:dyDescent="0.2">
      <c r="A2653" s="68">
        <v>42464</v>
      </c>
      <c r="B2653" s="67">
        <v>4.88</v>
      </c>
    </row>
    <row r="2654" spans="1:2" x14ac:dyDescent="0.2">
      <c r="A2654" s="68">
        <v>42465</v>
      </c>
      <c r="B2654" s="67">
        <v>4.8099999999999996</v>
      </c>
    </row>
    <row r="2655" spans="1:2" x14ac:dyDescent="0.2">
      <c r="A2655" s="68">
        <v>42466</v>
      </c>
      <c r="B2655" s="67">
        <v>4.84</v>
      </c>
    </row>
    <row r="2656" spans="1:2" x14ac:dyDescent="0.2">
      <c r="A2656" s="68">
        <v>42467</v>
      </c>
      <c r="B2656" s="67">
        <v>4.76</v>
      </c>
    </row>
    <row r="2657" spans="1:2" x14ac:dyDescent="0.2">
      <c r="A2657" s="68">
        <v>42468</v>
      </c>
      <c r="B2657" s="67">
        <v>4.79</v>
      </c>
    </row>
    <row r="2658" spans="1:2" x14ac:dyDescent="0.2">
      <c r="A2658" s="68">
        <v>42471</v>
      </c>
      <c r="B2658" s="67">
        <v>4.78</v>
      </c>
    </row>
    <row r="2659" spans="1:2" x14ac:dyDescent="0.2">
      <c r="A2659" s="68">
        <v>42472</v>
      </c>
      <c r="B2659" s="67">
        <v>4.82</v>
      </c>
    </row>
    <row r="2660" spans="1:2" x14ac:dyDescent="0.2">
      <c r="A2660" s="68">
        <v>42473</v>
      </c>
      <c r="B2660" s="67">
        <v>4.78</v>
      </c>
    </row>
    <row r="2661" spans="1:2" x14ac:dyDescent="0.2">
      <c r="A2661" s="68">
        <v>42474</v>
      </c>
      <c r="B2661" s="67">
        <v>4.79</v>
      </c>
    </row>
    <row r="2662" spans="1:2" x14ac:dyDescent="0.2">
      <c r="A2662" s="68">
        <v>42475</v>
      </c>
      <c r="B2662" s="67">
        <v>4.75</v>
      </c>
    </row>
    <row r="2663" spans="1:2" x14ac:dyDescent="0.2">
      <c r="A2663" s="68">
        <v>42478</v>
      </c>
      <c r="B2663" s="67">
        <v>4.7699999999999996</v>
      </c>
    </row>
    <row r="2664" spans="1:2" x14ac:dyDescent="0.2">
      <c r="A2664" s="68">
        <v>42479</v>
      </c>
      <c r="B2664" s="67">
        <v>4.75</v>
      </c>
    </row>
    <row r="2665" spans="1:2" x14ac:dyDescent="0.2">
      <c r="A2665" s="68">
        <v>42480</v>
      </c>
      <c r="B2665" s="67">
        <v>4.78</v>
      </c>
    </row>
    <row r="2666" spans="1:2" x14ac:dyDescent="0.2">
      <c r="A2666" s="68">
        <v>42481</v>
      </c>
      <c r="B2666" s="67">
        <v>4.79</v>
      </c>
    </row>
    <row r="2667" spans="1:2" x14ac:dyDescent="0.2">
      <c r="A2667" s="68">
        <v>42482</v>
      </c>
      <c r="B2667" s="67">
        <v>4.78</v>
      </c>
    </row>
    <row r="2668" spans="1:2" x14ac:dyDescent="0.2">
      <c r="A2668" s="68">
        <v>42485</v>
      </c>
      <c r="B2668" s="67">
        <v>4.79</v>
      </c>
    </row>
    <row r="2669" spans="1:2" x14ac:dyDescent="0.2">
      <c r="A2669" s="68">
        <v>42486</v>
      </c>
      <c r="B2669" s="67">
        <v>4.79</v>
      </c>
    </row>
    <row r="2670" spans="1:2" x14ac:dyDescent="0.2">
      <c r="A2670" s="68">
        <v>42487</v>
      </c>
      <c r="B2670" s="67">
        <v>4.7300000000000004</v>
      </c>
    </row>
    <row r="2671" spans="1:2" x14ac:dyDescent="0.2">
      <c r="A2671" s="68">
        <v>42488</v>
      </c>
      <c r="B2671" s="67">
        <v>4.7300000000000004</v>
      </c>
    </row>
    <row r="2672" spans="1:2" x14ac:dyDescent="0.2">
      <c r="A2672" s="68">
        <v>42489</v>
      </c>
      <c r="B2672" s="67">
        <v>4.6900000000000004</v>
      </c>
    </row>
    <row r="2673" spans="1:2" x14ac:dyDescent="0.2">
      <c r="A2673" s="68">
        <v>42492</v>
      </c>
      <c r="B2673" s="67">
        <v>4.74</v>
      </c>
    </row>
    <row r="2674" spans="1:2" x14ac:dyDescent="0.2">
      <c r="A2674" s="68">
        <v>42493</v>
      </c>
      <c r="B2674" s="67">
        <v>4.66</v>
      </c>
    </row>
    <row r="2675" spans="1:2" x14ac:dyDescent="0.2">
      <c r="A2675" s="68">
        <v>42494</v>
      </c>
      <c r="B2675" s="67">
        <v>4.6399999999999997</v>
      </c>
    </row>
    <row r="2676" spans="1:2" x14ac:dyDescent="0.2">
      <c r="A2676" s="68">
        <v>42495</v>
      </c>
      <c r="B2676" s="67">
        <v>4.62</v>
      </c>
    </row>
    <row r="2677" spans="1:2" x14ac:dyDescent="0.2">
      <c r="A2677" s="68">
        <v>42496</v>
      </c>
      <c r="B2677" s="67">
        <v>4.66</v>
      </c>
    </row>
    <row r="2678" spans="1:2" x14ac:dyDescent="0.2">
      <c r="A2678" s="68">
        <v>42499</v>
      </c>
      <c r="B2678" s="67">
        <v>4.66</v>
      </c>
    </row>
    <row r="2679" spans="1:2" x14ac:dyDescent="0.2">
      <c r="A2679" s="68">
        <v>42500</v>
      </c>
      <c r="B2679" s="67">
        <v>4.66</v>
      </c>
    </row>
    <row r="2680" spans="1:2" x14ac:dyDescent="0.2">
      <c r="A2680" s="68">
        <v>42501</v>
      </c>
      <c r="B2680" s="67">
        <v>4.63</v>
      </c>
    </row>
    <row r="2681" spans="1:2" x14ac:dyDescent="0.2">
      <c r="A2681" s="68">
        <v>42502</v>
      </c>
      <c r="B2681" s="67">
        <v>4.66</v>
      </c>
    </row>
    <row r="2682" spans="1:2" x14ac:dyDescent="0.2">
      <c r="A2682" s="68">
        <v>42503</v>
      </c>
      <c r="B2682" s="67">
        <v>4.6100000000000003</v>
      </c>
    </row>
    <row r="2683" spans="1:2" x14ac:dyDescent="0.2">
      <c r="A2683" s="68">
        <v>42506</v>
      </c>
      <c r="B2683" s="67">
        <v>4.6500000000000004</v>
      </c>
    </row>
    <row r="2684" spans="1:2" x14ac:dyDescent="0.2">
      <c r="A2684" s="68">
        <v>42507</v>
      </c>
      <c r="B2684" s="67">
        <v>4.6500000000000004</v>
      </c>
    </row>
    <row r="2685" spans="1:2" x14ac:dyDescent="0.2">
      <c r="A2685" s="68">
        <v>42508</v>
      </c>
      <c r="B2685" s="67">
        <v>4.74</v>
      </c>
    </row>
    <row r="2686" spans="1:2" x14ac:dyDescent="0.2">
      <c r="A2686" s="68">
        <v>42509</v>
      </c>
      <c r="B2686" s="67">
        <v>4.7</v>
      </c>
    </row>
    <row r="2687" spans="1:2" x14ac:dyDescent="0.2">
      <c r="A2687" s="68">
        <v>42510</v>
      </c>
      <c r="B2687" s="67">
        <v>4.71</v>
      </c>
    </row>
    <row r="2688" spans="1:2" x14ac:dyDescent="0.2">
      <c r="A2688" s="68">
        <v>42513</v>
      </c>
      <c r="B2688" s="67">
        <v>4.7</v>
      </c>
    </row>
    <row r="2689" spans="1:2" x14ac:dyDescent="0.2">
      <c r="A2689" s="68">
        <v>42514</v>
      </c>
      <c r="B2689" s="67">
        <v>4.71</v>
      </c>
    </row>
    <row r="2690" spans="1:2" x14ac:dyDescent="0.2">
      <c r="A2690" s="68">
        <v>42515</v>
      </c>
      <c r="B2690" s="67">
        <v>4.74</v>
      </c>
    </row>
    <row r="2691" spans="1:2" x14ac:dyDescent="0.2">
      <c r="A2691" s="68">
        <v>42516</v>
      </c>
      <c r="B2691" s="67">
        <v>4.6900000000000004</v>
      </c>
    </row>
    <row r="2692" spans="1:2" x14ac:dyDescent="0.2">
      <c r="A2692" s="68">
        <v>42517</v>
      </c>
      <c r="B2692" s="67">
        <v>4.7</v>
      </c>
    </row>
    <row r="2693" spans="1:2" x14ac:dyDescent="0.2">
      <c r="A2693" s="68">
        <v>42520</v>
      </c>
      <c r="B2693" s="69" t="e">
        <f>NA()</f>
        <v>#N/A</v>
      </c>
    </row>
    <row r="2694" spans="1:2" x14ac:dyDescent="0.2">
      <c r="A2694" s="68">
        <v>42521</v>
      </c>
      <c r="B2694" s="67">
        <v>4.68</v>
      </c>
    </row>
    <row r="2695" spans="1:2" x14ac:dyDescent="0.2">
      <c r="A2695" s="68">
        <v>42522</v>
      </c>
      <c r="B2695" s="67">
        <v>4.67</v>
      </c>
    </row>
    <row r="2696" spans="1:2" x14ac:dyDescent="0.2">
      <c r="A2696" s="68">
        <v>42523</v>
      </c>
      <c r="B2696" s="67">
        <v>4.6399999999999997</v>
      </c>
    </row>
    <row r="2697" spans="1:2" x14ac:dyDescent="0.2">
      <c r="A2697" s="68">
        <v>42524</v>
      </c>
      <c r="B2697" s="67">
        <v>4.57</v>
      </c>
    </row>
    <row r="2698" spans="1:2" x14ac:dyDescent="0.2">
      <c r="A2698" s="68">
        <v>42527</v>
      </c>
      <c r="B2698" s="67">
        <v>4.59</v>
      </c>
    </row>
    <row r="2699" spans="1:2" x14ac:dyDescent="0.2">
      <c r="A2699" s="68">
        <v>42528</v>
      </c>
      <c r="B2699" s="67">
        <v>4.58</v>
      </c>
    </row>
    <row r="2700" spans="1:2" x14ac:dyDescent="0.2">
      <c r="A2700" s="68">
        <v>42529</v>
      </c>
      <c r="B2700" s="67">
        <v>4.5599999999999996</v>
      </c>
    </row>
    <row r="2701" spans="1:2" x14ac:dyDescent="0.2">
      <c r="A2701" s="68">
        <v>42530</v>
      </c>
      <c r="B2701" s="67">
        <v>4.53</v>
      </c>
    </row>
    <row r="2702" spans="1:2" x14ac:dyDescent="0.2">
      <c r="A2702" s="68">
        <v>42531</v>
      </c>
      <c r="B2702" s="67">
        <v>4.5</v>
      </c>
    </row>
    <row r="2703" spans="1:2" x14ac:dyDescent="0.2">
      <c r="A2703" s="68">
        <v>42534</v>
      </c>
      <c r="B2703" s="67">
        <v>4.4800000000000004</v>
      </c>
    </row>
    <row r="2704" spans="1:2" x14ac:dyDescent="0.2">
      <c r="A2704" s="68">
        <v>42535</v>
      </c>
      <c r="B2704" s="67">
        <v>4.5</v>
      </c>
    </row>
    <row r="2705" spans="1:2" x14ac:dyDescent="0.2">
      <c r="A2705" s="68">
        <v>42536</v>
      </c>
      <c r="B2705" s="67">
        <v>4.5</v>
      </c>
    </row>
    <row r="2706" spans="1:2" x14ac:dyDescent="0.2">
      <c r="A2706" s="68">
        <v>42537</v>
      </c>
      <c r="B2706" s="67">
        <v>4.47</v>
      </c>
    </row>
    <row r="2707" spans="1:2" x14ac:dyDescent="0.2">
      <c r="A2707" s="68">
        <v>42538</v>
      </c>
      <c r="B2707" s="67">
        <v>4.51</v>
      </c>
    </row>
    <row r="2708" spans="1:2" x14ac:dyDescent="0.2">
      <c r="A2708" s="68">
        <v>42541</v>
      </c>
      <c r="B2708" s="67">
        <v>4.54</v>
      </c>
    </row>
    <row r="2709" spans="1:2" x14ac:dyDescent="0.2">
      <c r="A2709" s="68">
        <v>42542</v>
      </c>
      <c r="B2709" s="67">
        <v>4.57</v>
      </c>
    </row>
    <row r="2710" spans="1:2" x14ac:dyDescent="0.2">
      <c r="A2710" s="68">
        <v>42543</v>
      </c>
      <c r="B2710" s="67">
        <v>4.55</v>
      </c>
    </row>
    <row r="2711" spans="1:2" x14ac:dyDescent="0.2">
      <c r="A2711" s="68">
        <v>42544</v>
      </c>
      <c r="B2711" s="67">
        <v>4.5999999999999996</v>
      </c>
    </row>
    <row r="2712" spans="1:2" x14ac:dyDescent="0.2">
      <c r="A2712" s="68">
        <v>42545</v>
      </c>
      <c r="B2712" s="67">
        <v>4.55</v>
      </c>
    </row>
    <row r="2713" spans="1:2" x14ac:dyDescent="0.2">
      <c r="A2713" s="68">
        <v>42548</v>
      </c>
      <c r="B2713" s="67">
        <v>4.42</v>
      </c>
    </row>
    <row r="2714" spans="1:2" x14ac:dyDescent="0.2">
      <c r="A2714" s="68">
        <v>42549</v>
      </c>
      <c r="B2714" s="67">
        <v>4.41</v>
      </c>
    </row>
    <row r="2715" spans="1:2" x14ac:dyDescent="0.2">
      <c r="A2715" s="68">
        <v>42550</v>
      </c>
      <c r="B2715" s="67">
        <v>4.4000000000000004</v>
      </c>
    </row>
    <row r="2716" spans="1:2" x14ac:dyDescent="0.2">
      <c r="A2716" s="68">
        <v>42551</v>
      </c>
      <c r="B2716" s="67">
        <v>4.41</v>
      </c>
    </row>
    <row r="2717" spans="1:2" x14ac:dyDescent="0.2">
      <c r="A2717" s="68">
        <v>42552</v>
      </c>
      <c r="B2717" s="67">
        <v>4.32</v>
      </c>
    </row>
    <row r="2718" spans="1:2" x14ac:dyDescent="0.2">
      <c r="A2718" s="68">
        <v>42555</v>
      </c>
      <c r="B2718" s="69" t="e">
        <f>NA()</f>
        <v>#N/A</v>
      </c>
    </row>
    <row r="2719" spans="1:2" x14ac:dyDescent="0.2">
      <c r="A2719" s="68">
        <v>42556</v>
      </c>
      <c r="B2719" s="67">
        <v>4.2</v>
      </c>
    </row>
    <row r="2720" spans="1:2" x14ac:dyDescent="0.2">
      <c r="A2720" s="68">
        <v>42557</v>
      </c>
      <c r="B2720" s="67">
        <v>4.21</v>
      </c>
    </row>
    <row r="2721" spans="1:2" x14ac:dyDescent="0.2">
      <c r="A2721" s="68">
        <v>42558</v>
      </c>
      <c r="B2721" s="67">
        <v>4.1900000000000004</v>
      </c>
    </row>
    <row r="2722" spans="1:2" x14ac:dyDescent="0.2">
      <c r="A2722" s="68">
        <v>42559</v>
      </c>
      <c r="B2722" s="67">
        <v>4.1500000000000004</v>
      </c>
    </row>
    <row r="2723" spans="1:2" x14ac:dyDescent="0.2">
      <c r="A2723" s="68">
        <v>42562</v>
      </c>
      <c r="B2723" s="67">
        <v>4.18</v>
      </c>
    </row>
    <row r="2724" spans="1:2" x14ac:dyDescent="0.2">
      <c r="A2724" s="68">
        <v>42563</v>
      </c>
      <c r="B2724" s="67">
        <v>4.2300000000000004</v>
      </c>
    </row>
    <row r="2725" spans="1:2" x14ac:dyDescent="0.2">
      <c r="A2725" s="68">
        <v>42564</v>
      </c>
      <c r="B2725" s="67">
        <v>4.17</v>
      </c>
    </row>
    <row r="2726" spans="1:2" x14ac:dyDescent="0.2">
      <c r="A2726" s="68">
        <v>42565</v>
      </c>
      <c r="B2726" s="67">
        <v>4.2300000000000004</v>
      </c>
    </row>
    <row r="2727" spans="1:2" x14ac:dyDescent="0.2">
      <c r="A2727" s="68">
        <v>42566</v>
      </c>
      <c r="B2727" s="67">
        <v>4.26</v>
      </c>
    </row>
    <row r="2728" spans="1:2" x14ac:dyDescent="0.2">
      <c r="A2728" s="68">
        <v>42569</v>
      </c>
      <c r="B2728" s="67">
        <v>4.26</v>
      </c>
    </row>
    <row r="2729" spans="1:2" x14ac:dyDescent="0.2">
      <c r="A2729" s="68">
        <v>42570</v>
      </c>
      <c r="B2729" s="67">
        <v>4.2300000000000004</v>
      </c>
    </row>
    <row r="2730" spans="1:2" x14ac:dyDescent="0.2">
      <c r="A2730" s="68">
        <v>42571</v>
      </c>
      <c r="B2730" s="67">
        <v>4.25</v>
      </c>
    </row>
    <row r="2731" spans="1:2" x14ac:dyDescent="0.2">
      <c r="A2731" s="68">
        <v>42572</v>
      </c>
      <c r="B2731" s="67">
        <v>4.25</v>
      </c>
    </row>
    <row r="2732" spans="1:2" x14ac:dyDescent="0.2">
      <c r="A2732" s="68">
        <v>42573</v>
      </c>
      <c r="B2732" s="67">
        <v>4.2300000000000004</v>
      </c>
    </row>
    <row r="2733" spans="1:2" x14ac:dyDescent="0.2">
      <c r="A2733" s="68">
        <v>42576</v>
      </c>
      <c r="B2733" s="67">
        <v>4.2300000000000004</v>
      </c>
    </row>
    <row r="2734" spans="1:2" x14ac:dyDescent="0.2">
      <c r="A2734" s="68">
        <v>42577</v>
      </c>
      <c r="B2734" s="67">
        <v>4.22</v>
      </c>
    </row>
    <row r="2735" spans="1:2" x14ac:dyDescent="0.2">
      <c r="A2735" s="68">
        <v>42578</v>
      </c>
      <c r="B2735" s="67">
        <v>4.1900000000000004</v>
      </c>
    </row>
    <row r="2736" spans="1:2" x14ac:dyDescent="0.2">
      <c r="A2736" s="68">
        <v>42579</v>
      </c>
      <c r="B2736" s="67">
        <v>4.2</v>
      </c>
    </row>
    <row r="2737" spans="1:2" x14ac:dyDescent="0.2">
      <c r="A2737" s="68">
        <v>42580</v>
      </c>
      <c r="B2737" s="67">
        <v>4.17</v>
      </c>
    </row>
    <row r="2738" spans="1:2" x14ac:dyDescent="0.2">
      <c r="A2738" s="68">
        <v>42583</v>
      </c>
      <c r="B2738" s="67">
        <v>4.24</v>
      </c>
    </row>
    <row r="2739" spans="1:2" x14ac:dyDescent="0.2">
      <c r="A2739" s="68">
        <v>42584</v>
      </c>
      <c r="B2739" s="67">
        <v>4.3</v>
      </c>
    </row>
    <row r="2740" spans="1:2" x14ac:dyDescent="0.2">
      <c r="A2740" s="68">
        <v>42585</v>
      </c>
      <c r="B2740" s="67">
        <v>4.3099999999999996</v>
      </c>
    </row>
    <row r="2741" spans="1:2" x14ac:dyDescent="0.2">
      <c r="A2741" s="68">
        <v>42586</v>
      </c>
      <c r="B2741" s="67">
        <v>4.2699999999999996</v>
      </c>
    </row>
    <row r="2742" spans="1:2" x14ac:dyDescent="0.2">
      <c r="A2742" s="68">
        <v>42587</v>
      </c>
      <c r="B2742" s="67">
        <v>4.32</v>
      </c>
    </row>
    <row r="2743" spans="1:2" x14ac:dyDescent="0.2">
      <c r="A2743" s="68">
        <v>42590</v>
      </c>
      <c r="B2743" s="67">
        <v>4.3</v>
      </c>
    </row>
    <row r="2744" spans="1:2" x14ac:dyDescent="0.2">
      <c r="A2744" s="68">
        <v>42591</v>
      </c>
      <c r="B2744" s="67">
        <v>4.25</v>
      </c>
    </row>
    <row r="2745" spans="1:2" x14ac:dyDescent="0.2">
      <c r="A2745" s="68">
        <v>42592</v>
      </c>
      <c r="B2745" s="67">
        <v>4.21</v>
      </c>
    </row>
    <row r="2746" spans="1:2" x14ac:dyDescent="0.2">
      <c r="A2746" s="68">
        <v>42593</v>
      </c>
      <c r="B2746" s="67">
        <v>4.2699999999999996</v>
      </c>
    </row>
    <row r="2747" spans="1:2" x14ac:dyDescent="0.2">
      <c r="A2747" s="68">
        <v>42594</v>
      </c>
      <c r="B2747" s="67">
        <v>4.22</v>
      </c>
    </row>
    <row r="2748" spans="1:2" x14ac:dyDescent="0.2">
      <c r="A2748" s="68">
        <v>42597</v>
      </c>
      <c r="B2748" s="67">
        <v>4.25</v>
      </c>
    </row>
    <row r="2749" spans="1:2" x14ac:dyDescent="0.2">
      <c r="A2749" s="68">
        <v>42598</v>
      </c>
      <c r="B2749" s="67">
        <v>4.2699999999999996</v>
      </c>
    </row>
    <row r="2750" spans="1:2" x14ac:dyDescent="0.2">
      <c r="A2750" s="68">
        <v>42599</v>
      </c>
      <c r="B2750" s="67">
        <v>4.25</v>
      </c>
    </row>
    <row r="2751" spans="1:2" x14ac:dyDescent="0.2">
      <c r="A2751" s="68">
        <v>42600</v>
      </c>
      <c r="B2751" s="67">
        <v>4.2300000000000004</v>
      </c>
    </row>
    <row r="2752" spans="1:2" x14ac:dyDescent="0.2">
      <c r="A2752" s="68">
        <v>42601</v>
      </c>
      <c r="B2752" s="67">
        <v>4.25</v>
      </c>
    </row>
    <row r="2753" spans="1:2" x14ac:dyDescent="0.2">
      <c r="A2753" s="68">
        <v>42604</v>
      </c>
      <c r="B2753" s="67">
        <v>4.2</v>
      </c>
    </row>
    <row r="2754" spans="1:2" x14ac:dyDescent="0.2">
      <c r="A2754" s="68">
        <v>42605</v>
      </c>
      <c r="B2754" s="67">
        <v>4.1900000000000004</v>
      </c>
    </row>
    <row r="2755" spans="1:2" x14ac:dyDescent="0.2">
      <c r="A2755" s="68">
        <v>42606</v>
      </c>
      <c r="B2755" s="67">
        <v>4.2</v>
      </c>
    </row>
    <row r="2756" spans="1:2" x14ac:dyDescent="0.2">
      <c r="A2756" s="68">
        <v>42607</v>
      </c>
      <c r="B2756" s="67">
        <v>4.21</v>
      </c>
    </row>
    <row r="2757" spans="1:2" x14ac:dyDescent="0.2">
      <c r="A2757" s="68">
        <v>42608</v>
      </c>
      <c r="B2757" s="67">
        <v>4.25</v>
      </c>
    </row>
    <row r="2758" spans="1:2" x14ac:dyDescent="0.2">
      <c r="A2758" s="68">
        <v>42611</v>
      </c>
      <c r="B2758" s="67">
        <v>4.16</v>
      </c>
    </row>
    <row r="2759" spans="1:2" x14ac:dyDescent="0.2">
      <c r="A2759" s="68">
        <v>42612</v>
      </c>
      <c r="B2759" s="67">
        <v>4.1900000000000004</v>
      </c>
    </row>
    <row r="2760" spans="1:2" x14ac:dyDescent="0.2">
      <c r="A2760" s="68">
        <v>42613</v>
      </c>
      <c r="B2760" s="67">
        <v>4.1900000000000004</v>
      </c>
    </row>
    <row r="2761" spans="1:2" x14ac:dyDescent="0.2">
      <c r="A2761" s="68">
        <v>42614</v>
      </c>
      <c r="B2761" s="67">
        <v>4.1900000000000004</v>
      </c>
    </row>
    <row r="2762" spans="1:2" x14ac:dyDescent="0.2">
      <c r="A2762" s="68">
        <v>42615</v>
      </c>
      <c r="B2762" s="67">
        <v>4.2300000000000004</v>
      </c>
    </row>
    <row r="2763" spans="1:2" x14ac:dyDescent="0.2">
      <c r="A2763" s="68">
        <v>42618</v>
      </c>
      <c r="B2763" s="69" t="e">
        <f>NA()</f>
        <v>#N/A</v>
      </c>
    </row>
    <row r="2764" spans="1:2" x14ac:dyDescent="0.2">
      <c r="A2764" s="68">
        <v>42619</v>
      </c>
      <c r="B2764" s="67">
        <v>4.1900000000000004</v>
      </c>
    </row>
    <row r="2765" spans="1:2" x14ac:dyDescent="0.2">
      <c r="A2765" s="68">
        <v>42620</v>
      </c>
      <c r="B2765" s="67">
        <v>4.1900000000000004</v>
      </c>
    </row>
    <row r="2766" spans="1:2" x14ac:dyDescent="0.2">
      <c r="A2766" s="68">
        <v>42621</v>
      </c>
      <c r="B2766" s="67">
        <v>4.28</v>
      </c>
    </row>
    <row r="2767" spans="1:2" x14ac:dyDescent="0.2">
      <c r="A2767" s="68">
        <v>42622</v>
      </c>
      <c r="B2767" s="67">
        <v>4.34</v>
      </c>
    </row>
    <row r="2768" spans="1:2" x14ac:dyDescent="0.2">
      <c r="A2768" s="68">
        <v>42625</v>
      </c>
      <c r="B2768" s="67">
        <v>4.3600000000000003</v>
      </c>
    </row>
    <row r="2769" spans="1:2" x14ac:dyDescent="0.2">
      <c r="A2769" s="68">
        <v>42626</v>
      </c>
      <c r="B2769" s="67">
        <v>4.43</v>
      </c>
    </row>
    <row r="2770" spans="1:2" x14ac:dyDescent="0.2">
      <c r="A2770" s="68">
        <v>42627</v>
      </c>
      <c r="B2770" s="67">
        <v>4.4000000000000004</v>
      </c>
    </row>
    <row r="2771" spans="1:2" x14ac:dyDescent="0.2">
      <c r="A2771" s="68">
        <v>42628</v>
      </c>
      <c r="B2771" s="67">
        <v>4.43</v>
      </c>
    </row>
    <row r="2772" spans="1:2" x14ac:dyDescent="0.2">
      <c r="A2772" s="68">
        <v>42629</v>
      </c>
      <c r="B2772" s="67">
        <v>4.41</v>
      </c>
    </row>
    <row r="2773" spans="1:2" x14ac:dyDescent="0.2">
      <c r="A2773" s="68">
        <v>42632</v>
      </c>
      <c r="B2773" s="67">
        <v>4.4000000000000004</v>
      </c>
    </row>
    <row r="2774" spans="1:2" x14ac:dyDescent="0.2">
      <c r="A2774" s="68">
        <v>42633</v>
      </c>
      <c r="B2774" s="67">
        <v>4.3899999999999997</v>
      </c>
    </row>
    <row r="2775" spans="1:2" x14ac:dyDescent="0.2">
      <c r="A2775" s="68">
        <v>42634</v>
      </c>
      <c r="B2775" s="67">
        <v>4.3600000000000003</v>
      </c>
    </row>
    <row r="2776" spans="1:2" x14ac:dyDescent="0.2">
      <c r="A2776" s="68">
        <v>42635</v>
      </c>
      <c r="B2776" s="67">
        <v>4.32</v>
      </c>
    </row>
    <row r="2777" spans="1:2" x14ac:dyDescent="0.2">
      <c r="A2777" s="68">
        <v>42636</v>
      </c>
      <c r="B2777" s="67">
        <v>4.3</v>
      </c>
    </row>
    <row r="2778" spans="1:2" x14ac:dyDescent="0.2">
      <c r="A2778" s="68">
        <v>42639</v>
      </c>
      <c r="B2778" s="67">
        <v>4.29</v>
      </c>
    </row>
    <row r="2779" spans="1:2" x14ac:dyDescent="0.2">
      <c r="A2779" s="68">
        <v>42640</v>
      </c>
      <c r="B2779" s="67">
        <v>4.25</v>
      </c>
    </row>
    <row r="2780" spans="1:2" x14ac:dyDescent="0.2">
      <c r="A2780" s="68">
        <v>42641</v>
      </c>
      <c r="B2780" s="67">
        <v>4.26</v>
      </c>
    </row>
    <row r="2781" spans="1:2" x14ac:dyDescent="0.2">
      <c r="A2781" s="68">
        <v>42642</v>
      </c>
      <c r="B2781" s="67">
        <v>4.2300000000000004</v>
      </c>
    </row>
    <row r="2782" spans="1:2" x14ac:dyDescent="0.2">
      <c r="A2782" s="68">
        <v>42643</v>
      </c>
      <c r="B2782" s="67">
        <v>4.29</v>
      </c>
    </row>
    <row r="2783" spans="1:2" x14ac:dyDescent="0.2">
      <c r="A2783" s="68">
        <v>42646</v>
      </c>
      <c r="B2783" s="67">
        <v>4.29</v>
      </c>
    </row>
    <row r="2784" spans="1:2" x14ac:dyDescent="0.2">
      <c r="A2784" s="68">
        <v>42647</v>
      </c>
      <c r="B2784" s="67">
        <v>4.3499999999999996</v>
      </c>
    </row>
    <row r="2785" spans="1:2" x14ac:dyDescent="0.2">
      <c r="A2785" s="68">
        <v>42648</v>
      </c>
      <c r="B2785" s="67">
        <v>4.3600000000000003</v>
      </c>
    </row>
    <row r="2786" spans="1:2" x14ac:dyDescent="0.2">
      <c r="A2786" s="68">
        <v>42649</v>
      </c>
      <c r="B2786" s="67">
        <v>4.3600000000000003</v>
      </c>
    </row>
    <row r="2787" spans="1:2" x14ac:dyDescent="0.2">
      <c r="A2787" s="68">
        <v>42650</v>
      </c>
      <c r="B2787" s="67">
        <v>4.3600000000000003</v>
      </c>
    </row>
    <row r="2788" spans="1:2" x14ac:dyDescent="0.2">
      <c r="A2788" s="68">
        <v>42653</v>
      </c>
      <c r="B2788" s="69" t="e">
        <f>NA()</f>
        <v>#N/A</v>
      </c>
    </row>
    <row r="2789" spans="1:2" x14ac:dyDescent="0.2">
      <c r="A2789" s="68">
        <v>42654</v>
      </c>
      <c r="B2789" s="67">
        <v>4.37</v>
      </c>
    </row>
    <row r="2790" spans="1:2" x14ac:dyDescent="0.2">
      <c r="A2790" s="68">
        <v>42655</v>
      </c>
      <c r="B2790" s="67">
        <v>4.3899999999999997</v>
      </c>
    </row>
    <row r="2791" spans="1:2" x14ac:dyDescent="0.2">
      <c r="A2791" s="68">
        <v>42656</v>
      </c>
      <c r="B2791" s="67">
        <v>4.34</v>
      </c>
    </row>
    <row r="2792" spans="1:2" x14ac:dyDescent="0.2">
      <c r="A2792" s="68">
        <v>42657</v>
      </c>
      <c r="B2792" s="67">
        <v>4.43</v>
      </c>
    </row>
    <row r="2793" spans="1:2" x14ac:dyDescent="0.2">
      <c r="A2793" s="68">
        <v>42660</v>
      </c>
      <c r="B2793" s="67">
        <v>4.3899999999999997</v>
      </c>
    </row>
    <row r="2794" spans="1:2" x14ac:dyDescent="0.2">
      <c r="A2794" s="68">
        <v>42661</v>
      </c>
      <c r="B2794" s="67">
        <v>4.37</v>
      </c>
    </row>
    <row r="2795" spans="1:2" x14ac:dyDescent="0.2">
      <c r="A2795" s="68">
        <v>42662</v>
      </c>
      <c r="B2795" s="67">
        <v>4.38</v>
      </c>
    </row>
    <row r="2796" spans="1:2" x14ac:dyDescent="0.2">
      <c r="A2796" s="68">
        <v>42663</v>
      </c>
      <c r="B2796" s="67">
        <v>4.3499999999999996</v>
      </c>
    </row>
    <row r="2797" spans="1:2" x14ac:dyDescent="0.2">
      <c r="A2797" s="68">
        <v>42664</v>
      </c>
      <c r="B2797" s="67">
        <v>4.34</v>
      </c>
    </row>
    <row r="2798" spans="1:2" x14ac:dyDescent="0.2">
      <c r="A2798" s="68">
        <v>42667</v>
      </c>
      <c r="B2798" s="67">
        <v>4.3600000000000003</v>
      </c>
    </row>
    <row r="2799" spans="1:2" x14ac:dyDescent="0.2">
      <c r="A2799" s="68">
        <v>42668</v>
      </c>
      <c r="B2799" s="67">
        <v>4.3499999999999996</v>
      </c>
    </row>
    <row r="2800" spans="1:2" x14ac:dyDescent="0.2">
      <c r="A2800" s="68">
        <v>42669</v>
      </c>
      <c r="B2800" s="67">
        <v>4.3899999999999997</v>
      </c>
    </row>
    <row r="2801" spans="1:2" x14ac:dyDescent="0.2">
      <c r="A2801" s="68">
        <v>42670</v>
      </c>
      <c r="B2801" s="67">
        <v>4.4400000000000004</v>
      </c>
    </row>
    <row r="2802" spans="1:2" x14ac:dyDescent="0.2">
      <c r="A2802" s="68">
        <v>42671</v>
      </c>
      <c r="B2802" s="67">
        <v>4.46</v>
      </c>
    </row>
    <row r="2803" spans="1:2" x14ac:dyDescent="0.2">
      <c r="A2803" s="68">
        <v>42674</v>
      </c>
      <c r="B2803" s="67">
        <v>4.45</v>
      </c>
    </row>
    <row r="2804" spans="1:2" x14ac:dyDescent="0.2">
      <c r="A2804" s="68">
        <v>42675</v>
      </c>
      <c r="B2804" s="67">
        <v>4.4400000000000004</v>
      </c>
    </row>
    <row r="2805" spans="1:2" x14ac:dyDescent="0.2">
      <c r="A2805" s="68">
        <v>42676</v>
      </c>
      <c r="B2805" s="67">
        <v>4.4400000000000004</v>
      </c>
    </row>
    <row r="2806" spans="1:2" x14ac:dyDescent="0.2">
      <c r="A2806" s="68">
        <v>42677</v>
      </c>
      <c r="B2806" s="67">
        <v>4.49</v>
      </c>
    </row>
    <row r="2807" spans="1:2" x14ac:dyDescent="0.2">
      <c r="A2807" s="68">
        <v>42678</v>
      </c>
      <c r="B2807" s="67">
        <v>4.46</v>
      </c>
    </row>
    <row r="2808" spans="1:2" x14ac:dyDescent="0.2">
      <c r="A2808" s="68">
        <v>42681</v>
      </c>
      <c r="B2808" s="67">
        <v>4.49</v>
      </c>
    </row>
    <row r="2809" spans="1:2" x14ac:dyDescent="0.2">
      <c r="A2809" s="68">
        <v>42682</v>
      </c>
      <c r="B2809" s="67">
        <v>4.5</v>
      </c>
    </row>
    <row r="2810" spans="1:2" x14ac:dyDescent="0.2">
      <c r="A2810" s="68">
        <v>42683</v>
      </c>
      <c r="B2810" s="67">
        <v>4.7300000000000004</v>
      </c>
    </row>
    <row r="2811" spans="1:2" x14ac:dyDescent="0.2">
      <c r="A2811" s="68">
        <v>42684</v>
      </c>
      <c r="B2811" s="67">
        <v>4.75</v>
      </c>
    </row>
    <row r="2812" spans="1:2" x14ac:dyDescent="0.2">
      <c r="A2812" s="68">
        <v>42685</v>
      </c>
      <c r="B2812" s="69" t="e">
        <f>NA()</f>
        <v>#N/A</v>
      </c>
    </row>
    <row r="2813" spans="1:2" x14ac:dyDescent="0.2">
      <c r="A2813" s="68">
        <v>42688</v>
      </c>
      <c r="B2813" s="67">
        <v>4.83</v>
      </c>
    </row>
    <row r="2814" spans="1:2" x14ac:dyDescent="0.2">
      <c r="A2814" s="68">
        <v>42689</v>
      </c>
      <c r="B2814" s="67">
        <v>4.82</v>
      </c>
    </row>
    <row r="2815" spans="1:2" x14ac:dyDescent="0.2">
      <c r="A2815" s="68">
        <v>42690</v>
      </c>
      <c r="B2815" s="67">
        <v>4.7699999999999996</v>
      </c>
    </row>
    <row r="2816" spans="1:2" x14ac:dyDescent="0.2">
      <c r="A2816" s="68">
        <v>42691</v>
      </c>
      <c r="B2816" s="67">
        <v>4.83</v>
      </c>
    </row>
    <row r="2817" spans="1:2" x14ac:dyDescent="0.2">
      <c r="A2817" s="68">
        <v>42692</v>
      </c>
      <c r="B2817" s="67">
        <v>4.8600000000000003</v>
      </c>
    </row>
    <row r="2818" spans="1:2" x14ac:dyDescent="0.2">
      <c r="A2818" s="68">
        <v>42695</v>
      </c>
      <c r="B2818" s="67">
        <v>4.8499999999999996</v>
      </c>
    </row>
    <row r="2819" spans="1:2" x14ac:dyDescent="0.2">
      <c r="A2819" s="68">
        <v>42696</v>
      </c>
      <c r="B2819" s="67">
        <v>4.84</v>
      </c>
    </row>
    <row r="2820" spans="1:2" x14ac:dyDescent="0.2">
      <c r="A2820" s="68">
        <v>42697</v>
      </c>
      <c r="B2820" s="67">
        <v>4.8499999999999996</v>
      </c>
    </row>
    <row r="2821" spans="1:2" x14ac:dyDescent="0.2">
      <c r="A2821" s="68">
        <v>42698</v>
      </c>
      <c r="B2821" s="69" t="e">
        <f>NA()</f>
        <v>#N/A</v>
      </c>
    </row>
    <row r="2822" spans="1:2" x14ac:dyDescent="0.2">
      <c r="A2822" s="68">
        <v>42699</v>
      </c>
      <c r="B2822" s="67">
        <v>4.84</v>
      </c>
    </row>
    <row r="2823" spans="1:2" x14ac:dyDescent="0.2">
      <c r="A2823" s="68">
        <v>42702</v>
      </c>
      <c r="B2823" s="67">
        <v>4.79</v>
      </c>
    </row>
    <row r="2824" spans="1:2" x14ac:dyDescent="0.2">
      <c r="A2824" s="68">
        <v>42703</v>
      </c>
      <c r="B2824" s="67">
        <v>4.76</v>
      </c>
    </row>
    <row r="2825" spans="1:2" x14ac:dyDescent="0.2">
      <c r="A2825" s="68">
        <v>42704</v>
      </c>
      <c r="B2825" s="67">
        <v>4.82</v>
      </c>
    </row>
    <row r="2826" spans="1:2" x14ac:dyDescent="0.2">
      <c r="A2826" s="68">
        <v>42705</v>
      </c>
      <c r="B2826" s="67">
        <v>4.87</v>
      </c>
    </row>
    <row r="2827" spans="1:2" x14ac:dyDescent="0.2">
      <c r="A2827" s="68">
        <v>42706</v>
      </c>
      <c r="B2827" s="67">
        <v>4.82</v>
      </c>
    </row>
    <row r="2828" spans="1:2" x14ac:dyDescent="0.2">
      <c r="A2828" s="68">
        <v>42709</v>
      </c>
      <c r="B2828" s="67">
        <v>4.8099999999999996</v>
      </c>
    </row>
    <row r="2829" spans="1:2" x14ac:dyDescent="0.2">
      <c r="A2829" s="68">
        <v>42710</v>
      </c>
      <c r="B2829" s="67">
        <v>4.83</v>
      </c>
    </row>
    <row r="2830" spans="1:2" x14ac:dyDescent="0.2">
      <c r="A2830" s="68">
        <v>42711</v>
      </c>
      <c r="B2830" s="67">
        <v>4.78</v>
      </c>
    </row>
    <row r="2831" spans="1:2" x14ac:dyDescent="0.2">
      <c r="A2831" s="68">
        <v>42712</v>
      </c>
      <c r="B2831" s="67">
        <v>4.83</v>
      </c>
    </row>
    <row r="2832" spans="1:2" x14ac:dyDescent="0.2">
      <c r="A2832" s="68">
        <v>42713</v>
      </c>
      <c r="B2832" s="67">
        <v>4.9000000000000004</v>
      </c>
    </row>
    <row r="2833" spans="1:2" x14ac:dyDescent="0.2">
      <c r="A2833" s="68">
        <v>42716</v>
      </c>
      <c r="B2833" s="67">
        <v>4.9000000000000004</v>
      </c>
    </row>
    <row r="2834" spans="1:2" x14ac:dyDescent="0.2">
      <c r="A2834" s="68">
        <v>42717</v>
      </c>
      <c r="B2834" s="67">
        <v>4.87</v>
      </c>
    </row>
    <row r="2835" spans="1:2" x14ac:dyDescent="0.2">
      <c r="A2835" s="68">
        <v>42718</v>
      </c>
      <c r="B2835" s="67">
        <v>4.8600000000000003</v>
      </c>
    </row>
    <row r="2836" spans="1:2" x14ac:dyDescent="0.2">
      <c r="A2836" s="68">
        <v>42719</v>
      </c>
      <c r="B2836" s="67">
        <v>4.84</v>
      </c>
    </row>
    <row r="2837" spans="1:2" x14ac:dyDescent="0.2">
      <c r="A2837" s="68">
        <v>42720</v>
      </c>
      <c r="B2837" s="67">
        <v>4.88</v>
      </c>
    </row>
    <row r="2838" spans="1:2" x14ac:dyDescent="0.2">
      <c r="A2838" s="68">
        <v>42723</v>
      </c>
      <c r="B2838" s="67">
        <v>4.82</v>
      </c>
    </row>
    <row r="2839" spans="1:2" x14ac:dyDescent="0.2">
      <c r="A2839" s="68">
        <v>42724</v>
      </c>
      <c r="B2839" s="67">
        <v>4.8499999999999996</v>
      </c>
    </row>
    <row r="2840" spans="1:2" x14ac:dyDescent="0.2">
      <c r="A2840" s="68">
        <v>42725</v>
      </c>
      <c r="B2840" s="67">
        <v>4.8099999999999996</v>
      </c>
    </row>
    <row r="2841" spans="1:2" x14ac:dyDescent="0.2">
      <c r="A2841" s="68">
        <v>42726</v>
      </c>
      <c r="B2841" s="67">
        <v>4.82</v>
      </c>
    </row>
    <row r="2842" spans="1:2" x14ac:dyDescent="0.2">
      <c r="A2842" s="68">
        <v>42727</v>
      </c>
      <c r="B2842" s="67">
        <v>4.8</v>
      </c>
    </row>
    <row r="2843" spans="1:2" x14ac:dyDescent="0.2">
      <c r="A2843" s="68">
        <v>42730</v>
      </c>
      <c r="B2843" s="69" t="e">
        <f>NA()</f>
        <v>#N/A</v>
      </c>
    </row>
    <row r="2844" spans="1:2" x14ac:dyDescent="0.2">
      <c r="A2844" s="68">
        <v>42731</v>
      </c>
      <c r="B2844" s="67">
        <v>4.82</v>
      </c>
    </row>
    <row r="2845" spans="1:2" x14ac:dyDescent="0.2">
      <c r="A2845" s="68">
        <v>42732</v>
      </c>
      <c r="B2845" s="67">
        <v>4.7699999999999996</v>
      </c>
    </row>
    <row r="2846" spans="1:2" x14ac:dyDescent="0.2">
      <c r="A2846" s="68">
        <v>42733</v>
      </c>
      <c r="B2846" s="67">
        <v>4.76</v>
      </c>
    </row>
    <row r="2847" spans="1:2" x14ac:dyDescent="0.2">
      <c r="A2847" s="68">
        <v>42734</v>
      </c>
      <c r="B2847" s="67">
        <v>4.7300000000000004</v>
      </c>
    </row>
    <row r="2848" spans="1:2" x14ac:dyDescent="0.2">
      <c r="A2848" s="68">
        <v>42737</v>
      </c>
      <c r="B2848" s="69" t="e">
        <f>NA()</f>
        <v>#N/A</v>
      </c>
    </row>
    <row r="2849" spans="1:2" x14ac:dyDescent="0.2">
      <c r="A2849" s="68">
        <v>42738</v>
      </c>
      <c r="B2849" s="67">
        <v>4.72</v>
      </c>
    </row>
    <row r="2850" spans="1:2" x14ac:dyDescent="0.2">
      <c r="A2850" s="68">
        <v>42739</v>
      </c>
      <c r="B2850" s="67">
        <v>4.71</v>
      </c>
    </row>
    <row r="2851" spans="1:2" x14ac:dyDescent="0.2">
      <c r="A2851" s="68">
        <v>42740</v>
      </c>
      <c r="B2851" s="67">
        <v>4.62</v>
      </c>
    </row>
    <row r="2852" spans="1:2" x14ac:dyDescent="0.2">
      <c r="A2852" s="68">
        <v>42741</v>
      </c>
      <c r="B2852" s="67">
        <v>4.66</v>
      </c>
    </row>
    <row r="2853" spans="1:2" x14ac:dyDescent="0.2">
      <c r="A2853" s="68">
        <v>42744</v>
      </c>
      <c r="B2853" s="67">
        <v>4.62</v>
      </c>
    </row>
    <row r="2854" spans="1:2" x14ac:dyDescent="0.2">
      <c r="A2854" s="68">
        <v>42745</v>
      </c>
      <c r="B2854" s="67">
        <v>4.62</v>
      </c>
    </row>
    <row r="2855" spans="1:2" x14ac:dyDescent="0.2">
      <c r="A2855" s="68">
        <v>42746</v>
      </c>
      <c r="B2855" s="67">
        <v>4.5999999999999996</v>
      </c>
    </row>
    <row r="2856" spans="1:2" x14ac:dyDescent="0.2">
      <c r="A2856" s="68">
        <v>42747</v>
      </c>
      <c r="B2856" s="67">
        <v>4.6100000000000003</v>
      </c>
    </row>
    <row r="2857" spans="1:2" x14ac:dyDescent="0.2">
      <c r="A2857" s="68">
        <v>42748</v>
      </c>
      <c r="B2857" s="67">
        <v>4.63</v>
      </c>
    </row>
    <row r="2858" spans="1:2" x14ac:dyDescent="0.2">
      <c r="A2858" s="68">
        <v>42751</v>
      </c>
      <c r="B2858" s="69" t="e">
        <f>NA()</f>
        <v>#N/A</v>
      </c>
    </row>
    <row r="2859" spans="1:2" x14ac:dyDescent="0.2">
      <c r="A2859" s="68">
        <v>42752</v>
      </c>
      <c r="B2859" s="67">
        <v>4.59</v>
      </c>
    </row>
    <row r="2860" spans="1:2" x14ac:dyDescent="0.2">
      <c r="A2860" s="68">
        <v>42753</v>
      </c>
      <c r="B2860" s="67">
        <v>4.6399999999999997</v>
      </c>
    </row>
    <row r="2861" spans="1:2" x14ac:dyDescent="0.2">
      <c r="A2861" s="68">
        <v>42754</v>
      </c>
      <c r="B2861" s="67">
        <v>4.68</v>
      </c>
    </row>
    <row r="2862" spans="1:2" x14ac:dyDescent="0.2">
      <c r="A2862" s="68">
        <v>42755</v>
      </c>
      <c r="B2862" s="67">
        <v>4.6900000000000004</v>
      </c>
    </row>
    <row r="2863" spans="1:2" x14ac:dyDescent="0.2">
      <c r="A2863" s="68">
        <v>42758</v>
      </c>
      <c r="B2863" s="67">
        <v>4.62</v>
      </c>
    </row>
    <row r="2864" spans="1:2" x14ac:dyDescent="0.2">
      <c r="A2864" s="68">
        <v>42759</v>
      </c>
      <c r="B2864" s="67">
        <v>4.6900000000000004</v>
      </c>
    </row>
    <row r="2865" spans="1:2" x14ac:dyDescent="0.2">
      <c r="A2865" s="68">
        <v>42760</v>
      </c>
      <c r="B2865" s="67">
        <v>4.74</v>
      </c>
    </row>
    <row r="2866" spans="1:2" x14ac:dyDescent="0.2">
      <c r="A2866" s="68">
        <v>42761</v>
      </c>
      <c r="B2866" s="67">
        <v>4.71</v>
      </c>
    </row>
    <row r="2867" spans="1:2" x14ac:dyDescent="0.2">
      <c r="A2867" s="68">
        <v>42762</v>
      </c>
      <c r="B2867" s="67">
        <v>4.68</v>
      </c>
    </row>
    <row r="2868" spans="1:2" x14ac:dyDescent="0.2">
      <c r="A2868" s="68">
        <v>42765</v>
      </c>
      <c r="B2868" s="67">
        <v>4.7</v>
      </c>
    </row>
    <row r="2869" spans="1:2" x14ac:dyDescent="0.2">
      <c r="A2869" s="68">
        <v>42766</v>
      </c>
      <c r="B2869" s="67">
        <v>4.68</v>
      </c>
    </row>
    <row r="2870" spans="1:2" x14ac:dyDescent="0.2">
      <c r="A2870" s="68">
        <v>42767</v>
      </c>
      <c r="B2870" s="67">
        <v>4.71</v>
      </c>
    </row>
    <row r="2871" spans="1:2" x14ac:dyDescent="0.2">
      <c r="A2871" s="68">
        <v>42768</v>
      </c>
      <c r="B2871" s="67">
        <v>4.71</v>
      </c>
    </row>
    <row r="2872" spans="1:2" x14ac:dyDescent="0.2">
      <c r="A2872" s="68">
        <v>42769</v>
      </c>
      <c r="B2872" s="67">
        <v>4.7300000000000004</v>
      </c>
    </row>
    <row r="2873" spans="1:2" x14ac:dyDescent="0.2">
      <c r="A2873" s="68">
        <v>42772</v>
      </c>
      <c r="B2873" s="67">
        <v>4.67</v>
      </c>
    </row>
    <row r="2874" spans="1:2" x14ac:dyDescent="0.2">
      <c r="A2874" s="68">
        <v>42773</v>
      </c>
      <c r="B2874" s="67">
        <v>4.6399999999999997</v>
      </c>
    </row>
    <row r="2875" spans="1:2" x14ac:dyDescent="0.2">
      <c r="A2875" s="68">
        <v>42774</v>
      </c>
      <c r="B2875" s="67">
        <v>4.59</v>
      </c>
    </row>
    <row r="2876" spans="1:2" x14ac:dyDescent="0.2">
      <c r="A2876" s="68">
        <v>42775</v>
      </c>
      <c r="B2876" s="67">
        <v>4.6399999999999997</v>
      </c>
    </row>
    <row r="2877" spans="1:2" x14ac:dyDescent="0.2">
      <c r="A2877" s="68">
        <v>42776</v>
      </c>
      <c r="B2877" s="67">
        <v>4.6399999999999997</v>
      </c>
    </row>
    <row r="2878" spans="1:2" x14ac:dyDescent="0.2">
      <c r="A2878" s="68">
        <v>42779</v>
      </c>
      <c r="B2878" s="67">
        <v>4.66</v>
      </c>
    </row>
    <row r="2879" spans="1:2" x14ac:dyDescent="0.2">
      <c r="A2879" s="68">
        <v>42780</v>
      </c>
      <c r="B2879" s="67">
        <v>4.68</v>
      </c>
    </row>
    <row r="2880" spans="1:2" x14ac:dyDescent="0.2">
      <c r="A2880" s="68">
        <v>42781</v>
      </c>
      <c r="B2880" s="67">
        <v>4.7</v>
      </c>
    </row>
    <row r="2881" spans="1:2" x14ac:dyDescent="0.2">
      <c r="A2881" s="68">
        <v>42782</v>
      </c>
      <c r="B2881" s="67">
        <v>4.6500000000000004</v>
      </c>
    </row>
    <row r="2882" spans="1:2" x14ac:dyDescent="0.2">
      <c r="A2882" s="68">
        <v>42783</v>
      </c>
      <c r="B2882" s="67">
        <v>4.63</v>
      </c>
    </row>
    <row r="2883" spans="1:2" x14ac:dyDescent="0.2">
      <c r="A2883" s="68">
        <v>42786</v>
      </c>
      <c r="B2883" s="69" t="e">
        <f>NA()</f>
        <v>#N/A</v>
      </c>
    </row>
    <row r="2884" spans="1:2" x14ac:dyDescent="0.2">
      <c r="A2884" s="68">
        <v>42787</v>
      </c>
      <c r="B2884" s="67">
        <v>4.63</v>
      </c>
    </row>
    <row r="2885" spans="1:2" x14ac:dyDescent="0.2">
      <c r="A2885" s="68">
        <v>42788</v>
      </c>
      <c r="B2885" s="67">
        <v>4.63</v>
      </c>
    </row>
    <row r="2886" spans="1:2" x14ac:dyDescent="0.2">
      <c r="A2886" s="68">
        <v>42789</v>
      </c>
      <c r="B2886" s="67">
        <v>4.6100000000000003</v>
      </c>
    </row>
    <row r="2887" spans="1:2" x14ac:dyDescent="0.2">
      <c r="A2887" s="68">
        <v>42790</v>
      </c>
      <c r="B2887" s="67">
        <v>4.54</v>
      </c>
    </row>
    <row r="2888" spans="1:2" x14ac:dyDescent="0.2">
      <c r="A2888" s="68">
        <v>42793</v>
      </c>
      <c r="B2888" s="67">
        <v>4.57</v>
      </c>
    </row>
    <row r="2889" spans="1:2" x14ac:dyDescent="0.2">
      <c r="A2889" s="68">
        <v>42794</v>
      </c>
      <c r="B2889" s="67">
        <v>4.55</v>
      </c>
    </row>
    <row r="2890" spans="1:2" x14ac:dyDescent="0.2">
      <c r="A2890" s="68">
        <v>42795</v>
      </c>
      <c r="B2890" s="67">
        <v>4.6399999999999997</v>
      </c>
    </row>
    <row r="2891" spans="1:2" x14ac:dyDescent="0.2">
      <c r="A2891" s="68">
        <v>42796</v>
      </c>
      <c r="B2891" s="67">
        <v>4.6500000000000004</v>
      </c>
    </row>
    <row r="2892" spans="1:2" x14ac:dyDescent="0.2">
      <c r="A2892" s="68">
        <v>42797</v>
      </c>
      <c r="B2892" s="67">
        <v>4.6500000000000004</v>
      </c>
    </row>
    <row r="2893" spans="1:2" x14ac:dyDescent="0.2">
      <c r="A2893" s="68">
        <v>42800</v>
      </c>
      <c r="B2893" s="67">
        <v>4.66</v>
      </c>
    </row>
    <row r="2894" spans="1:2" x14ac:dyDescent="0.2">
      <c r="A2894" s="68">
        <v>42801</v>
      </c>
      <c r="B2894" s="67">
        <v>4.67</v>
      </c>
    </row>
    <row r="2895" spans="1:2" x14ac:dyDescent="0.2">
      <c r="A2895" s="68">
        <v>42802</v>
      </c>
      <c r="B2895" s="67">
        <v>4.72</v>
      </c>
    </row>
    <row r="2896" spans="1:2" x14ac:dyDescent="0.2">
      <c r="A2896" s="68">
        <v>42803</v>
      </c>
      <c r="B2896" s="67">
        <v>4.7699999999999996</v>
      </c>
    </row>
    <row r="2897" spans="1:2" x14ac:dyDescent="0.2">
      <c r="A2897" s="68">
        <v>42804</v>
      </c>
      <c r="B2897" s="67">
        <v>4.76</v>
      </c>
    </row>
    <row r="2898" spans="1:2" x14ac:dyDescent="0.2">
      <c r="A2898" s="68">
        <v>42807</v>
      </c>
      <c r="B2898" s="67">
        <v>4.79</v>
      </c>
    </row>
    <row r="2899" spans="1:2" x14ac:dyDescent="0.2">
      <c r="A2899" s="68">
        <v>42808</v>
      </c>
      <c r="B2899" s="67">
        <v>4.78</v>
      </c>
    </row>
    <row r="2900" spans="1:2" x14ac:dyDescent="0.2">
      <c r="A2900" s="68">
        <v>42809</v>
      </c>
      <c r="B2900" s="67">
        <v>4.71</v>
      </c>
    </row>
    <row r="2901" spans="1:2" x14ac:dyDescent="0.2">
      <c r="A2901" s="68">
        <v>42810</v>
      </c>
      <c r="B2901" s="67">
        <v>4.74</v>
      </c>
    </row>
    <row r="2902" spans="1:2" x14ac:dyDescent="0.2">
      <c r="A2902" s="68">
        <v>42811</v>
      </c>
      <c r="B2902" s="67">
        <v>4.72</v>
      </c>
    </row>
    <row r="2903" spans="1:2" x14ac:dyDescent="0.2">
      <c r="A2903" s="68">
        <v>42814</v>
      </c>
      <c r="B2903" s="67">
        <v>4.7</v>
      </c>
    </row>
    <row r="2904" spans="1:2" x14ac:dyDescent="0.2">
      <c r="A2904" s="68">
        <v>42815</v>
      </c>
      <c r="B2904" s="67">
        <v>4.66</v>
      </c>
    </row>
    <row r="2905" spans="1:2" x14ac:dyDescent="0.2">
      <c r="A2905" s="68">
        <v>42816</v>
      </c>
      <c r="B2905" s="67">
        <v>4.63</v>
      </c>
    </row>
    <row r="2906" spans="1:2" x14ac:dyDescent="0.2">
      <c r="A2906" s="68">
        <v>42817</v>
      </c>
      <c r="B2906" s="67">
        <v>4.6500000000000004</v>
      </c>
    </row>
    <row r="2907" spans="1:2" x14ac:dyDescent="0.2">
      <c r="A2907" s="68">
        <v>42818</v>
      </c>
      <c r="B2907" s="67">
        <v>4.62</v>
      </c>
    </row>
    <row r="2908" spans="1:2" x14ac:dyDescent="0.2">
      <c r="A2908" s="68">
        <v>42821</v>
      </c>
      <c r="B2908" s="67">
        <v>4.6100000000000003</v>
      </c>
    </row>
    <row r="2909" spans="1:2" x14ac:dyDescent="0.2">
      <c r="A2909" s="68">
        <v>42822</v>
      </c>
      <c r="B2909" s="67">
        <v>4.6399999999999997</v>
      </c>
    </row>
    <row r="2910" spans="1:2" x14ac:dyDescent="0.2">
      <c r="A2910" s="68">
        <v>42823</v>
      </c>
      <c r="B2910" s="67">
        <v>4.62</v>
      </c>
    </row>
    <row r="2911" spans="1:2" x14ac:dyDescent="0.2">
      <c r="A2911" s="68">
        <v>42824</v>
      </c>
      <c r="B2911" s="67">
        <v>4.6500000000000004</v>
      </c>
    </row>
    <row r="2912" spans="1:2" x14ac:dyDescent="0.2">
      <c r="A2912" s="68">
        <v>42825</v>
      </c>
      <c r="B2912" s="67">
        <v>4.6399999999999997</v>
      </c>
    </row>
    <row r="2913" spans="1:2" x14ac:dyDescent="0.2">
      <c r="A2913" s="68">
        <v>42828</v>
      </c>
      <c r="B2913" s="67">
        <v>4.6100000000000003</v>
      </c>
    </row>
    <row r="2914" spans="1:2" x14ac:dyDescent="0.2">
      <c r="A2914" s="68">
        <v>42829</v>
      </c>
      <c r="B2914" s="67">
        <v>4.62</v>
      </c>
    </row>
    <row r="2915" spans="1:2" x14ac:dyDescent="0.2">
      <c r="A2915" s="68">
        <v>42830</v>
      </c>
      <c r="B2915" s="67">
        <v>4.63</v>
      </c>
    </row>
    <row r="2916" spans="1:2" x14ac:dyDescent="0.2">
      <c r="A2916" s="68">
        <v>42831</v>
      </c>
      <c r="B2916" s="67">
        <v>4.6100000000000003</v>
      </c>
    </row>
    <row r="2917" spans="1:2" x14ac:dyDescent="0.2">
      <c r="A2917" s="68">
        <v>42832</v>
      </c>
      <c r="B2917" s="67">
        <v>4.62</v>
      </c>
    </row>
    <row r="2918" spans="1:2" x14ac:dyDescent="0.2">
      <c r="A2918" s="68">
        <v>42835</v>
      </c>
      <c r="B2918" s="67">
        <v>4.6100000000000003</v>
      </c>
    </row>
    <row r="2919" spans="1:2" x14ac:dyDescent="0.2">
      <c r="A2919" s="68">
        <v>42836</v>
      </c>
      <c r="B2919" s="67">
        <v>4.5599999999999996</v>
      </c>
    </row>
    <row r="2920" spans="1:2" x14ac:dyDescent="0.2">
      <c r="A2920" s="68">
        <v>42837</v>
      </c>
      <c r="B2920" s="67">
        <v>4.5599999999999996</v>
      </c>
    </row>
    <row r="2921" spans="1:2" x14ac:dyDescent="0.2">
      <c r="A2921" s="68">
        <v>42838</v>
      </c>
      <c r="B2921" s="67">
        <v>4.5199999999999996</v>
      </c>
    </row>
    <row r="2922" spans="1:2" x14ac:dyDescent="0.2">
      <c r="A2922" s="68">
        <v>42839</v>
      </c>
      <c r="B2922" s="69" t="e">
        <f>NA()</f>
        <v>#N/A</v>
      </c>
    </row>
    <row r="2923" spans="1:2" x14ac:dyDescent="0.2">
      <c r="A2923" s="68">
        <v>42842</v>
      </c>
      <c r="B2923" s="67">
        <v>4.55</v>
      </c>
    </row>
    <row r="2924" spans="1:2" x14ac:dyDescent="0.2">
      <c r="A2924" s="68">
        <v>42843</v>
      </c>
      <c r="B2924" s="67">
        <v>4.47</v>
      </c>
    </row>
    <row r="2925" spans="1:2" x14ac:dyDescent="0.2">
      <c r="A2925" s="68">
        <v>42844</v>
      </c>
      <c r="B2925" s="67">
        <v>4.5</v>
      </c>
    </row>
    <row r="2926" spans="1:2" x14ac:dyDescent="0.2">
      <c r="A2926" s="68">
        <v>42845</v>
      </c>
      <c r="B2926" s="67">
        <v>4.5199999999999996</v>
      </c>
    </row>
    <row r="2927" spans="1:2" x14ac:dyDescent="0.2">
      <c r="A2927" s="68">
        <v>42846</v>
      </c>
      <c r="B2927" s="67">
        <v>4.53</v>
      </c>
    </row>
    <row r="2928" spans="1:2" x14ac:dyDescent="0.2">
      <c r="A2928" s="68">
        <v>42849</v>
      </c>
      <c r="B2928" s="67">
        <v>4.5599999999999996</v>
      </c>
    </row>
    <row r="2929" spans="1:2" x14ac:dyDescent="0.2">
      <c r="A2929" s="68">
        <v>42850</v>
      </c>
      <c r="B2929" s="67">
        <v>4.6100000000000003</v>
      </c>
    </row>
    <row r="2930" spans="1:2" x14ac:dyDescent="0.2">
      <c r="A2930" s="68">
        <v>42851</v>
      </c>
      <c r="B2930" s="67">
        <v>4.59</v>
      </c>
    </row>
    <row r="2931" spans="1:2" x14ac:dyDescent="0.2">
      <c r="A2931" s="68">
        <v>42852</v>
      </c>
      <c r="B2931" s="67">
        <v>4.58</v>
      </c>
    </row>
    <row r="2932" spans="1:2" x14ac:dyDescent="0.2">
      <c r="A2932" s="68">
        <v>42853</v>
      </c>
      <c r="B2932" s="67">
        <v>4.57</v>
      </c>
    </row>
    <row r="2933" spans="1:2" x14ac:dyDescent="0.2">
      <c r="A2933" s="68">
        <v>42856</v>
      </c>
      <c r="B2933" s="67">
        <v>4.62</v>
      </c>
    </row>
    <row r="2934" spans="1:2" x14ac:dyDescent="0.2">
      <c r="A2934" s="68">
        <v>42857</v>
      </c>
      <c r="B2934" s="67">
        <v>4.59</v>
      </c>
    </row>
    <row r="2935" spans="1:2" x14ac:dyDescent="0.2">
      <c r="A2935" s="68">
        <v>42858</v>
      </c>
      <c r="B2935" s="67">
        <v>4.5599999999999996</v>
      </c>
    </row>
    <row r="2936" spans="1:2" x14ac:dyDescent="0.2">
      <c r="A2936" s="68">
        <v>42859</v>
      </c>
      <c r="B2936" s="67">
        <v>4.6100000000000003</v>
      </c>
    </row>
    <row r="2937" spans="1:2" x14ac:dyDescent="0.2">
      <c r="A2937" s="68">
        <v>42860</v>
      </c>
      <c r="B2937" s="67">
        <v>4.5999999999999996</v>
      </c>
    </row>
    <row r="2938" spans="1:2" x14ac:dyDescent="0.2">
      <c r="A2938" s="68">
        <v>42863</v>
      </c>
      <c r="B2938" s="67">
        <v>4.62</v>
      </c>
    </row>
    <row r="2939" spans="1:2" x14ac:dyDescent="0.2">
      <c r="A2939" s="68">
        <v>42864</v>
      </c>
      <c r="B2939" s="67">
        <v>4.6399999999999997</v>
      </c>
    </row>
    <row r="2940" spans="1:2" x14ac:dyDescent="0.2">
      <c r="A2940" s="68">
        <v>42865</v>
      </c>
      <c r="B2940" s="67">
        <v>4.63</v>
      </c>
    </row>
    <row r="2941" spans="1:2" x14ac:dyDescent="0.2">
      <c r="A2941" s="68">
        <v>42866</v>
      </c>
      <c r="B2941" s="67">
        <v>4.63</v>
      </c>
    </row>
    <row r="2942" spans="1:2" x14ac:dyDescent="0.2">
      <c r="A2942" s="68">
        <v>42867</v>
      </c>
      <c r="B2942" s="67">
        <v>4.58</v>
      </c>
    </row>
    <row r="2943" spans="1:2" x14ac:dyDescent="0.2">
      <c r="A2943" s="68">
        <v>42870</v>
      </c>
      <c r="B2943" s="67">
        <v>4.59</v>
      </c>
    </row>
    <row r="2944" spans="1:2" x14ac:dyDescent="0.2">
      <c r="A2944" s="68">
        <v>42871</v>
      </c>
      <c r="B2944" s="67">
        <v>4.57</v>
      </c>
    </row>
    <row r="2945" spans="1:2" x14ac:dyDescent="0.2">
      <c r="A2945" s="68">
        <v>42872</v>
      </c>
      <c r="B2945" s="67">
        <v>4.4800000000000004</v>
      </c>
    </row>
    <row r="2946" spans="1:2" x14ac:dyDescent="0.2">
      <c r="A2946" s="68">
        <v>42873</v>
      </c>
      <c r="B2946" s="67">
        <v>4.49</v>
      </c>
    </row>
    <row r="2947" spans="1:2" x14ac:dyDescent="0.2">
      <c r="A2947" s="68">
        <v>42874</v>
      </c>
      <c r="B2947" s="67">
        <v>4.49</v>
      </c>
    </row>
    <row r="2948" spans="1:2" x14ac:dyDescent="0.2">
      <c r="A2948" s="68">
        <v>42877</v>
      </c>
      <c r="B2948" s="67">
        <v>4.49</v>
      </c>
    </row>
    <row r="2949" spans="1:2" x14ac:dyDescent="0.2">
      <c r="A2949" s="68">
        <v>42878</v>
      </c>
      <c r="B2949" s="67">
        <v>4.51</v>
      </c>
    </row>
    <row r="2950" spans="1:2" x14ac:dyDescent="0.2">
      <c r="A2950" s="68">
        <v>42879</v>
      </c>
      <c r="B2950" s="67">
        <v>4.51</v>
      </c>
    </row>
    <row r="2951" spans="1:2" x14ac:dyDescent="0.2">
      <c r="A2951" s="68">
        <v>42880</v>
      </c>
      <c r="B2951" s="67">
        <v>4.49</v>
      </c>
    </row>
    <row r="2952" spans="1:2" x14ac:dyDescent="0.2">
      <c r="A2952" s="68">
        <v>42881</v>
      </c>
      <c r="B2952" s="67">
        <v>4.49</v>
      </c>
    </row>
    <row r="2953" spans="1:2" x14ac:dyDescent="0.2">
      <c r="A2953" s="68">
        <v>42884</v>
      </c>
      <c r="B2953" s="69" t="e">
        <f>NA()</f>
        <v>#N/A</v>
      </c>
    </row>
    <row r="2954" spans="1:2" x14ac:dyDescent="0.2">
      <c r="A2954" s="68">
        <v>42885</v>
      </c>
      <c r="B2954" s="67">
        <v>4.46</v>
      </c>
    </row>
    <row r="2955" spans="1:2" x14ac:dyDescent="0.2">
      <c r="A2955" s="68">
        <v>42886</v>
      </c>
      <c r="B2955" s="67">
        <v>4.4400000000000004</v>
      </c>
    </row>
    <row r="2956" spans="1:2" x14ac:dyDescent="0.2">
      <c r="A2956" s="68">
        <v>42887</v>
      </c>
      <c r="B2956" s="67">
        <v>4.45</v>
      </c>
    </row>
    <row r="2957" spans="1:2" x14ac:dyDescent="0.2">
      <c r="A2957" s="68">
        <v>42888</v>
      </c>
      <c r="B2957" s="67">
        <v>4.3899999999999997</v>
      </c>
    </row>
    <row r="2958" spans="1:2" x14ac:dyDescent="0.2">
      <c r="A2958" s="68">
        <v>42891</v>
      </c>
      <c r="B2958" s="67">
        <v>4.42</v>
      </c>
    </row>
    <row r="2959" spans="1:2" x14ac:dyDescent="0.2">
      <c r="A2959" s="68">
        <v>42892</v>
      </c>
      <c r="B2959" s="67">
        <v>4.3899999999999997</v>
      </c>
    </row>
    <row r="2960" spans="1:2" x14ac:dyDescent="0.2">
      <c r="A2960" s="68">
        <v>42893</v>
      </c>
      <c r="B2960" s="67">
        <v>4.41</v>
      </c>
    </row>
    <row r="2961" spans="1:2" x14ac:dyDescent="0.2">
      <c r="A2961" s="68">
        <v>42894</v>
      </c>
      <c r="B2961" s="67">
        <v>4.42</v>
      </c>
    </row>
    <row r="2962" spans="1:2" x14ac:dyDescent="0.2">
      <c r="A2962" s="68">
        <v>42895</v>
      </c>
      <c r="B2962" s="67">
        <v>4.42</v>
      </c>
    </row>
    <row r="2963" spans="1:2" x14ac:dyDescent="0.2">
      <c r="A2963" s="68">
        <v>42898</v>
      </c>
      <c r="B2963" s="67">
        <v>4.43</v>
      </c>
    </row>
    <row r="2964" spans="1:2" x14ac:dyDescent="0.2">
      <c r="A2964" s="68">
        <v>42899</v>
      </c>
      <c r="B2964" s="67">
        <v>4.42</v>
      </c>
    </row>
    <row r="2965" spans="1:2" x14ac:dyDescent="0.2">
      <c r="A2965" s="68">
        <v>42900</v>
      </c>
      <c r="B2965" s="67">
        <v>4.34</v>
      </c>
    </row>
    <row r="2966" spans="1:2" x14ac:dyDescent="0.2">
      <c r="A2966" s="68">
        <v>42901</v>
      </c>
      <c r="B2966" s="67">
        <v>4.34</v>
      </c>
    </row>
    <row r="2967" spans="1:2" x14ac:dyDescent="0.2">
      <c r="A2967" s="68">
        <v>42902</v>
      </c>
      <c r="B2967" s="67">
        <v>4.3499999999999996</v>
      </c>
    </row>
    <row r="2968" spans="1:2" x14ac:dyDescent="0.2">
      <c r="A2968" s="68">
        <v>42905</v>
      </c>
      <c r="B2968" s="67">
        <v>4.3600000000000003</v>
      </c>
    </row>
    <row r="2969" spans="1:2" x14ac:dyDescent="0.2">
      <c r="A2969" s="68">
        <v>42906</v>
      </c>
      <c r="B2969" s="67">
        <v>4.32</v>
      </c>
    </row>
    <row r="2970" spans="1:2" x14ac:dyDescent="0.2">
      <c r="A2970" s="68">
        <v>42907</v>
      </c>
      <c r="B2970" s="67">
        <v>4.3099999999999996</v>
      </c>
    </row>
    <row r="2971" spans="1:2" x14ac:dyDescent="0.2">
      <c r="A2971" s="68">
        <v>42908</v>
      </c>
      <c r="B2971" s="67">
        <v>4.3099999999999996</v>
      </c>
    </row>
    <row r="2972" spans="1:2" x14ac:dyDescent="0.2">
      <c r="A2972" s="68">
        <v>42909</v>
      </c>
      <c r="B2972" s="67">
        <v>4.3</v>
      </c>
    </row>
    <row r="2973" spans="1:2" x14ac:dyDescent="0.2">
      <c r="A2973" s="68">
        <v>42912</v>
      </c>
      <c r="B2973" s="67">
        <v>4.29</v>
      </c>
    </row>
    <row r="2974" spans="1:2" x14ac:dyDescent="0.2">
      <c r="A2974" s="68">
        <v>42913</v>
      </c>
      <c r="B2974" s="67">
        <v>4.33</v>
      </c>
    </row>
    <row r="2975" spans="1:2" x14ac:dyDescent="0.2">
      <c r="A2975" s="68">
        <v>42914</v>
      </c>
      <c r="B2975" s="67">
        <v>4.3600000000000003</v>
      </c>
    </row>
    <row r="2976" spans="1:2" x14ac:dyDescent="0.2">
      <c r="A2976" s="68">
        <v>42915</v>
      </c>
      <c r="B2976" s="67">
        <v>4.38</v>
      </c>
    </row>
    <row r="2977" spans="1:2" x14ac:dyDescent="0.2">
      <c r="A2977" s="68">
        <v>42916</v>
      </c>
      <c r="B2977" s="67">
        <v>4.4000000000000004</v>
      </c>
    </row>
    <row r="2978" spans="1:2" x14ac:dyDescent="0.2">
      <c r="A2978" s="68">
        <v>42919</v>
      </c>
      <c r="B2978" s="67">
        <v>4.42</v>
      </c>
    </row>
    <row r="2979" spans="1:2" x14ac:dyDescent="0.2">
      <c r="A2979" s="68">
        <v>42920</v>
      </c>
      <c r="B2979" s="69" t="e">
        <f>NA()</f>
        <v>#N/A</v>
      </c>
    </row>
    <row r="2980" spans="1:2" x14ac:dyDescent="0.2">
      <c r="A2980" s="68">
        <v>42921</v>
      </c>
      <c r="B2980" s="67">
        <v>4.41</v>
      </c>
    </row>
    <row r="2981" spans="1:2" x14ac:dyDescent="0.2">
      <c r="A2981" s="68">
        <v>42922</v>
      </c>
      <c r="B2981" s="67">
        <v>4.4400000000000004</v>
      </c>
    </row>
    <row r="2982" spans="1:2" x14ac:dyDescent="0.2">
      <c r="A2982" s="68">
        <v>42923</v>
      </c>
      <c r="B2982" s="67">
        <v>4.47</v>
      </c>
    </row>
    <row r="2983" spans="1:2" x14ac:dyDescent="0.2">
      <c r="A2983" s="68">
        <v>42926</v>
      </c>
      <c r="B2983" s="67">
        <v>4.46</v>
      </c>
    </row>
    <row r="2984" spans="1:2" x14ac:dyDescent="0.2">
      <c r="A2984" s="68">
        <v>42927</v>
      </c>
      <c r="B2984" s="67">
        <v>4.45</v>
      </c>
    </row>
    <row r="2985" spans="1:2" x14ac:dyDescent="0.2">
      <c r="A2985" s="68">
        <v>42928</v>
      </c>
      <c r="B2985" s="67">
        <v>4.42</v>
      </c>
    </row>
    <row r="2986" spans="1:2" x14ac:dyDescent="0.2">
      <c r="A2986" s="68">
        <v>42929</v>
      </c>
      <c r="B2986" s="67">
        <v>4.4400000000000004</v>
      </c>
    </row>
    <row r="2987" spans="1:2" x14ac:dyDescent="0.2">
      <c r="A2987" s="68">
        <v>42930</v>
      </c>
      <c r="B2987" s="67">
        <v>4.42</v>
      </c>
    </row>
    <row r="2988" spans="1:2" x14ac:dyDescent="0.2">
      <c r="A2988" s="68">
        <v>42933</v>
      </c>
      <c r="B2988" s="67">
        <v>4.4000000000000004</v>
      </c>
    </row>
    <row r="2989" spans="1:2" x14ac:dyDescent="0.2">
      <c r="A2989" s="68">
        <v>42934</v>
      </c>
      <c r="B2989" s="67">
        <v>4.3499999999999996</v>
      </c>
    </row>
    <row r="2990" spans="1:2" x14ac:dyDescent="0.2">
      <c r="A2990" s="68">
        <v>42935</v>
      </c>
      <c r="B2990" s="67">
        <v>4.34</v>
      </c>
    </row>
    <row r="2991" spans="1:2" x14ac:dyDescent="0.2">
      <c r="A2991" s="68">
        <v>42936</v>
      </c>
      <c r="B2991" s="67">
        <v>4.32</v>
      </c>
    </row>
    <row r="2992" spans="1:2" x14ac:dyDescent="0.2">
      <c r="A2992" s="68">
        <v>42937</v>
      </c>
      <c r="B2992" s="67">
        <v>4.29</v>
      </c>
    </row>
    <row r="2993" spans="1:2" x14ac:dyDescent="0.2">
      <c r="A2993" s="68">
        <v>42940</v>
      </c>
      <c r="B2993" s="67">
        <v>4.32</v>
      </c>
    </row>
    <row r="2994" spans="1:2" x14ac:dyDescent="0.2">
      <c r="A2994" s="68">
        <v>42941</v>
      </c>
      <c r="B2994" s="67">
        <v>4.38</v>
      </c>
    </row>
    <row r="2995" spans="1:2" x14ac:dyDescent="0.2">
      <c r="A2995" s="68">
        <v>42942</v>
      </c>
      <c r="B2995" s="67">
        <v>4.3600000000000003</v>
      </c>
    </row>
    <row r="2996" spans="1:2" x14ac:dyDescent="0.2">
      <c r="A2996" s="68">
        <v>42943</v>
      </c>
      <c r="B2996" s="67">
        <v>4.3899999999999997</v>
      </c>
    </row>
    <row r="2997" spans="1:2" x14ac:dyDescent="0.2">
      <c r="A2997" s="68">
        <v>42944</v>
      </c>
      <c r="B2997" s="67">
        <v>4.3499999999999996</v>
      </c>
    </row>
    <row r="2998" spans="1:2" x14ac:dyDescent="0.2">
      <c r="A2998" s="68">
        <v>42947</v>
      </c>
      <c r="B2998" s="67">
        <v>4.3600000000000003</v>
      </c>
    </row>
    <row r="2999" spans="1:2" x14ac:dyDescent="0.2">
      <c r="A2999" s="68">
        <v>42948</v>
      </c>
      <c r="B2999" s="67">
        <v>4.32</v>
      </c>
    </row>
    <row r="3000" spans="1:2" x14ac:dyDescent="0.2">
      <c r="A3000" s="68">
        <v>42949</v>
      </c>
      <c r="B3000" s="67">
        <v>4.32</v>
      </c>
    </row>
    <row r="3001" spans="1:2" x14ac:dyDescent="0.2">
      <c r="A3001" s="68">
        <v>42950</v>
      </c>
      <c r="B3001" s="67">
        <v>4.29</v>
      </c>
    </row>
    <row r="3002" spans="1:2" x14ac:dyDescent="0.2">
      <c r="A3002" s="68">
        <v>42951</v>
      </c>
      <c r="B3002" s="67">
        <v>4.32</v>
      </c>
    </row>
    <row r="3003" spans="1:2" x14ac:dyDescent="0.2">
      <c r="A3003" s="68">
        <v>42954</v>
      </c>
      <c r="B3003" s="67">
        <v>4.32</v>
      </c>
    </row>
    <row r="3004" spans="1:2" x14ac:dyDescent="0.2">
      <c r="A3004" s="68">
        <v>42955</v>
      </c>
      <c r="B3004" s="67">
        <v>4.3600000000000003</v>
      </c>
    </row>
    <row r="3005" spans="1:2" x14ac:dyDescent="0.2">
      <c r="A3005" s="68">
        <v>42956</v>
      </c>
      <c r="B3005" s="67">
        <v>4.33</v>
      </c>
    </row>
    <row r="3006" spans="1:2" x14ac:dyDescent="0.2">
      <c r="A3006" s="68">
        <v>42957</v>
      </c>
      <c r="B3006" s="67">
        <v>4.3099999999999996</v>
      </c>
    </row>
    <row r="3007" spans="1:2" x14ac:dyDescent="0.2">
      <c r="A3007" s="68">
        <v>42958</v>
      </c>
      <c r="B3007" s="67">
        <v>4.3099999999999996</v>
      </c>
    </row>
    <row r="3008" spans="1:2" x14ac:dyDescent="0.2">
      <c r="A3008" s="68">
        <v>42961</v>
      </c>
      <c r="B3008" s="67">
        <v>4.33</v>
      </c>
    </row>
    <row r="3009" spans="1:2" x14ac:dyDescent="0.2">
      <c r="A3009" s="68">
        <v>42962</v>
      </c>
      <c r="B3009" s="67">
        <v>4.3600000000000003</v>
      </c>
    </row>
    <row r="3010" spans="1:2" x14ac:dyDescent="0.2">
      <c r="A3010" s="68">
        <v>42963</v>
      </c>
      <c r="B3010" s="67">
        <v>4.32</v>
      </c>
    </row>
    <row r="3011" spans="1:2" x14ac:dyDescent="0.2">
      <c r="A3011" s="68">
        <v>42964</v>
      </c>
      <c r="B3011" s="67">
        <v>4.3</v>
      </c>
    </row>
    <row r="3012" spans="1:2" x14ac:dyDescent="0.2">
      <c r="A3012" s="68">
        <v>42965</v>
      </c>
      <c r="B3012" s="67">
        <v>4.3099999999999996</v>
      </c>
    </row>
    <row r="3013" spans="1:2" x14ac:dyDescent="0.2">
      <c r="A3013" s="68">
        <v>42968</v>
      </c>
      <c r="B3013" s="67">
        <v>4.3</v>
      </c>
    </row>
    <row r="3014" spans="1:2" x14ac:dyDescent="0.2">
      <c r="A3014" s="68">
        <v>42969</v>
      </c>
      <c r="B3014" s="67">
        <v>4.32</v>
      </c>
    </row>
    <row r="3015" spans="1:2" x14ac:dyDescent="0.2">
      <c r="A3015" s="68">
        <v>42970</v>
      </c>
      <c r="B3015" s="67">
        <v>4.29</v>
      </c>
    </row>
    <row r="3016" spans="1:2" x14ac:dyDescent="0.2">
      <c r="A3016" s="68">
        <v>42971</v>
      </c>
      <c r="B3016" s="67">
        <v>4.3099999999999996</v>
      </c>
    </row>
    <row r="3017" spans="1:2" x14ac:dyDescent="0.2">
      <c r="A3017" s="68">
        <v>42972</v>
      </c>
      <c r="B3017" s="67">
        <v>4.29</v>
      </c>
    </row>
    <row r="3018" spans="1:2" x14ac:dyDescent="0.2">
      <c r="A3018" s="68">
        <v>42975</v>
      </c>
      <c r="B3018" s="67">
        <v>4.29</v>
      </c>
    </row>
    <row r="3019" spans="1:2" x14ac:dyDescent="0.2">
      <c r="A3019" s="68">
        <v>42976</v>
      </c>
      <c r="B3019" s="67">
        <v>4.28</v>
      </c>
    </row>
    <row r="3020" spans="1:2" x14ac:dyDescent="0.2">
      <c r="A3020" s="68">
        <v>42977</v>
      </c>
      <c r="B3020" s="67">
        <v>4.29</v>
      </c>
    </row>
    <row r="3021" spans="1:2" x14ac:dyDescent="0.2">
      <c r="A3021" s="68">
        <v>42978</v>
      </c>
      <c r="B3021" s="67">
        <v>4.26</v>
      </c>
    </row>
    <row r="3022" spans="1:2" x14ac:dyDescent="0.2">
      <c r="A3022" s="68">
        <v>42979</v>
      </c>
      <c r="B3022" s="67">
        <v>4.3099999999999996</v>
      </c>
    </row>
    <row r="3023" spans="1:2" x14ac:dyDescent="0.2">
      <c r="A3023" s="68">
        <v>42982</v>
      </c>
      <c r="B3023" s="69" t="e">
        <f>NA()</f>
        <v>#N/A</v>
      </c>
    </row>
    <row r="3024" spans="1:2" x14ac:dyDescent="0.2">
      <c r="A3024" s="68">
        <v>42983</v>
      </c>
      <c r="B3024" s="67">
        <v>4.2300000000000004</v>
      </c>
    </row>
    <row r="3025" spans="1:2" x14ac:dyDescent="0.2">
      <c r="A3025" s="68">
        <v>42984</v>
      </c>
      <c r="B3025" s="67">
        <v>4.2699999999999996</v>
      </c>
    </row>
    <row r="3026" spans="1:2" x14ac:dyDescent="0.2">
      <c r="A3026" s="68">
        <v>42985</v>
      </c>
      <c r="B3026" s="67">
        <v>4.22</v>
      </c>
    </row>
    <row r="3027" spans="1:2" x14ac:dyDescent="0.2">
      <c r="A3027" s="68">
        <v>42986</v>
      </c>
      <c r="B3027" s="67">
        <v>4.2300000000000004</v>
      </c>
    </row>
    <row r="3028" spans="1:2" x14ac:dyDescent="0.2">
      <c r="A3028" s="68">
        <v>42989</v>
      </c>
      <c r="B3028" s="67">
        <v>4.29</v>
      </c>
    </row>
    <row r="3029" spans="1:2" x14ac:dyDescent="0.2">
      <c r="A3029" s="68">
        <v>42990</v>
      </c>
      <c r="B3029" s="67">
        <v>4.33</v>
      </c>
    </row>
    <row r="3030" spans="1:2" x14ac:dyDescent="0.2">
      <c r="A3030" s="68">
        <v>42991</v>
      </c>
      <c r="B3030" s="67">
        <v>4.33</v>
      </c>
    </row>
    <row r="3031" spans="1:2" x14ac:dyDescent="0.2">
      <c r="A3031" s="68">
        <v>42992</v>
      </c>
      <c r="B3031" s="67">
        <v>4.3099999999999996</v>
      </c>
    </row>
    <row r="3032" spans="1:2" x14ac:dyDescent="0.2">
      <c r="A3032" s="68">
        <v>42993</v>
      </c>
      <c r="B3032" s="67">
        <v>4.3</v>
      </c>
    </row>
    <row r="3033" spans="1:2" x14ac:dyDescent="0.2">
      <c r="A3033" s="68">
        <v>42996</v>
      </c>
      <c r="B3033" s="67">
        <v>4.33</v>
      </c>
    </row>
    <row r="3034" spans="1:2" x14ac:dyDescent="0.2">
      <c r="A3034" s="68">
        <v>42997</v>
      </c>
      <c r="B3034" s="67">
        <v>4.33</v>
      </c>
    </row>
    <row r="3035" spans="1:2" x14ac:dyDescent="0.2">
      <c r="A3035" s="68">
        <v>42998</v>
      </c>
      <c r="B3035" s="67">
        <v>4.34</v>
      </c>
    </row>
    <row r="3036" spans="1:2" x14ac:dyDescent="0.2">
      <c r="A3036" s="68">
        <v>42999</v>
      </c>
      <c r="B3036" s="67">
        <v>4.32</v>
      </c>
    </row>
    <row r="3037" spans="1:2" x14ac:dyDescent="0.2">
      <c r="A3037" s="68">
        <v>43000</v>
      </c>
      <c r="B3037" s="67">
        <v>4.3099999999999996</v>
      </c>
    </row>
    <row r="3038" spans="1:2" x14ac:dyDescent="0.2">
      <c r="A3038" s="68">
        <v>43003</v>
      </c>
      <c r="B3038" s="67">
        <v>4.28</v>
      </c>
    </row>
    <row r="3039" spans="1:2" x14ac:dyDescent="0.2">
      <c r="A3039" s="68">
        <v>43004</v>
      </c>
      <c r="B3039" s="67">
        <v>4.28</v>
      </c>
    </row>
    <row r="3040" spans="1:2" x14ac:dyDescent="0.2">
      <c r="A3040" s="68">
        <v>43005</v>
      </c>
      <c r="B3040" s="67">
        <v>4.37</v>
      </c>
    </row>
    <row r="3041" spans="1:2" x14ac:dyDescent="0.2">
      <c r="A3041" s="68">
        <v>43006</v>
      </c>
      <c r="B3041" s="67">
        <v>4.3600000000000003</v>
      </c>
    </row>
    <row r="3042" spans="1:2" x14ac:dyDescent="0.2">
      <c r="A3042" s="68">
        <v>43007</v>
      </c>
      <c r="B3042" s="67">
        <v>4.33</v>
      </c>
    </row>
    <row r="3043" spans="1:2" x14ac:dyDescent="0.2">
      <c r="A3043" s="68">
        <v>43010</v>
      </c>
      <c r="B3043" s="67">
        <v>4.33</v>
      </c>
    </row>
    <row r="3044" spans="1:2" x14ac:dyDescent="0.2">
      <c r="A3044" s="68">
        <v>43011</v>
      </c>
      <c r="B3044" s="67">
        <v>4.33</v>
      </c>
    </row>
    <row r="3045" spans="1:2" x14ac:dyDescent="0.2">
      <c r="A3045" s="68">
        <v>43012</v>
      </c>
      <c r="B3045" s="67">
        <v>4.34</v>
      </c>
    </row>
    <row r="3046" spans="1:2" x14ac:dyDescent="0.2">
      <c r="A3046" s="68">
        <v>43013</v>
      </c>
      <c r="B3046" s="67">
        <v>4.3499999999999996</v>
      </c>
    </row>
    <row r="3047" spans="1:2" x14ac:dyDescent="0.2">
      <c r="A3047" s="68">
        <v>43014</v>
      </c>
      <c r="B3047" s="67">
        <v>4.3499999999999996</v>
      </c>
    </row>
    <row r="3048" spans="1:2" x14ac:dyDescent="0.2">
      <c r="A3048" s="68">
        <v>43017</v>
      </c>
      <c r="B3048" s="67">
        <v>4.34</v>
      </c>
    </row>
    <row r="3049" spans="1:2" x14ac:dyDescent="0.2">
      <c r="A3049" s="68">
        <v>43018</v>
      </c>
      <c r="B3049" s="67">
        <v>4.32</v>
      </c>
    </row>
    <row r="3050" spans="1:2" x14ac:dyDescent="0.2">
      <c r="A3050" s="68">
        <v>43019</v>
      </c>
      <c r="B3050" s="67">
        <v>4.32</v>
      </c>
    </row>
    <row r="3051" spans="1:2" x14ac:dyDescent="0.2">
      <c r="A3051" s="68">
        <v>43020</v>
      </c>
      <c r="B3051" s="67">
        <v>4.3</v>
      </c>
    </row>
    <row r="3052" spans="1:2" x14ac:dyDescent="0.2">
      <c r="A3052" s="68">
        <v>43021</v>
      </c>
      <c r="B3052" s="67">
        <v>4.25</v>
      </c>
    </row>
    <row r="3053" spans="1:2" x14ac:dyDescent="0.2">
      <c r="A3053" s="68">
        <v>43024</v>
      </c>
      <c r="B3053" s="67">
        <v>4.2699999999999996</v>
      </c>
    </row>
    <row r="3054" spans="1:2" x14ac:dyDescent="0.2">
      <c r="A3054" s="68">
        <v>43025</v>
      </c>
      <c r="B3054" s="67">
        <v>4.25</v>
      </c>
    </row>
    <row r="3055" spans="1:2" x14ac:dyDescent="0.2">
      <c r="A3055" s="68">
        <v>43026</v>
      </c>
      <c r="B3055" s="67">
        <v>4.29</v>
      </c>
    </row>
    <row r="3056" spans="1:2" x14ac:dyDescent="0.2">
      <c r="A3056" s="68">
        <v>43027</v>
      </c>
      <c r="B3056" s="67">
        <v>4.2699999999999996</v>
      </c>
    </row>
    <row r="3057" spans="1:2" x14ac:dyDescent="0.2">
      <c r="A3057" s="68">
        <v>43028</v>
      </c>
      <c r="B3057" s="67">
        <v>4.33</v>
      </c>
    </row>
    <row r="3058" spans="1:2" x14ac:dyDescent="0.2">
      <c r="A3058" s="68">
        <v>43031</v>
      </c>
      <c r="B3058" s="67">
        <v>4.32</v>
      </c>
    </row>
    <row r="3059" spans="1:2" x14ac:dyDescent="0.2">
      <c r="A3059" s="68">
        <v>43032</v>
      </c>
      <c r="B3059" s="67">
        <v>4.34</v>
      </c>
    </row>
    <row r="3060" spans="1:2" x14ac:dyDescent="0.2">
      <c r="A3060" s="68">
        <v>43033</v>
      </c>
      <c r="B3060" s="67">
        <v>4.37</v>
      </c>
    </row>
    <row r="3061" spans="1:2" x14ac:dyDescent="0.2">
      <c r="A3061" s="68">
        <v>43034</v>
      </c>
      <c r="B3061" s="67">
        <v>4.37</v>
      </c>
    </row>
    <row r="3062" spans="1:2" x14ac:dyDescent="0.2">
      <c r="A3062" s="68">
        <v>43035</v>
      </c>
      <c r="B3062" s="67">
        <v>4.3499999999999996</v>
      </c>
    </row>
    <row r="3063" spans="1:2" x14ac:dyDescent="0.2">
      <c r="A3063" s="68">
        <v>43038</v>
      </c>
      <c r="B3063" s="67">
        <v>4.29</v>
      </c>
    </row>
    <row r="3064" spans="1:2" x14ac:dyDescent="0.2">
      <c r="A3064" s="68">
        <v>43039</v>
      </c>
      <c r="B3064" s="67">
        <v>4.29</v>
      </c>
    </row>
    <row r="3065" spans="1:2" x14ac:dyDescent="0.2">
      <c r="A3065" s="68">
        <v>43040</v>
      </c>
      <c r="B3065" s="67">
        <v>4.29</v>
      </c>
    </row>
    <row r="3066" spans="1:2" x14ac:dyDescent="0.2">
      <c r="A3066" s="68">
        <v>43041</v>
      </c>
      <c r="B3066" s="67">
        <v>4.26</v>
      </c>
    </row>
    <row r="3067" spans="1:2" x14ac:dyDescent="0.2">
      <c r="A3067" s="68">
        <v>43042</v>
      </c>
      <c r="B3067" s="67">
        <v>4.25</v>
      </c>
    </row>
    <row r="3068" spans="1:2" x14ac:dyDescent="0.2">
      <c r="A3068" s="68">
        <v>43045</v>
      </c>
      <c r="B3068" s="67">
        <v>4.24</v>
      </c>
    </row>
    <row r="3069" spans="1:2" x14ac:dyDescent="0.2">
      <c r="A3069" s="68">
        <v>43046</v>
      </c>
      <c r="B3069" s="67">
        <v>4.22</v>
      </c>
    </row>
    <row r="3070" spans="1:2" x14ac:dyDescent="0.2">
      <c r="A3070" s="68">
        <v>43047</v>
      </c>
      <c r="B3070" s="67">
        <v>4.24</v>
      </c>
    </row>
    <row r="3071" spans="1:2" x14ac:dyDescent="0.2">
      <c r="A3071" s="68">
        <v>43048</v>
      </c>
      <c r="B3071" s="67">
        <v>4.26</v>
      </c>
    </row>
    <row r="3072" spans="1:2" x14ac:dyDescent="0.2">
      <c r="A3072" s="68">
        <v>43049</v>
      </c>
      <c r="B3072" s="69" t="e">
        <f>NA()</f>
        <v>#N/A</v>
      </c>
    </row>
    <row r="3073" spans="1:2" x14ac:dyDescent="0.2">
      <c r="A3073" s="68">
        <v>43052</v>
      </c>
      <c r="B3073" s="67">
        <v>4.33</v>
      </c>
    </row>
    <row r="3074" spans="1:2" x14ac:dyDescent="0.2">
      <c r="A3074" s="68">
        <v>43053</v>
      </c>
      <c r="B3074" s="67">
        <v>4.3099999999999996</v>
      </c>
    </row>
    <row r="3075" spans="1:2" x14ac:dyDescent="0.2">
      <c r="A3075" s="68">
        <v>43054</v>
      </c>
      <c r="B3075" s="67">
        <v>4.28</v>
      </c>
    </row>
    <row r="3076" spans="1:2" x14ac:dyDescent="0.2">
      <c r="A3076" s="68">
        <v>43055</v>
      </c>
      <c r="B3076" s="67">
        <v>4.29</v>
      </c>
    </row>
    <row r="3077" spans="1:2" x14ac:dyDescent="0.2">
      <c r="A3077" s="68">
        <v>43056</v>
      </c>
      <c r="B3077" s="67">
        <v>4.28</v>
      </c>
    </row>
    <row r="3078" spans="1:2" x14ac:dyDescent="0.2">
      <c r="A3078" s="68">
        <v>43059</v>
      </c>
      <c r="B3078" s="67">
        <v>4.28</v>
      </c>
    </row>
    <row r="3079" spans="1:2" x14ac:dyDescent="0.2">
      <c r="A3079" s="68">
        <v>43060</v>
      </c>
      <c r="B3079" s="67">
        <v>4.24</v>
      </c>
    </row>
    <row r="3080" spans="1:2" x14ac:dyDescent="0.2">
      <c r="A3080" s="68">
        <v>43061</v>
      </c>
      <c r="B3080" s="67">
        <v>4.2300000000000004</v>
      </c>
    </row>
    <row r="3081" spans="1:2" x14ac:dyDescent="0.2">
      <c r="A3081" s="68">
        <v>43062</v>
      </c>
      <c r="B3081" s="69" t="e">
        <f>NA()</f>
        <v>#N/A</v>
      </c>
    </row>
    <row r="3082" spans="1:2" x14ac:dyDescent="0.2">
      <c r="A3082" s="68">
        <v>43063</v>
      </c>
      <c r="B3082" s="67">
        <v>4.24</v>
      </c>
    </row>
    <row r="3083" spans="1:2" x14ac:dyDescent="0.2">
      <c r="A3083" s="68">
        <v>43066</v>
      </c>
      <c r="B3083" s="67">
        <v>4.25</v>
      </c>
    </row>
    <row r="3084" spans="1:2" x14ac:dyDescent="0.2">
      <c r="A3084" s="68">
        <v>43067</v>
      </c>
      <c r="B3084" s="67">
        <v>4.25</v>
      </c>
    </row>
    <row r="3085" spans="1:2" x14ac:dyDescent="0.2">
      <c r="A3085" s="68">
        <v>43068</v>
      </c>
      <c r="B3085" s="67">
        <v>4.29</v>
      </c>
    </row>
    <row r="3086" spans="1:2" x14ac:dyDescent="0.2">
      <c r="A3086" s="68">
        <v>43069</v>
      </c>
      <c r="B3086" s="67">
        <v>4.3</v>
      </c>
    </row>
    <row r="3087" spans="1:2" x14ac:dyDescent="0.2">
      <c r="A3087" s="68">
        <v>43070</v>
      </c>
      <c r="B3087" s="67">
        <v>4.24</v>
      </c>
    </row>
    <row r="3088" spans="1:2" x14ac:dyDescent="0.2">
      <c r="A3088" s="68">
        <v>43073</v>
      </c>
      <c r="B3088" s="67">
        <v>4.24</v>
      </c>
    </row>
    <row r="3089" spans="1:2" x14ac:dyDescent="0.2">
      <c r="A3089" s="68">
        <v>43074</v>
      </c>
      <c r="B3089" s="67">
        <v>4.2</v>
      </c>
    </row>
    <row r="3090" spans="1:2" x14ac:dyDescent="0.2">
      <c r="A3090" s="68">
        <v>43075</v>
      </c>
      <c r="B3090" s="67">
        <v>4.1900000000000004</v>
      </c>
    </row>
    <row r="3091" spans="1:2" x14ac:dyDescent="0.2">
      <c r="A3091" s="68">
        <v>43076</v>
      </c>
      <c r="B3091" s="67">
        <v>4.25</v>
      </c>
    </row>
    <row r="3092" spans="1:2" x14ac:dyDescent="0.2">
      <c r="A3092" s="68">
        <v>43077</v>
      </c>
      <c r="B3092" s="67">
        <v>4.25</v>
      </c>
    </row>
    <row r="3093" spans="1:2" x14ac:dyDescent="0.2">
      <c r="A3093" s="68">
        <v>43080</v>
      </c>
      <c r="B3093" s="67">
        <v>4.24</v>
      </c>
    </row>
    <row r="3094" spans="1:2" x14ac:dyDescent="0.2">
      <c r="A3094" s="68">
        <v>43081</v>
      </c>
      <c r="B3094" s="67">
        <v>4.24</v>
      </c>
    </row>
    <row r="3095" spans="1:2" x14ac:dyDescent="0.2">
      <c r="A3095" s="68">
        <v>43082</v>
      </c>
      <c r="B3095" s="67">
        <v>4.1900000000000004</v>
      </c>
    </row>
    <row r="3096" spans="1:2" x14ac:dyDescent="0.2">
      <c r="A3096" s="68">
        <v>43083</v>
      </c>
      <c r="B3096" s="67">
        <v>4.17</v>
      </c>
    </row>
    <row r="3097" spans="1:2" x14ac:dyDescent="0.2">
      <c r="A3097" s="68">
        <v>43084</v>
      </c>
      <c r="B3097" s="67">
        <v>4.1500000000000004</v>
      </c>
    </row>
    <row r="3098" spans="1:2" x14ac:dyDescent="0.2">
      <c r="A3098" s="68">
        <v>43087</v>
      </c>
      <c r="B3098" s="67">
        <v>4.2</v>
      </c>
    </row>
    <row r="3099" spans="1:2" x14ac:dyDescent="0.2">
      <c r="A3099" s="68">
        <v>43088</v>
      </c>
      <c r="B3099" s="67">
        <v>4.2699999999999996</v>
      </c>
    </row>
    <row r="3100" spans="1:2" x14ac:dyDescent="0.2">
      <c r="A3100" s="68">
        <v>43089</v>
      </c>
      <c r="B3100" s="67">
        <v>4.3099999999999996</v>
      </c>
    </row>
    <row r="3101" spans="1:2" x14ac:dyDescent="0.2">
      <c r="A3101" s="68">
        <v>43090</v>
      </c>
      <c r="B3101" s="67">
        <v>4.2699999999999996</v>
      </c>
    </row>
    <row r="3102" spans="1:2" x14ac:dyDescent="0.2">
      <c r="A3102" s="68">
        <v>43091</v>
      </c>
      <c r="B3102" s="67">
        <v>4.2699999999999996</v>
      </c>
    </row>
    <row r="3103" spans="1:2" x14ac:dyDescent="0.2">
      <c r="A3103" s="68">
        <v>43094</v>
      </c>
      <c r="B3103" s="69" t="e">
        <f>NA()</f>
        <v>#N/A</v>
      </c>
    </row>
    <row r="3104" spans="1:2" x14ac:dyDescent="0.2">
      <c r="A3104" s="68">
        <v>43095</v>
      </c>
      <c r="B3104" s="67">
        <v>4.25</v>
      </c>
    </row>
    <row r="3105" spans="1:2" x14ac:dyDescent="0.2">
      <c r="A3105" s="68">
        <v>43096</v>
      </c>
      <c r="B3105" s="67">
        <v>4.18</v>
      </c>
    </row>
    <row r="3106" spans="1:2" x14ac:dyDescent="0.2">
      <c r="A3106" s="68">
        <v>43097</v>
      </c>
      <c r="B3106" s="67">
        <v>4.1900000000000004</v>
      </c>
    </row>
    <row r="3107" spans="1:2" x14ac:dyDescent="0.2">
      <c r="A3107" s="68">
        <v>43098</v>
      </c>
      <c r="B3107" s="67">
        <v>4.17</v>
      </c>
    </row>
    <row r="3108" spans="1:2" x14ac:dyDescent="0.2">
      <c r="A3108" s="68">
        <v>43101</v>
      </c>
      <c r="B3108" s="69" t="e">
        <f>NA()</f>
        <v>#N/A</v>
      </c>
    </row>
    <row r="3109" spans="1:2" x14ac:dyDescent="0.2">
      <c r="A3109" s="68">
        <v>43102</v>
      </c>
      <c r="B3109" s="67">
        <v>4.24</v>
      </c>
    </row>
    <row r="3110" spans="1:2" x14ac:dyDescent="0.2">
      <c r="A3110" s="68">
        <v>43103</v>
      </c>
      <c r="B3110" s="67">
        <v>4.21</v>
      </c>
    </row>
    <row r="3111" spans="1:2" x14ac:dyDescent="0.2">
      <c r="A3111" s="68">
        <v>43104</v>
      </c>
      <c r="B3111" s="67">
        <v>4.21</v>
      </c>
    </row>
    <row r="3112" spans="1:2" x14ac:dyDescent="0.2">
      <c r="A3112" s="68">
        <v>43105</v>
      </c>
      <c r="B3112" s="67">
        <v>4.2300000000000004</v>
      </c>
    </row>
    <row r="3113" spans="1:2" x14ac:dyDescent="0.2">
      <c r="A3113" s="68">
        <v>43108</v>
      </c>
      <c r="B3113" s="67">
        <v>4.2300000000000004</v>
      </c>
    </row>
    <row r="3114" spans="1:2" x14ac:dyDescent="0.2">
      <c r="A3114" s="68">
        <v>43109</v>
      </c>
      <c r="B3114" s="67">
        <v>4.29</v>
      </c>
    </row>
    <row r="3115" spans="1:2" x14ac:dyDescent="0.2">
      <c r="A3115" s="68">
        <v>43110</v>
      </c>
      <c r="B3115" s="67">
        <v>4.28</v>
      </c>
    </row>
    <row r="3116" spans="1:2" x14ac:dyDescent="0.2">
      <c r="A3116" s="68">
        <v>43111</v>
      </c>
      <c r="B3116" s="67">
        <v>4.2300000000000004</v>
      </c>
    </row>
    <row r="3117" spans="1:2" x14ac:dyDescent="0.2">
      <c r="A3117" s="68">
        <v>43112</v>
      </c>
      <c r="B3117" s="67">
        <v>4.2300000000000004</v>
      </c>
    </row>
    <row r="3118" spans="1:2" x14ac:dyDescent="0.2">
      <c r="A3118" s="68">
        <v>43115</v>
      </c>
      <c r="B3118" s="69" t="e">
        <f>NA()</f>
        <v>#N/A</v>
      </c>
    </row>
    <row r="3119" spans="1:2" x14ac:dyDescent="0.2">
      <c r="A3119" s="68">
        <v>43116</v>
      </c>
      <c r="B3119" s="67">
        <v>4.2</v>
      </c>
    </row>
    <row r="3120" spans="1:2" x14ac:dyDescent="0.2">
      <c r="A3120" s="68">
        <v>43117</v>
      </c>
      <c r="B3120" s="67">
        <v>4.2300000000000004</v>
      </c>
    </row>
    <row r="3121" spans="1:2" x14ac:dyDescent="0.2">
      <c r="A3121" s="68">
        <v>43118</v>
      </c>
      <c r="B3121" s="67">
        <v>4.26</v>
      </c>
    </row>
    <row r="3122" spans="1:2" x14ac:dyDescent="0.2">
      <c r="A3122" s="68">
        <v>43119</v>
      </c>
      <c r="B3122" s="67">
        <v>4.28</v>
      </c>
    </row>
    <row r="3123" spans="1:2" x14ac:dyDescent="0.2">
      <c r="A3123" s="68">
        <v>43122</v>
      </c>
      <c r="B3123" s="67">
        <v>4.3</v>
      </c>
    </row>
    <row r="3124" spans="1:2" x14ac:dyDescent="0.2">
      <c r="A3124" s="68">
        <v>43123</v>
      </c>
      <c r="B3124" s="67">
        <v>4.2699999999999996</v>
      </c>
    </row>
    <row r="3125" spans="1:2" x14ac:dyDescent="0.2">
      <c r="A3125" s="68">
        <v>43124</v>
      </c>
      <c r="B3125" s="67">
        <v>4.3</v>
      </c>
    </row>
    <row r="3126" spans="1:2" x14ac:dyDescent="0.2">
      <c r="A3126" s="68">
        <v>43125</v>
      </c>
      <c r="B3126" s="67">
        <v>4.24</v>
      </c>
    </row>
    <row r="3127" spans="1:2" x14ac:dyDescent="0.2">
      <c r="A3127" s="68">
        <v>43126</v>
      </c>
      <c r="B3127" s="67">
        <v>4.26</v>
      </c>
    </row>
    <row r="3128" spans="1:2" x14ac:dyDescent="0.2">
      <c r="A3128" s="68">
        <v>43129</v>
      </c>
      <c r="B3128" s="67">
        <v>4.29</v>
      </c>
    </row>
    <row r="3129" spans="1:2" x14ac:dyDescent="0.2">
      <c r="A3129" s="68">
        <v>43130</v>
      </c>
      <c r="B3129" s="67">
        <v>4.32</v>
      </c>
    </row>
    <row r="3130" spans="1:2" x14ac:dyDescent="0.2">
      <c r="A3130" s="68">
        <v>43131</v>
      </c>
      <c r="B3130" s="67">
        <v>4.28</v>
      </c>
    </row>
    <row r="3131" spans="1:2" x14ac:dyDescent="0.2">
      <c r="A3131" s="68">
        <v>43132</v>
      </c>
      <c r="B3131" s="67">
        <v>4.34</v>
      </c>
    </row>
    <row r="3132" spans="1:2" x14ac:dyDescent="0.2">
      <c r="A3132" s="68">
        <v>43133</v>
      </c>
      <c r="B3132" s="67">
        <v>4.42</v>
      </c>
    </row>
    <row r="3133" spans="1:2" x14ac:dyDescent="0.2">
      <c r="A3133" s="68">
        <v>43136</v>
      </c>
      <c r="B3133" s="67">
        <v>4.4000000000000004</v>
      </c>
    </row>
    <row r="3134" spans="1:2" x14ac:dyDescent="0.2">
      <c r="A3134" s="68">
        <v>43137</v>
      </c>
      <c r="B3134" s="67">
        <v>4.4000000000000004</v>
      </c>
    </row>
    <row r="3135" spans="1:2" x14ac:dyDescent="0.2">
      <c r="A3135" s="68">
        <v>43138</v>
      </c>
      <c r="B3135" s="67">
        <v>4.46</v>
      </c>
    </row>
    <row r="3136" spans="1:2" x14ac:dyDescent="0.2">
      <c r="A3136" s="68">
        <v>43139</v>
      </c>
      <c r="B3136" s="67">
        <v>4.4800000000000004</v>
      </c>
    </row>
    <row r="3137" spans="1:2" x14ac:dyDescent="0.2">
      <c r="A3137" s="68">
        <v>43140</v>
      </c>
      <c r="B3137" s="67">
        <v>4.5</v>
      </c>
    </row>
    <row r="3138" spans="1:2" x14ac:dyDescent="0.2">
      <c r="A3138" s="68">
        <v>43143</v>
      </c>
      <c r="B3138" s="67">
        <v>4.5</v>
      </c>
    </row>
    <row r="3139" spans="1:2" x14ac:dyDescent="0.2">
      <c r="A3139" s="68">
        <v>43144</v>
      </c>
      <c r="B3139" s="67">
        <v>4.5199999999999996</v>
      </c>
    </row>
    <row r="3140" spans="1:2" x14ac:dyDescent="0.2">
      <c r="A3140" s="68">
        <v>43145</v>
      </c>
      <c r="B3140" s="67">
        <v>4.57</v>
      </c>
    </row>
    <row r="3141" spans="1:2" x14ac:dyDescent="0.2">
      <c r="A3141" s="68">
        <v>43146</v>
      </c>
      <c r="B3141" s="67">
        <v>4.53</v>
      </c>
    </row>
    <row r="3142" spans="1:2" x14ac:dyDescent="0.2">
      <c r="A3142" s="68">
        <v>43147</v>
      </c>
      <c r="B3142" s="67">
        <v>4.53</v>
      </c>
    </row>
    <row r="3143" spans="1:2" x14ac:dyDescent="0.2">
      <c r="A3143" s="68">
        <v>43150</v>
      </c>
      <c r="B3143" s="69" t="e">
        <f>NA()</f>
        <v>#N/A</v>
      </c>
    </row>
    <row r="3144" spans="1:2" x14ac:dyDescent="0.2">
      <c r="A3144" s="68">
        <v>43151</v>
      </c>
      <c r="B3144" s="67">
        <v>4.55</v>
      </c>
    </row>
    <row r="3145" spans="1:2" x14ac:dyDescent="0.2">
      <c r="A3145" s="68">
        <v>43152</v>
      </c>
      <c r="B3145" s="67">
        <v>4.6100000000000003</v>
      </c>
    </row>
    <row r="3146" spans="1:2" x14ac:dyDescent="0.2">
      <c r="A3146" s="68">
        <v>43153</v>
      </c>
      <c r="B3146" s="67">
        <v>4.5999999999999996</v>
      </c>
    </row>
    <row r="3147" spans="1:2" x14ac:dyDescent="0.2">
      <c r="A3147" s="68">
        <v>43154</v>
      </c>
      <c r="B3147" s="67">
        <v>4.5599999999999996</v>
      </c>
    </row>
    <row r="3148" spans="1:2" x14ac:dyDescent="0.2">
      <c r="A3148" s="68">
        <v>43157</v>
      </c>
      <c r="B3148" s="67">
        <v>4.5599999999999996</v>
      </c>
    </row>
    <row r="3149" spans="1:2" x14ac:dyDescent="0.2">
      <c r="A3149" s="68">
        <v>43158</v>
      </c>
      <c r="B3149" s="67">
        <v>4.59</v>
      </c>
    </row>
    <row r="3150" spans="1:2" x14ac:dyDescent="0.2">
      <c r="A3150" s="68">
        <v>43159</v>
      </c>
      <c r="B3150" s="67">
        <v>4.55</v>
      </c>
    </row>
    <row r="3151" spans="1:2" x14ac:dyDescent="0.2">
      <c r="A3151" s="68">
        <v>43160</v>
      </c>
      <c r="B3151" s="67">
        <v>4.53</v>
      </c>
    </row>
    <row r="3152" spans="1:2" x14ac:dyDescent="0.2">
      <c r="A3152" s="68">
        <v>43161</v>
      </c>
      <c r="B3152" s="67">
        <v>4.58</v>
      </c>
    </row>
    <row r="3153" spans="1:2" x14ac:dyDescent="0.2">
      <c r="A3153" s="68">
        <v>43164</v>
      </c>
      <c r="B3153" s="67">
        <v>4.5999999999999996</v>
      </c>
    </row>
    <row r="3154" spans="1:2" x14ac:dyDescent="0.2">
      <c r="A3154" s="68">
        <v>43165</v>
      </c>
      <c r="B3154" s="67">
        <v>4.63</v>
      </c>
    </row>
    <row r="3155" spans="1:2" x14ac:dyDescent="0.2">
      <c r="A3155" s="68">
        <v>43166</v>
      </c>
      <c r="B3155" s="67">
        <v>4.66</v>
      </c>
    </row>
    <row r="3156" spans="1:2" x14ac:dyDescent="0.2">
      <c r="A3156" s="68">
        <v>43167</v>
      </c>
      <c r="B3156" s="67">
        <v>4.6399999999999997</v>
      </c>
    </row>
    <row r="3157" spans="1:2" x14ac:dyDescent="0.2">
      <c r="A3157" s="68">
        <v>43168</v>
      </c>
      <c r="B3157" s="67">
        <v>4.67</v>
      </c>
    </row>
    <row r="3158" spans="1:2" x14ac:dyDescent="0.2">
      <c r="A3158" s="68">
        <v>43171</v>
      </c>
      <c r="B3158" s="67">
        <v>4.66</v>
      </c>
    </row>
    <row r="3159" spans="1:2" x14ac:dyDescent="0.2">
      <c r="A3159" s="68">
        <v>43172</v>
      </c>
      <c r="B3159" s="67">
        <v>4.6399999999999997</v>
      </c>
    </row>
    <row r="3160" spans="1:2" x14ac:dyDescent="0.2">
      <c r="A3160" s="68">
        <v>43173</v>
      </c>
      <c r="B3160" s="67">
        <v>4.6100000000000003</v>
      </c>
    </row>
    <row r="3161" spans="1:2" x14ac:dyDescent="0.2">
      <c r="A3161" s="68">
        <v>43174</v>
      </c>
      <c r="B3161" s="67">
        <v>4.63</v>
      </c>
    </row>
    <row r="3162" spans="1:2" x14ac:dyDescent="0.2">
      <c r="A3162" s="68">
        <v>43175</v>
      </c>
      <c r="B3162" s="67">
        <v>4.6399999999999997</v>
      </c>
    </row>
    <row r="3163" spans="1:2" x14ac:dyDescent="0.2">
      <c r="A3163" s="68">
        <v>43178</v>
      </c>
      <c r="B3163" s="67">
        <v>4.6500000000000004</v>
      </c>
    </row>
    <row r="3164" spans="1:2" x14ac:dyDescent="0.2">
      <c r="A3164" s="68">
        <v>43179</v>
      </c>
      <c r="B3164" s="67">
        <v>4.68</v>
      </c>
    </row>
    <row r="3165" spans="1:2" x14ac:dyDescent="0.2">
      <c r="A3165" s="68">
        <v>43180</v>
      </c>
      <c r="B3165" s="67">
        <v>4.71</v>
      </c>
    </row>
    <row r="3166" spans="1:2" x14ac:dyDescent="0.2">
      <c r="A3166" s="68">
        <v>43181</v>
      </c>
      <c r="B3166" s="67">
        <v>4.67</v>
      </c>
    </row>
    <row r="3167" spans="1:2" x14ac:dyDescent="0.2">
      <c r="A3167" s="68">
        <v>43182</v>
      </c>
      <c r="B3167" s="67">
        <v>4.6900000000000004</v>
      </c>
    </row>
    <row r="3168" spans="1:2" x14ac:dyDescent="0.2">
      <c r="A3168" s="68">
        <v>43185</v>
      </c>
      <c r="B3168" s="67">
        <v>4.6900000000000004</v>
      </c>
    </row>
    <row r="3169" spans="1:2" x14ac:dyDescent="0.2">
      <c r="A3169" s="68">
        <v>43186</v>
      </c>
      <c r="B3169" s="67">
        <v>4.6399999999999997</v>
      </c>
    </row>
    <row r="3170" spans="1:2" x14ac:dyDescent="0.2">
      <c r="A3170" s="68">
        <v>43187</v>
      </c>
      <c r="B3170" s="67">
        <v>4.63</v>
      </c>
    </row>
    <row r="3171" spans="1:2" x14ac:dyDescent="0.2">
      <c r="A3171" s="68">
        <v>43188</v>
      </c>
      <c r="B3171" s="67">
        <v>4.59</v>
      </c>
    </row>
    <row r="3172" spans="1:2" x14ac:dyDescent="0.2">
      <c r="A3172" s="68">
        <v>43189</v>
      </c>
      <c r="B3172" s="69" t="e">
        <f>NA()</f>
        <v>#N/A</v>
      </c>
    </row>
    <row r="3173" spans="1:2" x14ac:dyDescent="0.2">
      <c r="A3173" s="68">
        <v>43192</v>
      </c>
      <c r="B3173" s="67">
        <v>4.59</v>
      </c>
    </row>
    <row r="3174" spans="1:2" x14ac:dyDescent="0.2">
      <c r="A3174" s="68">
        <v>43193</v>
      </c>
      <c r="B3174" s="67">
        <v>4.63</v>
      </c>
    </row>
    <row r="3175" spans="1:2" x14ac:dyDescent="0.2">
      <c r="A3175" s="68">
        <v>43194</v>
      </c>
      <c r="B3175" s="67">
        <v>4.6399999999999997</v>
      </c>
    </row>
    <row r="3176" spans="1:2" x14ac:dyDescent="0.2">
      <c r="A3176" s="68">
        <v>43195</v>
      </c>
      <c r="B3176" s="67">
        <v>4.67</v>
      </c>
    </row>
    <row r="3177" spans="1:2" x14ac:dyDescent="0.2">
      <c r="A3177" s="68">
        <v>43196</v>
      </c>
      <c r="B3177" s="67">
        <v>4.6100000000000003</v>
      </c>
    </row>
    <row r="3178" spans="1:2" x14ac:dyDescent="0.2">
      <c r="A3178" s="68">
        <v>43199</v>
      </c>
      <c r="B3178" s="67">
        <v>4.6100000000000003</v>
      </c>
    </row>
    <row r="3179" spans="1:2" x14ac:dyDescent="0.2">
      <c r="A3179" s="68">
        <v>43200</v>
      </c>
      <c r="B3179" s="67">
        <v>4.5999999999999996</v>
      </c>
    </row>
    <row r="3180" spans="1:2" x14ac:dyDescent="0.2">
      <c r="A3180" s="68">
        <v>43201</v>
      </c>
      <c r="B3180" s="67">
        <v>4.59</v>
      </c>
    </row>
    <row r="3181" spans="1:2" x14ac:dyDescent="0.2">
      <c r="A3181" s="68">
        <v>43202</v>
      </c>
      <c r="B3181" s="67">
        <v>4.62</v>
      </c>
    </row>
    <row r="3182" spans="1:2" x14ac:dyDescent="0.2">
      <c r="A3182" s="68">
        <v>43203</v>
      </c>
      <c r="B3182" s="67">
        <v>4.6100000000000003</v>
      </c>
    </row>
    <row r="3183" spans="1:2" x14ac:dyDescent="0.2">
      <c r="A3183" s="68">
        <v>43206</v>
      </c>
      <c r="B3183" s="67">
        <v>4.5999999999999996</v>
      </c>
    </row>
    <row r="3184" spans="1:2" x14ac:dyDescent="0.2">
      <c r="A3184" s="68">
        <v>43207</v>
      </c>
      <c r="B3184" s="67">
        <v>4.58</v>
      </c>
    </row>
    <row r="3185" spans="1:2" x14ac:dyDescent="0.2">
      <c r="A3185" s="68">
        <v>43208</v>
      </c>
      <c r="B3185" s="67">
        <v>4.63</v>
      </c>
    </row>
    <row r="3186" spans="1:2" x14ac:dyDescent="0.2">
      <c r="A3186" s="68">
        <v>43209</v>
      </c>
      <c r="B3186" s="67">
        <v>4.6900000000000004</v>
      </c>
    </row>
    <row r="3187" spans="1:2" x14ac:dyDescent="0.2">
      <c r="A3187" s="68">
        <v>43210</v>
      </c>
      <c r="B3187" s="67">
        <v>4.74</v>
      </c>
    </row>
    <row r="3188" spans="1:2" x14ac:dyDescent="0.2">
      <c r="A3188" s="68">
        <v>43213</v>
      </c>
      <c r="B3188" s="67">
        <v>4.74</v>
      </c>
    </row>
    <row r="3189" spans="1:2" x14ac:dyDescent="0.2">
      <c r="A3189" s="68">
        <v>43214</v>
      </c>
      <c r="B3189" s="67">
        <v>4.7699999999999996</v>
      </c>
    </row>
    <row r="3190" spans="1:2" x14ac:dyDescent="0.2">
      <c r="A3190" s="68">
        <v>43215</v>
      </c>
      <c r="B3190" s="67">
        <v>4.83</v>
      </c>
    </row>
    <row r="3191" spans="1:2" x14ac:dyDescent="0.2">
      <c r="A3191" s="68">
        <v>43216</v>
      </c>
      <c r="B3191" s="67">
        <v>4.8</v>
      </c>
    </row>
    <row r="3192" spans="1:2" x14ac:dyDescent="0.2">
      <c r="A3192" s="68">
        <v>43217</v>
      </c>
      <c r="B3192" s="67">
        <v>4.76</v>
      </c>
    </row>
    <row r="3193" spans="1:2" x14ac:dyDescent="0.2">
      <c r="A3193" s="68">
        <v>43220</v>
      </c>
      <c r="B3193" s="67">
        <v>4.74</v>
      </c>
    </row>
    <row r="3194" spans="1:2" x14ac:dyDescent="0.2">
      <c r="A3194" s="68">
        <v>43221</v>
      </c>
      <c r="B3194" s="67">
        <v>4.79</v>
      </c>
    </row>
    <row r="3195" spans="1:2" x14ac:dyDescent="0.2">
      <c r="A3195" s="68">
        <v>43222</v>
      </c>
      <c r="B3195" s="67">
        <v>4.8</v>
      </c>
    </row>
    <row r="3196" spans="1:2" x14ac:dyDescent="0.2">
      <c r="A3196" s="68">
        <v>43223</v>
      </c>
      <c r="B3196" s="67">
        <v>4.8</v>
      </c>
    </row>
    <row r="3197" spans="1:2" x14ac:dyDescent="0.2">
      <c r="A3197" s="68">
        <v>43224</v>
      </c>
      <c r="B3197" s="67">
        <v>4.8099999999999996</v>
      </c>
    </row>
    <row r="3198" spans="1:2" x14ac:dyDescent="0.2">
      <c r="A3198" s="68">
        <v>43227</v>
      </c>
      <c r="B3198" s="67">
        <v>4.82</v>
      </c>
    </row>
    <row r="3199" spans="1:2" x14ac:dyDescent="0.2">
      <c r="A3199" s="68">
        <v>43228</v>
      </c>
      <c r="B3199" s="67">
        <v>4.84</v>
      </c>
    </row>
    <row r="3200" spans="1:2" x14ac:dyDescent="0.2">
      <c r="A3200" s="68">
        <v>43229</v>
      </c>
      <c r="B3200" s="67">
        <v>4.8600000000000003</v>
      </c>
    </row>
    <row r="3201" spans="1:2" x14ac:dyDescent="0.2">
      <c r="A3201" s="68">
        <v>43230</v>
      </c>
      <c r="B3201" s="67">
        <v>4.8099999999999996</v>
      </c>
    </row>
    <row r="3202" spans="1:2" x14ac:dyDescent="0.2">
      <c r="A3202" s="68">
        <v>43231</v>
      </c>
      <c r="B3202" s="67">
        <v>4.79</v>
      </c>
    </row>
    <row r="3203" spans="1:2" x14ac:dyDescent="0.2">
      <c r="A3203" s="68">
        <v>43234</v>
      </c>
      <c r="B3203" s="67">
        <v>4.8099999999999996</v>
      </c>
    </row>
    <row r="3204" spans="1:2" x14ac:dyDescent="0.2">
      <c r="A3204" s="68">
        <v>43235</v>
      </c>
      <c r="B3204" s="67">
        <v>4.8899999999999997</v>
      </c>
    </row>
    <row r="3205" spans="1:2" x14ac:dyDescent="0.2">
      <c r="A3205" s="68">
        <v>43236</v>
      </c>
      <c r="B3205" s="67">
        <v>4.8899999999999997</v>
      </c>
    </row>
    <row r="3206" spans="1:2" x14ac:dyDescent="0.2">
      <c r="A3206" s="68">
        <v>43237</v>
      </c>
      <c r="B3206" s="67">
        <v>4.93</v>
      </c>
    </row>
    <row r="3207" spans="1:2" x14ac:dyDescent="0.2">
      <c r="A3207" s="68">
        <v>43238</v>
      </c>
      <c r="B3207" s="67">
        <v>4.8899999999999997</v>
      </c>
    </row>
    <row r="3208" spans="1:2" x14ac:dyDescent="0.2">
      <c r="A3208" s="68">
        <v>43241</v>
      </c>
      <c r="B3208" s="67">
        <v>4.8899999999999997</v>
      </c>
    </row>
    <row r="3209" spans="1:2" x14ac:dyDescent="0.2">
      <c r="A3209" s="68">
        <v>43242</v>
      </c>
      <c r="B3209" s="67">
        <v>4.8899999999999997</v>
      </c>
    </row>
    <row r="3210" spans="1:2" x14ac:dyDescent="0.2">
      <c r="A3210" s="68">
        <v>43243</v>
      </c>
      <c r="B3210" s="67">
        <v>4.8499999999999996</v>
      </c>
    </row>
    <row r="3211" spans="1:2" x14ac:dyDescent="0.2">
      <c r="A3211" s="68">
        <v>43244</v>
      </c>
      <c r="B3211" s="67">
        <v>4.82</v>
      </c>
    </row>
    <row r="3212" spans="1:2" x14ac:dyDescent="0.2">
      <c r="A3212" s="68">
        <v>43245</v>
      </c>
      <c r="B3212" s="67">
        <v>4.78</v>
      </c>
    </row>
    <row r="3213" spans="1:2" x14ac:dyDescent="0.2">
      <c r="A3213" s="68">
        <v>43248</v>
      </c>
      <c r="B3213" s="69" t="e">
        <f>NA()</f>
        <v>#N/A</v>
      </c>
    </row>
    <row r="3214" spans="1:2" x14ac:dyDescent="0.2">
      <c r="A3214" s="68">
        <v>43249</v>
      </c>
      <c r="B3214" s="67">
        <v>4.7300000000000004</v>
      </c>
    </row>
    <row r="3215" spans="1:2" x14ac:dyDescent="0.2">
      <c r="A3215" s="68">
        <v>43250</v>
      </c>
      <c r="B3215" s="67">
        <v>4.75</v>
      </c>
    </row>
    <row r="3216" spans="1:2" x14ac:dyDescent="0.2">
      <c r="A3216" s="68">
        <v>43251</v>
      </c>
      <c r="B3216" s="67">
        <v>4.72</v>
      </c>
    </row>
    <row r="3217" spans="1:2" x14ac:dyDescent="0.2">
      <c r="A3217" s="68">
        <v>43252</v>
      </c>
      <c r="B3217" s="67">
        <v>4.79</v>
      </c>
    </row>
    <row r="3218" spans="1:2" x14ac:dyDescent="0.2">
      <c r="A3218" s="68">
        <v>43255</v>
      </c>
      <c r="B3218" s="67">
        <v>4.82</v>
      </c>
    </row>
    <row r="3219" spans="1:2" x14ac:dyDescent="0.2">
      <c r="A3219" s="68">
        <v>43256</v>
      </c>
      <c r="B3219" s="67">
        <v>4.82</v>
      </c>
    </row>
    <row r="3220" spans="1:2" x14ac:dyDescent="0.2">
      <c r="A3220" s="68">
        <v>43257</v>
      </c>
      <c r="B3220" s="67">
        <v>4.88</v>
      </c>
    </row>
    <row r="3221" spans="1:2" x14ac:dyDescent="0.2">
      <c r="A3221" s="68">
        <v>43258</v>
      </c>
      <c r="B3221" s="67">
        <v>4.82</v>
      </c>
    </row>
    <row r="3222" spans="1:2" x14ac:dyDescent="0.2">
      <c r="A3222" s="68">
        <v>43259</v>
      </c>
      <c r="B3222" s="67">
        <v>4.83</v>
      </c>
    </row>
    <row r="3223" spans="1:2" x14ac:dyDescent="0.2">
      <c r="A3223" s="68">
        <v>43262</v>
      </c>
      <c r="B3223" s="67">
        <v>4.8499999999999996</v>
      </c>
    </row>
    <row r="3224" spans="1:2" x14ac:dyDescent="0.2">
      <c r="A3224" s="68">
        <v>43263</v>
      </c>
      <c r="B3224" s="67">
        <v>4.84</v>
      </c>
    </row>
    <row r="3225" spans="1:2" x14ac:dyDescent="0.2">
      <c r="A3225" s="68">
        <v>43264</v>
      </c>
      <c r="B3225" s="67">
        <v>4.8499999999999996</v>
      </c>
    </row>
    <row r="3226" spans="1:2" x14ac:dyDescent="0.2">
      <c r="A3226" s="68">
        <v>43265</v>
      </c>
      <c r="B3226" s="67">
        <v>4.82</v>
      </c>
    </row>
    <row r="3227" spans="1:2" x14ac:dyDescent="0.2">
      <c r="A3227" s="68">
        <v>43266</v>
      </c>
      <c r="B3227" s="67">
        <v>4.8</v>
      </c>
    </row>
    <row r="3228" spans="1:2" x14ac:dyDescent="0.2">
      <c r="A3228" s="68">
        <v>43269</v>
      </c>
      <c r="B3228" s="67">
        <v>4.82</v>
      </c>
    </row>
    <row r="3229" spans="1:2" x14ac:dyDescent="0.2">
      <c r="A3229" s="68">
        <v>43270</v>
      </c>
      <c r="B3229" s="67">
        <v>4.8</v>
      </c>
    </row>
    <row r="3230" spans="1:2" x14ac:dyDescent="0.2">
      <c r="A3230" s="68">
        <v>43271</v>
      </c>
      <c r="B3230" s="67">
        <v>4.8499999999999996</v>
      </c>
    </row>
    <row r="3231" spans="1:2" x14ac:dyDescent="0.2">
      <c r="A3231" s="68">
        <v>43272</v>
      </c>
      <c r="B3231" s="67">
        <v>4.8499999999999996</v>
      </c>
    </row>
    <row r="3232" spans="1:2" x14ac:dyDescent="0.2">
      <c r="A3232" s="68">
        <v>43273</v>
      </c>
      <c r="B3232" s="67">
        <v>4.87</v>
      </c>
    </row>
    <row r="3233" spans="1:2" x14ac:dyDescent="0.2">
      <c r="A3233" s="68">
        <v>43276</v>
      </c>
      <c r="B3233" s="67">
        <v>4.8600000000000003</v>
      </c>
    </row>
    <row r="3234" spans="1:2" x14ac:dyDescent="0.2">
      <c r="A3234" s="68">
        <v>43277</v>
      </c>
      <c r="B3234" s="67">
        <v>4.87</v>
      </c>
    </row>
    <row r="3235" spans="1:2" x14ac:dyDescent="0.2">
      <c r="A3235" s="68">
        <v>43278</v>
      </c>
      <c r="B3235" s="67">
        <v>4.8099999999999996</v>
      </c>
    </row>
    <row r="3236" spans="1:2" x14ac:dyDescent="0.2">
      <c r="A3236" s="68">
        <v>43279</v>
      </c>
      <c r="B3236" s="67">
        <v>4.84</v>
      </c>
    </row>
    <row r="3237" spans="1:2" x14ac:dyDescent="0.2">
      <c r="A3237" s="68">
        <v>43280</v>
      </c>
      <c r="B3237" s="67">
        <v>4.84</v>
      </c>
    </row>
    <row r="3238" spans="1:2" x14ac:dyDescent="0.2">
      <c r="A3238" s="68">
        <v>43283</v>
      </c>
      <c r="B3238" s="67">
        <v>4.84</v>
      </c>
    </row>
    <row r="3239" spans="1:2" x14ac:dyDescent="0.2">
      <c r="A3239" s="68">
        <v>43284</v>
      </c>
      <c r="B3239" s="67">
        <v>4.82</v>
      </c>
    </row>
    <row r="3240" spans="1:2" x14ac:dyDescent="0.2">
      <c r="A3240" s="68">
        <v>43285</v>
      </c>
      <c r="B3240" s="69" t="e">
        <f>NA()</f>
        <v>#N/A</v>
      </c>
    </row>
    <row r="3241" spans="1:2" x14ac:dyDescent="0.2">
      <c r="A3241" s="68">
        <v>43286</v>
      </c>
      <c r="B3241" s="67">
        <v>4.79</v>
      </c>
    </row>
    <row r="3242" spans="1:2" x14ac:dyDescent="0.2">
      <c r="A3242" s="68">
        <v>43287</v>
      </c>
      <c r="B3242" s="67">
        <v>4.78</v>
      </c>
    </row>
    <row r="3243" spans="1:2" x14ac:dyDescent="0.2">
      <c r="A3243" s="68">
        <v>43290</v>
      </c>
      <c r="B3243" s="67">
        <v>4.79</v>
      </c>
    </row>
    <row r="3244" spans="1:2" x14ac:dyDescent="0.2">
      <c r="A3244" s="68">
        <v>43291</v>
      </c>
      <c r="B3244" s="67">
        <v>4.78</v>
      </c>
    </row>
    <row r="3245" spans="1:2" x14ac:dyDescent="0.2">
      <c r="A3245" s="68">
        <v>43292</v>
      </c>
      <c r="B3245" s="67">
        <v>4.76</v>
      </c>
    </row>
    <row r="3246" spans="1:2" x14ac:dyDescent="0.2">
      <c r="A3246" s="68">
        <v>43293</v>
      </c>
      <c r="B3246" s="67">
        <v>4.75</v>
      </c>
    </row>
    <row r="3247" spans="1:2" x14ac:dyDescent="0.2">
      <c r="A3247" s="68">
        <v>43294</v>
      </c>
      <c r="B3247" s="67">
        <v>4.7300000000000004</v>
      </c>
    </row>
    <row r="3248" spans="1:2" x14ac:dyDescent="0.2">
      <c r="A3248" s="68">
        <v>43297</v>
      </c>
      <c r="B3248" s="67">
        <v>4.76</v>
      </c>
    </row>
    <row r="3249" spans="1:2" x14ac:dyDescent="0.2">
      <c r="A3249" s="68">
        <v>43298</v>
      </c>
      <c r="B3249" s="67">
        <v>4.76</v>
      </c>
    </row>
    <row r="3250" spans="1:2" x14ac:dyDescent="0.2">
      <c r="A3250" s="68">
        <v>43299</v>
      </c>
      <c r="B3250" s="67">
        <v>4.7699999999999996</v>
      </c>
    </row>
    <row r="3251" spans="1:2" x14ac:dyDescent="0.2">
      <c r="A3251" s="68">
        <v>43300</v>
      </c>
      <c r="B3251" s="67">
        <v>4.74</v>
      </c>
    </row>
    <row r="3252" spans="1:2" x14ac:dyDescent="0.2">
      <c r="A3252" s="68">
        <v>43301</v>
      </c>
      <c r="B3252" s="67">
        <v>4.8</v>
      </c>
    </row>
    <row r="3253" spans="1:2" x14ac:dyDescent="0.2">
      <c r="A3253" s="68">
        <v>43304</v>
      </c>
      <c r="B3253" s="67">
        <v>4.87</v>
      </c>
    </row>
    <row r="3254" spans="1:2" x14ac:dyDescent="0.2">
      <c r="A3254" s="68">
        <v>43305</v>
      </c>
      <c r="B3254" s="67">
        <v>4.83</v>
      </c>
    </row>
    <row r="3255" spans="1:2" x14ac:dyDescent="0.2">
      <c r="A3255" s="68">
        <v>43306</v>
      </c>
      <c r="B3255" s="67">
        <v>4.8099999999999996</v>
      </c>
    </row>
    <row r="3256" spans="1:2" x14ac:dyDescent="0.2">
      <c r="A3256" s="68">
        <v>43307</v>
      </c>
      <c r="B3256" s="67">
        <v>4.83</v>
      </c>
    </row>
    <row r="3257" spans="1:2" x14ac:dyDescent="0.2">
      <c r="A3257" s="68">
        <v>43308</v>
      </c>
      <c r="B3257" s="67">
        <v>4.8</v>
      </c>
    </row>
    <row r="3258" spans="1:2" x14ac:dyDescent="0.2">
      <c r="A3258" s="68">
        <v>43311</v>
      </c>
      <c r="B3258" s="67">
        <v>4.82</v>
      </c>
    </row>
    <row r="3259" spans="1:2" x14ac:dyDescent="0.2">
      <c r="A3259" s="68">
        <v>43312</v>
      </c>
      <c r="B3259" s="67">
        <v>4.79</v>
      </c>
    </row>
    <row r="3260" spans="1:2" x14ac:dyDescent="0.2">
      <c r="A3260" s="68">
        <v>43313</v>
      </c>
      <c r="B3260" s="67">
        <v>4.83</v>
      </c>
    </row>
    <row r="3261" spans="1:2" x14ac:dyDescent="0.2">
      <c r="A3261" s="68">
        <v>43314</v>
      </c>
      <c r="B3261" s="67">
        <v>4.82</v>
      </c>
    </row>
    <row r="3262" spans="1:2" x14ac:dyDescent="0.2">
      <c r="A3262" s="68">
        <v>43315</v>
      </c>
      <c r="B3262" s="67">
        <v>4.79</v>
      </c>
    </row>
    <row r="3263" spans="1:2" x14ac:dyDescent="0.2">
      <c r="A3263" s="68">
        <v>43318</v>
      </c>
      <c r="B3263" s="67">
        <v>4.76</v>
      </c>
    </row>
    <row r="3264" spans="1:2" x14ac:dyDescent="0.2">
      <c r="A3264" s="68">
        <v>43319</v>
      </c>
      <c r="B3264" s="67">
        <v>4.8</v>
      </c>
    </row>
    <row r="3265" spans="1:2" x14ac:dyDescent="0.2">
      <c r="A3265" s="68">
        <v>43320</v>
      </c>
      <c r="B3265" s="67">
        <v>4.8</v>
      </c>
    </row>
    <row r="3266" spans="1:2" x14ac:dyDescent="0.2">
      <c r="A3266" s="68">
        <v>43321</v>
      </c>
      <c r="B3266" s="67">
        <v>4.78</v>
      </c>
    </row>
    <row r="3267" spans="1:2" x14ac:dyDescent="0.2">
      <c r="A3267" s="68">
        <v>43322</v>
      </c>
      <c r="B3267" s="67">
        <v>4.74</v>
      </c>
    </row>
    <row r="3268" spans="1:2" x14ac:dyDescent="0.2">
      <c r="A3268" s="68">
        <v>43325</v>
      </c>
      <c r="B3268" s="67">
        <v>4.79</v>
      </c>
    </row>
    <row r="3269" spans="1:2" x14ac:dyDescent="0.2">
      <c r="A3269" s="68">
        <v>43326</v>
      </c>
      <c r="B3269" s="67">
        <v>4.79</v>
      </c>
    </row>
    <row r="3270" spans="1:2" x14ac:dyDescent="0.2">
      <c r="A3270" s="68">
        <v>43327</v>
      </c>
      <c r="B3270" s="67">
        <v>4.76</v>
      </c>
    </row>
    <row r="3271" spans="1:2" x14ac:dyDescent="0.2">
      <c r="A3271" s="68">
        <v>43328</v>
      </c>
      <c r="B3271" s="67">
        <v>4.76</v>
      </c>
    </row>
    <row r="3272" spans="1:2" x14ac:dyDescent="0.2">
      <c r="A3272" s="68">
        <v>43329</v>
      </c>
      <c r="B3272" s="67">
        <v>4.76</v>
      </c>
    </row>
    <row r="3273" spans="1:2" x14ac:dyDescent="0.2">
      <c r="A3273" s="68">
        <v>43332</v>
      </c>
      <c r="B3273" s="67">
        <v>4.71</v>
      </c>
    </row>
    <row r="3274" spans="1:2" x14ac:dyDescent="0.2">
      <c r="A3274" s="68">
        <v>43333</v>
      </c>
      <c r="B3274" s="67">
        <v>4.7300000000000004</v>
      </c>
    </row>
    <row r="3275" spans="1:2" x14ac:dyDescent="0.2">
      <c r="A3275" s="68">
        <v>43334</v>
      </c>
      <c r="B3275" s="67">
        <v>4.7300000000000004</v>
      </c>
    </row>
    <row r="3276" spans="1:2" x14ac:dyDescent="0.2">
      <c r="A3276" s="68">
        <v>43335</v>
      </c>
      <c r="B3276" s="67">
        <v>4.72</v>
      </c>
    </row>
    <row r="3277" spans="1:2" x14ac:dyDescent="0.2">
      <c r="A3277" s="68">
        <v>43336</v>
      </c>
      <c r="B3277" s="67">
        <v>4.72</v>
      </c>
    </row>
    <row r="3278" spans="1:2" x14ac:dyDescent="0.2">
      <c r="A3278" s="68">
        <v>43339</v>
      </c>
      <c r="B3278" s="67">
        <v>4.74</v>
      </c>
    </row>
    <row r="3279" spans="1:2" x14ac:dyDescent="0.2">
      <c r="A3279" s="68">
        <v>43340</v>
      </c>
      <c r="B3279" s="67">
        <v>4.78</v>
      </c>
    </row>
    <row r="3280" spans="1:2" x14ac:dyDescent="0.2">
      <c r="A3280" s="68">
        <v>43341</v>
      </c>
      <c r="B3280" s="67">
        <v>4.7699999999999996</v>
      </c>
    </row>
    <row r="3281" spans="1:2" x14ac:dyDescent="0.2">
      <c r="A3281" s="68">
        <v>43342</v>
      </c>
      <c r="B3281" s="67">
        <v>4.76</v>
      </c>
    </row>
    <row r="3282" spans="1:2" x14ac:dyDescent="0.2">
      <c r="A3282" s="68">
        <v>43343</v>
      </c>
      <c r="B3282" s="67">
        <v>4.78</v>
      </c>
    </row>
    <row r="3283" spans="1:2" x14ac:dyDescent="0.2">
      <c r="A3283" s="68">
        <v>43346</v>
      </c>
      <c r="B3283" s="69" t="e">
        <f>NA()</f>
        <v>#N/A</v>
      </c>
    </row>
    <row r="3284" spans="1:2" x14ac:dyDescent="0.2">
      <c r="A3284" s="68">
        <v>43347</v>
      </c>
      <c r="B3284" s="67">
        <v>4.84</v>
      </c>
    </row>
    <row r="3285" spans="1:2" x14ac:dyDescent="0.2">
      <c r="A3285" s="68">
        <v>43348</v>
      </c>
      <c r="B3285" s="67">
        <v>4.8499999999999996</v>
      </c>
    </row>
    <row r="3286" spans="1:2" x14ac:dyDescent="0.2">
      <c r="A3286" s="68">
        <v>43349</v>
      </c>
      <c r="B3286" s="67">
        <v>4.8099999999999996</v>
      </c>
    </row>
    <row r="3287" spans="1:2" x14ac:dyDescent="0.2">
      <c r="A3287" s="68">
        <v>43350</v>
      </c>
      <c r="B3287" s="67">
        <v>4.87</v>
      </c>
    </row>
    <row r="3288" spans="1:2" x14ac:dyDescent="0.2">
      <c r="A3288" s="68">
        <v>43353</v>
      </c>
      <c r="B3288" s="67">
        <v>4.8600000000000003</v>
      </c>
    </row>
    <row r="3289" spans="1:2" x14ac:dyDescent="0.2">
      <c r="A3289" s="68">
        <v>43354</v>
      </c>
      <c r="B3289" s="67">
        <v>4.88</v>
      </c>
    </row>
    <row r="3290" spans="1:2" x14ac:dyDescent="0.2">
      <c r="A3290" s="68">
        <v>43355</v>
      </c>
      <c r="B3290" s="67">
        <v>4.8600000000000003</v>
      </c>
    </row>
    <row r="3291" spans="1:2" x14ac:dyDescent="0.2">
      <c r="A3291" s="68">
        <v>43356</v>
      </c>
      <c r="B3291" s="67">
        <v>4.84</v>
      </c>
    </row>
    <row r="3292" spans="1:2" x14ac:dyDescent="0.2">
      <c r="A3292" s="68">
        <v>43357</v>
      </c>
      <c r="B3292" s="67">
        <v>4.87</v>
      </c>
    </row>
    <row r="3293" spans="1:2" x14ac:dyDescent="0.2">
      <c r="A3293" s="68">
        <v>43360</v>
      </c>
      <c r="B3293" s="67">
        <v>4.87</v>
      </c>
    </row>
    <row r="3294" spans="1:2" x14ac:dyDescent="0.2">
      <c r="A3294" s="68">
        <v>43361</v>
      </c>
      <c r="B3294" s="67">
        <v>4.93</v>
      </c>
    </row>
    <row r="3295" spans="1:2" x14ac:dyDescent="0.2">
      <c r="A3295" s="68">
        <v>43362</v>
      </c>
      <c r="B3295" s="67">
        <v>4.96</v>
      </c>
    </row>
    <row r="3296" spans="1:2" x14ac:dyDescent="0.2">
      <c r="A3296" s="68">
        <v>43363</v>
      </c>
      <c r="B3296" s="67">
        <v>4.92</v>
      </c>
    </row>
    <row r="3297" spans="1:2" x14ac:dyDescent="0.2">
      <c r="A3297" s="68">
        <v>43364</v>
      </c>
      <c r="B3297" s="67">
        <v>4.9000000000000004</v>
      </c>
    </row>
    <row r="3298" spans="1:2" x14ac:dyDescent="0.2">
      <c r="A3298" s="68">
        <v>43367</v>
      </c>
      <c r="B3298" s="67">
        <v>4.92</v>
      </c>
    </row>
    <row r="3299" spans="1:2" x14ac:dyDescent="0.2">
      <c r="A3299" s="68">
        <v>43368</v>
      </c>
      <c r="B3299" s="67">
        <v>4.93</v>
      </c>
    </row>
    <row r="3300" spans="1:2" x14ac:dyDescent="0.2">
      <c r="A3300" s="68">
        <v>43369</v>
      </c>
      <c r="B3300" s="67">
        <v>4.9000000000000004</v>
      </c>
    </row>
    <row r="3301" spans="1:2" x14ac:dyDescent="0.2">
      <c r="A3301" s="68">
        <v>43370</v>
      </c>
      <c r="B3301" s="67">
        <v>4.8899999999999997</v>
      </c>
    </row>
    <row r="3302" spans="1:2" x14ac:dyDescent="0.2">
      <c r="A3302" s="68">
        <v>43371</v>
      </c>
      <c r="B3302" s="67">
        <v>4.8899999999999997</v>
      </c>
    </row>
    <row r="3303" spans="1:2" x14ac:dyDescent="0.2">
      <c r="A3303" s="68">
        <v>43374</v>
      </c>
      <c r="B3303" s="67">
        <v>4.92</v>
      </c>
    </row>
    <row r="3304" spans="1:2" x14ac:dyDescent="0.2">
      <c r="A3304" s="68">
        <v>43375</v>
      </c>
      <c r="B3304" s="67">
        <v>4.8899999999999997</v>
      </c>
    </row>
    <row r="3305" spans="1:2" x14ac:dyDescent="0.2">
      <c r="A3305" s="68">
        <v>43376</v>
      </c>
      <c r="B3305" s="67">
        <v>4.9800000000000004</v>
      </c>
    </row>
    <row r="3306" spans="1:2" x14ac:dyDescent="0.2">
      <c r="A3306" s="68">
        <v>43377</v>
      </c>
      <c r="B3306" s="67">
        <v>5.03</v>
      </c>
    </row>
    <row r="3307" spans="1:2" x14ac:dyDescent="0.2">
      <c r="A3307" s="68">
        <v>43378</v>
      </c>
      <c r="B3307" s="67">
        <v>5.08</v>
      </c>
    </row>
    <row r="3308" spans="1:2" x14ac:dyDescent="0.2">
      <c r="A3308" s="68">
        <v>43381</v>
      </c>
      <c r="B3308" s="67">
        <v>5.08</v>
      </c>
    </row>
    <row r="3309" spans="1:2" x14ac:dyDescent="0.2">
      <c r="A3309" s="68">
        <v>43382</v>
      </c>
      <c r="B3309" s="67">
        <v>5.05</v>
      </c>
    </row>
    <row r="3310" spans="1:2" x14ac:dyDescent="0.2">
      <c r="A3310" s="68">
        <v>43383</v>
      </c>
      <c r="B3310" s="67">
        <v>5.08</v>
      </c>
    </row>
    <row r="3311" spans="1:2" x14ac:dyDescent="0.2">
      <c r="A3311" s="68">
        <v>43384</v>
      </c>
      <c r="B3311" s="67">
        <v>5.0199999999999996</v>
      </c>
    </row>
    <row r="3312" spans="1:2" x14ac:dyDescent="0.2">
      <c r="A3312" s="68">
        <v>43385</v>
      </c>
      <c r="B3312" s="67">
        <v>5.03</v>
      </c>
    </row>
    <row r="3313" spans="1:2" x14ac:dyDescent="0.2">
      <c r="A3313" s="68">
        <v>43388</v>
      </c>
      <c r="B3313" s="67">
        <v>5.05</v>
      </c>
    </row>
    <row r="3314" spans="1:2" x14ac:dyDescent="0.2">
      <c r="A3314" s="68">
        <v>43389</v>
      </c>
      <c r="B3314" s="67">
        <v>5.04</v>
      </c>
    </row>
    <row r="3315" spans="1:2" x14ac:dyDescent="0.2">
      <c r="A3315" s="68">
        <v>43390</v>
      </c>
      <c r="B3315" s="67">
        <v>5.07</v>
      </c>
    </row>
    <row r="3316" spans="1:2" x14ac:dyDescent="0.2">
      <c r="A3316" s="68">
        <v>43391</v>
      </c>
      <c r="B3316" s="67">
        <v>5.09</v>
      </c>
    </row>
    <row r="3317" spans="1:2" x14ac:dyDescent="0.2">
      <c r="A3317" s="68">
        <v>43392</v>
      </c>
      <c r="B3317" s="67">
        <v>5.12</v>
      </c>
    </row>
    <row r="3318" spans="1:2" x14ac:dyDescent="0.2">
      <c r="A3318" s="68">
        <v>43395</v>
      </c>
      <c r="B3318" s="67">
        <v>5.12</v>
      </c>
    </row>
    <row r="3319" spans="1:2" x14ac:dyDescent="0.2">
      <c r="A3319" s="68">
        <v>43396</v>
      </c>
      <c r="B3319" s="67">
        <v>5.13</v>
      </c>
    </row>
    <row r="3320" spans="1:2" x14ac:dyDescent="0.2">
      <c r="A3320" s="68">
        <v>43397</v>
      </c>
      <c r="B3320" s="67">
        <v>5.09</v>
      </c>
    </row>
    <row r="3321" spans="1:2" x14ac:dyDescent="0.2">
      <c r="A3321" s="68">
        <v>43398</v>
      </c>
      <c r="B3321" s="67">
        <v>5.12</v>
      </c>
    </row>
    <row r="3322" spans="1:2" x14ac:dyDescent="0.2">
      <c r="A3322" s="68">
        <v>43399</v>
      </c>
      <c r="B3322" s="67">
        <v>5.0999999999999996</v>
      </c>
    </row>
    <row r="3323" spans="1:2" x14ac:dyDescent="0.2">
      <c r="A3323" s="68">
        <v>43402</v>
      </c>
      <c r="B3323" s="67">
        <v>5.0999999999999996</v>
      </c>
    </row>
    <row r="3324" spans="1:2" x14ac:dyDescent="0.2">
      <c r="A3324" s="68">
        <v>43403</v>
      </c>
      <c r="B3324" s="67">
        <v>5.15</v>
      </c>
    </row>
    <row r="3325" spans="1:2" x14ac:dyDescent="0.2">
      <c r="A3325" s="68">
        <v>43404</v>
      </c>
      <c r="B3325" s="67">
        <v>5.18</v>
      </c>
    </row>
    <row r="3326" spans="1:2" x14ac:dyDescent="0.2">
      <c r="A3326" s="68">
        <v>43405</v>
      </c>
      <c r="B3326" s="67">
        <v>5.18</v>
      </c>
    </row>
    <row r="3327" spans="1:2" x14ac:dyDescent="0.2">
      <c r="A3327" s="68">
        <v>43406</v>
      </c>
      <c r="B3327" s="67">
        <v>5.24</v>
      </c>
    </row>
    <row r="3328" spans="1:2" x14ac:dyDescent="0.2">
      <c r="A3328" s="68">
        <v>43409</v>
      </c>
      <c r="B3328" s="67">
        <v>5.22</v>
      </c>
    </row>
    <row r="3329" spans="1:2" x14ac:dyDescent="0.2">
      <c r="A3329" s="68">
        <v>43410</v>
      </c>
      <c r="B3329" s="67">
        <v>5.2</v>
      </c>
    </row>
    <row r="3330" spans="1:2" x14ac:dyDescent="0.2">
      <c r="A3330" s="68">
        <v>43411</v>
      </c>
      <c r="B3330" s="67">
        <v>5.18</v>
      </c>
    </row>
    <row r="3331" spans="1:2" x14ac:dyDescent="0.2">
      <c r="A3331" s="68">
        <v>43412</v>
      </c>
      <c r="B3331" s="67">
        <v>5.2</v>
      </c>
    </row>
    <row r="3332" spans="1:2" x14ac:dyDescent="0.2">
      <c r="A3332" s="68">
        <v>43413</v>
      </c>
      <c r="B3332" s="67">
        <v>5.17</v>
      </c>
    </row>
    <row r="3333" spans="1:2" x14ac:dyDescent="0.2">
      <c r="A3333" s="68">
        <v>43416</v>
      </c>
      <c r="B3333" s="69" t="e">
        <f>NA()</f>
        <v>#N/A</v>
      </c>
    </row>
    <row r="3334" spans="1:2" x14ac:dyDescent="0.2">
      <c r="A3334" s="68">
        <v>43417</v>
      </c>
      <c r="B3334" s="67">
        <v>5.18</v>
      </c>
    </row>
    <row r="3335" spans="1:2" x14ac:dyDescent="0.2">
      <c r="A3335" s="68">
        <v>43418</v>
      </c>
      <c r="B3335" s="67">
        <v>5.21</v>
      </c>
    </row>
    <row r="3336" spans="1:2" x14ac:dyDescent="0.2">
      <c r="A3336" s="68">
        <v>43419</v>
      </c>
      <c r="B3336" s="67">
        <v>5.24</v>
      </c>
    </row>
    <row r="3337" spans="1:2" x14ac:dyDescent="0.2">
      <c r="A3337" s="68">
        <v>43420</v>
      </c>
      <c r="B3337" s="67">
        <v>5.21</v>
      </c>
    </row>
    <row r="3338" spans="1:2" x14ac:dyDescent="0.2">
      <c r="A3338" s="68">
        <v>43423</v>
      </c>
      <c r="B3338" s="67">
        <v>5.22</v>
      </c>
    </row>
    <row r="3339" spans="1:2" x14ac:dyDescent="0.2">
      <c r="A3339" s="68">
        <v>43424</v>
      </c>
      <c r="B3339" s="67">
        <v>5.23</v>
      </c>
    </row>
    <row r="3340" spans="1:2" x14ac:dyDescent="0.2">
      <c r="A3340" s="68">
        <v>43425</v>
      </c>
      <c r="B3340" s="67">
        <v>5.23</v>
      </c>
    </row>
    <row r="3341" spans="1:2" x14ac:dyDescent="0.2">
      <c r="A3341" s="68">
        <v>43426</v>
      </c>
      <c r="B3341" s="69" t="e">
        <f>NA()</f>
        <v>#N/A</v>
      </c>
    </row>
    <row r="3342" spans="1:2" x14ac:dyDescent="0.2">
      <c r="A3342" s="68">
        <v>43427</v>
      </c>
      <c r="B3342" s="67">
        <v>5.23</v>
      </c>
    </row>
    <row r="3343" spans="1:2" x14ac:dyDescent="0.2">
      <c r="A3343" s="68">
        <v>43430</v>
      </c>
      <c r="B3343" s="67">
        <v>5.23</v>
      </c>
    </row>
    <row r="3344" spans="1:2" x14ac:dyDescent="0.2">
      <c r="A3344" s="68">
        <v>43431</v>
      </c>
      <c r="B3344" s="67">
        <v>5.26</v>
      </c>
    </row>
    <row r="3345" spans="1:2" x14ac:dyDescent="0.2">
      <c r="A3345" s="68">
        <v>43432</v>
      </c>
      <c r="B3345" s="67">
        <v>5.28</v>
      </c>
    </row>
    <row r="3346" spans="1:2" x14ac:dyDescent="0.2">
      <c r="A3346" s="68">
        <v>43433</v>
      </c>
      <c r="B3346" s="67">
        <v>5.29</v>
      </c>
    </row>
    <row r="3347" spans="1:2" x14ac:dyDescent="0.2">
      <c r="A3347" s="68">
        <v>43434</v>
      </c>
      <c r="B3347" s="67">
        <v>5.28</v>
      </c>
    </row>
    <row r="3348" spans="1:2" x14ac:dyDescent="0.2">
      <c r="A3348" s="68">
        <v>43437</v>
      </c>
      <c r="B3348" s="67">
        <v>5.24</v>
      </c>
    </row>
    <row r="3349" spans="1:2" x14ac:dyDescent="0.2">
      <c r="A3349" s="68">
        <v>43438</v>
      </c>
      <c r="B3349" s="67">
        <v>5.16</v>
      </c>
    </row>
    <row r="3350" spans="1:2" x14ac:dyDescent="0.2">
      <c r="A3350" s="68">
        <v>43439</v>
      </c>
      <c r="B3350" s="69" t="e">
        <f>NA()</f>
        <v>#N/A</v>
      </c>
    </row>
    <row r="3351" spans="1:2" x14ac:dyDescent="0.2">
      <c r="A3351" s="68">
        <v>43440</v>
      </c>
      <c r="B3351" s="67">
        <v>5.16</v>
      </c>
    </row>
    <row r="3352" spans="1:2" x14ac:dyDescent="0.2">
      <c r="A3352" s="68">
        <v>43441</v>
      </c>
      <c r="B3352" s="67">
        <v>5.16</v>
      </c>
    </row>
    <row r="3353" spans="1:2" x14ac:dyDescent="0.2">
      <c r="A3353" s="68">
        <v>43444</v>
      </c>
      <c r="B3353" s="67">
        <v>5.16</v>
      </c>
    </row>
    <row r="3354" spans="1:2" x14ac:dyDescent="0.2">
      <c r="A3354" s="68">
        <v>43445</v>
      </c>
      <c r="B3354" s="67">
        <v>5.15</v>
      </c>
    </row>
    <row r="3355" spans="1:2" x14ac:dyDescent="0.2">
      <c r="A3355" s="68">
        <v>43446</v>
      </c>
      <c r="B3355" s="67">
        <v>5.15</v>
      </c>
    </row>
    <row r="3356" spans="1:2" x14ac:dyDescent="0.2">
      <c r="A3356" s="68">
        <v>43447</v>
      </c>
      <c r="B3356" s="67">
        <v>5.16</v>
      </c>
    </row>
    <row r="3357" spans="1:2" x14ac:dyDescent="0.2">
      <c r="A3357" s="68">
        <v>43448</v>
      </c>
      <c r="B3357" s="67">
        <v>5.14</v>
      </c>
    </row>
    <row r="3358" spans="1:2" x14ac:dyDescent="0.2">
      <c r="A3358" s="68">
        <v>43451</v>
      </c>
      <c r="B3358" s="67">
        <v>5.1100000000000003</v>
      </c>
    </row>
    <row r="3359" spans="1:2" x14ac:dyDescent="0.2">
      <c r="A3359" s="68">
        <v>43452</v>
      </c>
      <c r="B3359" s="67">
        <v>5.08</v>
      </c>
    </row>
    <row r="3360" spans="1:2" x14ac:dyDescent="0.2">
      <c r="A3360" s="68">
        <v>43453</v>
      </c>
      <c r="B3360" s="67">
        <v>5.04</v>
      </c>
    </row>
    <row r="3361" spans="1:2" x14ac:dyDescent="0.2">
      <c r="A3361" s="68">
        <v>43454</v>
      </c>
      <c r="B3361" s="67">
        <v>5.07</v>
      </c>
    </row>
    <row r="3362" spans="1:2" x14ac:dyDescent="0.2">
      <c r="A3362" s="68">
        <v>43455</v>
      </c>
      <c r="B3362" s="67">
        <v>5.0999999999999996</v>
      </c>
    </row>
    <row r="3363" spans="1:2" x14ac:dyDescent="0.2">
      <c r="A3363" s="68">
        <v>43458</v>
      </c>
      <c r="B3363" s="67">
        <v>5.09</v>
      </c>
    </row>
    <row r="3364" spans="1:2" x14ac:dyDescent="0.2">
      <c r="A3364" s="68">
        <v>43459</v>
      </c>
      <c r="B3364" s="69" t="e">
        <f>NA()</f>
        <v>#N/A</v>
      </c>
    </row>
    <row r="3365" spans="1:2" x14ac:dyDescent="0.2">
      <c r="A3365" s="68">
        <v>43460</v>
      </c>
      <c r="B3365" s="67">
        <v>5.14</v>
      </c>
    </row>
    <row r="3366" spans="1:2" x14ac:dyDescent="0.2">
      <c r="A3366" s="68">
        <v>43461</v>
      </c>
      <c r="B3366" s="67">
        <v>5.13</v>
      </c>
    </row>
    <row r="3367" spans="1:2" x14ac:dyDescent="0.2">
      <c r="A3367" s="68">
        <v>43462</v>
      </c>
      <c r="B3367" s="67">
        <v>5.16</v>
      </c>
    </row>
    <row r="3368" spans="1:2" x14ac:dyDescent="0.2">
      <c r="A3368" s="68">
        <v>43465</v>
      </c>
      <c r="B3368" s="67">
        <v>5.14</v>
      </c>
    </row>
    <row r="3369" spans="1:2" x14ac:dyDescent="0.2">
      <c r="A3369" s="68">
        <v>43466</v>
      </c>
      <c r="B3369" s="69" t="e">
        <f>NA()</f>
        <v>#N/A</v>
      </c>
    </row>
    <row r="3370" spans="1:2" x14ac:dyDescent="0.2">
      <c r="A3370" s="68">
        <v>43467</v>
      </c>
      <c r="B3370" s="67">
        <v>5.1100000000000003</v>
      </c>
    </row>
    <row r="3371" spans="1:2" x14ac:dyDescent="0.2">
      <c r="A3371" s="68">
        <v>43468</v>
      </c>
      <c r="B3371" s="67">
        <v>5.04</v>
      </c>
    </row>
    <row r="3372" spans="1:2" x14ac:dyDescent="0.2">
      <c r="A3372" s="68">
        <v>43469</v>
      </c>
      <c r="B3372" s="67">
        <v>5.12</v>
      </c>
    </row>
    <row r="3373" spans="1:2" x14ac:dyDescent="0.2">
      <c r="A3373" s="68">
        <v>43472</v>
      </c>
      <c r="B3373" s="67">
        <v>5.12</v>
      </c>
    </row>
    <row r="3374" spans="1:2" x14ac:dyDescent="0.2">
      <c r="A3374" s="68">
        <v>43473</v>
      </c>
      <c r="B3374" s="67">
        <v>5.12</v>
      </c>
    </row>
    <row r="3375" spans="1:2" x14ac:dyDescent="0.2">
      <c r="A3375" s="68">
        <v>43474</v>
      </c>
      <c r="B3375" s="67">
        <v>5.13</v>
      </c>
    </row>
    <row r="3376" spans="1:2" x14ac:dyDescent="0.2">
      <c r="A3376" s="68">
        <v>43475</v>
      </c>
      <c r="B3376" s="67">
        <v>5.16</v>
      </c>
    </row>
    <row r="3377" spans="1:2" x14ac:dyDescent="0.2">
      <c r="A3377" s="68">
        <v>43476</v>
      </c>
      <c r="B3377" s="67">
        <v>5.13</v>
      </c>
    </row>
    <row r="3378" spans="1:2" x14ac:dyDescent="0.2">
      <c r="A3378" s="68">
        <v>43479</v>
      </c>
      <c r="B3378" s="67">
        <v>5.17</v>
      </c>
    </row>
    <row r="3379" spans="1:2" x14ac:dyDescent="0.2">
      <c r="A3379" s="68">
        <v>43480</v>
      </c>
      <c r="B3379" s="67">
        <v>5.18</v>
      </c>
    </row>
    <row r="3380" spans="1:2" x14ac:dyDescent="0.2">
      <c r="A3380" s="68">
        <v>43481</v>
      </c>
      <c r="B3380" s="67">
        <v>5.18</v>
      </c>
    </row>
    <row r="3381" spans="1:2" x14ac:dyDescent="0.2">
      <c r="A3381" s="68">
        <v>43482</v>
      </c>
      <c r="B3381" s="67">
        <v>5.18</v>
      </c>
    </row>
    <row r="3382" spans="1:2" x14ac:dyDescent="0.2">
      <c r="A3382" s="68">
        <v>43483</v>
      </c>
      <c r="B3382" s="67">
        <v>5.17</v>
      </c>
    </row>
    <row r="3383" spans="1:2" x14ac:dyDescent="0.2">
      <c r="A3383" s="68">
        <v>43486</v>
      </c>
      <c r="B3383" s="69" t="e">
        <f>NA()</f>
        <v>#N/A</v>
      </c>
    </row>
    <row r="3384" spans="1:2" x14ac:dyDescent="0.2">
      <c r="A3384" s="68">
        <v>43487</v>
      </c>
      <c r="B3384" s="67">
        <v>5.12</v>
      </c>
    </row>
    <row r="3385" spans="1:2" x14ac:dyDescent="0.2">
      <c r="A3385" s="68">
        <v>43488</v>
      </c>
      <c r="B3385" s="67">
        <v>5.13</v>
      </c>
    </row>
    <row r="3386" spans="1:2" x14ac:dyDescent="0.2">
      <c r="A3386" s="68">
        <v>43489</v>
      </c>
      <c r="B3386" s="67">
        <v>5.09</v>
      </c>
    </row>
    <row r="3387" spans="1:2" x14ac:dyDescent="0.2">
      <c r="A3387" s="68">
        <v>43490</v>
      </c>
      <c r="B3387" s="67">
        <v>5.0999999999999996</v>
      </c>
    </row>
    <row r="3388" spans="1:2" x14ac:dyDescent="0.2">
      <c r="A3388" s="68">
        <v>43493</v>
      </c>
      <c r="B3388" s="67">
        <v>5.1100000000000003</v>
      </c>
    </row>
    <row r="3389" spans="1:2" x14ac:dyDescent="0.2">
      <c r="A3389" s="68">
        <v>43494</v>
      </c>
      <c r="B3389" s="67">
        <v>5.08</v>
      </c>
    </row>
    <row r="3390" spans="1:2" x14ac:dyDescent="0.2">
      <c r="A3390" s="68">
        <v>43495</v>
      </c>
      <c r="B3390" s="67">
        <v>5.07</v>
      </c>
    </row>
    <row r="3391" spans="1:2" x14ac:dyDescent="0.2">
      <c r="A3391" s="68">
        <v>43496</v>
      </c>
      <c r="B3391" s="67">
        <v>5.01</v>
      </c>
    </row>
    <row r="3392" spans="1:2" x14ac:dyDescent="0.2">
      <c r="A3392" s="68">
        <v>43497</v>
      </c>
      <c r="B3392" s="67">
        <v>5.01</v>
      </c>
    </row>
    <row r="3393" spans="1:2" x14ac:dyDescent="0.2">
      <c r="A3393" s="68">
        <v>43500</v>
      </c>
      <c r="B3393" s="67">
        <v>5.03</v>
      </c>
    </row>
    <row r="3394" spans="1:2" x14ac:dyDescent="0.2">
      <c r="A3394" s="68">
        <v>43501</v>
      </c>
      <c r="B3394" s="67">
        <v>4.9800000000000004</v>
      </c>
    </row>
    <row r="3395" spans="1:2" x14ac:dyDescent="0.2">
      <c r="A3395" s="68">
        <v>43502</v>
      </c>
      <c r="B3395" s="67">
        <v>4.9800000000000004</v>
      </c>
    </row>
    <row r="3396" spans="1:2" x14ac:dyDescent="0.2">
      <c r="A3396" s="68">
        <v>43503</v>
      </c>
      <c r="B3396" s="67">
        <v>4.96</v>
      </c>
    </row>
    <row r="3397" spans="1:2" x14ac:dyDescent="0.2">
      <c r="A3397" s="68">
        <v>43504</v>
      </c>
      <c r="B3397" s="67">
        <v>4.93</v>
      </c>
    </row>
    <row r="3398" spans="1:2" x14ac:dyDescent="0.2">
      <c r="A3398" s="68">
        <v>43507</v>
      </c>
      <c r="B3398" s="67">
        <v>4.95</v>
      </c>
    </row>
    <row r="3399" spans="1:2" x14ac:dyDescent="0.2">
      <c r="A3399" s="68">
        <v>43508</v>
      </c>
      <c r="B3399" s="67">
        <v>4.9800000000000004</v>
      </c>
    </row>
    <row r="3400" spans="1:2" x14ac:dyDescent="0.2">
      <c r="A3400" s="68">
        <v>43509</v>
      </c>
      <c r="B3400" s="67">
        <v>4.9800000000000004</v>
      </c>
    </row>
    <row r="3401" spans="1:2" x14ac:dyDescent="0.2">
      <c r="A3401" s="68">
        <v>43510</v>
      </c>
      <c r="B3401" s="67">
        <v>4.96</v>
      </c>
    </row>
    <row r="3402" spans="1:2" x14ac:dyDescent="0.2">
      <c r="A3402" s="68">
        <v>43511</v>
      </c>
      <c r="B3402" s="67">
        <v>4.9400000000000004</v>
      </c>
    </row>
    <row r="3403" spans="1:2" x14ac:dyDescent="0.2">
      <c r="A3403" s="68">
        <v>43514</v>
      </c>
      <c r="B3403" s="69" t="e">
        <f>NA()</f>
        <v>#N/A</v>
      </c>
    </row>
    <row r="3404" spans="1:2" x14ac:dyDescent="0.2">
      <c r="A3404" s="68">
        <v>43515</v>
      </c>
      <c r="B3404" s="67">
        <v>4.93</v>
      </c>
    </row>
    <row r="3405" spans="1:2" x14ac:dyDescent="0.2">
      <c r="A3405" s="68">
        <v>43516</v>
      </c>
      <c r="B3405" s="67">
        <v>4.88</v>
      </c>
    </row>
    <row r="3406" spans="1:2" x14ac:dyDescent="0.2">
      <c r="A3406" s="68">
        <v>43517</v>
      </c>
      <c r="B3406" s="67">
        <v>4.92</v>
      </c>
    </row>
    <row r="3407" spans="1:2" x14ac:dyDescent="0.2">
      <c r="A3407" s="68">
        <v>43518</v>
      </c>
      <c r="B3407" s="67">
        <v>4.9000000000000004</v>
      </c>
    </row>
    <row r="3408" spans="1:2" x14ac:dyDescent="0.2">
      <c r="A3408" s="68">
        <v>43521</v>
      </c>
      <c r="B3408" s="67">
        <v>4.9000000000000004</v>
      </c>
    </row>
    <row r="3409" spans="1:2" x14ac:dyDescent="0.2">
      <c r="A3409" s="68">
        <v>43522</v>
      </c>
      <c r="B3409" s="67">
        <v>4.88</v>
      </c>
    </row>
    <row r="3410" spans="1:2" x14ac:dyDescent="0.2">
      <c r="A3410" s="68">
        <v>43523</v>
      </c>
      <c r="B3410" s="67">
        <v>4.9400000000000004</v>
      </c>
    </row>
    <row r="3411" spans="1:2" x14ac:dyDescent="0.2">
      <c r="A3411" s="68">
        <v>43524</v>
      </c>
      <c r="B3411" s="67">
        <v>4.95</v>
      </c>
    </row>
    <row r="3412" spans="1:2" x14ac:dyDescent="0.2">
      <c r="A3412" s="68">
        <v>43525</v>
      </c>
      <c r="B3412" s="67">
        <v>4.9800000000000004</v>
      </c>
    </row>
    <row r="3413" spans="1:2" x14ac:dyDescent="0.2">
      <c r="A3413" s="68">
        <v>43528</v>
      </c>
      <c r="B3413" s="67">
        <v>4.9400000000000004</v>
      </c>
    </row>
    <row r="3414" spans="1:2" x14ac:dyDescent="0.2">
      <c r="A3414" s="68">
        <v>43529</v>
      </c>
      <c r="B3414" s="67">
        <v>4.9400000000000004</v>
      </c>
    </row>
    <row r="3415" spans="1:2" x14ac:dyDescent="0.2">
      <c r="A3415" s="68">
        <v>43530</v>
      </c>
      <c r="B3415" s="67">
        <v>4.9400000000000004</v>
      </c>
    </row>
    <row r="3416" spans="1:2" x14ac:dyDescent="0.2">
      <c r="A3416" s="68">
        <v>43531</v>
      </c>
      <c r="B3416" s="67">
        <v>4.8899999999999997</v>
      </c>
    </row>
    <row r="3417" spans="1:2" x14ac:dyDescent="0.2">
      <c r="A3417" s="68">
        <v>43532</v>
      </c>
      <c r="B3417" s="67">
        <v>4.8899999999999997</v>
      </c>
    </row>
    <row r="3418" spans="1:2" x14ac:dyDescent="0.2">
      <c r="A3418" s="68">
        <v>43535</v>
      </c>
      <c r="B3418" s="67">
        <v>4.91</v>
      </c>
    </row>
    <row r="3419" spans="1:2" x14ac:dyDescent="0.2">
      <c r="A3419" s="68">
        <v>43536</v>
      </c>
      <c r="B3419" s="67">
        <v>4.8600000000000003</v>
      </c>
    </row>
    <row r="3420" spans="1:2" x14ac:dyDescent="0.2">
      <c r="A3420" s="68">
        <v>43537</v>
      </c>
      <c r="B3420" s="67">
        <v>4.87</v>
      </c>
    </row>
    <row r="3421" spans="1:2" x14ac:dyDescent="0.2">
      <c r="A3421" s="68">
        <v>43538</v>
      </c>
      <c r="B3421" s="67">
        <v>4.9000000000000004</v>
      </c>
    </row>
    <row r="3422" spans="1:2" x14ac:dyDescent="0.2">
      <c r="A3422" s="68">
        <v>43539</v>
      </c>
      <c r="B3422" s="67">
        <v>4.87</v>
      </c>
    </row>
    <row r="3423" spans="1:2" x14ac:dyDescent="0.2">
      <c r="A3423" s="68">
        <v>43542</v>
      </c>
      <c r="B3423" s="67">
        <v>4.87</v>
      </c>
    </row>
    <row r="3424" spans="1:2" x14ac:dyDescent="0.2">
      <c r="A3424" s="68">
        <v>43543</v>
      </c>
      <c r="B3424" s="67">
        <v>4.88</v>
      </c>
    </row>
    <row r="3425" spans="1:2" x14ac:dyDescent="0.2">
      <c r="A3425" s="68">
        <v>43544</v>
      </c>
      <c r="B3425" s="67">
        <v>4.83</v>
      </c>
    </row>
    <row r="3426" spans="1:2" x14ac:dyDescent="0.2">
      <c r="A3426" s="68">
        <v>43545</v>
      </c>
      <c r="B3426" s="67">
        <v>4.82</v>
      </c>
    </row>
    <row r="3427" spans="1:2" x14ac:dyDescent="0.2">
      <c r="A3427" s="68">
        <v>43546</v>
      </c>
      <c r="B3427" s="67">
        <v>4.74</v>
      </c>
    </row>
    <row r="3428" spans="1:2" x14ac:dyDescent="0.2">
      <c r="A3428" s="68">
        <v>43549</v>
      </c>
      <c r="B3428" s="67">
        <v>4.71</v>
      </c>
    </row>
    <row r="3429" spans="1:2" x14ac:dyDescent="0.2">
      <c r="A3429" s="68">
        <v>43550</v>
      </c>
      <c r="B3429" s="67">
        <v>4.71</v>
      </c>
    </row>
    <row r="3430" spans="1:2" x14ac:dyDescent="0.2">
      <c r="A3430" s="68">
        <v>43551</v>
      </c>
      <c r="B3430" s="67">
        <v>4.67</v>
      </c>
    </row>
    <row r="3431" spans="1:2" x14ac:dyDescent="0.2">
      <c r="A3431" s="68">
        <v>43552</v>
      </c>
      <c r="B3431" s="67">
        <v>4.66</v>
      </c>
    </row>
    <row r="3432" spans="1:2" x14ac:dyDescent="0.2">
      <c r="A3432" s="68">
        <v>43553</v>
      </c>
      <c r="B3432" s="67">
        <v>4.67</v>
      </c>
    </row>
    <row r="3433" spans="1:2" x14ac:dyDescent="0.2">
      <c r="A3433" s="68">
        <v>43556</v>
      </c>
      <c r="B3433" s="67">
        <v>4.7300000000000004</v>
      </c>
    </row>
    <row r="3434" spans="1:2" x14ac:dyDescent="0.2">
      <c r="A3434" s="68">
        <v>43557</v>
      </c>
      <c r="B3434" s="67">
        <v>4.72</v>
      </c>
    </row>
    <row r="3435" spans="1:2" x14ac:dyDescent="0.2">
      <c r="A3435" s="68">
        <v>43558</v>
      </c>
      <c r="B3435" s="67">
        <v>4.75</v>
      </c>
    </row>
    <row r="3436" spans="1:2" x14ac:dyDescent="0.2">
      <c r="A3436" s="68">
        <v>43559</v>
      </c>
      <c r="B3436" s="67">
        <v>4.7300000000000004</v>
      </c>
    </row>
    <row r="3437" spans="1:2" x14ac:dyDescent="0.2">
      <c r="A3437" s="68">
        <v>43560</v>
      </c>
      <c r="B3437" s="67">
        <v>4.72</v>
      </c>
    </row>
    <row r="3438" spans="1:2" x14ac:dyDescent="0.2">
      <c r="A3438" s="68">
        <v>43563</v>
      </c>
      <c r="B3438" s="67">
        <v>4.7300000000000004</v>
      </c>
    </row>
    <row r="3439" spans="1:2" x14ac:dyDescent="0.2">
      <c r="A3439" s="68">
        <v>43564</v>
      </c>
      <c r="B3439" s="67">
        <v>4.7</v>
      </c>
    </row>
    <row r="3440" spans="1:2" x14ac:dyDescent="0.2">
      <c r="A3440" s="68">
        <v>43565</v>
      </c>
      <c r="B3440" s="67">
        <v>4.6900000000000004</v>
      </c>
    </row>
    <row r="3441" spans="1:2" x14ac:dyDescent="0.2">
      <c r="A3441" s="68">
        <v>43566</v>
      </c>
      <c r="B3441" s="67">
        <v>4.71</v>
      </c>
    </row>
    <row r="3442" spans="1:2" x14ac:dyDescent="0.2">
      <c r="A3442" s="68">
        <v>43567</v>
      </c>
      <c r="B3442" s="67">
        <v>4.71</v>
      </c>
    </row>
    <row r="3443" spans="1:2" x14ac:dyDescent="0.2">
      <c r="A3443" s="68">
        <v>43570</v>
      </c>
      <c r="B3443" s="67">
        <v>4.7</v>
      </c>
    </row>
    <row r="3444" spans="1:2" x14ac:dyDescent="0.2">
      <c r="A3444" s="68">
        <v>43571</v>
      </c>
      <c r="B3444" s="67">
        <v>4.72</v>
      </c>
    </row>
    <row r="3445" spans="1:2" x14ac:dyDescent="0.2">
      <c r="A3445" s="68">
        <v>43572</v>
      </c>
      <c r="B3445" s="67">
        <v>4.72</v>
      </c>
    </row>
    <row r="3446" spans="1:2" x14ac:dyDescent="0.2">
      <c r="A3446" s="68">
        <v>43573</v>
      </c>
      <c r="B3446" s="67">
        <v>4.6900000000000004</v>
      </c>
    </row>
    <row r="3447" spans="1:2" x14ac:dyDescent="0.2">
      <c r="A3447" s="68">
        <v>43574</v>
      </c>
      <c r="B3447" s="69" t="e">
        <f>NA()</f>
        <v>#N/A</v>
      </c>
    </row>
    <row r="3448" spans="1:2" x14ac:dyDescent="0.2">
      <c r="A3448" s="68">
        <v>43577</v>
      </c>
      <c r="B3448" s="67">
        <v>4.7300000000000004</v>
      </c>
    </row>
    <row r="3449" spans="1:2" x14ac:dyDescent="0.2">
      <c r="A3449" s="68">
        <v>43578</v>
      </c>
      <c r="B3449" s="67">
        <v>4.71</v>
      </c>
    </row>
    <row r="3450" spans="1:2" x14ac:dyDescent="0.2">
      <c r="A3450" s="68">
        <v>43579</v>
      </c>
      <c r="B3450" s="67">
        <v>4.67</v>
      </c>
    </row>
    <row r="3451" spans="1:2" x14ac:dyDescent="0.2">
      <c r="A3451" s="68">
        <v>43580</v>
      </c>
      <c r="B3451" s="67">
        <v>4.68</v>
      </c>
    </row>
    <row r="3452" spans="1:2" x14ac:dyDescent="0.2">
      <c r="A3452" s="68">
        <v>43581</v>
      </c>
      <c r="B3452" s="67">
        <v>4.6399999999999997</v>
      </c>
    </row>
    <row r="3453" spans="1:2" x14ac:dyDescent="0.2">
      <c r="A3453" s="68">
        <v>43584</v>
      </c>
      <c r="B3453" s="67">
        <v>4.67</v>
      </c>
    </row>
    <row r="3454" spans="1:2" x14ac:dyDescent="0.2">
      <c r="A3454" s="68">
        <v>43585</v>
      </c>
      <c r="B3454" s="67">
        <v>4.6500000000000004</v>
      </c>
    </row>
    <row r="3455" spans="1:2" x14ac:dyDescent="0.2">
      <c r="A3455" s="68">
        <v>43586</v>
      </c>
      <c r="B3455" s="67">
        <v>4.63</v>
      </c>
    </row>
    <row r="3456" spans="1:2" x14ac:dyDescent="0.2">
      <c r="A3456" s="68">
        <v>43587</v>
      </c>
      <c r="B3456" s="67">
        <v>4.67</v>
      </c>
    </row>
    <row r="3457" spans="1:2" x14ac:dyDescent="0.2">
      <c r="A3457" s="68">
        <v>43588</v>
      </c>
      <c r="B3457" s="67">
        <v>4.6500000000000004</v>
      </c>
    </row>
    <row r="3458" spans="1:2" x14ac:dyDescent="0.2">
      <c r="A3458" s="68">
        <v>43591</v>
      </c>
      <c r="B3458" s="67">
        <v>4.6500000000000004</v>
      </c>
    </row>
    <row r="3459" spans="1:2" x14ac:dyDescent="0.2">
      <c r="A3459" s="68">
        <v>43592</v>
      </c>
      <c r="B3459" s="67">
        <v>4.62</v>
      </c>
    </row>
    <row r="3460" spans="1:2" x14ac:dyDescent="0.2">
      <c r="A3460" s="68">
        <v>43593</v>
      </c>
      <c r="B3460" s="67">
        <v>4.66</v>
      </c>
    </row>
    <row r="3461" spans="1:2" x14ac:dyDescent="0.2">
      <c r="A3461" s="68">
        <v>43594</v>
      </c>
      <c r="B3461" s="67">
        <v>4.66</v>
      </c>
    </row>
    <row r="3462" spans="1:2" x14ac:dyDescent="0.2">
      <c r="A3462" s="68">
        <v>43595</v>
      </c>
      <c r="B3462" s="67">
        <v>4.67</v>
      </c>
    </row>
    <row r="3463" spans="1:2" x14ac:dyDescent="0.2">
      <c r="A3463" s="68">
        <v>43598</v>
      </c>
      <c r="B3463" s="67">
        <v>4.6500000000000004</v>
      </c>
    </row>
    <row r="3464" spans="1:2" x14ac:dyDescent="0.2">
      <c r="A3464" s="68">
        <v>43599</v>
      </c>
      <c r="B3464" s="67">
        <v>4.66</v>
      </c>
    </row>
    <row r="3465" spans="1:2" x14ac:dyDescent="0.2">
      <c r="A3465" s="68">
        <v>43600</v>
      </c>
      <c r="B3465" s="67">
        <v>4.63</v>
      </c>
    </row>
    <row r="3466" spans="1:2" x14ac:dyDescent="0.2">
      <c r="A3466" s="68">
        <v>43601</v>
      </c>
      <c r="B3466" s="67">
        <v>4.6399999999999997</v>
      </c>
    </row>
    <row r="3467" spans="1:2" x14ac:dyDescent="0.2">
      <c r="A3467" s="68">
        <v>43602</v>
      </c>
      <c r="B3467" s="67">
        <v>4.63</v>
      </c>
    </row>
    <row r="3468" spans="1:2" x14ac:dyDescent="0.2">
      <c r="A3468" s="68">
        <v>43605</v>
      </c>
      <c r="B3468" s="67">
        <v>4.6500000000000004</v>
      </c>
    </row>
    <row r="3469" spans="1:2" x14ac:dyDescent="0.2">
      <c r="A3469" s="68">
        <v>43606</v>
      </c>
      <c r="B3469" s="67">
        <v>4.66</v>
      </c>
    </row>
    <row r="3470" spans="1:2" x14ac:dyDescent="0.2">
      <c r="A3470" s="68">
        <v>43607</v>
      </c>
      <c r="B3470" s="67">
        <v>4.6500000000000004</v>
      </c>
    </row>
    <row r="3471" spans="1:2" x14ac:dyDescent="0.2">
      <c r="A3471" s="68">
        <v>43608</v>
      </c>
      <c r="B3471" s="67">
        <v>4.59</v>
      </c>
    </row>
    <row r="3472" spans="1:2" x14ac:dyDescent="0.2">
      <c r="A3472" s="68">
        <v>43609</v>
      </c>
      <c r="B3472" s="67">
        <v>4.63</v>
      </c>
    </row>
    <row r="3473" spans="1:2" x14ac:dyDescent="0.2">
      <c r="A3473" s="68">
        <v>43612</v>
      </c>
      <c r="B3473" s="69" t="e">
        <f>NA()</f>
        <v>#N/A</v>
      </c>
    </row>
    <row r="3474" spans="1:2" x14ac:dyDescent="0.2">
      <c r="A3474" s="68">
        <v>43613</v>
      </c>
      <c r="B3474" s="67">
        <v>4.58</v>
      </c>
    </row>
    <row r="3475" spans="1:2" x14ac:dyDescent="0.2">
      <c r="A3475" s="68">
        <v>43614</v>
      </c>
      <c r="B3475" s="67">
        <v>4.58</v>
      </c>
    </row>
    <row r="3476" spans="1:2" x14ac:dyDescent="0.2">
      <c r="A3476" s="68">
        <v>43615</v>
      </c>
      <c r="B3476" s="67">
        <v>4.55</v>
      </c>
    </row>
    <row r="3477" spans="1:2" x14ac:dyDescent="0.2">
      <c r="A3477" s="68">
        <v>43616</v>
      </c>
      <c r="B3477" s="67">
        <v>4.51</v>
      </c>
    </row>
    <row r="3478" spans="1:2" x14ac:dyDescent="0.2">
      <c r="A3478" s="68">
        <v>43619</v>
      </c>
      <c r="B3478" s="67">
        <v>4.49</v>
      </c>
    </row>
    <row r="3479" spans="1:2" x14ac:dyDescent="0.2">
      <c r="A3479" s="68">
        <v>43620</v>
      </c>
      <c r="B3479" s="67">
        <v>4.54</v>
      </c>
    </row>
    <row r="3480" spans="1:2" x14ac:dyDescent="0.2">
      <c r="A3480" s="68">
        <v>43621</v>
      </c>
      <c r="B3480" s="67">
        <v>4.57</v>
      </c>
    </row>
    <row r="3481" spans="1:2" x14ac:dyDescent="0.2">
      <c r="A3481" s="68">
        <v>43622</v>
      </c>
      <c r="B3481" s="67">
        <v>4.5599999999999996</v>
      </c>
    </row>
    <row r="3482" spans="1:2" x14ac:dyDescent="0.2">
      <c r="A3482" s="68">
        <v>43623</v>
      </c>
      <c r="B3482" s="67">
        <v>4.51</v>
      </c>
    </row>
    <row r="3483" spans="1:2" x14ac:dyDescent="0.2">
      <c r="A3483" s="68">
        <v>43626</v>
      </c>
      <c r="B3483" s="67">
        <v>4.54</v>
      </c>
    </row>
    <row r="3484" spans="1:2" x14ac:dyDescent="0.2">
      <c r="A3484" s="68">
        <v>43627</v>
      </c>
      <c r="B3484" s="67">
        <v>4.53</v>
      </c>
    </row>
    <row r="3485" spans="1:2" x14ac:dyDescent="0.2">
      <c r="A3485" s="68">
        <v>43628</v>
      </c>
      <c r="B3485" s="67">
        <v>4.54</v>
      </c>
    </row>
    <row r="3486" spans="1:2" x14ac:dyDescent="0.2">
      <c r="A3486" s="68">
        <v>43629</v>
      </c>
      <c r="B3486" s="67">
        <v>4.5199999999999996</v>
      </c>
    </row>
    <row r="3487" spans="1:2" x14ac:dyDescent="0.2">
      <c r="A3487" s="68">
        <v>43630</v>
      </c>
      <c r="B3487" s="67">
        <v>4.51</v>
      </c>
    </row>
    <row r="3488" spans="1:2" x14ac:dyDescent="0.2">
      <c r="A3488" s="68">
        <v>43633</v>
      </c>
      <c r="B3488" s="67">
        <v>4.5</v>
      </c>
    </row>
    <row r="3489" spans="1:2" x14ac:dyDescent="0.2">
      <c r="A3489" s="68">
        <v>43634</v>
      </c>
      <c r="B3489" s="67">
        <v>4.46</v>
      </c>
    </row>
    <row r="3490" spans="1:2" x14ac:dyDescent="0.2">
      <c r="A3490" s="68">
        <v>43635</v>
      </c>
      <c r="B3490" s="67">
        <v>4.4400000000000004</v>
      </c>
    </row>
    <row r="3491" spans="1:2" x14ac:dyDescent="0.2">
      <c r="A3491" s="68">
        <v>43636</v>
      </c>
      <c r="B3491" s="67">
        <v>4.3899999999999997</v>
      </c>
    </row>
    <row r="3492" spans="1:2" x14ac:dyDescent="0.2">
      <c r="A3492" s="68">
        <v>43637</v>
      </c>
      <c r="B3492" s="67">
        <v>4.42</v>
      </c>
    </row>
    <row r="3493" spans="1:2" x14ac:dyDescent="0.2">
      <c r="A3493" s="68">
        <v>43640</v>
      </c>
      <c r="B3493" s="67">
        <v>4.3499999999999996</v>
      </c>
    </row>
    <row r="3494" spans="1:2" x14ac:dyDescent="0.2">
      <c r="A3494" s="68">
        <v>43641</v>
      </c>
      <c r="B3494" s="67">
        <v>4.34</v>
      </c>
    </row>
    <row r="3495" spans="1:2" x14ac:dyDescent="0.2">
      <c r="A3495" s="68">
        <v>43642</v>
      </c>
      <c r="B3495" s="67">
        <v>4.37</v>
      </c>
    </row>
    <row r="3496" spans="1:2" x14ac:dyDescent="0.2">
      <c r="A3496" s="68">
        <v>43643</v>
      </c>
      <c r="B3496" s="67">
        <v>4.32</v>
      </c>
    </row>
    <row r="3497" spans="1:2" x14ac:dyDescent="0.2">
      <c r="A3497" s="68">
        <v>43644</v>
      </c>
      <c r="B3497" s="67">
        <v>4.3099999999999996</v>
      </c>
    </row>
    <row r="3498" spans="1:2" x14ac:dyDescent="0.2">
      <c r="A3498" s="68">
        <v>43647</v>
      </c>
      <c r="B3498" s="67">
        <v>4.32</v>
      </c>
    </row>
    <row r="3499" spans="1:2" x14ac:dyDescent="0.2">
      <c r="A3499" s="68">
        <v>43648</v>
      </c>
      <c r="B3499" s="67">
        <v>4.2699999999999996</v>
      </c>
    </row>
    <row r="3500" spans="1:2" x14ac:dyDescent="0.2">
      <c r="A3500" s="68">
        <v>43649</v>
      </c>
      <c r="B3500" s="67">
        <v>4.22</v>
      </c>
    </row>
    <row r="3501" spans="1:2" x14ac:dyDescent="0.2">
      <c r="A3501" s="68">
        <v>43650</v>
      </c>
      <c r="B3501" s="69" t="e">
        <f>NA()</f>
        <v>#N/A</v>
      </c>
    </row>
    <row r="3502" spans="1:2" x14ac:dyDescent="0.2">
      <c r="A3502" s="68">
        <v>43651</v>
      </c>
      <c r="B3502" s="67">
        <v>4.3</v>
      </c>
    </row>
    <row r="3503" spans="1:2" x14ac:dyDescent="0.2">
      <c r="A3503" s="68">
        <v>43654</v>
      </c>
      <c r="B3503" s="67">
        <v>4.28</v>
      </c>
    </row>
    <row r="3504" spans="1:2" x14ac:dyDescent="0.2">
      <c r="A3504" s="68">
        <v>43655</v>
      </c>
      <c r="B3504" s="67">
        <v>4.29</v>
      </c>
    </row>
    <row r="3505" spans="1:2" x14ac:dyDescent="0.2">
      <c r="A3505" s="68">
        <v>43656</v>
      </c>
      <c r="B3505" s="67">
        <v>4.32</v>
      </c>
    </row>
    <row r="3506" spans="1:2" x14ac:dyDescent="0.2">
      <c r="A3506" s="68">
        <v>43657</v>
      </c>
      <c r="B3506" s="67">
        <v>4.38</v>
      </c>
    </row>
    <row r="3507" spans="1:2" x14ac:dyDescent="0.2">
      <c r="A3507" s="68">
        <v>43658</v>
      </c>
      <c r="B3507" s="67">
        <v>4.37</v>
      </c>
    </row>
    <row r="3508" spans="1:2" x14ac:dyDescent="0.2">
      <c r="A3508" s="68">
        <v>43661</v>
      </c>
      <c r="B3508" s="67">
        <v>4.34</v>
      </c>
    </row>
    <row r="3509" spans="1:2" x14ac:dyDescent="0.2">
      <c r="A3509" s="68">
        <v>43662</v>
      </c>
      <c r="B3509" s="67">
        <v>4.3600000000000003</v>
      </c>
    </row>
    <row r="3510" spans="1:2" x14ac:dyDescent="0.2">
      <c r="A3510" s="68">
        <v>43663</v>
      </c>
      <c r="B3510" s="67">
        <v>4.3</v>
      </c>
    </row>
    <row r="3511" spans="1:2" x14ac:dyDescent="0.2">
      <c r="A3511" s="68">
        <v>43664</v>
      </c>
      <c r="B3511" s="67">
        <v>4.3099999999999996</v>
      </c>
    </row>
    <row r="3512" spans="1:2" x14ac:dyDescent="0.2">
      <c r="A3512" s="68">
        <v>43665</v>
      </c>
      <c r="B3512" s="67">
        <v>4.3099999999999996</v>
      </c>
    </row>
    <row r="3513" spans="1:2" x14ac:dyDescent="0.2">
      <c r="A3513" s="68">
        <v>43668</v>
      </c>
      <c r="B3513" s="67">
        <v>4.29</v>
      </c>
    </row>
    <row r="3514" spans="1:2" x14ac:dyDescent="0.2">
      <c r="A3514" s="68">
        <v>43669</v>
      </c>
      <c r="B3514" s="67">
        <v>4.3099999999999996</v>
      </c>
    </row>
    <row r="3515" spans="1:2" x14ac:dyDescent="0.2">
      <c r="A3515" s="68">
        <v>43670</v>
      </c>
      <c r="B3515" s="67">
        <v>4.2</v>
      </c>
    </row>
    <row r="3516" spans="1:2" x14ac:dyDescent="0.2">
      <c r="A3516" s="68">
        <v>43671</v>
      </c>
      <c r="B3516" s="67">
        <v>4.22</v>
      </c>
    </row>
    <row r="3517" spans="1:2" x14ac:dyDescent="0.2">
      <c r="A3517" s="68">
        <v>43672</v>
      </c>
      <c r="B3517" s="67">
        <v>4.21</v>
      </c>
    </row>
    <row r="3518" spans="1:2" x14ac:dyDescent="0.2">
      <c r="A3518" s="68">
        <v>43675</v>
      </c>
      <c r="B3518" s="67">
        <v>4.1900000000000004</v>
      </c>
    </row>
    <row r="3519" spans="1:2" x14ac:dyDescent="0.2">
      <c r="A3519" s="68">
        <v>43676</v>
      </c>
      <c r="B3519" s="67">
        <v>4.2</v>
      </c>
    </row>
    <row r="3520" spans="1:2" x14ac:dyDescent="0.2">
      <c r="A3520" s="68">
        <v>43677</v>
      </c>
      <c r="B3520" s="67">
        <v>4.1500000000000004</v>
      </c>
    </row>
    <row r="3521" spans="1:2" x14ac:dyDescent="0.2">
      <c r="A3521" s="68">
        <v>43678</v>
      </c>
      <c r="B3521" s="67">
        <v>4.07</v>
      </c>
    </row>
    <row r="3522" spans="1:2" x14ac:dyDescent="0.2">
      <c r="A3522" s="68">
        <v>43679</v>
      </c>
      <c r="B3522" s="67">
        <v>4.04</v>
      </c>
    </row>
    <row r="3523" spans="1:2" x14ac:dyDescent="0.2">
      <c r="A3523" s="68">
        <v>43682</v>
      </c>
      <c r="B3523" s="67">
        <v>3.99</v>
      </c>
    </row>
    <row r="3524" spans="1:2" x14ac:dyDescent="0.2">
      <c r="A3524" s="68">
        <v>43683</v>
      </c>
      <c r="B3524" s="67">
        <v>3.98</v>
      </c>
    </row>
    <row r="3525" spans="1:2" x14ac:dyDescent="0.2">
      <c r="A3525" s="68">
        <v>43684</v>
      </c>
      <c r="B3525" s="67">
        <v>3.94</v>
      </c>
    </row>
    <row r="3526" spans="1:2" x14ac:dyDescent="0.2">
      <c r="A3526" s="68">
        <v>43685</v>
      </c>
      <c r="B3526" s="67">
        <v>3.97</v>
      </c>
    </row>
    <row r="3527" spans="1:2" x14ac:dyDescent="0.2">
      <c r="A3527" s="68">
        <v>43686</v>
      </c>
      <c r="B3527" s="67">
        <v>3.97</v>
      </c>
    </row>
    <row r="3528" spans="1:2" x14ac:dyDescent="0.2">
      <c r="A3528" s="68">
        <v>43689</v>
      </c>
      <c r="B3528" s="67">
        <v>3.88</v>
      </c>
    </row>
    <row r="3529" spans="1:2" x14ac:dyDescent="0.2">
      <c r="A3529" s="68">
        <v>43690</v>
      </c>
      <c r="B3529" s="67">
        <v>3.9</v>
      </c>
    </row>
    <row r="3530" spans="1:2" x14ac:dyDescent="0.2">
      <c r="A3530" s="68">
        <v>43691</v>
      </c>
      <c r="B3530" s="67">
        <v>3.82</v>
      </c>
    </row>
    <row r="3531" spans="1:2" x14ac:dyDescent="0.2">
      <c r="A3531" s="68">
        <v>43692</v>
      </c>
      <c r="B3531" s="67">
        <v>3.79</v>
      </c>
    </row>
    <row r="3532" spans="1:2" x14ac:dyDescent="0.2">
      <c r="A3532" s="68">
        <v>43693</v>
      </c>
      <c r="B3532" s="67">
        <v>3.81</v>
      </c>
    </row>
    <row r="3533" spans="1:2" x14ac:dyDescent="0.2">
      <c r="A3533" s="68">
        <v>43696</v>
      </c>
      <c r="B3533" s="67">
        <v>3.89</v>
      </c>
    </row>
    <row r="3534" spans="1:2" x14ac:dyDescent="0.2">
      <c r="A3534" s="68">
        <v>43697</v>
      </c>
      <c r="B3534" s="67">
        <v>3.85</v>
      </c>
    </row>
    <row r="3535" spans="1:2" x14ac:dyDescent="0.2">
      <c r="A3535" s="68">
        <v>43698</v>
      </c>
      <c r="B3535" s="67">
        <v>3.84</v>
      </c>
    </row>
    <row r="3536" spans="1:2" x14ac:dyDescent="0.2">
      <c r="A3536" s="68">
        <v>43699</v>
      </c>
      <c r="B3536" s="67">
        <v>3.87</v>
      </c>
    </row>
    <row r="3537" spans="1:2" x14ac:dyDescent="0.2">
      <c r="A3537" s="68">
        <v>43700</v>
      </c>
      <c r="B3537" s="67">
        <v>3.79</v>
      </c>
    </row>
    <row r="3538" spans="1:2" x14ac:dyDescent="0.2">
      <c r="A3538" s="68">
        <v>43703</v>
      </c>
      <c r="B3538" s="67">
        <v>3.81</v>
      </c>
    </row>
    <row r="3539" spans="1:2" x14ac:dyDescent="0.2">
      <c r="A3539" s="68">
        <v>43704</v>
      </c>
      <c r="B3539" s="67">
        <v>3.75</v>
      </c>
    </row>
    <row r="3540" spans="1:2" x14ac:dyDescent="0.2">
      <c r="A3540" s="68">
        <v>43705</v>
      </c>
      <c r="B3540" s="67">
        <v>3.73</v>
      </c>
    </row>
    <row r="3541" spans="1:2" x14ac:dyDescent="0.2">
      <c r="A3541" s="68">
        <v>43706</v>
      </c>
      <c r="B3541" s="67">
        <v>3.77</v>
      </c>
    </row>
    <row r="3542" spans="1:2" x14ac:dyDescent="0.2">
      <c r="A3542" s="68">
        <v>43707</v>
      </c>
      <c r="B3542" s="67">
        <v>3.76</v>
      </c>
    </row>
    <row r="3543" spans="1:2" x14ac:dyDescent="0.2">
      <c r="A3543" s="68">
        <v>43710</v>
      </c>
      <c r="B3543" s="69" t="e">
        <f>NA()</f>
        <v>#N/A</v>
      </c>
    </row>
    <row r="3544" spans="1:2" x14ac:dyDescent="0.2">
      <c r="A3544" s="68">
        <v>43711</v>
      </c>
      <c r="B3544" s="67">
        <v>3.75</v>
      </c>
    </row>
    <row r="3545" spans="1:2" x14ac:dyDescent="0.2">
      <c r="A3545" s="68">
        <v>43712</v>
      </c>
      <c r="B3545" s="67">
        <v>3.76</v>
      </c>
    </row>
    <row r="3546" spans="1:2" x14ac:dyDescent="0.2">
      <c r="A3546" s="68">
        <v>43713</v>
      </c>
      <c r="B3546" s="67">
        <v>3.85</v>
      </c>
    </row>
    <row r="3547" spans="1:2" x14ac:dyDescent="0.2">
      <c r="A3547" s="68">
        <v>43714</v>
      </c>
      <c r="B3547" s="67">
        <v>3.81</v>
      </c>
    </row>
    <row r="3548" spans="1:2" x14ac:dyDescent="0.2">
      <c r="A3548" s="68">
        <v>43717</v>
      </c>
      <c r="B3548" s="67">
        <v>3.86</v>
      </c>
    </row>
    <row r="3549" spans="1:2" x14ac:dyDescent="0.2">
      <c r="A3549" s="68">
        <v>43718</v>
      </c>
      <c r="B3549" s="67">
        <v>3.94</v>
      </c>
    </row>
    <row r="3550" spans="1:2" x14ac:dyDescent="0.2">
      <c r="A3550" s="68">
        <v>43719</v>
      </c>
      <c r="B3550" s="67">
        <v>3.97</v>
      </c>
    </row>
    <row r="3551" spans="1:2" x14ac:dyDescent="0.2">
      <c r="A3551" s="68">
        <v>43720</v>
      </c>
      <c r="B3551" s="67">
        <v>4.01</v>
      </c>
    </row>
    <row r="3552" spans="1:2" x14ac:dyDescent="0.2">
      <c r="A3552" s="68">
        <v>43721</v>
      </c>
      <c r="B3552" s="67">
        <v>4.1100000000000003</v>
      </c>
    </row>
    <row r="3553" spans="1:2" x14ac:dyDescent="0.2">
      <c r="A3553" s="68">
        <v>43724</v>
      </c>
      <c r="B3553" s="67">
        <v>4.04</v>
      </c>
    </row>
    <row r="3554" spans="1:2" x14ac:dyDescent="0.2">
      <c r="A3554" s="68">
        <v>43725</v>
      </c>
      <c r="B3554" s="67">
        <v>4.0199999999999996</v>
      </c>
    </row>
    <row r="3555" spans="1:2" x14ac:dyDescent="0.2">
      <c r="A3555" s="68">
        <v>43726</v>
      </c>
      <c r="B3555" s="67">
        <v>3.98</v>
      </c>
    </row>
    <row r="3556" spans="1:2" x14ac:dyDescent="0.2">
      <c r="A3556" s="68">
        <v>43727</v>
      </c>
      <c r="B3556" s="67">
        <v>3.96</v>
      </c>
    </row>
    <row r="3557" spans="1:2" x14ac:dyDescent="0.2">
      <c r="A3557" s="68">
        <v>43728</v>
      </c>
      <c r="B3557" s="67">
        <v>3.93</v>
      </c>
    </row>
    <row r="3558" spans="1:2" x14ac:dyDescent="0.2">
      <c r="A3558" s="68">
        <v>43731</v>
      </c>
      <c r="B3558" s="67">
        <v>3.89</v>
      </c>
    </row>
    <row r="3559" spans="1:2" x14ac:dyDescent="0.2">
      <c r="A3559" s="68">
        <v>43732</v>
      </c>
      <c r="B3559" s="67">
        <v>3.84</v>
      </c>
    </row>
    <row r="3560" spans="1:2" x14ac:dyDescent="0.2">
      <c r="A3560" s="68">
        <v>43733</v>
      </c>
      <c r="B3560" s="67">
        <v>3.93</v>
      </c>
    </row>
    <row r="3561" spans="1:2" x14ac:dyDescent="0.2">
      <c r="A3561" s="68">
        <v>43734</v>
      </c>
      <c r="B3561" s="67">
        <v>3.88</v>
      </c>
    </row>
    <row r="3562" spans="1:2" x14ac:dyDescent="0.2">
      <c r="A3562" s="68">
        <v>43735</v>
      </c>
      <c r="B3562" s="67">
        <v>3.88</v>
      </c>
    </row>
    <row r="3563" spans="1:2" x14ac:dyDescent="0.2">
      <c r="A3563" s="68">
        <v>43738</v>
      </c>
      <c r="B3563" s="67">
        <v>3.88</v>
      </c>
    </row>
    <row r="3564" spans="1:2" x14ac:dyDescent="0.2">
      <c r="A3564" s="68">
        <v>43739</v>
      </c>
      <c r="B3564" s="67">
        <v>3.87</v>
      </c>
    </row>
    <row r="3565" spans="1:2" x14ac:dyDescent="0.2">
      <c r="A3565" s="68">
        <v>43740</v>
      </c>
      <c r="B3565" s="67">
        <v>3.86</v>
      </c>
    </row>
    <row r="3566" spans="1:2" x14ac:dyDescent="0.2">
      <c r="A3566" s="68">
        <v>43741</v>
      </c>
      <c r="B3566" s="67">
        <v>3.83</v>
      </c>
    </row>
    <row r="3567" spans="1:2" x14ac:dyDescent="0.2">
      <c r="A3567" s="68">
        <v>43742</v>
      </c>
      <c r="B3567" s="67">
        <v>3.81</v>
      </c>
    </row>
    <row r="3568" spans="1:2" x14ac:dyDescent="0.2">
      <c r="A3568" s="68">
        <v>43745</v>
      </c>
      <c r="B3568" s="67">
        <v>3.84</v>
      </c>
    </row>
    <row r="3569" spans="1:2" x14ac:dyDescent="0.2">
      <c r="A3569" s="68">
        <v>43746</v>
      </c>
      <c r="B3569" s="67">
        <v>3.84</v>
      </c>
    </row>
    <row r="3570" spans="1:2" x14ac:dyDescent="0.2">
      <c r="A3570" s="68">
        <v>43747</v>
      </c>
      <c r="B3570" s="67">
        <v>3.88</v>
      </c>
    </row>
    <row r="3571" spans="1:2" x14ac:dyDescent="0.2">
      <c r="A3571" s="68">
        <v>43748</v>
      </c>
      <c r="B3571" s="67">
        <v>3.94</v>
      </c>
    </row>
    <row r="3572" spans="1:2" x14ac:dyDescent="0.2">
      <c r="A3572" s="68">
        <v>43749</v>
      </c>
      <c r="B3572" s="67">
        <v>3.98</v>
      </c>
    </row>
    <row r="3573" spans="1:2" x14ac:dyDescent="0.2">
      <c r="A3573" s="68">
        <v>43752</v>
      </c>
      <c r="B3573" s="69" t="e">
        <f>NA()</f>
        <v>#N/A</v>
      </c>
    </row>
    <row r="3574" spans="1:2" x14ac:dyDescent="0.2">
      <c r="A3574" s="68">
        <v>43753</v>
      </c>
      <c r="B3574" s="67">
        <v>3.98</v>
      </c>
    </row>
    <row r="3575" spans="1:2" x14ac:dyDescent="0.2">
      <c r="A3575" s="68">
        <v>43754</v>
      </c>
      <c r="B3575" s="67">
        <v>3.97</v>
      </c>
    </row>
    <row r="3576" spans="1:2" x14ac:dyDescent="0.2">
      <c r="A3576" s="68">
        <v>43755</v>
      </c>
      <c r="B3576" s="67">
        <v>3.97</v>
      </c>
    </row>
    <row r="3577" spans="1:2" x14ac:dyDescent="0.2">
      <c r="A3577" s="68">
        <v>43756</v>
      </c>
      <c r="B3577" s="67">
        <v>3.97</v>
      </c>
    </row>
    <row r="3578" spans="1:2" x14ac:dyDescent="0.2">
      <c r="A3578" s="68">
        <v>43759</v>
      </c>
      <c r="B3578" s="67">
        <v>3.99</v>
      </c>
    </row>
    <row r="3579" spans="1:2" x14ac:dyDescent="0.2">
      <c r="A3579" s="68">
        <v>43760</v>
      </c>
      <c r="B3579" s="67">
        <v>3.95</v>
      </c>
    </row>
    <row r="3580" spans="1:2" x14ac:dyDescent="0.2">
      <c r="A3580" s="68">
        <v>43761</v>
      </c>
      <c r="B3580" s="67">
        <v>3.95</v>
      </c>
    </row>
    <row r="3581" spans="1:2" x14ac:dyDescent="0.2">
      <c r="A3581" s="68">
        <v>43762</v>
      </c>
      <c r="B3581" s="67">
        <v>3.94</v>
      </c>
    </row>
    <row r="3582" spans="1:2" x14ac:dyDescent="0.2">
      <c r="A3582" s="68">
        <v>43763</v>
      </c>
      <c r="B3582" s="67">
        <v>3.96</v>
      </c>
    </row>
    <row r="3583" spans="1:2" x14ac:dyDescent="0.2">
      <c r="A3583" s="68">
        <v>43766</v>
      </c>
      <c r="B3583" s="67">
        <v>4.01</v>
      </c>
    </row>
    <row r="3584" spans="1:2" x14ac:dyDescent="0.2">
      <c r="A3584" s="68">
        <v>43767</v>
      </c>
      <c r="B3584" s="67">
        <v>3.99</v>
      </c>
    </row>
    <row r="3585" spans="1:2" x14ac:dyDescent="0.2">
      <c r="A3585" s="68">
        <v>43768</v>
      </c>
      <c r="B3585" s="67">
        <v>3.95</v>
      </c>
    </row>
    <row r="3586" spans="1:2" x14ac:dyDescent="0.2">
      <c r="A3586" s="68">
        <v>43769</v>
      </c>
      <c r="B3586" s="67">
        <v>3.87</v>
      </c>
    </row>
    <row r="3587" spans="1:2" x14ac:dyDescent="0.2">
      <c r="A3587" s="68">
        <v>43770</v>
      </c>
      <c r="B3587" s="67">
        <v>3.89</v>
      </c>
    </row>
    <row r="3588" spans="1:2" x14ac:dyDescent="0.2">
      <c r="A3588" s="68">
        <v>43773</v>
      </c>
      <c r="B3588" s="67">
        <v>3.95</v>
      </c>
    </row>
    <row r="3589" spans="1:2" x14ac:dyDescent="0.2">
      <c r="A3589" s="68">
        <v>43774</v>
      </c>
      <c r="B3589" s="67">
        <v>4.01</v>
      </c>
    </row>
    <row r="3590" spans="1:2" x14ac:dyDescent="0.2">
      <c r="A3590" s="68">
        <v>43775</v>
      </c>
      <c r="B3590" s="67">
        <v>3.95</v>
      </c>
    </row>
    <row r="3591" spans="1:2" x14ac:dyDescent="0.2">
      <c r="A3591" s="68">
        <v>43776</v>
      </c>
      <c r="B3591" s="67">
        <v>4.05</v>
      </c>
    </row>
    <row r="3592" spans="1:2" x14ac:dyDescent="0.2">
      <c r="A3592" s="68">
        <v>43777</v>
      </c>
      <c r="B3592" s="67">
        <v>4.05</v>
      </c>
    </row>
    <row r="3593" spans="1:2" x14ac:dyDescent="0.2">
      <c r="A3593" s="68">
        <v>43780</v>
      </c>
      <c r="B3593" s="69" t="e">
        <f>NA()</f>
        <v>#N/A</v>
      </c>
    </row>
    <row r="3594" spans="1:2" x14ac:dyDescent="0.2">
      <c r="A3594" s="68">
        <v>43781</v>
      </c>
      <c r="B3594" s="67">
        <v>4.0199999999999996</v>
      </c>
    </row>
    <row r="3595" spans="1:2" x14ac:dyDescent="0.2">
      <c r="A3595" s="68">
        <v>43782</v>
      </c>
      <c r="B3595" s="67">
        <v>3.99</v>
      </c>
    </row>
    <row r="3596" spans="1:2" x14ac:dyDescent="0.2">
      <c r="A3596" s="68">
        <v>43783</v>
      </c>
      <c r="B3596" s="67">
        <v>3.95</v>
      </c>
    </row>
    <row r="3597" spans="1:2" x14ac:dyDescent="0.2">
      <c r="A3597" s="68">
        <v>43784</v>
      </c>
      <c r="B3597" s="67">
        <v>3.97</v>
      </c>
    </row>
    <row r="3598" spans="1:2" x14ac:dyDescent="0.2">
      <c r="A3598" s="68">
        <v>43787</v>
      </c>
      <c r="B3598" s="67">
        <v>3.95</v>
      </c>
    </row>
    <row r="3599" spans="1:2" x14ac:dyDescent="0.2">
      <c r="A3599" s="68">
        <v>43788</v>
      </c>
      <c r="B3599" s="67">
        <v>3.92</v>
      </c>
    </row>
    <row r="3600" spans="1:2" x14ac:dyDescent="0.2">
      <c r="A3600" s="68">
        <v>43789</v>
      </c>
      <c r="B3600" s="67">
        <v>3.89</v>
      </c>
    </row>
    <row r="3601" spans="1:2" x14ac:dyDescent="0.2">
      <c r="A3601" s="68">
        <v>43790</v>
      </c>
      <c r="B3601" s="67">
        <v>3.92</v>
      </c>
    </row>
    <row r="3602" spans="1:2" x14ac:dyDescent="0.2">
      <c r="A3602" s="68">
        <v>43791</v>
      </c>
      <c r="B3602" s="67">
        <v>3.91</v>
      </c>
    </row>
    <row r="3603" spans="1:2" x14ac:dyDescent="0.2">
      <c r="A3603" s="68">
        <v>43794</v>
      </c>
      <c r="B3603" s="67">
        <v>3.89</v>
      </c>
    </row>
    <row r="3604" spans="1:2" x14ac:dyDescent="0.2">
      <c r="A3604" s="68">
        <v>43795</v>
      </c>
      <c r="B3604" s="67">
        <v>3.85</v>
      </c>
    </row>
    <row r="3605" spans="1:2" x14ac:dyDescent="0.2">
      <c r="A3605" s="68">
        <v>43796</v>
      </c>
      <c r="B3605" s="67">
        <v>3.86</v>
      </c>
    </row>
    <row r="3606" spans="1:2" x14ac:dyDescent="0.2">
      <c r="A3606" s="68">
        <v>43797</v>
      </c>
      <c r="B3606" s="69" t="e">
        <f>NA()</f>
        <v>#N/A</v>
      </c>
    </row>
    <row r="3607" spans="1:2" x14ac:dyDescent="0.2">
      <c r="A3607" s="68">
        <v>43798</v>
      </c>
      <c r="B3607" s="67">
        <v>3.86</v>
      </c>
    </row>
    <row r="3608" spans="1:2" x14ac:dyDescent="0.2">
      <c r="A3608" s="68">
        <v>43801</v>
      </c>
      <c r="B3608" s="67">
        <v>3.94</v>
      </c>
    </row>
    <row r="3609" spans="1:2" x14ac:dyDescent="0.2">
      <c r="A3609" s="68">
        <v>43802</v>
      </c>
      <c r="B3609" s="67">
        <v>3.83</v>
      </c>
    </row>
    <row r="3610" spans="1:2" x14ac:dyDescent="0.2">
      <c r="A3610" s="68">
        <v>43803</v>
      </c>
      <c r="B3610" s="67">
        <v>3.88</v>
      </c>
    </row>
    <row r="3611" spans="1:2" x14ac:dyDescent="0.2">
      <c r="A3611" s="68">
        <v>43804</v>
      </c>
      <c r="B3611" s="67">
        <v>3.89</v>
      </c>
    </row>
    <row r="3612" spans="1:2" x14ac:dyDescent="0.2">
      <c r="A3612" s="68">
        <v>43805</v>
      </c>
      <c r="B3612" s="67">
        <v>3.91</v>
      </c>
    </row>
    <row r="3613" spans="1:2" x14ac:dyDescent="0.2">
      <c r="A3613" s="68">
        <v>43808</v>
      </c>
      <c r="B3613" s="67">
        <v>3.88</v>
      </c>
    </row>
    <row r="3614" spans="1:2" x14ac:dyDescent="0.2">
      <c r="A3614" s="68">
        <v>43809</v>
      </c>
      <c r="B3614" s="67">
        <v>3.86</v>
      </c>
    </row>
    <row r="3615" spans="1:2" x14ac:dyDescent="0.2">
      <c r="A3615" s="68">
        <v>43810</v>
      </c>
      <c r="B3615" s="67">
        <v>3.83</v>
      </c>
    </row>
    <row r="3616" spans="1:2" x14ac:dyDescent="0.2">
      <c r="A3616" s="68">
        <v>43811</v>
      </c>
      <c r="B3616" s="67">
        <v>3.92</v>
      </c>
    </row>
    <row r="3617" spans="1:2" x14ac:dyDescent="0.2">
      <c r="A3617" s="68">
        <v>43812</v>
      </c>
      <c r="B3617" s="67">
        <v>3.84</v>
      </c>
    </row>
    <row r="3618" spans="1:2" x14ac:dyDescent="0.2">
      <c r="A3618" s="68">
        <v>43815</v>
      </c>
      <c r="B3618" s="67">
        <v>3.89</v>
      </c>
    </row>
    <row r="3619" spans="1:2" x14ac:dyDescent="0.2">
      <c r="A3619" s="68">
        <v>43816</v>
      </c>
      <c r="B3619" s="67">
        <v>3.88</v>
      </c>
    </row>
    <row r="3620" spans="1:2" x14ac:dyDescent="0.2">
      <c r="A3620" s="68">
        <v>43817</v>
      </c>
      <c r="B3620" s="67">
        <v>3.9</v>
      </c>
    </row>
    <row r="3621" spans="1:2" x14ac:dyDescent="0.2">
      <c r="A3621" s="68">
        <v>43818</v>
      </c>
      <c r="B3621" s="67">
        <v>3.88</v>
      </c>
    </row>
    <row r="3622" spans="1:2" x14ac:dyDescent="0.2">
      <c r="A3622" s="68">
        <v>43819</v>
      </c>
      <c r="B3622" s="67">
        <v>3.88</v>
      </c>
    </row>
    <row r="3623" spans="1:2" x14ac:dyDescent="0.2">
      <c r="A3623" s="68">
        <v>43822</v>
      </c>
      <c r="B3623" s="67">
        <v>3.89</v>
      </c>
    </row>
    <row r="3624" spans="1:2" x14ac:dyDescent="0.2">
      <c r="A3624" s="68">
        <v>43823</v>
      </c>
      <c r="B3624" s="67">
        <v>3.87</v>
      </c>
    </row>
    <row r="3625" spans="1:2" x14ac:dyDescent="0.2">
      <c r="A3625" s="68">
        <v>43824</v>
      </c>
      <c r="B3625" s="69" t="e">
        <f>NA()</f>
        <v>#N/A</v>
      </c>
    </row>
    <row r="3626" spans="1:2" x14ac:dyDescent="0.2">
      <c r="A3626" s="68">
        <v>43825</v>
      </c>
      <c r="B3626" s="67">
        <v>3.87</v>
      </c>
    </row>
    <row r="3627" spans="1:2" x14ac:dyDescent="0.2">
      <c r="A3627" s="68">
        <v>43826</v>
      </c>
      <c r="B3627" s="67">
        <v>3.84</v>
      </c>
    </row>
    <row r="3628" spans="1:2" x14ac:dyDescent="0.2">
      <c r="A3628" s="68">
        <v>43829</v>
      </c>
      <c r="B3628" s="67">
        <v>3.87</v>
      </c>
    </row>
    <row r="3629" spans="1:2" x14ac:dyDescent="0.2">
      <c r="A3629" s="68">
        <v>43830</v>
      </c>
      <c r="B3629" s="67">
        <v>3.9</v>
      </c>
    </row>
    <row r="3630" spans="1:2" x14ac:dyDescent="0.2">
      <c r="A3630" s="68">
        <v>43831</v>
      </c>
      <c r="B3630" s="69" t="e">
        <f>NA()</f>
        <v>#N/A</v>
      </c>
    </row>
    <row r="3631" spans="1:2" x14ac:dyDescent="0.2">
      <c r="A3631" s="68">
        <v>43832</v>
      </c>
      <c r="B3631" s="67">
        <v>3.86</v>
      </c>
    </row>
    <row r="3632" spans="1:2" x14ac:dyDescent="0.2">
      <c r="A3632" s="68">
        <v>43833</v>
      </c>
      <c r="B3632" s="67">
        <v>3.79</v>
      </c>
    </row>
    <row r="3633" spans="1:2" x14ac:dyDescent="0.2">
      <c r="A3633" s="68">
        <v>43836</v>
      </c>
      <c r="B3633" s="67">
        <v>3.83</v>
      </c>
    </row>
    <row r="3634" spans="1:2" x14ac:dyDescent="0.2">
      <c r="A3634" s="68">
        <v>43837</v>
      </c>
      <c r="B3634" s="67">
        <v>3.86</v>
      </c>
    </row>
    <row r="3635" spans="1:2" x14ac:dyDescent="0.2">
      <c r="A3635" s="68">
        <v>43838</v>
      </c>
      <c r="B3635" s="67">
        <v>3.92</v>
      </c>
    </row>
    <row r="3636" spans="1:2" x14ac:dyDescent="0.2">
      <c r="A3636" s="68">
        <v>43839</v>
      </c>
      <c r="B3636" s="67">
        <v>3.88</v>
      </c>
    </row>
    <row r="3637" spans="1:2" x14ac:dyDescent="0.2">
      <c r="A3637" s="68">
        <v>43840</v>
      </c>
      <c r="B3637" s="67">
        <v>3.82</v>
      </c>
    </row>
    <row r="3638" spans="1:2" x14ac:dyDescent="0.2">
      <c r="A3638" s="68">
        <v>43843</v>
      </c>
      <c r="B3638" s="67">
        <v>3.84</v>
      </c>
    </row>
    <row r="3639" spans="1:2" x14ac:dyDescent="0.2">
      <c r="A3639" s="68">
        <v>43844</v>
      </c>
      <c r="B3639" s="67">
        <v>3.81</v>
      </c>
    </row>
    <row r="3640" spans="1:2" x14ac:dyDescent="0.2">
      <c r="A3640" s="68">
        <v>43845</v>
      </c>
      <c r="B3640" s="67">
        <v>3.8</v>
      </c>
    </row>
    <row r="3641" spans="1:2" x14ac:dyDescent="0.2">
      <c r="A3641" s="68">
        <v>43846</v>
      </c>
      <c r="B3641" s="67">
        <v>3.81</v>
      </c>
    </row>
    <row r="3642" spans="1:2" x14ac:dyDescent="0.2">
      <c r="A3642" s="68">
        <v>43847</v>
      </c>
      <c r="B3642" s="67">
        <v>3.82</v>
      </c>
    </row>
    <row r="3643" spans="1:2" x14ac:dyDescent="0.2">
      <c r="A3643" s="68">
        <v>43850</v>
      </c>
      <c r="B3643" s="69" t="e">
        <f>NA()</f>
        <v>#N/A</v>
      </c>
    </row>
    <row r="3644" spans="1:2" x14ac:dyDescent="0.2">
      <c r="A3644" s="68">
        <v>43851</v>
      </c>
      <c r="B3644" s="67">
        <v>3.75</v>
      </c>
    </row>
    <row r="3645" spans="1:2" x14ac:dyDescent="0.2">
      <c r="A3645" s="68">
        <v>43852</v>
      </c>
      <c r="B3645" s="67">
        <v>3.74</v>
      </c>
    </row>
    <row r="3646" spans="1:2" x14ac:dyDescent="0.2">
      <c r="A3646" s="68">
        <v>43853</v>
      </c>
      <c r="B3646" s="67">
        <v>3.72</v>
      </c>
    </row>
    <row r="3647" spans="1:2" x14ac:dyDescent="0.2">
      <c r="A3647" s="68">
        <v>43854</v>
      </c>
      <c r="B3647" s="67">
        <v>3.68</v>
      </c>
    </row>
    <row r="3648" spans="1:2" x14ac:dyDescent="0.2">
      <c r="A3648" s="68">
        <v>43857</v>
      </c>
      <c r="B3648" s="67">
        <v>3.65</v>
      </c>
    </row>
    <row r="3649" spans="1:2" x14ac:dyDescent="0.2">
      <c r="A3649" s="68">
        <v>43858</v>
      </c>
      <c r="B3649" s="67">
        <v>3.69</v>
      </c>
    </row>
    <row r="3650" spans="1:2" x14ac:dyDescent="0.2">
      <c r="A3650" s="68">
        <v>43859</v>
      </c>
      <c r="B3650" s="67">
        <v>3.65</v>
      </c>
    </row>
    <row r="3651" spans="1:2" x14ac:dyDescent="0.2">
      <c r="A3651" s="68">
        <v>43860</v>
      </c>
      <c r="B3651" s="67">
        <v>3.65</v>
      </c>
    </row>
    <row r="3652" spans="1:2" x14ac:dyDescent="0.2">
      <c r="A3652" s="68">
        <v>43861</v>
      </c>
      <c r="B3652" s="67">
        <v>3.64</v>
      </c>
    </row>
    <row r="3653" spans="1:2" x14ac:dyDescent="0.2">
      <c r="A3653" s="68">
        <v>43864</v>
      </c>
      <c r="B3653" s="67">
        <v>3.64</v>
      </c>
    </row>
    <row r="3654" spans="1:2" x14ac:dyDescent="0.2">
      <c r="A3654" s="68">
        <v>43865</v>
      </c>
      <c r="B3654" s="67">
        <v>3.7</v>
      </c>
    </row>
    <row r="3655" spans="1:2" x14ac:dyDescent="0.2">
      <c r="A3655" s="68">
        <v>43866</v>
      </c>
      <c r="B3655" s="67">
        <v>3.73</v>
      </c>
    </row>
    <row r="3656" spans="1:2" x14ac:dyDescent="0.2">
      <c r="A3656" s="68">
        <v>43867</v>
      </c>
      <c r="B3656" s="67">
        <v>3.7</v>
      </c>
    </row>
    <row r="3657" spans="1:2" x14ac:dyDescent="0.2">
      <c r="A3657" s="68">
        <v>43868</v>
      </c>
      <c r="B3657" s="67">
        <v>3.64</v>
      </c>
    </row>
    <row r="3658" spans="1:2" x14ac:dyDescent="0.2">
      <c r="A3658" s="68">
        <v>43871</v>
      </c>
      <c r="B3658" s="67">
        <v>3.62</v>
      </c>
    </row>
    <row r="3659" spans="1:2" x14ac:dyDescent="0.2">
      <c r="A3659" s="68">
        <v>43872</v>
      </c>
      <c r="B3659" s="67">
        <v>3.64</v>
      </c>
    </row>
    <row r="3660" spans="1:2" x14ac:dyDescent="0.2">
      <c r="A3660" s="68">
        <v>43873</v>
      </c>
      <c r="B3660" s="67">
        <v>3.68</v>
      </c>
    </row>
    <row r="3661" spans="1:2" x14ac:dyDescent="0.2">
      <c r="A3661" s="68">
        <v>43874</v>
      </c>
      <c r="B3661" s="67">
        <v>3.66</v>
      </c>
    </row>
    <row r="3662" spans="1:2" x14ac:dyDescent="0.2">
      <c r="A3662" s="68">
        <v>43875</v>
      </c>
      <c r="B3662" s="67">
        <v>3.63</v>
      </c>
    </row>
    <row r="3663" spans="1:2" x14ac:dyDescent="0.2">
      <c r="A3663" s="68">
        <v>43878</v>
      </c>
      <c r="B3663" s="69" t="e">
        <f>NA()</f>
        <v>#N/A</v>
      </c>
    </row>
    <row r="3664" spans="1:2" x14ac:dyDescent="0.2">
      <c r="A3664" s="68">
        <v>43879</v>
      </c>
      <c r="B3664" s="67">
        <v>3.6</v>
      </c>
    </row>
    <row r="3665" spans="1:2" x14ac:dyDescent="0.2">
      <c r="A3665" s="68">
        <v>43880</v>
      </c>
      <c r="B3665" s="67">
        <v>3.61</v>
      </c>
    </row>
    <row r="3666" spans="1:2" x14ac:dyDescent="0.2">
      <c r="A3666" s="68">
        <v>43881</v>
      </c>
      <c r="B3666" s="67">
        <v>3.57</v>
      </c>
    </row>
    <row r="3667" spans="1:2" x14ac:dyDescent="0.2">
      <c r="A3667" s="68">
        <v>43882</v>
      </c>
      <c r="B3667" s="67">
        <v>3.55</v>
      </c>
    </row>
    <row r="3668" spans="1:2" x14ac:dyDescent="0.2">
      <c r="A3668" s="68">
        <v>43885</v>
      </c>
      <c r="B3668" s="67">
        <v>3.51</v>
      </c>
    </row>
    <row r="3669" spans="1:2" x14ac:dyDescent="0.2">
      <c r="A3669" s="68">
        <v>43886</v>
      </c>
      <c r="B3669" s="67">
        <v>3.52</v>
      </c>
    </row>
    <row r="3670" spans="1:2" x14ac:dyDescent="0.2">
      <c r="A3670" s="68">
        <v>43887</v>
      </c>
      <c r="B3670" s="67">
        <v>3.53</v>
      </c>
    </row>
    <row r="3671" spans="1:2" x14ac:dyDescent="0.2">
      <c r="A3671" s="68">
        <v>43888</v>
      </c>
      <c r="B3671" s="67">
        <v>3.57</v>
      </c>
    </row>
    <row r="3672" spans="1:2" x14ac:dyDescent="0.2">
      <c r="A3672" s="68">
        <v>43889</v>
      </c>
      <c r="B3672" s="67">
        <v>3.51</v>
      </c>
    </row>
    <row r="3673" spans="1:2" x14ac:dyDescent="0.2">
      <c r="A3673" s="68">
        <v>43892</v>
      </c>
      <c r="B3673" s="67">
        <v>3.54</v>
      </c>
    </row>
    <row r="3674" spans="1:2" x14ac:dyDescent="0.2">
      <c r="A3674" s="68">
        <v>43893</v>
      </c>
      <c r="B3674" s="67">
        <v>3.5</v>
      </c>
    </row>
    <row r="3675" spans="1:2" x14ac:dyDescent="0.2">
      <c r="A3675" s="68">
        <v>43894</v>
      </c>
      <c r="B3675" s="67">
        <v>3.49</v>
      </c>
    </row>
    <row r="3676" spans="1:2" x14ac:dyDescent="0.2">
      <c r="A3676" s="68">
        <v>43895</v>
      </c>
      <c r="B3676" s="67">
        <v>3.44</v>
      </c>
    </row>
    <row r="3677" spans="1:2" x14ac:dyDescent="0.2">
      <c r="A3677" s="68">
        <v>43896</v>
      </c>
      <c r="B3677" s="67">
        <v>3.29</v>
      </c>
    </row>
    <row r="3678" spans="1:2" x14ac:dyDescent="0.2">
      <c r="A3678" s="68">
        <v>43899</v>
      </c>
      <c r="B3678" s="67">
        <v>3.47</v>
      </c>
    </row>
    <row r="3679" spans="1:2" x14ac:dyDescent="0.2">
      <c r="A3679" s="68">
        <v>43900</v>
      </c>
      <c r="B3679" s="67">
        <v>3.69</v>
      </c>
    </row>
    <row r="3680" spans="1:2" x14ac:dyDescent="0.2">
      <c r="A3680" s="68">
        <v>43901</v>
      </c>
      <c r="B3680" s="67">
        <v>3.81</v>
      </c>
    </row>
    <row r="3681" spans="1:2" x14ac:dyDescent="0.2">
      <c r="A3681" s="68">
        <v>43902</v>
      </c>
      <c r="B3681" s="67">
        <v>4.08</v>
      </c>
    </row>
    <row r="3682" spans="1:2" x14ac:dyDescent="0.2">
      <c r="A3682" s="68">
        <v>43903</v>
      </c>
      <c r="B3682" s="67">
        <v>4.24</v>
      </c>
    </row>
    <row r="3683" spans="1:2" x14ac:dyDescent="0.2">
      <c r="A3683" s="68">
        <v>43906</v>
      </c>
      <c r="B3683" s="67">
        <v>4.1100000000000003</v>
      </c>
    </row>
    <row r="3684" spans="1:2" x14ac:dyDescent="0.2">
      <c r="A3684" s="68">
        <v>43907</v>
      </c>
      <c r="B3684" s="67">
        <v>4.51</v>
      </c>
    </row>
    <row r="3685" spans="1:2" x14ac:dyDescent="0.2">
      <c r="A3685" s="68">
        <v>43908</v>
      </c>
      <c r="B3685" s="67">
        <v>4.99</v>
      </c>
    </row>
    <row r="3686" spans="1:2" x14ac:dyDescent="0.2">
      <c r="A3686" s="68">
        <v>43909</v>
      </c>
      <c r="B3686" s="67">
        <v>5.13</v>
      </c>
    </row>
    <row r="3687" spans="1:2" x14ac:dyDescent="0.2">
      <c r="A3687" s="68">
        <v>43910</v>
      </c>
      <c r="B3687" s="67">
        <v>5.15</v>
      </c>
    </row>
    <row r="3688" spans="1:2" x14ac:dyDescent="0.2">
      <c r="A3688" s="68">
        <v>43913</v>
      </c>
      <c r="B3688" s="67">
        <v>5.07</v>
      </c>
    </row>
    <row r="3689" spans="1:2" x14ac:dyDescent="0.2">
      <c r="A3689" s="68">
        <v>43914</v>
      </c>
      <c r="B3689" s="67">
        <v>5.03</v>
      </c>
    </row>
    <row r="3690" spans="1:2" x14ac:dyDescent="0.2">
      <c r="A3690" s="68">
        <v>43915</v>
      </c>
      <c r="B3690" s="67">
        <v>5.01</v>
      </c>
    </row>
    <row r="3691" spans="1:2" x14ac:dyDescent="0.2">
      <c r="A3691" s="68">
        <v>43916</v>
      </c>
      <c r="B3691" s="67">
        <v>4.87</v>
      </c>
    </row>
    <row r="3692" spans="1:2" x14ac:dyDescent="0.2">
      <c r="A3692" s="68">
        <v>43917</v>
      </c>
      <c r="B3692" s="67">
        <v>4.7</v>
      </c>
    </row>
    <row r="3693" spans="1:2" x14ac:dyDescent="0.2">
      <c r="A3693" s="68">
        <v>43920</v>
      </c>
      <c r="B3693" s="67">
        <v>4.59</v>
      </c>
    </row>
    <row r="3694" spans="1:2" x14ac:dyDescent="0.2">
      <c r="A3694" s="68">
        <v>43921</v>
      </c>
      <c r="B3694" s="67">
        <v>4.63</v>
      </c>
    </row>
    <row r="3695" spans="1:2" x14ac:dyDescent="0.2">
      <c r="A3695" s="68">
        <v>43922</v>
      </c>
      <c r="B3695" s="67">
        <v>4.59</v>
      </c>
    </row>
    <row r="3696" spans="1:2" x14ac:dyDescent="0.2">
      <c r="A3696" s="68">
        <v>43923</v>
      </c>
      <c r="B3696" s="67">
        <v>4.55</v>
      </c>
    </row>
    <row r="3697" spans="1:2" x14ac:dyDescent="0.2">
      <c r="A3697" s="68">
        <v>43924</v>
      </c>
      <c r="B3697" s="67">
        <v>4.54</v>
      </c>
    </row>
    <row r="3698" spans="1:2" x14ac:dyDescent="0.2">
      <c r="A3698" s="68">
        <v>43927</v>
      </c>
      <c r="B3698" s="67">
        <v>4.58</v>
      </c>
    </row>
    <row r="3699" spans="1:2" x14ac:dyDescent="0.2">
      <c r="A3699" s="68">
        <v>43928</v>
      </c>
      <c r="B3699" s="67">
        <v>4.54</v>
      </c>
    </row>
    <row r="3700" spans="1:2" x14ac:dyDescent="0.2">
      <c r="A3700" s="68">
        <v>43929</v>
      </c>
      <c r="B3700" s="67">
        <v>4.5199999999999996</v>
      </c>
    </row>
    <row r="3701" spans="1:2" x14ac:dyDescent="0.2">
      <c r="A3701" s="68">
        <v>43930</v>
      </c>
      <c r="B3701" s="67">
        <v>4.34</v>
      </c>
    </row>
    <row r="3702" spans="1:2" x14ac:dyDescent="0.2">
      <c r="A3702" s="68">
        <v>43931</v>
      </c>
      <c r="B3702" s="69" t="e">
        <f>NA()</f>
        <v>#N/A</v>
      </c>
    </row>
    <row r="3703" spans="1:2" x14ac:dyDescent="0.2">
      <c r="A3703" s="68">
        <v>43934</v>
      </c>
      <c r="B3703" s="67">
        <v>4.17</v>
      </c>
    </row>
    <row r="3704" spans="1:2" x14ac:dyDescent="0.2">
      <c r="A3704" s="68">
        <v>43935</v>
      </c>
      <c r="B3704" s="67">
        <v>4.12</v>
      </c>
    </row>
    <row r="3705" spans="1:2" x14ac:dyDescent="0.2">
      <c r="A3705" s="68">
        <v>43936</v>
      </c>
      <c r="B3705" s="67">
        <v>3.96</v>
      </c>
    </row>
    <row r="3706" spans="1:2" x14ac:dyDescent="0.2">
      <c r="A3706" s="68">
        <v>43937</v>
      </c>
      <c r="B3706" s="67">
        <v>3.89</v>
      </c>
    </row>
    <row r="3707" spans="1:2" x14ac:dyDescent="0.2">
      <c r="A3707" s="68">
        <v>43938</v>
      </c>
      <c r="B3707" s="67">
        <v>3.92</v>
      </c>
    </row>
    <row r="3708" spans="1:2" x14ac:dyDescent="0.2">
      <c r="A3708" s="68">
        <v>43941</v>
      </c>
      <c r="B3708" s="67">
        <v>3.91</v>
      </c>
    </row>
    <row r="3709" spans="1:2" x14ac:dyDescent="0.2">
      <c r="A3709" s="68">
        <v>43942</v>
      </c>
      <c r="B3709" s="67">
        <v>3.87</v>
      </c>
    </row>
    <row r="3710" spans="1:2" x14ac:dyDescent="0.2">
      <c r="A3710" s="68">
        <v>43943</v>
      </c>
      <c r="B3710" s="67">
        <v>3.93</v>
      </c>
    </row>
    <row r="3711" spans="1:2" x14ac:dyDescent="0.2">
      <c r="A3711" s="68">
        <v>43944</v>
      </c>
      <c r="B3711" s="67">
        <v>3.87</v>
      </c>
    </row>
    <row r="3712" spans="1:2" x14ac:dyDescent="0.2">
      <c r="A3712" s="68">
        <v>43945</v>
      </c>
      <c r="B3712" s="67">
        <v>3.85</v>
      </c>
    </row>
    <row r="3713" spans="1:2" x14ac:dyDescent="0.2">
      <c r="A3713" s="68">
        <v>43948</v>
      </c>
      <c r="B3713" s="67">
        <v>3.91</v>
      </c>
    </row>
    <row r="3714" spans="1:2" x14ac:dyDescent="0.2">
      <c r="A3714" s="68">
        <v>43949</v>
      </c>
      <c r="B3714" s="67">
        <v>3.87</v>
      </c>
    </row>
    <row r="3715" spans="1:2" x14ac:dyDescent="0.2">
      <c r="A3715" s="68">
        <v>43950</v>
      </c>
      <c r="B3715" s="67">
        <v>3.87</v>
      </c>
    </row>
    <row r="3716" spans="1:2" x14ac:dyDescent="0.2">
      <c r="A3716" s="68">
        <v>43951</v>
      </c>
      <c r="B3716" s="67">
        <v>3.87</v>
      </c>
    </row>
    <row r="3717" spans="1:2" x14ac:dyDescent="0.2">
      <c r="A3717" s="68">
        <v>43952</v>
      </c>
      <c r="B3717" s="67">
        <v>3.89</v>
      </c>
    </row>
    <row r="3718" spans="1:2" x14ac:dyDescent="0.2">
      <c r="A3718" s="68">
        <v>43955</v>
      </c>
      <c r="B3718" s="67">
        <v>3.92</v>
      </c>
    </row>
    <row r="3719" spans="1:2" x14ac:dyDescent="0.2">
      <c r="A3719" s="68">
        <v>43956</v>
      </c>
      <c r="B3719" s="67">
        <v>3.94</v>
      </c>
    </row>
    <row r="3720" spans="1:2" x14ac:dyDescent="0.2">
      <c r="A3720" s="68">
        <v>43957</v>
      </c>
      <c r="B3720" s="67">
        <v>4.03</v>
      </c>
    </row>
    <row r="3721" spans="1:2" x14ac:dyDescent="0.2">
      <c r="A3721" s="68">
        <v>43958</v>
      </c>
      <c r="B3721" s="67">
        <v>3.97</v>
      </c>
    </row>
    <row r="3722" spans="1:2" x14ac:dyDescent="0.2">
      <c r="A3722" s="68">
        <v>43959</v>
      </c>
      <c r="B3722" s="67">
        <v>4.0599999999999996</v>
      </c>
    </row>
    <row r="3723" spans="1:2" x14ac:dyDescent="0.2">
      <c r="A3723" s="68">
        <v>43962</v>
      </c>
      <c r="B3723" s="67">
        <v>4.1399999999999997</v>
      </c>
    </row>
    <row r="3724" spans="1:2" x14ac:dyDescent="0.2">
      <c r="A3724" s="68">
        <v>43963</v>
      </c>
      <c r="B3724" s="67">
        <v>4.09</v>
      </c>
    </row>
    <row r="3725" spans="1:2" x14ac:dyDescent="0.2">
      <c r="A3725" s="68">
        <v>43964</v>
      </c>
      <c r="B3725" s="67">
        <v>4.07</v>
      </c>
    </row>
    <row r="3726" spans="1:2" x14ac:dyDescent="0.2">
      <c r="A3726" s="68">
        <v>43965</v>
      </c>
      <c r="B3726" s="67">
        <v>4.04</v>
      </c>
    </row>
    <row r="3727" spans="1:2" x14ac:dyDescent="0.2">
      <c r="A3727" s="68">
        <v>43966</v>
      </c>
      <c r="B3727" s="67">
        <v>4.05</v>
      </c>
    </row>
    <row r="3728" spans="1:2" x14ac:dyDescent="0.2">
      <c r="A3728" s="68">
        <v>43969</v>
      </c>
      <c r="B3728" s="67">
        <v>4.1100000000000003</v>
      </c>
    </row>
    <row r="3729" spans="1:2" x14ac:dyDescent="0.2">
      <c r="A3729" s="68">
        <v>43970</v>
      </c>
      <c r="B3729" s="67">
        <v>4</v>
      </c>
    </row>
    <row r="3730" spans="1:2" x14ac:dyDescent="0.2">
      <c r="A3730" s="68">
        <v>43971</v>
      </c>
      <c r="B3730" s="67">
        <v>3.92</v>
      </c>
    </row>
    <row r="3731" spans="1:2" x14ac:dyDescent="0.2">
      <c r="A3731" s="68">
        <v>43972</v>
      </c>
      <c r="B3731" s="67">
        <v>3.86</v>
      </c>
    </row>
    <row r="3732" spans="1:2" x14ac:dyDescent="0.2">
      <c r="A3732" s="68">
        <v>43973</v>
      </c>
      <c r="B3732" s="67">
        <v>3.84</v>
      </c>
    </row>
    <row r="3733" spans="1:2" x14ac:dyDescent="0.2">
      <c r="A3733" s="68">
        <v>43976</v>
      </c>
      <c r="B3733" s="69" t="e">
        <f>NA()</f>
        <v>#N/A</v>
      </c>
    </row>
    <row r="3734" spans="1:2" x14ac:dyDescent="0.2">
      <c r="A3734" s="68">
        <v>43977</v>
      </c>
      <c r="B3734" s="67">
        <v>3.83</v>
      </c>
    </row>
    <row r="3735" spans="1:2" x14ac:dyDescent="0.2">
      <c r="A3735" s="68">
        <v>43978</v>
      </c>
      <c r="B3735" s="67">
        <v>3.79</v>
      </c>
    </row>
    <row r="3736" spans="1:2" x14ac:dyDescent="0.2">
      <c r="A3736" s="68">
        <v>43979</v>
      </c>
      <c r="B3736" s="67">
        <v>3.8</v>
      </c>
    </row>
    <row r="3737" spans="1:2" x14ac:dyDescent="0.2">
      <c r="A3737" s="68">
        <v>43980</v>
      </c>
      <c r="B3737" s="67">
        <v>3.73</v>
      </c>
    </row>
    <row r="3738" spans="1:2" x14ac:dyDescent="0.2">
      <c r="A3738" s="68">
        <v>43983</v>
      </c>
      <c r="B3738" s="67">
        <v>3.76</v>
      </c>
    </row>
    <row r="3739" spans="1:2" x14ac:dyDescent="0.2">
      <c r="A3739" s="68">
        <v>43984</v>
      </c>
      <c r="B3739" s="67">
        <v>3.76</v>
      </c>
    </row>
    <row r="3740" spans="1:2" x14ac:dyDescent="0.2">
      <c r="A3740" s="68">
        <v>43985</v>
      </c>
      <c r="B3740" s="67">
        <v>3.79</v>
      </c>
    </row>
    <row r="3741" spans="1:2" x14ac:dyDescent="0.2">
      <c r="A3741" s="68">
        <v>43986</v>
      </c>
      <c r="B3741" s="67">
        <v>3.81</v>
      </c>
    </row>
    <row r="3742" spans="1:2" x14ac:dyDescent="0.2">
      <c r="A3742" s="68">
        <v>43987</v>
      </c>
      <c r="B3742" s="67">
        <v>3.77</v>
      </c>
    </row>
    <row r="3743" spans="1:2" x14ac:dyDescent="0.2">
      <c r="A3743" s="68">
        <v>43990</v>
      </c>
      <c r="B3743" s="67">
        <v>3.69</v>
      </c>
    </row>
    <row r="3744" spans="1:2" x14ac:dyDescent="0.2">
      <c r="A3744" s="68">
        <v>43991</v>
      </c>
      <c r="B3744" s="67">
        <v>3.64</v>
      </c>
    </row>
    <row r="3745" spans="1:2" x14ac:dyDescent="0.2">
      <c r="A3745" s="68">
        <v>43992</v>
      </c>
      <c r="B3745" s="67">
        <v>3.61</v>
      </c>
    </row>
    <row r="3746" spans="1:2" x14ac:dyDescent="0.2">
      <c r="A3746" s="68">
        <v>43993</v>
      </c>
      <c r="B3746" s="67">
        <v>3.57</v>
      </c>
    </row>
    <row r="3747" spans="1:2" x14ac:dyDescent="0.2">
      <c r="A3747" s="68">
        <v>43994</v>
      </c>
      <c r="B3747" s="67">
        <v>3.62</v>
      </c>
    </row>
    <row r="3748" spans="1:2" x14ac:dyDescent="0.2">
      <c r="A3748" s="68">
        <v>43997</v>
      </c>
      <c r="B3748" s="67">
        <v>3.64</v>
      </c>
    </row>
    <row r="3749" spans="1:2" x14ac:dyDescent="0.2">
      <c r="A3749" s="68">
        <v>43998</v>
      </c>
      <c r="B3749" s="67">
        <v>3.64</v>
      </c>
    </row>
    <row r="3750" spans="1:2" x14ac:dyDescent="0.2">
      <c r="A3750" s="68">
        <v>43999</v>
      </c>
      <c r="B3750" s="67">
        <v>3.61</v>
      </c>
    </row>
    <row r="3751" spans="1:2" x14ac:dyDescent="0.2">
      <c r="A3751" s="68">
        <v>44000</v>
      </c>
      <c r="B3751" s="67">
        <v>3.57</v>
      </c>
    </row>
    <row r="3752" spans="1:2" x14ac:dyDescent="0.2">
      <c r="A3752" s="68">
        <v>44001</v>
      </c>
      <c r="B3752" s="67">
        <v>3.57</v>
      </c>
    </row>
    <row r="3753" spans="1:2" x14ac:dyDescent="0.2">
      <c r="A3753" s="68">
        <v>44004</v>
      </c>
      <c r="B3753" s="67">
        <v>3.57</v>
      </c>
    </row>
    <row r="3754" spans="1:2" x14ac:dyDescent="0.2">
      <c r="A3754" s="68">
        <v>44005</v>
      </c>
      <c r="B3754" s="67">
        <v>3.59</v>
      </c>
    </row>
    <row r="3755" spans="1:2" x14ac:dyDescent="0.2">
      <c r="A3755" s="68">
        <v>44006</v>
      </c>
      <c r="B3755" s="67">
        <v>3.58</v>
      </c>
    </row>
    <row r="3756" spans="1:2" x14ac:dyDescent="0.2">
      <c r="A3756" s="68">
        <v>44007</v>
      </c>
      <c r="B3756" s="67">
        <v>3.6</v>
      </c>
    </row>
    <row r="3757" spans="1:2" x14ac:dyDescent="0.2">
      <c r="A3757" s="68">
        <v>44008</v>
      </c>
      <c r="B3757" s="67">
        <v>3.56</v>
      </c>
    </row>
    <row r="3758" spans="1:2" x14ac:dyDescent="0.2">
      <c r="A3758" s="68">
        <v>44011</v>
      </c>
      <c r="B3758" s="67">
        <v>3.58</v>
      </c>
    </row>
    <row r="3759" spans="1:2" x14ac:dyDescent="0.2">
      <c r="A3759" s="68">
        <v>44012</v>
      </c>
      <c r="B3759" s="67">
        <v>3.59</v>
      </c>
    </row>
    <row r="3760" spans="1:2" x14ac:dyDescent="0.2">
      <c r="A3760" s="68">
        <v>44013</v>
      </c>
      <c r="B3760" s="67">
        <v>3.58</v>
      </c>
    </row>
    <row r="3761" spans="1:2" x14ac:dyDescent="0.2">
      <c r="A3761" s="68">
        <v>44014</v>
      </c>
      <c r="B3761" s="67">
        <v>3.55</v>
      </c>
    </row>
    <row r="3762" spans="1:2" x14ac:dyDescent="0.2">
      <c r="A3762" s="68">
        <v>44015</v>
      </c>
      <c r="B3762" s="69" t="e">
        <f>NA()</f>
        <v>#N/A</v>
      </c>
    </row>
    <row r="3763" spans="1:2" x14ac:dyDescent="0.2">
      <c r="A3763" s="68">
        <v>44018</v>
      </c>
      <c r="B3763" s="67">
        <v>3.52</v>
      </c>
    </row>
    <row r="3764" spans="1:2" x14ac:dyDescent="0.2">
      <c r="A3764" s="68">
        <v>44019</v>
      </c>
      <c r="B3764" s="67">
        <v>3.46</v>
      </c>
    </row>
    <row r="3765" spans="1:2" x14ac:dyDescent="0.2">
      <c r="A3765" s="68">
        <v>44020</v>
      </c>
      <c r="B3765" s="67">
        <v>3.44</v>
      </c>
    </row>
    <row r="3766" spans="1:2" x14ac:dyDescent="0.2">
      <c r="A3766" s="68">
        <v>44021</v>
      </c>
      <c r="B3766" s="67">
        <v>3.35</v>
      </c>
    </row>
    <row r="3767" spans="1:2" x14ac:dyDescent="0.2">
      <c r="A3767" s="68">
        <v>44022</v>
      </c>
      <c r="B3767" s="67">
        <v>3.39</v>
      </c>
    </row>
    <row r="3768" spans="1:2" x14ac:dyDescent="0.2">
      <c r="A3768" s="68">
        <v>44025</v>
      </c>
      <c r="B3768" s="67">
        <v>3.38</v>
      </c>
    </row>
    <row r="3769" spans="1:2" x14ac:dyDescent="0.2">
      <c r="A3769" s="68">
        <v>44026</v>
      </c>
      <c r="B3769" s="67">
        <v>3.34</v>
      </c>
    </row>
    <row r="3770" spans="1:2" x14ac:dyDescent="0.2">
      <c r="A3770" s="68">
        <v>44027</v>
      </c>
      <c r="B3770" s="67">
        <v>3.35</v>
      </c>
    </row>
    <row r="3771" spans="1:2" x14ac:dyDescent="0.2">
      <c r="A3771" s="68">
        <v>44028</v>
      </c>
      <c r="B3771" s="67">
        <v>3.31</v>
      </c>
    </row>
    <row r="3772" spans="1:2" x14ac:dyDescent="0.2">
      <c r="A3772" s="68">
        <v>44029</v>
      </c>
      <c r="B3772" s="67">
        <v>3.32</v>
      </c>
    </row>
    <row r="3773" spans="1:2" x14ac:dyDescent="0.2">
      <c r="A3773" s="68">
        <v>44032</v>
      </c>
      <c r="B3773" s="67">
        <v>3.28</v>
      </c>
    </row>
    <row r="3774" spans="1:2" x14ac:dyDescent="0.2">
      <c r="A3774" s="68">
        <v>44033</v>
      </c>
      <c r="B3774" s="67">
        <v>3.24</v>
      </c>
    </row>
    <row r="3775" spans="1:2" x14ac:dyDescent="0.2">
      <c r="A3775" s="68">
        <v>44034</v>
      </c>
      <c r="B3775" s="67">
        <v>3.21</v>
      </c>
    </row>
    <row r="3776" spans="1:2" x14ac:dyDescent="0.2">
      <c r="A3776" s="68">
        <v>44035</v>
      </c>
      <c r="B3776" s="67">
        <v>3.17</v>
      </c>
    </row>
    <row r="3777" spans="1:2" x14ac:dyDescent="0.2">
      <c r="A3777" s="68">
        <v>44036</v>
      </c>
      <c r="B3777" s="67">
        <v>3.17</v>
      </c>
    </row>
    <row r="3778" spans="1:2" x14ac:dyDescent="0.2">
      <c r="A3778" s="68">
        <v>44039</v>
      </c>
      <c r="B3778" s="67">
        <v>3.18</v>
      </c>
    </row>
    <row r="3779" spans="1:2" x14ac:dyDescent="0.2">
      <c r="A3779" s="68">
        <v>44040</v>
      </c>
      <c r="B3779" s="67">
        <v>3.16</v>
      </c>
    </row>
    <row r="3780" spans="1:2" x14ac:dyDescent="0.2">
      <c r="A3780" s="68">
        <v>44041</v>
      </c>
      <c r="B3780" s="67">
        <v>3.19</v>
      </c>
    </row>
    <row r="3781" spans="1:2" x14ac:dyDescent="0.2">
      <c r="A3781" s="68">
        <v>44042</v>
      </c>
      <c r="B3781" s="67">
        <v>3.15</v>
      </c>
    </row>
    <row r="3782" spans="1:2" x14ac:dyDescent="0.2">
      <c r="A3782" s="68">
        <v>44043</v>
      </c>
      <c r="B3782" s="67">
        <v>3.15</v>
      </c>
    </row>
    <row r="3783" spans="1:2" x14ac:dyDescent="0.2">
      <c r="A3783" s="68">
        <v>44046</v>
      </c>
      <c r="B3783" s="67">
        <v>3.19</v>
      </c>
    </row>
    <row r="3784" spans="1:2" x14ac:dyDescent="0.2">
      <c r="A3784" s="68">
        <v>44047</v>
      </c>
      <c r="B3784" s="67">
        <v>3.14</v>
      </c>
    </row>
    <row r="3785" spans="1:2" x14ac:dyDescent="0.2">
      <c r="A3785" s="68">
        <v>44048</v>
      </c>
      <c r="B3785" s="67">
        <v>3.14</v>
      </c>
    </row>
    <row r="3786" spans="1:2" x14ac:dyDescent="0.2">
      <c r="A3786" s="68">
        <v>44049</v>
      </c>
      <c r="B3786" s="67">
        <v>3.12</v>
      </c>
    </row>
    <row r="3787" spans="1:2" x14ac:dyDescent="0.2">
      <c r="A3787" s="68">
        <v>44050</v>
      </c>
      <c r="B3787" s="67">
        <v>3.14</v>
      </c>
    </row>
    <row r="3788" spans="1:2" x14ac:dyDescent="0.2">
      <c r="A3788" s="68">
        <v>44053</v>
      </c>
      <c r="B3788" s="67">
        <v>3.15</v>
      </c>
    </row>
    <row r="3789" spans="1:2" x14ac:dyDescent="0.2">
      <c r="A3789" s="68">
        <v>44054</v>
      </c>
      <c r="B3789" s="67">
        <v>3.23</v>
      </c>
    </row>
    <row r="3790" spans="1:2" x14ac:dyDescent="0.2">
      <c r="A3790" s="68">
        <v>44055</v>
      </c>
      <c r="B3790" s="67">
        <v>3.24</v>
      </c>
    </row>
    <row r="3791" spans="1:2" x14ac:dyDescent="0.2">
      <c r="A3791" s="68">
        <v>44056</v>
      </c>
      <c r="B3791" s="67">
        <v>3.3</v>
      </c>
    </row>
    <row r="3792" spans="1:2" x14ac:dyDescent="0.2">
      <c r="A3792" s="68">
        <v>44057</v>
      </c>
      <c r="B3792" s="67">
        <v>3.32</v>
      </c>
    </row>
    <row r="3793" spans="1:2" x14ac:dyDescent="0.2">
      <c r="A3793" s="68">
        <v>44060</v>
      </c>
      <c r="B3793" s="67">
        <v>3.33</v>
      </c>
    </row>
    <row r="3794" spans="1:2" x14ac:dyDescent="0.2">
      <c r="A3794" s="68">
        <v>44061</v>
      </c>
      <c r="B3794" s="67">
        <v>3.31</v>
      </c>
    </row>
    <row r="3795" spans="1:2" x14ac:dyDescent="0.2">
      <c r="A3795" s="68">
        <v>44062</v>
      </c>
      <c r="B3795" s="67">
        <v>3.33</v>
      </c>
    </row>
    <row r="3796" spans="1:2" x14ac:dyDescent="0.2">
      <c r="A3796" s="68">
        <v>44063</v>
      </c>
      <c r="B3796" s="67">
        <v>3.3</v>
      </c>
    </row>
    <row r="3797" spans="1:2" x14ac:dyDescent="0.2">
      <c r="A3797" s="68">
        <v>44064</v>
      </c>
      <c r="B3797" s="67">
        <v>3.28</v>
      </c>
    </row>
    <row r="3798" spans="1:2" x14ac:dyDescent="0.2">
      <c r="A3798" s="68">
        <v>44067</v>
      </c>
      <c r="B3798" s="67">
        <v>3.28</v>
      </c>
    </row>
    <row r="3799" spans="1:2" x14ac:dyDescent="0.2">
      <c r="A3799" s="68">
        <v>44068</v>
      </c>
      <c r="B3799" s="67">
        <v>3.32</v>
      </c>
    </row>
    <row r="3800" spans="1:2" x14ac:dyDescent="0.2">
      <c r="A3800" s="68">
        <v>44069</v>
      </c>
      <c r="B3800" s="67">
        <v>3.35</v>
      </c>
    </row>
    <row r="3801" spans="1:2" x14ac:dyDescent="0.2">
      <c r="A3801" s="68">
        <v>44070</v>
      </c>
      <c r="B3801" s="67">
        <v>3.45</v>
      </c>
    </row>
    <row r="3802" spans="1:2" x14ac:dyDescent="0.2">
      <c r="A3802" s="68">
        <v>44071</v>
      </c>
      <c r="B3802" s="67">
        <v>3.45</v>
      </c>
    </row>
    <row r="3803" spans="1:2" x14ac:dyDescent="0.2">
      <c r="A3803" s="68">
        <v>44074</v>
      </c>
      <c r="B3803" s="67">
        <v>3.39</v>
      </c>
    </row>
    <row r="3804" spans="1:2" x14ac:dyDescent="0.2">
      <c r="A3804" s="68">
        <v>44075</v>
      </c>
      <c r="B3804" s="67">
        <v>3.35</v>
      </c>
    </row>
    <row r="3805" spans="1:2" x14ac:dyDescent="0.2">
      <c r="A3805" s="68">
        <v>44076</v>
      </c>
      <c r="B3805" s="67">
        <v>3.3</v>
      </c>
    </row>
    <row r="3806" spans="1:2" x14ac:dyDescent="0.2">
      <c r="A3806" s="68">
        <v>44077</v>
      </c>
      <c r="B3806" s="67">
        <v>3.27</v>
      </c>
    </row>
    <row r="3807" spans="1:2" x14ac:dyDescent="0.2">
      <c r="A3807" s="68">
        <v>44078</v>
      </c>
      <c r="B3807" s="67">
        <v>3.4</v>
      </c>
    </row>
    <row r="3808" spans="1:2" x14ac:dyDescent="0.2">
      <c r="A3808" s="68">
        <v>44081</v>
      </c>
      <c r="B3808" s="69" t="e">
        <f>NA()</f>
        <v>#N/A</v>
      </c>
    </row>
    <row r="3809" spans="1:2" x14ac:dyDescent="0.2">
      <c r="A3809" s="68">
        <v>44082</v>
      </c>
      <c r="B3809" s="67">
        <v>3.36</v>
      </c>
    </row>
    <row r="3810" spans="1:2" x14ac:dyDescent="0.2">
      <c r="A3810" s="68">
        <v>44083</v>
      </c>
      <c r="B3810" s="67">
        <v>3.4</v>
      </c>
    </row>
    <row r="3811" spans="1:2" x14ac:dyDescent="0.2">
      <c r="A3811" s="68">
        <v>44084</v>
      </c>
      <c r="B3811" s="67">
        <v>3.37</v>
      </c>
    </row>
    <row r="3812" spans="1:2" x14ac:dyDescent="0.2">
      <c r="A3812" s="68">
        <v>44085</v>
      </c>
      <c r="B3812" s="67">
        <v>3.36</v>
      </c>
    </row>
    <row r="3813" spans="1:2" x14ac:dyDescent="0.2">
      <c r="A3813" s="68">
        <v>44088</v>
      </c>
      <c r="B3813" s="67">
        <v>3.34</v>
      </c>
    </row>
    <row r="3814" spans="1:2" x14ac:dyDescent="0.2">
      <c r="A3814" s="68">
        <v>44089</v>
      </c>
      <c r="B3814" s="67">
        <v>3.36</v>
      </c>
    </row>
    <row r="3815" spans="1:2" x14ac:dyDescent="0.2">
      <c r="A3815" s="68">
        <v>44090</v>
      </c>
      <c r="B3815" s="67">
        <v>3.36</v>
      </c>
    </row>
    <row r="3816" spans="1:2" x14ac:dyDescent="0.2">
      <c r="A3816" s="68">
        <v>44091</v>
      </c>
      <c r="B3816" s="67">
        <v>3.34</v>
      </c>
    </row>
    <row r="3817" spans="1:2" x14ac:dyDescent="0.2">
      <c r="A3817" s="68">
        <v>44092</v>
      </c>
      <c r="B3817" s="67">
        <v>3.36</v>
      </c>
    </row>
    <row r="3818" spans="1:2" x14ac:dyDescent="0.2">
      <c r="A3818" s="68">
        <v>44095</v>
      </c>
      <c r="B3818" s="67">
        <v>3.34</v>
      </c>
    </row>
    <row r="3819" spans="1:2" x14ac:dyDescent="0.2">
      <c r="A3819" s="68">
        <v>44096</v>
      </c>
      <c r="B3819" s="67">
        <v>3.34</v>
      </c>
    </row>
    <row r="3820" spans="1:2" x14ac:dyDescent="0.2">
      <c r="A3820" s="68">
        <v>44097</v>
      </c>
      <c r="B3820" s="67">
        <v>3.36</v>
      </c>
    </row>
    <row r="3821" spans="1:2" x14ac:dyDescent="0.2">
      <c r="A3821" s="68">
        <v>44098</v>
      </c>
      <c r="B3821" s="67">
        <v>3.37</v>
      </c>
    </row>
    <row r="3822" spans="1:2" x14ac:dyDescent="0.2">
      <c r="A3822" s="68">
        <v>44099</v>
      </c>
      <c r="B3822" s="67">
        <v>3.4</v>
      </c>
    </row>
    <row r="3823" spans="1:2" x14ac:dyDescent="0.2">
      <c r="A3823" s="68">
        <v>44102</v>
      </c>
      <c r="B3823" s="67">
        <v>3.43</v>
      </c>
    </row>
    <row r="3824" spans="1:2" x14ac:dyDescent="0.2">
      <c r="A3824" s="68">
        <v>44103</v>
      </c>
      <c r="B3824" s="67">
        <v>3.4</v>
      </c>
    </row>
    <row r="3825" spans="1:2" x14ac:dyDescent="0.2">
      <c r="A3825" s="68">
        <v>44104</v>
      </c>
      <c r="B3825" s="67">
        <v>3.44</v>
      </c>
    </row>
    <row r="3826" spans="1:2" x14ac:dyDescent="0.2">
      <c r="A3826" s="68">
        <v>44105</v>
      </c>
      <c r="B3826" s="67">
        <v>3.43</v>
      </c>
    </row>
    <row r="3827" spans="1:2" x14ac:dyDescent="0.2">
      <c r="A3827" s="68">
        <v>44106</v>
      </c>
      <c r="B3827" s="67">
        <v>3.46</v>
      </c>
    </row>
    <row r="3828" spans="1:2" x14ac:dyDescent="0.2">
      <c r="A3828" s="68">
        <v>44109</v>
      </c>
      <c r="B3828" s="67">
        <v>3.52</v>
      </c>
    </row>
    <row r="3829" spans="1:2" x14ac:dyDescent="0.2">
      <c r="A3829" s="68">
        <v>44110</v>
      </c>
      <c r="B3829" s="67">
        <v>3.46</v>
      </c>
    </row>
    <row r="3830" spans="1:2" x14ac:dyDescent="0.2">
      <c r="A3830" s="68">
        <v>44111</v>
      </c>
      <c r="B3830" s="67">
        <v>3.5</v>
      </c>
    </row>
    <row r="3831" spans="1:2" x14ac:dyDescent="0.2">
      <c r="A3831" s="68">
        <v>44112</v>
      </c>
      <c r="B3831" s="67">
        <v>3.46</v>
      </c>
    </row>
    <row r="3832" spans="1:2" x14ac:dyDescent="0.2">
      <c r="A3832" s="68">
        <v>44113</v>
      </c>
      <c r="B3832" s="67">
        <v>3.46</v>
      </c>
    </row>
    <row r="3833" spans="1:2" x14ac:dyDescent="0.2">
      <c r="A3833" s="68">
        <v>44116</v>
      </c>
      <c r="B3833" s="69" t="e">
        <f>NA()</f>
        <v>#N/A</v>
      </c>
    </row>
    <row r="3834" spans="1:2" x14ac:dyDescent="0.2">
      <c r="A3834" s="68">
        <v>44117</v>
      </c>
      <c r="B3834" s="67">
        <v>3.39</v>
      </c>
    </row>
    <row r="3835" spans="1:2" x14ac:dyDescent="0.2">
      <c r="A3835" s="68">
        <v>44118</v>
      </c>
      <c r="B3835" s="67">
        <v>3.37</v>
      </c>
    </row>
    <row r="3836" spans="1:2" x14ac:dyDescent="0.2">
      <c r="A3836" s="68">
        <v>44119</v>
      </c>
      <c r="B3836" s="67">
        <v>3.39</v>
      </c>
    </row>
    <row r="3837" spans="1:2" x14ac:dyDescent="0.2">
      <c r="A3837" s="68">
        <v>44120</v>
      </c>
      <c r="B3837" s="67">
        <v>3.4</v>
      </c>
    </row>
    <row r="3838" spans="1:2" x14ac:dyDescent="0.2">
      <c r="A3838" s="68">
        <v>44123</v>
      </c>
      <c r="B3838" s="67">
        <v>3.39</v>
      </c>
    </row>
    <row r="3839" spans="1:2" x14ac:dyDescent="0.2">
      <c r="A3839" s="68">
        <v>44124</v>
      </c>
      <c r="B3839" s="67">
        <v>3.45</v>
      </c>
    </row>
    <row r="3840" spans="1:2" x14ac:dyDescent="0.2">
      <c r="A3840" s="68">
        <v>44125</v>
      </c>
      <c r="B3840" s="67">
        <v>3.46</v>
      </c>
    </row>
    <row r="3841" spans="1:2" x14ac:dyDescent="0.2">
      <c r="A3841" s="68">
        <v>44126</v>
      </c>
      <c r="B3841" s="67">
        <v>3.48</v>
      </c>
    </row>
    <row r="3842" spans="1:2" x14ac:dyDescent="0.2">
      <c r="A3842" s="68">
        <v>44127</v>
      </c>
      <c r="B3842" s="67">
        <v>3.45</v>
      </c>
    </row>
    <row r="3843" spans="1:2" x14ac:dyDescent="0.2">
      <c r="A3843" s="68">
        <v>44130</v>
      </c>
      <c r="B3843" s="67">
        <v>3.41</v>
      </c>
    </row>
    <row r="3844" spans="1:2" x14ac:dyDescent="0.2">
      <c r="A3844" s="68">
        <v>44131</v>
      </c>
      <c r="B3844" s="67">
        <v>3.39</v>
      </c>
    </row>
    <row r="3845" spans="1:2" x14ac:dyDescent="0.2">
      <c r="A3845" s="68">
        <v>44132</v>
      </c>
      <c r="B3845" s="67">
        <v>3.41</v>
      </c>
    </row>
    <row r="3846" spans="1:2" x14ac:dyDescent="0.2">
      <c r="A3846" s="68">
        <v>44133</v>
      </c>
      <c r="B3846" s="67">
        <v>3.46</v>
      </c>
    </row>
    <row r="3847" spans="1:2" x14ac:dyDescent="0.2">
      <c r="A3847" s="68">
        <v>44134</v>
      </c>
      <c r="B3847" s="67">
        <v>3.49</v>
      </c>
    </row>
    <row r="3848" spans="1:2" x14ac:dyDescent="0.2">
      <c r="A3848" s="68">
        <v>44137</v>
      </c>
      <c r="B3848" s="67">
        <v>3.47</v>
      </c>
    </row>
    <row r="3849" spans="1:2" x14ac:dyDescent="0.2">
      <c r="A3849" s="68">
        <v>44138</v>
      </c>
      <c r="B3849" s="67">
        <v>3.48</v>
      </c>
    </row>
    <row r="3850" spans="1:2" x14ac:dyDescent="0.2">
      <c r="A3850" s="68">
        <v>44139</v>
      </c>
      <c r="B3850" s="67">
        <v>3.36</v>
      </c>
    </row>
    <row r="3851" spans="1:2" x14ac:dyDescent="0.2">
      <c r="A3851" s="68">
        <v>44140</v>
      </c>
      <c r="B3851" s="67">
        <v>3.31</v>
      </c>
    </row>
    <row r="3852" spans="1:2" x14ac:dyDescent="0.2">
      <c r="A3852" s="68">
        <v>44141</v>
      </c>
      <c r="B3852" s="67">
        <v>3.34</v>
      </c>
    </row>
    <row r="3853" spans="1:2" x14ac:dyDescent="0.2">
      <c r="A3853" s="68">
        <v>44144</v>
      </c>
      <c r="B3853" s="67">
        <v>3.43</v>
      </c>
    </row>
    <row r="3854" spans="1:2" x14ac:dyDescent="0.2">
      <c r="A3854" s="68">
        <v>44145</v>
      </c>
      <c r="B3854" s="67">
        <v>3.42</v>
      </c>
    </row>
    <row r="3855" spans="1:2" x14ac:dyDescent="0.2">
      <c r="A3855" s="68">
        <v>44146</v>
      </c>
      <c r="B3855" s="69" t="e">
        <f>NA()</f>
        <v>#N/A</v>
      </c>
    </row>
    <row r="3856" spans="1:2" x14ac:dyDescent="0.2">
      <c r="A3856" s="68">
        <v>44147</v>
      </c>
      <c r="B3856" s="67">
        <v>3.33</v>
      </c>
    </row>
    <row r="3857" spans="1:2" x14ac:dyDescent="0.2">
      <c r="A3857" s="68">
        <v>44148</v>
      </c>
      <c r="B3857" s="67">
        <v>3.33</v>
      </c>
    </row>
    <row r="3858" spans="1:2" x14ac:dyDescent="0.2">
      <c r="A3858" s="68">
        <v>44151</v>
      </c>
      <c r="B3858" s="67">
        <v>3.33</v>
      </c>
    </row>
    <row r="3859" spans="1:2" x14ac:dyDescent="0.2">
      <c r="A3859" s="68">
        <v>44152</v>
      </c>
      <c r="B3859" s="67">
        <v>3.29</v>
      </c>
    </row>
    <row r="3860" spans="1:2" x14ac:dyDescent="0.2">
      <c r="A3860" s="68">
        <v>44153</v>
      </c>
      <c r="B3860" s="67">
        <v>3.27</v>
      </c>
    </row>
    <row r="3861" spans="1:2" x14ac:dyDescent="0.2">
      <c r="A3861" s="68">
        <v>44154</v>
      </c>
      <c r="B3861" s="67">
        <v>3.21</v>
      </c>
    </row>
    <row r="3862" spans="1:2" x14ac:dyDescent="0.2">
      <c r="A3862" s="68">
        <v>44155</v>
      </c>
      <c r="B3862" s="67">
        <v>3.18</v>
      </c>
    </row>
    <row r="3863" spans="1:2" x14ac:dyDescent="0.2">
      <c r="A3863" s="68">
        <v>44158</v>
      </c>
      <c r="B3863" s="67">
        <v>3.19</v>
      </c>
    </row>
    <row r="3864" spans="1:2" x14ac:dyDescent="0.2">
      <c r="A3864" s="68">
        <v>44159</v>
      </c>
      <c r="B3864" s="67">
        <v>3.19</v>
      </c>
    </row>
    <row r="3865" spans="1:2" x14ac:dyDescent="0.2">
      <c r="A3865" s="68">
        <v>44160</v>
      </c>
      <c r="B3865" s="67">
        <v>3.2</v>
      </c>
    </row>
    <row r="3866" spans="1:2" x14ac:dyDescent="0.2">
      <c r="A3866" s="68">
        <v>44161</v>
      </c>
      <c r="B3866" s="69" t="e">
        <f>NA()</f>
        <v>#N/A</v>
      </c>
    </row>
    <row r="3867" spans="1:2" x14ac:dyDescent="0.2">
      <c r="A3867" s="68">
        <v>44162</v>
      </c>
      <c r="B3867" s="67">
        <v>3.16</v>
      </c>
    </row>
    <row r="3868" spans="1:2" x14ac:dyDescent="0.2">
      <c r="A3868" s="68">
        <v>44165</v>
      </c>
      <c r="B3868" s="67">
        <v>3.13</v>
      </c>
    </row>
    <row r="3869" spans="1:2" x14ac:dyDescent="0.2">
      <c r="A3869" s="68">
        <v>44166</v>
      </c>
      <c r="B3869" s="67">
        <v>3.2</v>
      </c>
    </row>
    <row r="3870" spans="1:2" x14ac:dyDescent="0.2">
      <c r="A3870" s="68">
        <v>44167</v>
      </c>
      <c r="B3870" s="67">
        <v>3.19</v>
      </c>
    </row>
    <row r="3871" spans="1:2" x14ac:dyDescent="0.2">
      <c r="A3871" s="68">
        <v>44168</v>
      </c>
      <c r="B3871" s="67">
        <v>3.15</v>
      </c>
    </row>
    <row r="3872" spans="1:2" x14ac:dyDescent="0.2">
      <c r="A3872" s="68">
        <v>44169</v>
      </c>
      <c r="B3872" s="67">
        <v>3.2</v>
      </c>
    </row>
    <row r="3873" spans="1:2" x14ac:dyDescent="0.2">
      <c r="A3873" s="68">
        <v>44172</v>
      </c>
      <c r="B3873" s="67">
        <v>3.16</v>
      </c>
    </row>
    <row r="3874" spans="1:2" x14ac:dyDescent="0.2">
      <c r="A3874" s="68">
        <v>44173</v>
      </c>
      <c r="B3874" s="67">
        <v>3.14</v>
      </c>
    </row>
    <row r="3875" spans="1:2" x14ac:dyDescent="0.2">
      <c r="A3875" s="68">
        <v>44174</v>
      </c>
      <c r="B3875" s="67">
        <v>3.19</v>
      </c>
    </row>
    <row r="3876" spans="1:2" x14ac:dyDescent="0.2">
      <c r="A3876" s="68">
        <v>44175</v>
      </c>
      <c r="B3876" s="67">
        <v>3.14</v>
      </c>
    </row>
    <row r="3877" spans="1:2" x14ac:dyDescent="0.2">
      <c r="A3877" s="68">
        <v>44176</v>
      </c>
      <c r="B3877" s="67">
        <v>3.13</v>
      </c>
    </row>
    <row r="3878" spans="1:2" x14ac:dyDescent="0.2">
      <c r="A3878" s="68">
        <v>44179</v>
      </c>
      <c r="B3878" s="67">
        <v>3.14</v>
      </c>
    </row>
    <row r="3879" spans="1:2" x14ac:dyDescent="0.2">
      <c r="A3879" s="68">
        <v>44180</v>
      </c>
      <c r="B3879" s="67">
        <v>3.18</v>
      </c>
    </row>
    <row r="3880" spans="1:2" x14ac:dyDescent="0.2">
      <c r="A3880" s="68">
        <v>44181</v>
      </c>
      <c r="B3880" s="67">
        <v>3.17</v>
      </c>
    </row>
    <row r="3881" spans="1:2" x14ac:dyDescent="0.2">
      <c r="A3881" s="68">
        <v>44182</v>
      </c>
      <c r="B3881" s="67">
        <v>3.17</v>
      </c>
    </row>
    <row r="3882" spans="1:2" x14ac:dyDescent="0.2">
      <c r="A3882" s="68">
        <v>44183</v>
      </c>
      <c r="B3882" s="67">
        <v>3.19</v>
      </c>
    </row>
    <row r="3883" spans="1:2" x14ac:dyDescent="0.2">
      <c r="A3883" s="68">
        <v>44186</v>
      </c>
      <c r="B3883" s="67">
        <v>3.18</v>
      </c>
    </row>
    <row r="3884" spans="1:2" x14ac:dyDescent="0.2">
      <c r="A3884" s="68">
        <v>44187</v>
      </c>
      <c r="B3884" s="67">
        <v>3.15</v>
      </c>
    </row>
    <row r="3885" spans="1:2" x14ac:dyDescent="0.2">
      <c r="A3885" s="68">
        <v>44188</v>
      </c>
      <c r="B3885" s="67">
        <v>3.2</v>
      </c>
    </row>
    <row r="3886" spans="1:2" x14ac:dyDescent="0.2">
      <c r="A3886" s="68">
        <v>44189</v>
      </c>
      <c r="B3886" s="67">
        <v>3.17</v>
      </c>
    </row>
    <row r="3887" spans="1:2" x14ac:dyDescent="0.2">
      <c r="A3887" s="68">
        <v>44190</v>
      </c>
      <c r="B3887" s="69" t="e">
        <f>NA()</f>
        <v>#N/A</v>
      </c>
    </row>
    <row r="3888" spans="1:2" x14ac:dyDescent="0.2">
      <c r="A3888" s="68">
        <v>44193</v>
      </c>
      <c r="B3888" s="67">
        <v>3.16</v>
      </c>
    </row>
    <row r="3889" spans="1:2" x14ac:dyDescent="0.2">
      <c r="A3889" s="68">
        <v>44194</v>
      </c>
      <c r="B3889" s="67">
        <v>3.16</v>
      </c>
    </row>
    <row r="3890" spans="1:2" x14ac:dyDescent="0.2">
      <c r="A3890" s="68">
        <v>44195</v>
      </c>
      <c r="B3890" s="67">
        <v>3.13</v>
      </c>
    </row>
    <row r="3891" spans="1:2" x14ac:dyDescent="0.2">
      <c r="A3891" s="68">
        <v>44196</v>
      </c>
      <c r="B3891" s="67">
        <v>3.11</v>
      </c>
    </row>
    <row r="3892" spans="1:2" x14ac:dyDescent="0.2">
      <c r="A3892" s="68">
        <v>44197</v>
      </c>
      <c r="B3892" s="69" t="e">
        <f>NA()</f>
        <v>#N/A</v>
      </c>
    </row>
    <row r="3893" spans="1:2" x14ac:dyDescent="0.2">
      <c r="A3893" s="68">
        <v>44200</v>
      </c>
      <c r="B3893" s="67">
        <v>3.12</v>
      </c>
    </row>
    <row r="3894" spans="1:2" x14ac:dyDescent="0.2">
      <c r="A3894" s="68">
        <v>44201</v>
      </c>
      <c r="B3894" s="67">
        <v>3.19</v>
      </c>
    </row>
    <row r="3895" spans="1:2" x14ac:dyDescent="0.2">
      <c r="A3895" s="68">
        <v>44202</v>
      </c>
      <c r="B3895" s="67">
        <v>3.31</v>
      </c>
    </row>
    <row r="3896" spans="1:2" x14ac:dyDescent="0.2">
      <c r="A3896" s="68">
        <v>44203</v>
      </c>
      <c r="B3896" s="67">
        <v>3.31</v>
      </c>
    </row>
    <row r="3897" spans="1:2" x14ac:dyDescent="0.2">
      <c r="A3897" s="68">
        <v>44204</v>
      </c>
      <c r="B3897" s="67">
        <v>3.32</v>
      </c>
    </row>
    <row r="3898" spans="1:2" x14ac:dyDescent="0.2">
      <c r="A3898" s="68">
        <v>44207</v>
      </c>
      <c r="B3898" s="67">
        <v>3.3</v>
      </c>
    </row>
    <row r="3899" spans="1:2" x14ac:dyDescent="0.2">
      <c r="A3899" s="68">
        <v>44208</v>
      </c>
      <c r="B3899" s="67">
        <v>3.31</v>
      </c>
    </row>
    <row r="3900" spans="1:2" x14ac:dyDescent="0.2">
      <c r="A3900" s="68">
        <v>44209</v>
      </c>
      <c r="B3900" s="67">
        <v>3.23</v>
      </c>
    </row>
    <row r="3901" spans="1:2" x14ac:dyDescent="0.2">
      <c r="A3901" s="68">
        <v>44210</v>
      </c>
      <c r="B3901" s="67">
        <v>3.27</v>
      </c>
    </row>
    <row r="3902" spans="1:2" x14ac:dyDescent="0.2">
      <c r="A3902" s="68">
        <v>44211</v>
      </c>
      <c r="B3902" s="67">
        <v>3.24</v>
      </c>
    </row>
    <row r="3903" spans="1:2" x14ac:dyDescent="0.2">
      <c r="A3903" s="68">
        <v>44214</v>
      </c>
      <c r="B3903" s="69" t="e">
        <f>NA()</f>
        <v>#N/A</v>
      </c>
    </row>
    <row r="3904" spans="1:2" x14ac:dyDescent="0.2">
      <c r="A3904" s="68">
        <v>44215</v>
      </c>
      <c r="B3904" s="67">
        <v>3.21</v>
      </c>
    </row>
    <row r="3905" spans="1:2" x14ac:dyDescent="0.2">
      <c r="A3905" s="68">
        <v>44216</v>
      </c>
      <c r="B3905" s="67">
        <v>3.21</v>
      </c>
    </row>
    <row r="3906" spans="1:2" x14ac:dyDescent="0.2">
      <c r="A3906" s="68">
        <v>44217</v>
      </c>
      <c r="B3906" s="67">
        <v>3.24</v>
      </c>
    </row>
    <row r="3907" spans="1:2" x14ac:dyDescent="0.2">
      <c r="A3907" s="68">
        <v>44218</v>
      </c>
      <c r="B3907" s="67">
        <v>3.24</v>
      </c>
    </row>
    <row r="3908" spans="1:2" x14ac:dyDescent="0.2">
      <c r="A3908" s="68">
        <v>44221</v>
      </c>
      <c r="B3908" s="67">
        <v>3.2</v>
      </c>
    </row>
    <row r="3909" spans="1:2" x14ac:dyDescent="0.2">
      <c r="A3909" s="68">
        <v>44222</v>
      </c>
      <c r="B3909" s="67">
        <v>3.21</v>
      </c>
    </row>
    <row r="3910" spans="1:2" x14ac:dyDescent="0.2">
      <c r="A3910" s="68">
        <v>44223</v>
      </c>
      <c r="B3910" s="67">
        <v>3.2</v>
      </c>
    </row>
    <row r="3911" spans="1:2" x14ac:dyDescent="0.2">
      <c r="A3911" s="68">
        <v>44224</v>
      </c>
      <c r="B3911" s="67">
        <v>3.24</v>
      </c>
    </row>
    <row r="3912" spans="1:2" x14ac:dyDescent="0.2">
      <c r="A3912" s="68">
        <v>44225</v>
      </c>
      <c r="B3912" s="67">
        <v>3.28</v>
      </c>
    </row>
    <row r="3913" spans="1:2" x14ac:dyDescent="0.2">
      <c r="A3913" s="68">
        <v>44228</v>
      </c>
      <c r="B3913" s="67">
        <v>3.28</v>
      </c>
    </row>
    <row r="3914" spans="1:2" x14ac:dyDescent="0.2">
      <c r="A3914" s="68">
        <v>44229</v>
      </c>
      <c r="B3914" s="67">
        <v>3.3</v>
      </c>
    </row>
    <row r="3915" spans="1:2" x14ac:dyDescent="0.2">
      <c r="A3915" s="68">
        <v>44230</v>
      </c>
      <c r="B3915" s="67">
        <v>3.32</v>
      </c>
    </row>
    <row r="3916" spans="1:2" x14ac:dyDescent="0.2">
      <c r="A3916" s="68">
        <v>44231</v>
      </c>
      <c r="B3916" s="67">
        <v>3.34</v>
      </c>
    </row>
    <row r="3917" spans="1:2" x14ac:dyDescent="0.2">
      <c r="A3917" s="68">
        <v>44232</v>
      </c>
      <c r="B3917" s="67">
        <v>3.37</v>
      </c>
    </row>
    <row r="3918" spans="1:2" x14ac:dyDescent="0.2">
      <c r="A3918" s="68">
        <v>44235</v>
      </c>
      <c r="B3918" s="67">
        <v>3.33</v>
      </c>
    </row>
    <row r="3919" spans="1:2" x14ac:dyDescent="0.2">
      <c r="A3919" s="68">
        <v>44236</v>
      </c>
      <c r="B3919" s="67">
        <v>3.33</v>
      </c>
    </row>
    <row r="3920" spans="1:2" x14ac:dyDescent="0.2">
      <c r="A3920" s="68">
        <v>44237</v>
      </c>
      <c r="B3920" s="67">
        <v>3.31</v>
      </c>
    </row>
    <row r="3921" spans="1:2" x14ac:dyDescent="0.2">
      <c r="A3921" s="68">
        <v>44238</v>
      </c>
      <c r="B3921" s="67">
        <v>3.34</v>
      </c>
    </row>
    <row r="3922" spans="1:2" x14ac:dyDescent="0.2">
      <c r="A3922" s="68">
        <v>44239</v>
      </c>
      <c r="B3922" s="67">
        <v>3.39</v>
      </c>
    </row>
    <row r="3923" spans="1:2" x14ac:dyDescent="0.2">
      <c r="A3923" s="68">
        <v>44242</v>
      </c>
      <c r="B3923" s="69" t="e">
        <f>NA()</f>
        <v>#N/A</v>
      </c>
    </row>
    <row r="3924" spans="1:2" x14ac:dyDescent="0.2">
      <c r="A3924" s="68">
        <v>44243</v>
      </c>
      <c r="B3924" s="67">
        <v>3.45</v>
      </c>
    </row>
    <row r="3925" spans="1:2" x14ac:dyDescent="0.2">
      <c r="A3925" s="68">
        <v>44244</v>
      </c>
      <c r="B3925" s="67">
        <v>3.42</v>
      </c>
    </row>
    <row r="3926" spans="1:2" x14ac:dyDescent="0.2">
      <c r="A3926" s="68">
        <v>44245</v>
      </c>
      <c r="B3926" s="67">
        <v>3.42</v>
      </c>
    </row>
    <row r="3927" spans="1:2" x14ac:dyDescent="0.2">
      <c r="A3927" s="68">
        <v>44246</v>
      </c>
      <c r="B3927" s="67">
        <v>3.48</v>
      </c>
    </row>
    <row r="3928" spans="1:2" x14ac:dyDescent="0.2">
      <c r="A3928" s="68">
        <v>44249</v>
      </c>
      <c r="B3928" s="67">
        <v>3.53</v>
      </c>
    </row>
    <row r="3929" spans="1:2" x14ac:dyDescent="0.2">
      <c r="A3929" s="68">
        <v>44250</v>
      </c>
      <c r="B3929" s="67">
        <v>3.57</v>
      </c>
    </row>
    <row r="3930" spans="1:2" x14ac:dyDescent="0.2">
      <c r="A3930" s="68">
        <v>44251</v>
      </c>
      <c r="B3930" s="67">
        <v>3.6</v>
      </c>
    </row>
    <row r="3931" spans="1:2" x14ac:dyDescent="0.2">
      <c r="A3931" s="68">
        <v>44252</v>
      </c>
      <c r="B3931" s="67">
        <v>3.66</v>
      </c>
    </row>
    <row r="3932" spans="1:2" x14ac:dyDescent="0.2">
      <c r="A3932" s="68">
        <v>44253</v>
      </c>
      <c r="B3932" s="67">
        <v>3.56</v>
      </c>
    </row>
    <row r="3933" spans="1:2" x14ac:dyDescent="0.2">
      <c r="A3933" s="68">
        <v>44256</v>
      </c>
      <c r="B3933" s="67">
        <v>3.58</v>
      </c>
    </row>
    <row r="3934" spans="1:2" x14ac:dyDescent="0.2">
      <c r="A3934" s="68">
        <v>44257</v>
      </c>
      <c r="B3934" s="67">
        <v>3.57</v>
      </c>
    </row>
    <row r="3935" spans="1:2" x14ac:dyDescent="0.2">
      <c r="A3935" s="68">
        <v>44258</v>
      </c>
      <c r="B3935" s="67">
        <v>3.61</v>
      </c>
    </row>
    <row r="3936" spans="1:2" x14ac:dyDescent="0.2">
      <c r="A3936" s="68">
        <v>44259</v>
      </c>
      <c r="B3936" s="67">
        <v>3.67</v>
      </c>
    </row>
    <row r="3937" spans="1:2" x14ac:dyDescent="0.2">
      <c r="A3937" s="68">
        <v>44260</v>
      </c>
      <c r="B3937" s="67">
        <v>3.69</v>
      </c>
    </row>
    <row r="3938" spans="1:2" x14ac:dyDescent="0.2">
      <c r="A3938" s="68">
        <v>44263</v>
      </c>
      <c r="B3938" s="67">
        <v>3.73</v>
      </c>
    </row>
    <row r="3939" spans="1:2" x14ac:dyDescent="0.2">
      <c r="A3939" s="68">
        <v>44264</v>
      </c>
      <c r="B3939" s="67">
        <v>3.71</v>
      </c>
    </row>
    <row r="3940" spans="1:2" x14ac:dyDescent="0.2">
      <c r="A3940" s="68">
        <v>44265</v>
      </c>
      <c r="B3940" s="67">
        <v>3.7</v>
      </c>
    </row>
    <row r="3941" spans="1:2" x14ac:dyDescent="0.2">
      <c r="A3941" s="68">
        <v>44266</v>
      </c>
      <c r="B3941" s="67">
        <v>3.72</v>
      </c>
    </row>
    <row r="3942" spans="1:2" x14ac:dyDescent="0.2">
      <c r="A3942" s="68">
        <v>44267</v>
      </c>
      <c r="B3942" s="67">
        <v>3.83</v>
      </c>
    </row>
    <row r="3943" spans="1:2" x14ac:dyDescent="0.2">
      <c r="A3943" s="68">
        <v>44270</v>
      </c>
      <c r="B3943" s="67">
        <v>3.8</v>
      </c>
    </row>
    <row r="3944" spans="1:2" x14ac:dyDescent="0.2">
      <c r="A3944" s="68">
        <v>44271</v>
      </c>
      <c r="B3944" s="67">
        <v>3.81</v>
      </c>
    </row>
    <row r="3945" spans="1:2" x14ac:dyDescent="0.2">
      <c r="A3945" s="68">
        <v>44272</v>
      </c>
      <c r="B3945" s="67">
        <v>3.86</v>
      </c>
    </row>
    <row r="3946" spans="1:2" x14ac:dyDescent="0.2">
      <c r="A3946" s="68">
        <v>44273</v>
      </c>
      <c r="B3946" s="67">
        <v>3.88</v>
      </c>
    </row>
    <row r="3947" spans="1:2" x14ac:dyDescent="0.2">
      <c r="A3947" s="68">
        <v>44274</v>
      </c>
      <c r="B3947" s="67">
        <v>3.84</v>
      </c>
    </row>
    <row r="3948" spans="1:2" x14ac:dyDescent="0.2">
      <c r="A3948" s="68">
        <v>44277</v>
      </c>
      <c r="B3948" s="67">
        <v>3.77</v>
      </c>
    </row>
    <row r="3949" spans="1:2" x14ac:dyDescent="0.2">
      <c r="A3949" s="68">
        <v>44278</v>
      </c>
      <c r="B3949" s="67">
        <v>3.74</v>
      </c>
    </row>
    <row r="3950" spans="1:2" x14ac:dyDescent="0.2">
      <c r="A3950" s="68">
        <v>44279</v>
      </c>
      <c r="B3950" s="67">
        <v>3.72</v>
      </c>
    </row>
    <row r="3951" spans="1:2" x14ac:dyDescent="0.2">
      <c r="A3951" s="68">
        <v>44280</v>
      </c>
      <c r="B3951" s="67">
        <v>3.74</v>
      </c>
    </row>
    <row r="3952" spans="1:2" x14ac:dyDescent="0.2">
      <c r="A3952" s="68">
        <v>44281</v>
      </c>
      <c r="B3952" s="67">
        <v>3.76</v>
      </c>
    </row>
    <row r="3953" spans="1:2" x14ac:dyDescent="0.2">
      <c r="A3953" s="68">
        <v>44284</v>
      </c>
      <c r="B3953" s="67">
        <v>3.81</v>
      </c>
    </row>
    <row r="3954" spans="1:2" x14ac:dyDescent="0.2">
      <c r="A3954" s="68">
        <v>44285</v>
      </c>
      <c r="B3954" s="67">
        <v>3.77</v>
      </c>
    </row>
    <row r="3955" spans="1:2" x14ac:dyDescent="0.2">
      <c r="A3955" s="68">
        <v>44286</v>
      </c>
      <c r="B3955" s="67">
        <v>3.77</v>
      </c>
    </row>
    <row r="3956" spans="1:2" x14ac:dyDescent="0.2">
      <c r="A3956" s="68">
        <v>44287</v>
      </c>
      <c r="B3956" s="67">
        <v>3.67</v>
      </c>
    </row>
    <row r="3957" spans="1:2" x14ac:dyDescent="0.2">
      <c r="A3957" s="68">
        <v>44288</v>
      </c>
      <c r="B3957" s="69" t="e">
        <f>NA()</f>
        <v>#N/A</v>
      </c>
    </row>
    <row r="3958" spans="1:2" x14ac:dyDescent="0.2">
      <c r="A3958" s="68">
        <v>44291</v>
      </c>
      <c r="B3958" s="67">
        <v>3.66</v>
      </c>
    </row>
    <row r="3959" spans="1:2" x14ac:dyDescent="0.2">
      <c r="A3959" s="68">
        <v>44292</v>
      </c>
      <c r="B3959" s="67">
        <v>3.62</v>
      </c>
    </row>
    <row r="3960" spans="1:2" x14ac:dyDescent="0.2">
      <c r="A3960" s="68">
        <v>44293</v>
      </c>
      <c r="B3960" s="67">
        <v>3.64</v>
      </c>
    </row>
    <row r="3961" spans="1:2" x14ac:dyDescent="0.2">
      <c r="A3961" s="68">
        <v>44294</v>
      </c>
      <c r="B3961" s="67">
        <v>3.62</v>
      </c>
    </row>
    <row r="3962" spans="1:2" x14ac:dyDescent="0.2">
      <c r="A3962" s="68">
        <v>44295</v>
      </c>
      <c r="B3962" s="67">
        <v>3.63</v>
      </c>
    </row>
    <row r="3963" spans="1:2" x14ac:dyDescent="0.2">
      <c r="A3963" s="68">
        <v>44298</v>
      </c>
      <c r="B3963" s="67">
        <v>3.64</v>
      </c>
    </row>
    <row r="3964" spans="1:2" x14ac:dyDescent="0.2">
      <c r="A3964" s="68">
        <v>44299</v>
      </c>
      <c r="B3964" s="67">
        <v>3.61</v>
      </c>
    </row>
    <row r="3965" spans="1:2" x14ac:dyDescent="0.2">
      <c r="A3965" s="68">
        <v>44300</v>
      </c>
      <c r="B3965" s="67">
        <v>3.62</v>
      </c>
    </row>
    <row r="3966" spans="1:2" x14ac:dyDescent="0.2">
      <c r="A3966" s="68">
        <v>44301</v>
      </c>
      <c r="B3966" s="67">
        <v>3.51</v>
      </c>
    </row>
    <row r="3967" spans="1:2" x14ac:dyDescent="0.2">
      <c r="A3967" s="68">
        <v>44302</v>
      </c>
      <c r="B3967" s="67">
        <v>3.56</v>
      </c>
    </row>
    <row r="3968" spans="1:2" x14ac:dyDescent="0.2">
      <c r="A3968" s="68">
        <v>44305</v>
      </c>
      <c r="B3968" s="67">
        <v>3.6</v>
      </c>
    </row>
    <row r="3969" spans="1:2" x14ac:dyDescent="0.2">
      <c r="A3969" s="68">
        <v>44306</v>
      </c>
      <c r="B3969" s="67">
        <v>3.58</v>
      </c>
    </row>
    <row r="3970" spans="1:2" x14ac:dyDescent="0.2">
      <c r="A3970" s="68">
        <v>44307</v>
      </c>
      <c r="B3970" s="67">
        <v>3.58</v>
      </c>
    </row>
    <row r="3971" spans="1:2" x14ac:dyDescent="0.2">
      <c r="A3971" s="68">
        <v>44308</v>
      </c>
      <c r="B3971" s="67">
        <v>3.56</v>
      </c>
    </row>
    <row r="3972" spans="1:2" x14ac:dyDescent="0.2">
      <c r="A3972" s="68">
        <v>44309</v>
      </c>
      <c r="B3972" s="67">
        <v>3.57</v>
      </c>
    </row>
    <row r="3973" spans="1:2" x14ac:dyDescent="0.2">
      <c r="A3973" s="68">
        <v>44312</v>
      </c>
      <c r="B3973" s="67">
        <v>3.56</v>
      </c>
    </row>
    <row r="3974" spans="1:2" x14ac:dyDescent="0.2">
      <c r="A3974" s="68">
        <v>44313</v>
      </c>
      <c r="B3974" s="67">
        <v>3.6</v>
      </c>
    </row>
    <row r="3975" spans="1:2" x14ac:dyDescent="0.2">
      <c r="A3975" s="68">
        <v>44314</v>
      </c>
      <c r="B3975" s="67">
        <v>3.61</v>
      </c>
    </row>
    <row r="3976" spans="1:2" x14ac:dyDescent="0.2">
      <c r="A3976" s="68">
        <v>44315</v>
      </c>
      <c r="B3976" s="67">
        <v>3.62</v>
      </c>
    </row>
    <row r="3977" spans="1:2" x14ac:dyDescent="0.2">
      <c r="A3977" s="68">
        <v>44316</v>
      </c>
      <c r="B3977" s="67">
        <v>3.61</v>
      </c>
    </row>
    <row r="3978" spans="1:2" x14ac:dyDescent="0.2">
      <c r="A3978" s="68">
        <v>44319</v>
      </c>
      <c r="B3978" s="67">
        <v>3.59</v>
      </c>
    </row>
    <row r="3979" spans="1:2" x14ac:dyDescent="0.2">
      <c r="A3979" s="68">
        <v>44320</v>
      </c>
      <c r="B3979" s="67">
        <v>3.58</v>
      </c>
    </row>
    <row r="3980" spans="1:2" x14ac:dyDescent="0.2">
      <c r="A3980" s="68">
        <v>44321</v>
      </c>
      <c r="B3980" s="67">
        <v>3.57</v>
      </c>
    </row>
    <row r="3981" spans="1:2" x14ac:dyDescent="0.2">
      <c r="A3981" s="68">
        <v>44322</v>
      </c>
      <c r="B3981" s="67">
        <v>3.54</v>
      </c>
    </row>
    <row r="3982" spans="1:2" x14ac:dyDescent="0.2">
      <c r="A3982" s="68">
        <v>44323</v>
      </c>
      <c r="B3982" s="67">
        <v>3.57</v>
      </c>
    </row>
    <row r="3983" spans="1:2" x14ac:dyDescent="0.2">
      <c r="A3983" s="68">
        <v>44326</v>
      </c>
      <c r="B3983" s="67">
        <v>3.61</v>
      </c>
    </row>
    <row r="3984" spans="1:2" x14ac:dyDescent="0.2">
      <c r="A3984" s="68">
        <v>44327</v>
      </c>
      <c r="B3984" s="67">
        <v>3.65</v>
      </c>
    </row>
    <row r="3985" spans="1:2" x14ac:dyDescent="0.2">
      <c r="A3985" s="68">
        <v>44328</v>
      </c>
      <c r="B3985" s="67">
        <v>3.71</v>
      </c>
    </row>
    <row r="3986" spans="1:2" x14ac:dyDescent="0.2">
      <c r="A3986" s="68">
        <v>44329</v>
      </c>
      <c r="B3986" s="67">
        <v>3.7</v>
      </c>
    </row>
    <row r="3987" spans="1:2" x14ac:dyDescent="0.2">
      <c r="A3987" s="68">
        <v>44330</v>
      </c>
      <c r="B3987" s="67">
        <v>3.66</v>
      </c>
    </row>
    <row r="3988" spans="1:2" x14ac:dyDescent="0.2">
      <c r="A3988" s="68">
        <v>44333</v>
      </c>
      <c r="B3988" s="67">
        <v>3.66</v>
      </c>
    </row>
    <row r="3989" spans="1:2" x14ac:dyDescent="0.2">
      <c r="A3989" s="68">
        <v>44334</v>
      </c>
      <c r="B3989" s="67">
        <v>3.67</v>
      </c>
    </row>
    <row r="3990" spans="1:2" x14ac:dyDescent="0.2">
      <c r="A3990" s="68">
        <v>44335</v>
      </c>
      <c r="B3990" s="67">
        <v>3.7</v>
      </c>
    </row>
    <row r="3991" spans="1:2" x14ac:dyDescent="0.2">
      <c r="A3991" s="68">
        <v>44336</v>
      </c>
      <c r="B3991" s="67">
        <v>3.65</v>
      </c>
    </row>
    <row r="3992" spans="1:2" x14ac:dyDescent="0.2">
      <c r="A3992" s="68">
        <v>44337</v>
      </c>
      <c r="B3992" s="67">
        <v>3.64</v>
      </c>
    </row>
    <row r="3993" spans="1:2" x14ac:dyDescent="0.2">
      <c r="A3993" s="68">
        <v>44340</v>
      </c>
      <c r="B3993" s="67">
        <v>3.61</v>
      </c>
    </row>
    <row r="3994" spans="1:2" x14ac:dyDescent="0.2">
      <c r="A3994" s="68">
        <v>44341</v>
      </c>
      <c r="B3994" s="67">
        <v>3.57</v>
      </c>
    </row>
    <row r="3995" spans="1:2" x14ac:dyDescent="0.2">
      <c r="A3995" s="68">
        <v>44342</v>
      </c>
      <c r="B3995" s="67">
        <v>3.56</v>
      </c>
    </row>
    <row r="3996" spans="1:2" x14ac:dyDescent="0.2">
      <c r="A3996" s="68">
        <v>44343</v>
      </c>
      <c r="B3996" s="67">
        <v>3.59</v>
      </c>
    </row>
    <row r="3997" spans="1:2" x14ac:dyDescent="0.2">
      <c r="A3997" s="68">
        <v>44344</v>
      </c>
      <c r="B3997" s="67">
        <v>3.57</v>
      </c>
    </row>
    <row r="3998" spans="1:2" x14ac:dyDescent="0.2">
      <c r="A3998" s="68">
        <v>44347</v>
      </c>
      <c r="B3998" s="69" t="e">
        <f>NA()</f>
        <v>#N/A</v>
      </c>
    </row>
    <row r="3999" spans="1:2" x14ac:dyDescent="0.2">
      <c r="A3999" s="68">
        <v>44348</v>
      </c>
      <c r="B3999" s="67">
        <v>3.59</v>
      </c>
    </row>
    <row r="4000" spans="1:2" x14ac:dyDescent="0.2">
      <c r="A4000" s="68">
        <v>44349</v>
      </c>
      <c r="B4000" s="67">
        <v>3.57</v>
      </c>
    </row>
    <row r="4001" spans="1:2" x14ac:dyDescent="0.2">
      <c r="A4001" s="68">
        <v>44350</v>
      </c>
      <c r="B4001" s="67">
        <v>3.59</v>
      </c>
    </row>
    <row r="4002" spans="1:2" x14ac:dyDescent="0.2">
      <c r="A4002" s="68">
        <v>44351</v>
      </c>
      <c r="B4002" s="67">
        <v>3.54</v>
      </c>
    </row>
    <row r="4003" spans="1:2" x14ac:dyDescent="0.2">
      <c r="A4003" s="68">
        <v>44354</v>
      </c>
      <c r="B4003" s="67">
        <v>3.55</v>
      </c>
    </row>
    <row r="4004" spans="1:2" x14ac:dyDescent="0.2">
      <c r="A4004" s="68">
        <v>44355</v>
      </c>
      <c r="B4004" s="67">
        <v>3.51</v>
      </c>
    </row>
    <row r="4005" spans="1:2" x14ac:dyDescent="0.2">
      <c r="A4005" s="68">
        <v>44356</v>
      </c>
      <c r="B4005" s="67">
        <v>3.46</v>
      </c>
    </row>
    <row r="4006" spans="1:2" x14ac:dyDescent="0.2">
      <c r="A4006" s="68">
        <v>44357</v>
      </c>
      <c r="B4006" s="67">
        <v>3.45</v>
      </c>
    </row>
    <row r="4007" spans="1:2" x14ac:dyDescent="0.2">
      <c r="A4007" s="68">
        <v>44358</v>
      </c>
      <c r="B4007" s="67">
        <v>3.44</v>
      </c>
    </row>
    <row r="4008" spans="1:2" x14ac:dyDescent="0.2">
      <c r="A4008" s="68">
        <v>44361</v>
      </c>
      <c r="B4008" s="67">
        <v>3.47</v>
      </c>
    </row>
    <row r="4009" spans="1:2" x14ac:dyDescent="0.2">
      <c r="A4009" s="68">
        <v>44362</v>
      </c>
      <c r="B4009" s="67">
        <v>3.47</v>
      </c>
    </row>
    <row r="4010" spans="1:2" x14ac:dyDescent="0.2">
      <c r="A4010" s="68">
        <v>44363</v>
      </c>
      <c r="B4010" s="67">
        <v>3.48</v>
      </c>
    </row>
    <row r="4011" spans="1:2" x14ac:dyDescent="0.2">
      <c r="A4011" s="68">
        <v>44364</v>
      </c>
      <c r="B4011" s="67">
        <v>3.36</v>
      </c>
    </row>
    <row r="4012" spans="1:2" x14ac:dyDescent="0.2">
      <c r="A4012" s="68">
        <v>44365</v>
      </c>
      <c r="B4012" s="67">
        <v>3.3</v>
      </c>
    </row>
    <row r="4013" spans="1:2" x14ac:dyDescent="0.2">
      <c r="A4013" s="68">
        <v>44368</v>
      </c>
      <c r="B4013" s="67">
        <v>3.38</v>
      </c>
    </row>
    <row r="4014" spans="1:2" x14ac:dyDescent="0.2">
      <c r="A4014" s="68">
        <v>44369</v>
      </c>
      <c r="B4014" s="67">
        <v>3.38</v>
      </c>
    </row>
    <row r="4015" spans="1:2" x14ac:dyDescent="0.2">
      <c r="A4015" s="68">
        <v>44370</v>
      </c>
      <c r="B4015" s="67">
        <v>3.39</v>
      </c>
    </row>
    <row r="4016" spans="1:2" x14ac:dyDescent="0.2">
      <c r="A4016" s="68">
        <v>44371</v>
      </c>
      <c r="B4016" s="67">
        <v>3.37</v>
      </c>
    </row>
    <row r="4017" spans="1:2" x14ac:dyDescent="0.2">
      <c r="A4017" s="68">
        <v>44372</v>
      </c>
      <c r="B4017" s="67">
        <v>3.44</v>
      </c>
    </row>
    <row r="4018" spans="1:2" x14ac:dyDescent="0.2">
      <c r="A4018" s="68">
        <v>44375</v>
      </c>
      <c r="B4018" s="67">
        <v>3.37</v>
      </c>
    </row>
    <row r="4019" spans="1:2" x14ac:dyDescent="0.2">
      <c r="A4019" s="68">
        <v>44376</v>
      </c>
      <c r="B4019" s="67">
        <v>3.36</v>
      </c>
    </row>
    <row r="4020" spans="1:2" x14ac:dyDescent="0.2">
      <c r="A4020" s="68">
        <v>44377</v>
      </c>
      <c r="B4020" s="67">
        <v>3.32</v>
      </c>
    </row>
    <row r="4021" spans="1:2" x14ac:dyDescent="0.2">
      <c r="A4021" s="68">
        <v>44378</v>
      </c>
      <c r="B4021" s="67">
        <v>3.34</v>
      </c>
    </row>
    <row r="4022" spans="1:2" x14ac:dyDescent="0.2">
      <c r="A4022" s="68">
        <v>44379</v>
      </c>
      <c r="B4022" s="67">
        <v>3.31</v>
      </c>
    </row>
    <row r="4023" spans="1:2" x14ac:dyDescent="0.2">
      <c r="A4023" s="68">
        <v>44382</v>
      </c>
      <c r="B4023" s="69" t="e">
        <f>NA()</f>
        <v>#N/A</v>
      </c>
    </row>
    <row r="4024" spans="1:2" x14ac:dyDescent="0.2">
      <c r="A4024" s="68">
        <v>44383</v>
      </c>
      <c r="B4024" s="67">
        <v>3.27</v>
      </c>
    </row>
    <row r="4025" spans="1:2" x14ac:dyDescent="0.2">
      <c r="A4025" s="68">
        <v>44384</v>
      </c>
      <c r="B4025" s="67">
        <v>3.22</v>
      </c>
    </row>
    <row r="4026" spans="1:2" x14ac:dyDescent="0.2">
      <c r="A4026" s="68">
        <v>44385</v>
      </c>
      <c r="B4026" s="67">
        <v>3.21</v>
      </c>
    </row>
    <row r="4027" spans="1:2" x14ac:dyDescent="0.2">
      <c r="A4027" s="68">
        <v>44386</v>
      </c>
      <c r="B4027" s="67">
        <v>3.28</v>
      </c>
    </row>
    <row r="4028" spans="1:2" x14ac:dyDescent="0.2">
      <c r="A4028" s="68">
        <v>44389</v>
      </c>
      <c r="B4028" s="67">
        <v>3.29</v>
      </c>
    </row>
    <row r="4029" spans="1:2" x14ac:dyDescent="0.2">
      <c r="A4029" s="68">
        <v>44390</v>
      </c>
      <c r="B4029" s="67">
        <v>3.33</v>
      </c>
    </row>
    <row r="4030" spans="1:2" x14ac:dyDescent="0.2">
      <c r="A4030" s="68">
        <v>44391</v>
      </c>
      <c r="B4030" s="67">
        <v>3.28</v>
      </c>
    </row>
    <row r="4031" spans="1:2" x14ac:dyDescent="0.2">
      <c r="A4031" s="68">
        <v>44392</v>
      </c>
      <c r="B4031" s="67">
        <v>3.23</v>
      </c>
    </row>
    <row r="4032" spans="1:2" x14ac:dyDescent="0.2">
      <c r="A4032" s="68">
        <v>44393</v>
      </c>
      <c r="B4032" s="67">
        <v>3.24</v>
      </c>
    </row>
    <row r="4033" spans="1:2" x14ac:dyDescent="0.2">
      <c r="A4033" s="68">
        <v>44396</v>
      </c>
      <c r="B4033" s="67">
        <v>3.16</v>
      </c>
    </row>
    <row r="4034" spans="1:2" x14ac:dyDescent="0.2">
      <c r="A4034" s="68">
        <v>44397</v>
      </c>
      <c r="B4034" s="67">
        <v>3.21</v>
      </c>
    </row>
    <row r="4035" spans="1:2" x14ac:dyDescent="0.2">
      <c r="A4035" s="68">
        <v>44398</v>
      </c>
      <c r="B4035" s="67">
        <v>3.26</v>
      </c>
    </row>
    <row r="4036" spans="1:2" x14ac:dyDescent="0.2">
      <c r="A4036" s="68">
        <v>44399</v>
      </c>
      <c r="B4036" s="67">
        <v>3.22</v>
      </c>
    </row>
    <row r="4037" spans="1:2" x14ac:dyDescent="0.2">
      <c r="A4037" s="68">
        <v>44400</v>
      </c>
      <c r="B4037" s="67">
        <v>3.23</v>
      </c>
    </row>
    <row r="4038" spans="1:2" x14ac:dyDescent="0.2">
      <c r="A4038" s="68">
        <v>44403</v>
      </c>
      <c r="B4038" s="67">
        <v>3.23</v>
      </c>
    </row>
    <row r="4039" spans="1:2" x14ac:dyDescent="0.2">
      <c r="A4039" s="68">
        <v>44404</v>
      </c>
      <c r="B4039" s="67">
        <v>3.2</v>
      </c>
    </row>
    <row r="4040" spans="1:2" x14ac:dyDescent="0.2">
      <c r="A4040" s="68">
        <v>44405</v>
      </c>
      <c r="B4040" s="67">
        <v>3.22</v>
      </c>
    </row>
    <row r="4041" spans="1:2" x14ac:dyDescent="0.2">
      <c r="A4041" s="68">
        <v>44406</v>
      </c>
      <c r="B4041" s="67">
        <v>3.22</v>
      </c>
    </row>
    <row r="4042" spans="1:2" x14ac:dyDescent="0.2">
      <c r="A4042" s="68">
        <v>44407</v>
      </c>
      <c r="B4042" s="67">
        <v>3.19</v>
      </c>
    </row>
    <row r="4043" spans="1:2" x14ac:dyDescent="0.2">
      <c r="A4043" s="68">
        <v>44410</v>
      </c>
      <c r="B4043" s="67">
        <v>3.15</v>
      </c>
    </row>
    <row r="4044" spans="1:2" x14ac:dyDescent="0.2">
      <c r="A4044" s="68">
        <v>44411</v>
      </c>
      <c r="B4044" s="67">
        <v>3.16</v>
      </c>
    </row>
    <row r="4045" spans="1:2" x14ac:dyDescent="0.2">
      <c r="A4045" s="68">
        <v>44412</v>
      </c>
      <c r="B4045" s="67">
        <v>3.15</v>
      </c>
    </row>
    <row r="4046" spans="1:2" x14ac:dyDescent="0.2">
      <c r="A4046" s="68">
        <v>44413</v>
      </c>
      <c r="B4046" s="67">
        <v>3.18</v>
      </c>
    </row>
    <row r="4047" spans="1:2" x14ac:dyDescent="0.2">
      <c r="A4047" s="68">
        <v>44414</v>
      </c>
      <c r="B4047" s="67">
        <v>3.25</v>
      </c>
    </row>
    <row r="4048" spans="1:2" x14ac:dyDescent="0.2">
      <c r="A4048" s="68">
        <v>44417</v>
      </c>
      <c r="B4048" s="67">
        <v>3.28</v>
      </c>
    </row>
    <row r="4049" spans="1:2" x14ac:dyDescent="0.2">
      <c r="A4049" s="68">
        <v>44418</v>
      </c>
      <c r="B4049" s="67">
        <v>3.31</v>
      </c>
    </row>
    <row r="4050" spans="1:2" x14ac:dyDescent="0.2">
      <c r="A4050" s="68">
        <v>44419</v>
      </c>
      <c r="B4050" s="67">
        <v>3.34</v>
      </c>
    </row>
    <row r="4051" spans="1:2" x14ac:dyDescent="0.2">
      <c r="A4051" s="68">
        <v>44420</v>
      </c>
      <c r="B4051" s="67">
        <v>3.35</v>
      </c>
    </row>
    <row r="4052" spans="1:2" x14ac:dyDescent="0.2">
      <c r="A4052" s="68">
        <v>44421</v>
      </c>
      <c r="B4052" s="67">
        <v>3.27</v>
      </c>
    </row>
    <row r="4053" spans="1:2" x14ac:dyDescent="0.2">
      <c r="A4053" s="68">
        <v>44424</v>
      </c>
      <c r="B4053" s="67">
        <v>3.23</v>
      </c>
    </row>
    <row r="4054" spans="1:2" x14ac:dyDescent="0.2">
      <c r="A4054" s="68">
        <v>44425</v>
      </c>
      <c r="B4054" s="67">
        <v>3.24</v>
      </c>
    </row>
    <row r="4055" spans="1:2" x14ac:dyDescent="0.2">
      <c r="A4055" s="68">
        <v>44426</v>
      </c>
      <c r="B4055" s="67">
        <v>3.24</v>
      </c>
    </row>
    <row r="4056" spans="1:2" x14ac:dyDescent="0.2">
      <c r="A4056" s="68">
        <v>44427</v>
      </c>
      <c r="B4056" s="67">
        <v>3.22</v>
      </c>
    </row>
    <row r="4057" spans="1:2" x14ac:dyDescent="0.2">
      <c r="A4057" s="68">
        <v>44428</v>
      </c>
      <c r="B4057" s="67">
        <v>3.22</v>
      </c>
    </row>
    <row r="4058" spans="1:2" x14ac:dyDescent="0.2">
      <c r="A4058" s="68">
        <v>44431</v>
      </c>
      <c r="B4058" s="67">
        <v>3.22</v>
      </c>
    </row>
    <row r="4059" spans="1:2" x14ac:dyDescent="0.2">
      <c r="A4059" s="68">
        <v>44432</v>
      </c>
      <c r="B4059" s="67">
        <v>3.24</v>
      </c>
    </row>
    <row r="4060" spans="1:2" x14ac:dyDescent="0.2">
      <c r="A4060" s="68">
        <v>44433</v>
      </c>
      <c r="B4060" s="67">
        <v>3.28</v>
      </c>
    </row>
    <row r="4061" spans="1:2" x14ac:dyDescent="0.2">
      <c r="A4061" s="68">
        <v>44434</v>
      </c>
      <c r="B4061" s="67">
        <v>3.26</v>
      </c>
    </row>
    <row r="4062" spans="1:2" x14ac:dyDescent="0.2">
      <c r="A4062" s="68">
        <v>44435</v>
      </c>
      <c r="B4062" s="67">
        <v>3.23</v>
      </c>
    </row>
    <row r="4063" spans="1:2" x14ac:dyDescent="0.2">
      <c r="A4063" s="68">
        <v>44438</v>
      </c>
      <c r="B4063" s="67">
        <v>3.21</v>
      </c>
    </row>
    <row r="4064" spans="1:2" x14ac:dyDescent="0.2">
      <c r="A4064" s="68">
        <v>44439</v>
      </c>
      <c r="B4064" s="67">
        <v>3.24</v>
      </c>
    </row>
    <row r="4065" spans="1:2" x14ac:dyDescent="0.2">
      <c r="A4065" s="68">
        <v>44440</v>
      </c>
      <c r="B4065" s="67">
        <v>3.23</v>
      </c>
    </row>
    <row r="4066" spans="1:2" x14ac:dyDescent="0.2">
      <c r="A4066" s="68">
        <v>44441</v>
      </c>
      <c r="B4066" s="67">
        <v>3.21</v>
      </c>
    </row>
    <row r="4067" spans="1:2" x14ac:dyDescent="0.2">
      <c r="A4067" s="68">
        <v>44442</v>
      </c>
      <c r="B4067" s="67">
        <v>3.24</v>
      </c>
    </row>
    <row r="4068" spans="1:2" x14ac:dyDescent="0.2">
      <c r="A4068" s="68">
        <v>44445</v>
      </c>
      <c r="B4068" s="69" t="e">
        <f>NA()</f>
        <v>#N/A</v>
      </c>
    </row>
    <row r="4069" spans="1:2" x14ac:dyDescent="0.2">
      <c r="A4069" s="68">
        <v>44446</v>
      </c>
      <c r="B4069" s="67">
        <v>3.29</v>
      </c>
    </row>
    <row r="4070" spans="1:2" x14ac:dyDescent="0.2">
      <c r="A4070" s="68">
        <v>44447</v>
      </c>
      <c r="B4070" s="67">
        <v>3.26</v>
      </c>
    </row>
    <row r="4071" spans="1:2" x14ac:dyDescent="0.2">
      <c r="A4071" s="68">
        <v>44448</v>
      </c>
      <c r="B4071" s="67">
        <v>3.2</v>
      </c>
    </row>
    <row r="4072" spans="1:2" x14ac:dyDescent="0.2">
      <c r="A4072" s="68">
        <v>44449</v>
      </c>
      <c r="B4072" s="67">
        <v>3.23</v>
      </c>
    </row>
    <row r="4073" spans="1:2" x14ac:dyDescent="0.2">
      <c r="A4073" s="68">
        <v>44452</v>
      </c>
      <c r="B4073" s="67">
        <v>3.2</v>
      </c>
    </row>
    <row r="4074" spans="1:2" x14ac:dyDescent="0.2">
      <c r="A4074" s="68">
        <v>44453</v>
      </c>
      <c r="B4074" s="67">
        <v>3.15</v>
      </c>
    </row>
    <row r="4075" spans="1:2" x14ac:dyDescent="0.2">
      <c r="A4075" s="68">
        <v>44454</v>
      </c>
      <c r="B4075" s="67">
        <v>3.16</v>
      </c>
    </row>
    <row r="4076" spans="1:2" x14ac:dyDescent="0.2">
      <c r="A4076" s="68">
        <v>44455</v>
      </c>
      <c r="B4076" s="67">
        <v>3.18</v>
      </c>
    </row>
    <row r="4077" spans="1:2" x14ac:dyDescent="0.2">
      <c r="A4077" s="68">
        <v>44456</v>
      </c>
      <c r="B4077" s="67">
        <v>3.2</v>
      </c>
    </row>
    <row r="4078" spans="1:2" x14ac:dyDescent="0.2">
      <c r="A4078" s="68">
        <v>44459</v>
      </c>
      <c r="B4078" s="67">
        <v>3.15</v>
      </c>
    </row>
    <row r="4079" spans="1:2" x14ac:dyDescent="0.2">
      <c r="A4079" s="68">
        <v>44460</v>
      </c>
      <c r="B4079" s="67">
        <v>3.16</v>
      </c>
    </row>
    <row r="4080" spans="1:2" x14ac:dyDescent="0.2">
      <c r="A4080" s="68">
        <v>44461</v>
      </c>
      <c r="B4080" s="67">
        <v>3.15</v>
      </c>
    </row>
    <row r="4081" spans="1:2" x14ac:dyDescent="0.2">
      <c r="A4081" s="68">
        <v>44462</v>
      </c>
      <c r="B4081" s="67">
        <v>3.22</v>
      </c>
    </row>
    <row r="4082" spans="1:2" x14ac:dyDescent="0.2">
      <c r="A4082" s="68">
        <v>44463</v>
      </c>
      <c r="B4082" s="67">
        <v>3.27</v>
      </c>
    </row>
    <row r="4083" spans="1:2" x14ac:dyDescent="0.2">
      <c r="A4083" s="68">
        <v>44466</v>
      </c>
      <c r="B4083" s="67">
        <v>3.26</v>
      </c>
    </row>
    <row r="4084" spans="1:2" x14ac:dyDescent="0.2">
      <c r="A4084" s="68">
        <v>44467</v>
      </c>
      <c r="B4084" s="67">
        <v>3.34</v>
      </c>
    </row>
    <row r="4085" spans="1:2" x14ac:dyDescent="0.2">
      <c r="A4085" s="68">
        <v>44468</v>
      </c>
      <c r="B4085" s="67">
        <v>3.36</v>
      </c>
    </row>
    <row r="4086" spans="1:2" x14ac:dyDescent="0.2">
      <c r="A4086" s="68">
        <v>44469</v>
      </c>
      <c r="B4086" s="67">
        <v>3.37</v>
      </c>
    </row>
    <row r="4087" spans="1:2" x14ac:dyDescent="0.2">
      <c r="A4087" s="68">
        <v>44470</v>
      </c>
      <c r="B4087" s="67">
        <v>3.33</v>
      </c>
    </row>
    <row r="4088" spans="1:2" x14ac:dyDescent="0.2">
      <c r="A4088" s="68">
        <v>44473</v>
      </c>
      <c r="B4088" s="67">
        <v>3.34</v>
      </c>
    </row>
    <row r="4089" spans="1:2" x14ac:dyDescent="0.2">
      <c r="A4089" s="68">
        <v>44474</v>
      </c>
      <c r="B4089" s="67">
        <v>3.38</v>
      </c>
    </row>
    <row r="4090" spans="1:2" x14ac:dyDescent="0.2">
      <c r="A4090" s="68">
        <v>44475</v>
      </c>
      <c r="B4090" s="67">
        <v>3.37</v>
      </c>
    </row>
    <row r="4091" spans="1:2" x14ac:dyDescent="0.2">
      <c r="A4091" s="68">
        <v>44476</v>
      </c>
      <c r="B4091" s="67">
        <v>3.43</v>
      </c>
    </row>
    <row r="4092" spans="1:2" x14ac:dyDescent="0.2">
      <c r="A4092" s="68">
        <v>44477</v>
      </c>
      <c r="B4092" s="67">
        <v>3.45</v>
      </c>
    </row>
    <row r="4093" spans="1:2" x14ac:dyDescent="0.2">
      <c r="A4093" s="68">
        <v>44480</v>
      </c>
      <c r="B4093" s="69" t="e">
        <f>NA()</f>
        <v>#N/A</v>
      </c>
    </row>
    <row r="4094" spans="1:2" x14ac:dyDescent="0.2">
      <c r="A4094" s="68">
        <v>44481</v>
      </c>
      <c r="B4094" s="67">
        <v>3.41</v>
      </c>
    </row>
    <row r="4095" spans="1:2" x14ac:dyDescent="0.2">
      <c r="A4095" s="68">
        <v>44482</v>
      </c>
      <c r="B4095" s="67">
        <v>3.35</v>
      </c>
    </row>
    <row r="4096" spans="1:2" x14ac:dyDescent="0.2">
      <c r="A4096" s="68">
        <v>44483</v>
      </c>
      <c r="B4096" s="67">
        <v>3.33</v>
      </c>
    </row>
    <row r="4097" spans="1:2" x14ac:dyDescent="0.2">
      <c r="A4097" s="68">
        <v>44484</v>
      </c>
      <c r="B4097" s="67">
        <v>3.35</v>
      </c>
    </row>
    <row r="4098" spans="1:2" x14ac:dyDescent="0.2">
      <c r="A4098" s="68">
        <v>44487</v>
      </c>
      <c r="B4098" s="67">
        <v>3.31</v>
      </c>
    </row>
    <row r="4099" spans="1:2" x14ac:dyDescent="0.2">
      <c r="A4099" s="68">
        <v>44488</v>
      </c>
      <c r="B4099" s="67">
        <v>3.37</v>
      </c>
    </row>
    <row r="4100" spans="1:2" x14ac:dyDescent="0.2">
      <c r="A4100" s="68">
        <v>44489</v>
      </c>
      <c r="B4100" s="67">
        <v>3.4</v>
      </c>
    </row>
    <row r="4101" spans="1:2" x14ac:dyDescent="0.2">
      <c r="A4101" s="68">
        <v>44490</v>
      </c>
      <c r="B4101" s="67">
        <v>3.42</v>
      </c>
    </row>
    <row r="4102" spans="1:2" x14ac:dyDescent="0.2">
      <c r="A4102" s="68">
        <v>44491</v>
      </c>
      <c r="B4102" s="67">
        <v>3.38</v>
      </c>
    </row>
    <row r="4103" spans="1:2" x14ac:dyDescent="0.2">
      <c r="A4103" s="68">
        <v>44494</v>
      </c>
      <c r="B4103" s="67">
        <v>3.37</v>
      </c>
    </row>
    <row r="4104" spans="1:2" x14ac:dyDescent="0.2">
      <c r="A4104" s="68">
        <v>44495</v>
      </c>
      <c r="B4104" s="67">
        <v>3.34</v>
      </c>
    </row>
    <row r="4105" spans="1:2" x14ac:dyDescent="0.2">
      <c r="A4105" s="68">
        <v>44496</v>
      </c>
      <c r="B4105" s="67">
        <v>3.23</v>
      </c>
    </row>
    <row r="4106" spans="1:2" x14ac:dyDescent="0.2">
      <c r="A4106" s="68">
        <v>44497</v>
      </c>
      <c r="B4106" s="67">
        <v>3.26</v>
      </c>
    </row>
    <row r="4107" spans="1:2" x14ac:dyDescent="0.2">
      <c r="A4107" s="68">
        <v>44498</v>
      </c>
      <c r="B4107" s="67">
        <v>3.24</v>
      </c>
    </row>
    <row r="4108" spans="1:2" x14ac:dyDescent="0.2">
      <c r="A4108" s="68">
        <v>44501</v>
      </c>
      <c r="B4108" s="67">
        <v>3.27</v>
      </c>
    </row>
    <row r="4109" spans="1:2" x14ac:dyDescent="0.2">
      <c r="A4109" s="68">
        <v>44502</v>
      </c>
      <c r="B4109" s="67">
        <v>3.27</v>
      </c>
    </row>
    <row r="4110" spans="1:2" x14ac:dyDescent="0.2">
      <c r="A4110" s="68">
        <v>44503</v>
      </c>
      <c r="B4110" s="67">
        <v>3.3</v>
      </c>
    </row>
    <row r="4111" spans="1:2" x14ac:dyDescent="0.2">
      <c r="A4111" s="68">
        <v>44504</v>
      </c>
      <c r="B4111" s="67">
        <v>3.26</v>
      </c>
    </row>
    <row r="4112" spans="1:2" x14ac:dyDescent="0.2">
      <c r="A4112" s="68">
        <v>44505</v>
      </c>
      <c r="B4112" s="67">
        <v>3.18</v>
      </c>
    </row>
    <row r="4113" spans="1:2" x14ac:dyDescent="0.2">
      <c r="A4113" s="68">
        <v>44508</v>
      </c>
      <c r="B4113" s="67">
        <v>3.18</v>
      </c>
    </row>
    <row r="4114" spans="1:2" x14ac:dyDescent="0.2">
      <c r="A4114" s="68">
        <v>44509</v>
      </c>
      <c r="B4114" s="67">
        <v>3.13</v>
      </c>
    </row>
    <row r="4115" spans="1:2" x14ac:dyDescent="0.2">
      <c r="A4115" s="68">
        <v>44510</v>
      </c>
      <c r="B4115" s="67">
        <v>3.22</v>
      </c>
    </row>
    <row r="4116" spans="1:2" x14ac:dyDescent="0.2">
      <c r="A4116" s="68">
        <v>44511</v>
      </c>
      <c r="B4116" s="67">
        <v>3.23</v>
      </c>
    </row>
    <row r="4117" spans="1:2" x14ac:dyDescent="0.2">
      <c r="A4117" s="68">
        <v>44512</v>
      </c>
      <c r="B4117" s="67">
        <v>3.27</v>
      </c>
    </row>
    <row r="4118" spans="1:2" x14ac:dyDescent="0.2">
      <c r="A4118" s="68">
        <v>44515</v>
      </c>
      <c r="B4118" s="67">
        <v>3.33</v>
      </c>
    </row>
    <row r="4119" spans="1:2" x14ac:dyDescent="0.2">
      <c r="A4119" s="68">
        <v>44516</v>
      </c>
      <c r="B4119" s="67">
        <v>3.35</v>
      </c>
    </row>
    <row r="4120" spans="1:2" x14ac:dyDescent="0.2">
      <c r="A4120" s="68">
        <v>44517</v>
      </c>
      <c r="B4120" s="67">
        <v>3.34</v>
      </c>
    </row>
    <row r="4121" spans="1:2" x14ac:dyDescent="0.2">
      <c r="A4121" s="68">
        <v>44518</v>
      </c>
      <c r="B4121" s="67">
        <v>3.32</v>
      </c>
    </row>
    <row r="4122" spans="1:2" x14ac:dyDescent="0.2">
      <c r="A4122" s="68">
        <v>44519</v>
      </c>
      <c r="B4122" s="67">
        <v>3.27</v>
      </c>
    </row>
    <row r="4123" spans="1:2" x14ac:dyDescent="0.2">
      <c r="A4123" s="68">
        <v>44522</v>
      </c>
      <c r="B4123" s="67">
        <v>3.34</v>
      </c>
    </row>
    <row r="4124" spans="1:2" x14ac:dyDescent="0.2">
      <c r="A4124" s="68">
        <v>44523</v>
      </c>
      <c r="B4124" s="67">
        <v>3.4</v>
      </c>
    </row>
    <row r="4125" spans="1:2" x14ac:dyDescent="0.2">
      <c r="A4125" s="68">
        <v>44524</v>
      </c>
      <c r="B4125" s="67">
        <v>3.36</v>
      </c>
    </row>
    <row r="4126" spans="1:2" x14ac:dyDescent="0.2">
      <c r="A4126" s="68">
        <v>44525</v>
      </c>
      <c r="B4126" s="69" t="e">
        <f>NA()</f>
        <v>#N/A</v>
      </c>
    </row>
    <row r="4127" spans="1:2" x14ac:dyDescent="0.2">
      <c r="A4127" s="68">
        <v>44526</v>
      </c>
      <c r="B4127" s="67">
        <v>3.3</v>
      </c>
    </row>
    <row r="4128" spans="1:2" x14ac:dyDescent="0.2">
      <c r="A4128" s="68">
        <v>44529</v>
      </c>
      <c r="B4128" s="67">
        <v>3.33</v>
      </c>
    </row>
    <row r="4129" spans="1:2" x14ac:dyDescent="0.2">
      <c r="A4129" s="68">
        <v>44530</v>
      </c>
      <c r="B4129" s="67">
        <v>3.24</v>
      </c>
    </row>
    <row r="4130" spans="1:2" x14ac:dyDescent="0.2">
      <c r="A4130" s="68">
        <v>44531</v>
      </c>
      <c r="B4130" s="67">
        <v>3.24</v>
      </c>
    </row>
    <row r="4131" spans="1:2" x14ac:dyDescent="0.2">
      <c r="A4131" s="68">
        <v>44532</v>
      </c>
      <c r="B4131" s="67">
        <v>3.24</v>
      </c>
    </row>
    <row r="4132" spans="1:2" x14ac:dyDescent="0.2">
      <c r="A4132" s="68">
        <v>44533</v>
      </c>
      <c r="B4132" s="67">
        <v>3.16</v>
      </c>
    </row>
    <row r="4133" spans="1:2" x14ac:dyDescent="0.2">
      <c r="A4133" s="68">
        <v>44536</v>
      </c>
      <c r="B4133" s="67">
        <v>3.22</v>
      </c>
    </row>
    <row r="4134" spans="1:2" x14ac:dyDescent="0.2">
      <c r="A4134" s="68">
        <v>44537</v>
      </c>
      <c r="B4134" s="67">
        <v>3.23</v>
      </c>
    </row>
    <row r="4135" spans="1:2" x14ac:dyDescent="0.2">
      <c r="A4135" s="68">
        <v>44538</v>
      </c>
      <c r="B4135" s="67">
        <v>3.31</v>
      </c>
    </row>
    <row r="4136" spans="1:2" x14ac:dyDescent="0.2">
      <c r="A4136" s="68">
        <v>44539</v>
      </c>
      <c r="B4136" s="67">
        <v>3.3</v>
      </c>
    </row>
    <row r="4137" spans="1:2" x14ac:dyDescent="0.2">
      <c r="A4137" s="68">
        <v>44540</v>
      </c>
      <c r="B4137" s="67">
        <v>3.31</v>
      </c>
    </row>
    <row r="4138" spans="1:2" x14ac:dyDescent="0.2">
      <c r="A4138" s="68">
        <v>44543</v>
      </c>
      <c r="B4138" s="67">
        <v>3.24</v>
      </c>
    </row>
    <row r="4139" spans="1:2" x14ac:dyDescent="0.2">
      <c r="A4139" s="68">
        <v>44544</v>
      </c>
      <c r="B4139" s="67">
        <v>3.26</v>
      </c>
    </row>
    <row r="4140" spans="1:2" x14ac:dyDescent="0.2">
      <c r="A4140" s="68">
        <v>44545</v>
      </c>
      <c r="B4140" s="67">
        <v>3.3</v>
      </c>
    </row>
    <row r="4141" spans="1:2" x14ac:dyDescent="0.2">
      <c r="A4141" s="68">
        <v>44546</v>
      </c>
      <c r="B4141" s="67">
        <v>3.31</v>
      </c>
    </row>
    <row r="4142" spans="1:2" x14ac:dyDescent="0.2">
      <c r="A4142" s="68">
        <v>44547</v>
      </c>
      <c r="B4142" s="67">
        <v>3.28</v>
      </c>
    </row>
    <row r="4143" spans="1:2" x14ac:dyDescent="0.2">
      <c r="A4143" s="68">
        <v>44550</v>
      </c>
      <c r="B4143" s="67">
        <v>3.32</v>
      </c>
    </row>
    <row r="4144" spans="1:2" x14ac:dyDescent="0.2">
      <c r="A4144" s="68">
        <v>44551</v>
      </c>
      <c r="B4144" s="67">
        <v>3.36</v>
      </c>
    </row>
    <row r="4145" spans="1:2" x14ac:dyDescent="0.2">
      <c r="A4145" s="68">
        <v>44552</v>
      </c>
      <c r="B4145" s="67">
        <v>3.32</v>
      </c>
    </row>
    <row r="4146" spans="1:2" x14ac:dyDescent="0.2">
      <c r="A4146" s="68">
        <v>44553</v>
      </c>
      <c r="B4146" s="67">
        <v>3.36</v>
      </c>
    </row>
    <row r="4147" spans="1:2" x14ac:dyDescent="0.2">
      <c r="A4147" s="68">
        <v>44554</v>
      </c>
      <c r="B4147" s="69" t="e">
        <f>NA()</f>
        <v>#N/A</v>
      </c>
    </row>
    <row r="4148" spans="1:2" x14ac:dyDescent="0.2">
      <c r="A4148" s="68">
        <v>44557</v>
      </c>
      <c r="B4148" s="67">
        <v>3.34</v>
      </c>
    </row>
    <row r="4149" spans="1:2" x14ac:dyDescent="0.2">
      <c r="A4149" s="68">
        <v>44558</v>
      </c>
      <c r="B4149" s="67">
        <v>3.35</v>
      </c>
    </row>
    <row r="4150" spans="1:2" x14ac:dyDescent="0.2">
      <c r="A4150" s="68">
        <v>44559</v>
      </c>
      <c r="B4150" s="67">
        <v>3.4</v>
      </c>
    </row>
    <row r="4151" spans="1:2" x14ac:dyDescent="0.2">
      <c r="A4151" s="68">
        <v>44560</v>
      </c>
      <c r="B4151" s="67">
        <v>3.37</v>
      </c>
    </row>
    <row r="4152" spans="1:2" x14ac:dyDescent="0.2">
      <c r="A4152" s="68">
        <v>44561</v>
      </c>
      <c r="B4152" s="69" t="e">
        <f>NA()</f>
        <v>#N/A</v>
      </c>
    </row>
    <row r="4153" spans="1:2" x14ac:dyDescent="0.2">
      <c r="A4153" s="68">
        <v>44564</v>
      </c>
      <c r="B4153" s="67">
        <v>3.45</v>
      </c>
    </row>
    <row r="4154" spans="1:2" x14ac:dyDescent="0.2">
      <c r="A4154" s="68">
        <v>44565</v>
      </c>
      <c r="B4154" s="67">
        <v>3.5</v>
      </c>
    </row>
    <row r="4155" spans="1:2" x14ac:dyDescent="0.2">
      <c r="A4155" s="68">
        <v>44566</v>
      </c>
      <c r="B4155" s="67">
        <v>3.51</v>
      </c>
    </row>
    <row r="4156" spans="1:2" x14ac:dyDescent="0.2">
      <c r="A4156" s="68">
        <v>44567</v>
      </c>
      <c r="B4156" s="67">
        <v>3.51</v>
      </c>
    </row>
    <row r="4157" spans="1:2" x14ac:dyDescent="0.2">
      <c r="A4157" s="68">
        <v>44568</v>
      </c>
      <c r="B4157" s="67">
        <v>3.54</v>
      </c>
    </row>
    <row r="4158" spans="1:2" x14ac:dyDescent="0.2">
      <c r="A4158" s="68">
        <v>44571</v>
      </c>
      <c r="B4158" s="67">
        <v>3.54</v>
      </c>
    </row>
    <row r="4159" spans="1:2" x14ac:dyDescent="0.2">
      <c r="A4159" s="68">
        <v>44572</v>
      </c>
      <c r="B4159" s="67">
        <v>3.51</v>
      </c>
    </row>
    <row r="4160" spans="1:2" x14ac:dyDescent="0.2">
      <c r="A4160" s="68">
        <v>44573</v>
      </c>
      <c r="B4160" s="67">
        <v>3.51</v>
      </c>
    </row>
    <row r="4161" spans="1:2" x14ac:dyDescent="0.2">
      <c r="A4161" s="68">
        <v>44574</v>
      </c>
      <c r="B4161" s="67">
        <v>3.5</v>
      </c>
    </row>
    <row r="4162" spans="1:2" x14ac:dyDescent="0.2">
      <c r="A4162" s="68">
        <v>44575</v>
      </c>
      <c r="B4162" s="67">
        <v>3.57</v>
      </c>
    </row>
    <row r="4163" spans="1:2" x14ac:dyDescent="0.2">
      <c r="A4163" s="68">
        <v>44578</v>
      </c>
      <c r="B4163" s="69" t="e">
        <f>NA()</f>
        <v>#N/A</v>
      </c>
    </row>
    <row r="4164" spans="1:2" x14ac:dyDescent="0.2">
      <c r="A4164" s="68">
        <v>44579</v>
      </c>
      <c r="B4164" s="67">
        <v>3.65</v>
      </c>
    </row>
    <row r="4165" spans="1:2" x14ac:dyDescent="0.2">
      <c r="A4165" s="68">
        <v>44580</v>
      </c>
      <c r="B4165" s="67">
        <v>3.6</v>
      </c>
    </row>
    <row r="4166" spans="1:2" x14ac:dyDescent="0.2">
      <c r="A4166" s="68">
        <v>44581</v>
      </c>
      <c r="B4166" s="67">
        <v>3.62</v>
      </c>
    </row>
    <row r="4167" spans="1:2" x14ac:dyDescent="0.2">
      <c r="A4167" s="68">
        <v>44582</v>
      </c>
      <c r="B4167" s="67">
        <v>3.59</v>
      </c>
    </row>
    <row r="4168" spans="1:2" x14ac:dyDescent="0.2">
      <c r="A4168" s="68">
        <v>44585</v>
      </c>
      <c r="B4168" s="67">
        <v>3.64</v>
      </c>
    </row>
    <row r="4169" spans="1:2" x14ac:dyDescent="0.2">
      <c r="A4169" s="68">
        <v>44586</v>
      </c>
      <c r="B4169" s="67">
        <v>3.69</v>
      </c>
    </row>
    <row r="4170" spans="1:2" x14ac:dyDescent="0.2">
      <c r="A4170" s="68">
        <v>44587</v>
      </c>
      <c r="B4170" s="67">
        <v>3.69</v>
      </c>
    </row>
    <row r="4171" spans="1:2" x14ac:dyDescent="0.2">
      <c r="A4171" s="68">
        <v>44588</v>
      </c>
      <c r="B4171" s="67">
        <v>3.67</v>
      </c>
    </row>
    <row r="4172" spans="1:2" x14ac:dyDescent="0.2">
      <c r="A4172" s="68">
        <v>44589</v>
      </c>
      <c r="B4172" s="67">
        <v>3.69</v>
      </c>
    </row>
    <row r="4173" spans="1:2" x14ac:dyDescent="0.2">
      <c r="A4173" s="68">
        <v>44592</v>
      </c>
      <c r="B4173" s="67">
        <v>3.72</v>
      </c>
    </row>
    <row r="4174" spans="1:2" x14ac:dyDescent="0.2">
      <c r="A4174" s="68">
        <v>44593</v>
      </c>
      <c r="B4174" s="67">
        <v>3.73</v>
      </c>
    </row>
    <row r="4175" spans="1:2" x14ac:dyDescent="0.2">
      <c r="A4175" s="68">
        <v>44594</v>
      </c>
      <c r="B4175" s="67">
        <v>3.69</v>
      </c>
    </row>
    <row r="4176" spans="1:2" x14ac:dyDescent="0.2">
      <c r="A4176" s="68">
        <v>44595</v>
      </c>
      <c r="B4176" s="67">
        <v>3.74</v>
      </c>
    </row>
    <row r="4177" spans="1:2" x14ac:dyDescent="0.2">
      <c r="A4177" s="68">
        <v>44596</v>
      </c>
      <c r="B4177" s="67">
        <v>3.85</v>
      </c>
    </row>
    <row r="4178" spans="1:2" x14ac:dyDescent="0.2">
      <c r="A4178" s="68">
        <v>44599</v>
      </c>
      <c r="B4178" s="67">
        <v>3.85</v>
      </c>
    </row>
    <row r="4179" spans="1:2" x14ac:dyDescent="0.2">
      <c r="A4179" s="68">
        <v>44600</v>
      </c>
      <c r="B4179" s="67">
        <v>3.87</v>
      </c>
    </row>
    <row r="4180" spans="1:2" x14ac:dyDescent="0.2">
      <c r="A4180" s="68">
        <v>44601</v>
      </c>
      <c r="B4180" s="67">
        <v>3.86</v>
      </c>
    </row>
    <row r="4181" spans="1:2" x14ac:dyDescent="0.2">
      <c r="A4181" s="68">
        <v>44602</v>
      </c>
      <c r="B4181" s="67">
        <v>3.94</v>
      </c>
    </row>
    <row r="4182" spans="1:2" x14ac:dyDescent="0.2">
      <c r="A4182" s="68">
        <v>44603</v>
      </c>
      <c r="B4182" s="67">
        <v>3.92</v>
      </c>
    </row>
    <row r="4183" spans="1:2" x14ac:dyDescent="0.2">
      <c r="A4183" s="68">
        <v>44606</v>
      </c>
      <c r="B4183" s="67">
        <v>3.98</v>
      </c>
    </row>
    <row r="4184" spans="1:2" x14ac:dyDescent="0.2">
      <c r="A4184" s="68">
        <v>44607</v>
      </c>
      <c r="B4184" s="67">
        <v>4.04</v>
      </c>
    </row>
    <row r="4185" spans="1:2" x14ac:dyDescent="0.2">
      <c r="A4185" s="68">
        <v>44608</v>
      </c>
      <c r="B4185" s="67">
        <v>4.08</v>
      </c>
    </row>
    <row r="4186" spans="1:2" x14ac:dyDescent="0.2">
      <c r="A4186" s="68">
        <v>44609</v>
      </c>
      <c r="B4186" s="67">
        <v>4.09</v>
      </c>
    </row>
    <row r="4187" spans="1:2" x14ac:dyDescent="0.2">
      <c r="A4187" s="68">
        <v>44610</v>
      </c>
      <c r="B4187" s="67">
        <v>4.05</v>
      </c>
    </row>
    <row r="4188" spans="1:2" x14ac:dyDescent="0.2">
      <c r="A4188" s="68">
        <v>44613</v>
      </c>
      <c r="B4188" s="69" t="e">
        <f>NA()</f>
        <v>#N/A</v>
      </c>
    </row>
    <row r="4189" spans="1:2" x14ac:dyDescent="0.2">
      <c r="A4189" s="68">
        <v>44614</v>
      </c>
      <c r="B4189" s="67">
        <v>4.07</v>
      </c>
    </row>
    <row r="4190" spans="1:2" x14ac:dyDescent="0.2">
      <c r="A4190" s="68">
        <v>44615</v>
      </c>
      <c r="B4190" s="67">
        <v>4.09</v>
      </c>
    </row>
    <row r="4191" spans="1:2" x14ac:dyDescent="0.2">
      <c r="A4191" s="68">
        <v>44616</v>
      </c>
      <c r="B4191" s="67">
        <v>4.2</v>
      </c>
    </row>
    <row r="4192" spans="1:2" x14ac:dyDescent="0.2">
      <c r="A4192" s="68">
        <v>44617</v>
      </c>
      <c r="B4192" s="67">
        <v>4.17</v>
      </c>
    </row>
    <row r="4193" spans="1:2" x14ac:dyDescent="0.2">
      <c r="A4193" s="68">
        <v>44620</v>
      </c>
      <c r="B4193" s="67">
        <v>4.17</v>
      </c>
    </row>
    <row r="4194" spans="1:2" x14ac:dyDescent="0.2">
      <c r="A4194" s="68">
        <v>44621</v>
      </c>
      <c r="B4194" s="67">
        <v>3.97</v>
      </c>
    </row>
    <row r="4195" spans="1:2" x14ac:dyDescent="0.2">
      <c r="A4195" s="68">
        <v>44622</v>
      </c>
      <c r="B4195" s="67">
        <v>4.0999999999999996</v>
      </c>
    </row>
    <row r="4196" spans="1:2" x14ac:dyDescent="0.2">
      <c r="A4196" s="68">
        <v>44623</v>
      </c>
      <c r="B4196" s="67">
        <v>4.0999999999999996</v>
      </c>
    </row>
    <row r="4197" spans="1:2" x14ac:dyDescent="0.2">
      <c r="A4197" s="68">
        <v>44624</v>
      </c>
      <c r="B4197" s="67">
        <v>4.05</v>
      </c>
    </row>
    <row r="4198" spans="1:2" x14ac:dyDescent="0.2">
      <c r="A4198" s="68">
        <v>44627</v>
      </c>
      <c r="B4198" s="67">
        <v>4.0999999999999996</v>
      </c>
    </row>
    <row r="4199" spans="1:2" x14ac:dyDescent="0.2">
      <c r="A4199" s="68">
        <v>44628</v>
      </c>
      <c r="B4199" s="67">
        <v>4.21</v>
      </c>
    </row>
    <row r="4200" spans="1:2" x14ac:dyDescent="0.2">
      <c r="A4200" s="68">
        <v>44629</v>
      </c>
      <c r="B4200" s="67">
        <v>4.26</v>
      </c>
    </row>
    <row r="4201" spans="1:2" x14ac:dyDescent="0.2">
      <c r="A4201" s="68">
        <v>44630</v>
      </c>
      <c r="B4201" s="67">
        <v>4.3600000000000003</v>
      </c>
    </row>
    <row r="4202" spans="1:2" x14ac:dyDescent="0.2">
      <c r="A4202" s="68">
        <v>44631</v>
      </c>
      <c r="B4202" s="67">
        <v>4.3499999999999996</v>
      </c>
    </row>
    <row r="4203" spans="1:2" x14ac:dyDescent="0.2">
      <c r="A4203" s="68">
        <v>44634</v>
      </c>
      <c r="B4203" s="67">
        <v>4.47</v>
      </c>
    </row>
    <row r="4204" spans="1:2" x14ac:dyDescent="0.2">
      <c r="A4204" s="68">
        <v>44635</v>
      </c>
      <c r="B4204" s="67">
        <v>4.51</v>
      </c>
    </row>
    <row r="4205" spans="1:2" x14ac:dyDescent="0.2">
      <c r="A4205" s="68">
        <v>44636</v>
      </c>
      <c r="B4205" s="67">
        <v>4.42</v>
      </c>
    </row>
    <row r="4206" spans="1:2" x14ac:dyDescent="0.2">
      <c r="A4206" s="68">
        <v>44637</v>
      </c>
      <c r="B4206" s="67">
        <v>4.37</v>
      </c>
    </row>
    <row r="4207" spans="1:2" x14ac:dyDescent="0.2">
      <c r="A4207" s="68">
        <v>44638</v>
      </c>
      <c r="B4207" s="67">
        <v>4.28</v>
      </c>
    </row>
    <row r="4208" spans="1:2" x14ac:dyDescent="0.2">
      <c r="A4208" s="68">
        <v>44641</v>
      </c>
      <c r="B4208" s="67">
        <v>4.3899999999999997</v>
      </c>
    </row>
    <row r="4209" spans="1:2" x14ac:dyDescent="0.2">
      <c r="A4209" s="68">
        <v>44642</v>
      </c>
      <c r="B4209" s="67">
        <v>4.43</v>
      </c>
    </row>
    <row r="4210" spans="1:2" x14ac:dyDescent="0.2">
      <c r="A4210" s="68">
        <v>44643</v>
      </c>
      <c r="B4210" s="67">
        <v>4.3499999999999996</v>
      </c>
    </row>
    <row r="4211" spans="1:2" x14ac:dyDescent="0.2">
      <c r="A4211" s="68">
        <v>44644</v>
      </c>
      <c r="B4211" s="67">
        <v>4.3499999999999996</v>
      </c>
    </row>
    <row r="4212" spans="1:2" x14ac:dyDescent="0.2">
      <c r="A4212" s="68">
        <v>44645</v>
      </c>
      <c r="B4212" s="67">
        <v>4.4400000000000004</v>
      </c>
    </row>
    <row r="4213" spans="1:2" x14ac:dyDescent="0.2">
      <c r="A4213" s="68">
        <v>44648</v>
      </c>
      <c r="B4213" s="67">
        <v>4.4000000000000004</v>
      </c>
    </row>
    <row r="4214" spans="1:2" x14ac:dyDescent="0.2">
      <c r="A4214" s="68">
        <v>44649</v>
      </c>
      <c r="B4214" s="67">
        <v>4.32</v>
      </c>
    </row>
    <row r="4215" spans="1:2" x14ac:dyDescent="0.2">
      <c r="A4215" s="68">
        <v>44650</v>
      </c>
      <c r="B4215" s="67">
        <v>4.28</v>
      </c>
    </row>
    <row r="4216" spans="1:2" x14ac:dyDescent="0.2">
      <c r="A4216" s="68">
        <v>44651</v>
      </c>
      <c r="B4216" s="67">
        <v>4.25</v>
      </c>
    </row>
    <row r="4217" spans="1:2" x14ac:dyDescent="0.2">
      <c r="A4217" s="68">
        <v>44652</v>
      </c>
      <c r="B4217" s="67">
        <v>4.2</v>
      </c>
    </row>
    <row r="4218" spans="1:2" x14ac:dyDescent="0.2">
      <c r="A4218" s="68">
        <v>44655</v>
      </c>
      <c r="B4218" s="67">
        <v>4.2300000000000004</v>
      </c>
    </row>
    <row r="4219" spans="1:2" x14ac:dyDescent="0.2">
      <c r="A4219" s="68">
        <v>44656</v>
      </c>
      <c r="B4219" s="67">
        <v>4.3099999999999996</v>
      </c>
    </row>
    <row r="4220" spans="1:2" x14ac:dyDescent="0.2">
      <c r="A4220" s="68">
        <v>44657</v>
      </c>
      <c r="B4220" s="67">
        <v>4.38</v>
      </c>
    </row>
    <row r="4221" spans="1:2" x14ac:dyDescent="0.2">
      <c r="A4221" s="68">
        <v>44658</v>
      </c>
      <c r="B4221" s="67">
        <v>4.4400000000000004</v>
      </c>
    </row>
    <row r="4222" spans="1:2" x14ac:dyDescent="0.2">
      <c r="A4222" s="68">
        <v>44659</v>
      </c>
      <c r="B4222" s="67">
        <v>4.5</v>
      </c>
    </row>
    <row r="4223" spans="1:2" x14ac:dyDescent="0.2">
      <c r="A4223" s="68">
        <v>44662</v>
      </c>
      <c r="B4223" s="67">
        <v>4.6100000000000003</v>
      </c>
    </row>
    <row r="4224" spans="1:2" x14ac:dyDescent="0.2">
      <c r="A4224" s="68">
        <v>44663</v>
      </c>
      <c r="B4224" s="67">
        <v>4.6399999999999997</v>
      </c>
    </row>
    <row r="4225" spans="1:2" x14ac:dyDescent="0.2">
      <c r="A4225" s="68">
        <v>44664</v>
      </c>
      <c r="B4225" s="67">
        <v>4.6399999999999997</v>
      </c>
    </row>
    <row r="4226" spans="1:2" x14ac:dyDescent="0.2">
      <c r="A4226" s="68">
        <v>44665</v>
      </c>
      <c r="B4226" s="67">
        <v>4.76</v>
      </c>
    </row>
    <row r="4227" spans="1:2" x14ac:dyDescent="0.2">
      <c r="A4227" s="68">
        <v>44666</v>
      </c>
      <c r="B4227" s="69" t="e">
        <f>NA()</f>
        <v>#N/A</v>
      </c>
    </row>
    <row r="4228" spans="1:2" x14ac:dyDescent="0.2">
      <c r="A4228" s="68">
        <v>44669</v>
      </c>
      <c r="B4228" s="67">
        <v>4.79</v>
      </c>
    </row>
    <row r="4229" spans="1:2" x14ac:dyDescent="0.2">
      <c r="A4229" s="68">
        <v>44670</v>
      </c>
      <c r="B4229" s="67">
        <v>4.84</v>
      </c>
    </row>
    <row r="4230" spans="1:2" x14ac:dyDescent="0.2">
      <c r="A4230" s="68">
        <v>44671</v>
      </c>
      <c r="B4230" s="67">
        <v>4.76</v>
      </c>
    </row>
    <row r="4231" spans="1:2" x14ac:dyDescent="0.2">
      <c r="A4231" s="68">
        <v>44672</v>
      </c>
      <c r="B4231" s="67">
        <v>4.83</v>
      </c>
    </row>
    <row r="4232" spans="1:2" x14ac:dyDescent="0.2">
      <c r="A4232" s="68">
        <v>44673</v>
      </c>
      <c r="B4232" s="67">
        <v>4.8600000000000003</v>
      </c>
    </row>
    <row r="4233" spans="1:2" x14ac:dyDescent="0.2">
      <c r="A4233" s="68">
        <v>44676</v>
      </c>
      <c r="B4233" s="67">
        <v>4.84</v>
      </c>
    </row>
    <row r="4234" spans="1:2" x14ac:dyDescent="0.2">
      <c r="A4234" s="68">
        <v>44677</v>
      </c>
      <c r="B4234" s="67">
        <v>4.83</v>
      </c>
    </row>
    <row r="4235" spans="1:2" x14ac:dyDescent="0.2">
      <c r="A4235" s="68">
        <v>44678</v>
      </c>
      <c r="B4235" s="67">
        <v>4.87</v>
      </c>
    </row>
    <row r="4236" spans="1:2" x14ac:dyDescent="0.2">
      <c r="A4236" s="68">
        <v>44679</v>
      </c>
      <c r="B4236" s="67">
        <v>4.91</v>
      </c>
    </row>
    <row r="4237" spans="1:2" x14ac:dyDescent="0.2">
      <c r="A4237" s="68">
        <v>44680</v>
      </c>
      <c r="B4237" s="67">
        <v>4.9400000000000004</v>
      </c>
    </row>
    <row r="4238" spans="1:2" x14ac:dyDescent="0.2">
      <c r="A4238" s="68">
        <v>44683</v>
      </c>
      <c r="B4238" s="67">
        <v>5.07</v>
      </c>
    </row>
    <row r="4239" spans="1:2" x14ac:dyDescent="0.2">
      <c r="A4239" s="68">
        <v>44684</v>
      </c>
      <c r="B4239" s="67">
        <v>5.0199999999999996</v>
      </c>
    </row>
    <row r="4240" spans="1:2" x14ac:dyDescent="0.2">
      <c r="A4240" s="68">
        <v>44685</v>
      </c>
      <c r="B4240" s="67">
        <v>5.01</v>
      </c>
    </row>
    <row r="4241" spans="1:2" x14ac:dyDescent="0.2">
      <c r="A4241" s="68">
        <v>44686</v>
      </c>
      <c r="B4241" s="67">
        <v>5.15</v>
      </c>
    </row>
    <row r="4242" spans="1:2" x14ac:dyDescent="0.2">
      <c r="A4242" s="68">
        <v>44687</v>
      </c>
      <c r="B4242" s="67">
        <v>5.21</v>
      </c>
    </row>
    <row r="4243" spans="1:2" x14ac:dyDescent="0.2">
      <c r="A4243" s="68">
        <v>44690</v>
      </c>
      <c r="B4243" s="67">
        <v>5.22</v>
      </c>
    </row>
    <row r="4244" spans="1:2" x14ac:dyDescent="0.2">
      <c r="A4244" s="68">
        <v>44691</v>
      </c>
      <c r="B4244" s="67">
        <v>5.15</v>
      </c>
    </row>
    <row r="4245" spans="1:2" x14ac:dyDescent="0.2">
      <c r="A4245" s="68">
        <v>44692</v>
      </c>
      <c r="B4245" s="67">
        <v>5.08</v>
      </c>
    </row>
    <row r="4246" spans="1:2" x14ac:dyDescent="0.2">
      <c r="A4246" s="68">
        <v>44693</v>
      </c>
      <c r="B4246" s="67">
        <v>5.04</v>
      </c>
    </row>
    <row r="4247" spans="1:2" x14ac:dyDescent="0.2">
      <c r="A4247" s="68">
        <v>44694</v>
      </c>
      <c r="B4247" s="67">
        <v>5.17</v>
      </c>
    </row>
    <row r="4248" spans="1:2" x14ac:dyDescent="0.2">
      <c r="A4248" s="68">
        <v>44697</v>
      </c>
      <c r="B4248" s="67">
        <v>5.17</v>
      </c>
    </row>
    <row r="4249" spans="1:2" x14ac:dyDescent="0.2">
      <c r="A4249" s="68">
        <v>44698</v>
      </c>
      <c r="B4249" s="67">
        <v>5.25</v>
      </c>
    </row>
    <row r="4250" spans="1:2" x14ac:dyDescent="0.2">
      <c r="A4250" s="68">
        <v>44699</v>
      </c>
      <c r="B4250" s="67">
        <v>5.2</v>
      </c>
    </row>
    <row r="4251" spans="1:2" x14ac:dyDescent="0.2">
      <c r="A4251" s="68">
        <v>44700</v>
      </c>
      <c r="B4251" s="67">
        <v>5.21</v>
      </c>
    </row>
    <row r="4252" spans="1:2" x14ac:dyDescent="0.2">
      <c r="A4252" s="68">
        <v>44701</v>
      </c>
      <c r="B4252" s="67">
        <v>5.14</v>
      </c>
    </row>
    <row r="4253" spans="1:2" x14ac:dyDescent="0.2">
      <c r="A4253" s="68">
        <v>44704</v>
      </c>
      <c r="B4253" s="67">
        <v>5.19</v>
      </c>
    </row>
    <row r="4254" spans="1:2" x14ac:dyDescent="0.2">
      <c r="A4254" s="68">
        <v>44705</v>
      </c>
      <c r="B4254" s="67">
        <v>5.0999999999999996</v>
      </c>
    </row>
    <row r="4255" spans="1:2" x14ac:dyDescent="0.2">
      <c r="A4255" s="68">
        <v>44706</v>
      </c>
      <c r="B4255" s="67">
        <v>5.04</v>
      </c>
    </row>
    <row r="4256" spans="1:2" x14ac:dyDescent="0.2">
      <c r="A4256" s="68">
        <v>44707</v>
      </c>
      <c r="B4256" s="67">
        <v>5</v>
      </c>
    </row>
    <row r="4257" spans="1:2" x14ac:dyDescent="0.2">
      <c r="A4257" s="68">
        <v>44708</v>
      </c>
      <c r="B4257" s="67">
        <v>5</v>
      </c>
    </row>
    <row r="4258" spans="1:2" x14ac:dyDescent="0.2">
      <c r="A4258" s="68">
        <v>44711</v>
      </c>
      <c r="B4258" s="69" t="e">
        <f>NA()</f>
        <v>#N/A</v>
      </c>
    </row>
    <row r="4259" spans="1:2" x14ac:dyDescent="0.2">
      <c r="A4259" s="68">
        <v>44712</v>
      </c>
      <c r="B4259" s="67">
        <v>5.03</v>
      </c>
    </row>
    <row r="4260" spans="1:2" x14ac:dyDescent="0.2">
      <c r="A4260" s="68">
        <v>44713</v>
      </c>
      <c r="B4260" s="67">
        <v>5.0199999999999996</v>
      </c>
    </row>
    <row r="4261" spans="1:2" x14ac:dyDescent="0.2">
      <c r="A4261" s="68">
        <v>44714</v>
      </c>
      <c r="B4261" s="67">
        <v>5.0199999999999996</v>
      </c>
    </row>
    <row r="4262" spans="1:2" x14ac:dyDescent="0.2">
      <c r="A4262" s="68">
        <v>44715</v>
      </c>
      <c r="B4262" s="67">
        <v>5.05</v>
      </c>
    </row>
    <row r="4263" spans="1:2" x14ac:dyDescent="0.2">
      <c r="A4263" s="68">
        <v>44718</v>
      </c>
      <c r="B4263" s="67">
        <v>5.12</v>
      </c>
    </row>
    <row r="4264" spans="1:2" x14ac:dyDescent="0.2">
      <c r="A4264" s="68">
        <v>44719</v>
      </c>
      <c r="B4264" s="67">
        <v>5.05</v>
      </c>
    </row>
    <row r="4265" spans="1:2" x14ac:dyDescent="0.2">
      <c r="A4265" s="68">
        <v>44720</v>
      </c>
      <c r="B4265" s="67">
        <v>5.0999999999999996</v>
      </c>
    </row>
    <row r="4266" spans="1:2" x14ac:dyDescent="0.2">
      <c r="A4266" s="68">
        <v>44721</v>
      </c>
      <c r="B4266" s="67">
        <v>5.1100000000000003</v>
      </c>
    </row>
    <row r="4267" spans="1:2" x14ac:dyDescent="0.2">
      <c r="A4267" s="68">
        <v>44722</v>
      </c>
      <c r="B4267" s="67">
        <v>5.19</v>
      </c>
    </row>
    <row r="4268" spans="1:2" x14ac:dyDescent="0.2">
      <c r="A4268" s="68">
        <v>44725</v>
      </c>
      <c r="B4268" s="67">
        <v>5.41</v>
      </c>
    </row>
    <row r="4269" spans="1:2" x14ac:dyDescent="0.2">
      <c r="A4269" s="68">
        <v>44726</v>
      </c>
      <c r="B4269" s="67">
        <v>5.48</v>
      </c>
    </row>
    <row r="4270" spans="1:2" x14ac:dyDescent="0.2">
      <c r="A4270" s="68">
        <v>44727</v>
      </c>
      <c r="B4270" s="67">
        <v>5.43</v>
      </c>
    </row>
    <row r="4271" spans="1:2" x14ac:dyDescent="0.2">
      <c r="A4271" s="68">
        <v>44728</v>
      </c>
      <c r="B4271" s="67">
        <v>5.41</v>
      </c>
    </row>
    <row r="4272" spans="1:2" x14ac:dyDescent="0.2">
      <c r="A4272" s="68">
        <v>44729</v>
      </c>
      <c r="B4272" s="67">
        <v>5.38</v>
      </c>
    </row>
    <row r="4273" spans="1:2" x14ac:dyDescent="0.2">
      <c r="A4273" s="68">
        <v>44732</v>
      </c>
      <c r="B4273" s="69" t="e">
        <f>NA()</f>
        <v>#N/A</v>
      </c>
    </row>
    <row r="4274" spans="1:2" x14ac:dyDescent="0.2">
      <c r="A4274" s="68">
        <v>44733</v>
      </c>
      <c r="B4274" s="67">
        <v>5.44</v>
      </c>
    </row>
    <row r="4275" spans="1:2" x14ac:dyDescent="0.2">
      <c r="A4275" s="68">
        <v>44734</v>
      </c>
      <c r="B4275" s="67">
        <v>5.33</v>
      </c>
    </row>
    <row r="4276" spans="1:2" x14ac:dyDescent="0.2">
      <c r="A4276" s="68">
        <v>44735</v>
      </c>
      <c r="B4276" s="67">
        <v>5.29</v>
      </c>
    </row>
    <row r="4277" spans="1:2" x14ac:dyDescent="0.2">
      <c r="A4277" s="68">
        <v>44736</v>
      </c>
      <c r="B4277" s="67">
        <v>5.35</v>
      </c>
    </row>
    <row r="4278" spans="1:2" x14ac:dyDescent="0.2">
      <c r="A4278" s="68">
        <v>44739</v>
      </c>
      <c r="B4278" s="67">
        <v>5.39</v>
      </c>
    </row>
    <row r="4279" spans="1:2" x14ac:dyDescent="0.2">
      <c r="A4279" s="68">
        <v>44740</v>
      </c>
      <c r="B4279" s="67">
        <v>5.42</v>
      </c>
    </row>
    <row r="4280" spans="1:2" x14ac:dyDescent="0.2">
      <c r="A4280" s="68">
        <v>44741</v>
      </c>
      <c r="B4280" s="67">
        <v>5.34</v>
      </c>
    </row>
    <row r="4281" spans="1:2" x14ac:dyDescent="0.2">
      <c r="A4281" s="68">
        <v>44742</v>
      </c>
      <c r="B4281" s="67">
        <v>5.29</v>
      </c>
    </row>
    <row r="4282" spans="1:2" x14ac:dyDescent="0.2">
      <c r="A4282" s="68">
        <v>44743</v>
      </c>
      <c r="B4282" s="67">
        <v>5.3</v>
      </c>
    </row>
    <row r="4283" spans="1:2" x14ac:dyDescent="0.2">
      <c r="A4283" s="68">
        <v>44746</v>
      </c>
      <c r="B4283" s="69" t="e">
        <f>NA()</f>
        <v>#N/A</v>
      </c>
    </row>
    <row r="4284" spans="1:2" x14ac:dyDescent="0.2">
      <c r="A4284" s="68">
        <v>44747</v>
      </c>
      <c r="B4284" s="67">
        <v>5.23</v>
      </c>
    </row>
    <row r="4285" spans="1:2" x14ac:dyDescent="0.2">
      <c r="A4285" s="68">
        <v>44748</v>
      </c>
      <c r="B4285" s="67">
        <v>5.32</v>
      </c>
    </row>
    <row r="4286" spans="1:2" x14ac:dyDescent="0.2">
      <c r="A4286" s="68">
        <v>44749</v>
      </c>
      <c r="B4286" s="67">
        <v>5.34</v>
      </c>
    </row>
    <row r="4287" spans="1:2" x14ac:dyDescent="0.2">
      <c r="A4287" s="68">
        <v>44750</v>
      </c>
      <c r="B4287" s="67">
        <v>5.4</v>
      </c>
    </row>
    <row r="4288" spans="1:2" x14ac:dyDescent="0.2">
      <c r="A4288" s="68">
        <v>44753</v>
      </c>
      <c r="B4288" s="67">
        <v>5.31</v>
      </c>
    </row>
    <row r="4289" spans="1:2" x14ac:dyDescent="0.2">
      <c r="A4289" s="68">
        <v>44754</v>
      </c>
      <c r="B4289" s="67">
        <v>5.27</v>
      </c>
    </row>
    <row r="4290" spans="1:2" x14ac:dyDescent="0.2">
      <c r="A4290" s="68">
        <v>44755</v>
      </c>
      <c r="B4290" s="67">
        <v>5.23</v>
      </c>
    </row>
    <row r="4291" spans="1:2" x14ac:dyDescent="0.2">
      <c r="A4291" s="68">
        <v>44756</v>
      </c>
      <c r="B4291" s="67">
        <v>5.27</v>
      </c>
    </row>
    <row r="4292" spans="1:2" x14ac:dyDescent="0.2">
      <c r="A4292" s="68">
        <v>44757</v>
      </c>
      <c r="B4292" s="67">
        <v>5.23</v>
      </c>
    </row>
    <row r="4293" spans="1:2" x14ac:dyDescent="0.2">
      <c r="A4293" s="68">
        <v>44760</v>
      </c>
      <c r="B4293" s="67">
        <v>5.24</v>
      </c>
    </row>
    <row r="4294" spans="1:2" x14ac:dyDescent="0.2">
      <c r="A4294" s="68">
        <v>44761</v>
      </c>
      <c r="B4294" s="67">
        <v>5.27</v>
      </c>
    </row>
    <row r="4295" spans="1:2" x14ac:dyDescent="0.2">
      <c r="A4295" s="68">
        <v>44762</v>
      </c>
      <c r="B4295" s="67">
        <v>5.24</v>
      </c>
    </row>
    <row r="4296" spans="1:2" x14ac:dyDescent="0.2">
      <c r="A4296" s="68">
        <v>44763</v>
      </c>
      <c r="B4296" s="67">
        <v>5.14</v>
      </c>
    </row>
    <row r="4297" spans="1:2" x14ac:dyDescent="0.2">
      <c r="A4297" s="68">
        <v>44764</v>
      </c>
      <c r="B4297" s="67">
        <v>5.05</v>
      </c>
    </row>
    <row r="4298" spans="1:2" x14ac:dyDescent="0.2">
      <c r="A4298" s="68">
        <v>44767</v>
      </c>
      <c r="B4298" s="67">
        <v>5.12</v>
      </c>
    </row>
    <row r="4299" spans="1:2" x14ac:dyDescent="0.2">
      <c r="A4299" s="68">
        <v>44768</v>
      </c>
      <c r="B4299" s="67">
        <v>5.0999999999999996</v>
      </c>
    </row>
    <row r="4300" spans="1:2" x14ac:dyDescent="0.2">
      <c r="A4300" s="68">
        <v>44769</v>
      </c>
      <c r="B4300" s="67">
        <v>5.08</v>
      </c>
    </row>
    <row r="4301" spans="1:2" x14ac:dyDescent="0.2">
      <c r="A4301" s="68">
        <v>44770</v>
      </c>
      <c r="B4301" s="67">
        <v>5.0999999999999996</v>
      </c>
    </row>
    <row r="4302" spans="1:2" x14ac:dyDescent="0.2">
      <c r="A4302" s="68">
        <v>44771</v>
      </c>
      <c r="B4302" s="67">
        <v>5.03</v>
      </c>
    </row>
    <row r="4303" spans="1:2" x14ac:dyDescent="0.2">
      <c r="A4303" s="68">
        <v>44774</v>
      </c>
      <c r="B4303" s="67">
        <v>4.9800000000000004</v>
      </c>
    </row>
    <row r="4304" spans="1:2" x14ac:dyDescent="0.2">
      <c r="A4304" s="68">
        <v>44775</v>
      </c>
      <c r="B4304" s="67">
        <v>5.04</v>
      </c>
    </row>
    <row r="4305" spans="1:2" x14ac:dyDescent="0.2">
      <c r="A4305" s="68">
        <v>44776</v>
      </c>
      <c r="B4305" s="67">
        <v>5.0199999999999996</v>
      </c>
    </row>
    <row r="4306" spans="1:2" x14ac:dyDescent="0.2">
      <c r="A4306" s="68">
        <v>44777</v>
      </c>
      <c r="B4306" s="67">
        <v>5</v>
      </c>
    </row>
    <row r="4307" spans="1:2" x14ac:dyDescent="0.2">
      <c r="A4307" s="68">
        <v>44778</v>
      </c>
      <c r="B4307" s="67">
        <v>5.12</v>
      </c>
    </row>
    <row r="4308" spans="1:2" x14ac:dyDescent="0.2">
      <c r="A4308" s="68">
        <v>44781</v>
      </c>
      <c r="B4308" s="67">
        <v>5.03</v>
      </c>
    </row>
    <row r="4309" spans="1:2" x14ac:dyDescent="0.2">
      <c r="A4309" s="68">
        <v>44782</v>
      </c>
      <c r="B4309" s="67">
        <v>5.0599999999999996</v>
      </c>
    </row>
    <row r="4310" spans="1:2" x14ac:dyDescent="0.2">
      <c r="A4310" s="68">
        <v>44783</v>
      </c>
      <c r="B4310" s="67">
        <v>5.07</v>
      </c>
    </row>
    <row r="4311" spans="1:2" x14ac:dyDescent="0.2">
      <c r="A4311" s="68">
        <v>44784</v>
      </c>
      <c r="B4311" s="67">
        <v>5.16</v>
      </c>
    </row>
    <row r="4312" spans="1:2" x14ac:dyDescent="0.2">
      <c r="A4312" s="68">
        <v>44785</v>
      </c>
      <c r="B4312" s="67">
        <v>5.1100000000000003</v>
      </c>
    </row>
    <row r="4313" spans="1:2" x14ac:dyDescent="0.2">
      <c r="A4313" s="68">
        <v>44788</v>
      </c>
      <c r="B4313" s="67">
        <v>5.0599999999999996</v>
      </c>
    </row>
    <row r="4314" spans="1:2" x14ac:dyDescent="0.2">
      <c r="A4314" s="68">
        <v>44789</v>
      </c>
      <c r="B4314" s="67">
        <v>5.09</v>
      </c>
    </row>
    <row r="4315" spans="1:2" x14ac:dyDescent="0.2">
      <c r="A4315" s="68">
        <v>44790</v>
      </c>
      <c r="B4315" s="67">
        <v>5.13</v>
      </c>
    </row>
    <row r="4316" spans="1:2" x14ac:dyDescent="0.2">
      <c r="A4316" s="68">
        <v>44791</v>
      </c>
      <c r="B4316" s="67">
        <v>5.12</v>
      </c>
    </row>
    <row r="4317" spans="1:2" x14ac:dyDescent="0.2">
      <c r="A4317" s="68">
        <v>44792</v>
      </c>
      <c r="B4317" s="67">
        <v>5.23</v>
      </c>
    </row>
    <row r="4318" spans="1:2" x14ac:dyDescent="0.2">
      <c r="A4318" s="68">
        <v>44795</v>
      </c>
      <c r="B4318" s="67">
        <v>5.27</v>
      </c>
    </row>
    <row r="4319" spans="1:2" x14ac:dyDescent="0.2">
      <c r="A4319" s="68">
        <v>44796</v>
      </c>
      <c r="B4319" s="67">
        <v>5.29</v>
      </c>
    </row>
    <row r="4320" spans="1:2" x14ac:dyDescent="0.2">
      <c r="A4320" s="68">
        <v>44797</v>
      </c>
      <c r="B4320" s="67">
        <v>5.34</v>
      </c>
    </row>
    <row r="4321" spans="1:2" x14ac:dyDescent="0.2">
      <c r="A4321" s="68">
        <v>44798</v>
      </c>
      <c r="B4321" s="67">
        <v>5.24</v>
      </c>
    </row>
    <row r="4322" spans="1:2" x14ac:dyDescent="0.2">
      <c r="A4322" s="68">
        <v>44799</v>
      </c>
      <c r="B4322" s="67">
        <v>5.23</v>
      </c>
    </row>
    <row r="4323" spans="1:2" x14ac:dyDescent="0.2">
      <c r="A4323" s="68">
        <v>44802</v>
      </c>
      <c r="B4323" s="67">
        <v>5.31</v>
      </c>
    </row>
    <row r="4324" spans="1:2" x14ac:dyDescent="0.2">
      <c r="A4324" s="68">
        <v>44803</v>
      </c>
      <c r="B4324" s="67">
        <v>5.28</v>
      </c>
    </row>
    <row r="4325" spans="1:2" x14ac:dyDescent="0.2">
      <c r="A4325" s="68">
        <v>44804</v>
      </c>
      <c r="B4325" s="67">
        <v>5.33</v>
      </c>
    </row>
    <row r="4326" spans="1:2" x14ac:dyDescent="0.2">
      <c r="A4326" s="68">
        <v>44805</v>
      </c>
      <c r="B4326" s="67">
        <v>5.48</v>
      </c>
    </row>
    <row r="4327" spans="1:2" x14ac:dyDescent="0.2">
      <c r="A4327" s="68">
        <v>44806</v>
      </c>
      <c r="B4327" s="67">
        <v>5.44</v>
      </c>
    </row>
    <row r="4328" spans="1:2" x14ac:dyDescent="0.2">
      <c r="A4328" s="68">
        <v>44809</v>
      </c>
      <c r="B4328" s="69" t="e">
        <f>NA()</f>
        <v>#N/A</v>
      </c>
    </row>
    <row r="4329" spans="1:2" x14ac:dyDescent="0.2">
      <c r="A4329" s="68">
        <v>44810</v>
      </c>
      <c r="B4329" s="67">
        <v>5.6</v>
      </c>
    </row>
    <row r="4330" spans="1:2" x14ac:dyDescent="0.2">
      <c r="A4330" s="68">
        <v>44811</v>
      </c>
      <c r="B4330" s="67">
        <v>5.51</v>
      </c>
    </row>
    <row r="4331" spans="1:2" x14ac:dyDescent="0.2">
      <c r="A4331" s="68">
        <v>44812</v>
      </c>
      <c r="B4331" s="67">
        <v>5.54</v>
      </c>
    </row>
    <row r="4332" spans="1:2" x14ac:dyDescent="0.2">
      <c r="A4332" s="68">
        <v>44813</v>
      </c>
      <c r="B4332" s="67">
        <v>5.53</v>
      </c>
    </row>
    <row r="4333" spans="1:2" x14ac:dyDescent="0.2">
      <c r="A4333" s="68">
        <v>44816</v>
      </c>
      <c r="B4333" s="67">
        <v>5.57</v>
      </c>
    </row>
    <row r="4334" spans="1:2" x14ac:dyDescent="0.2">
      <c r="A4334" s="68">
        <v>44817</v>
      </c>
      <c r="B4334" s="67">
        <v>5.6</v>
      </c>
    </row>
    <row r="4335" spans="1:2" x14ac:dyDescent="0.2">
      <c r="A4335" s="68">
        <v>44818</v>
      </c>
      <c r="B4335" s="67">
        <v>5.56</v>
      </c>
    </row>
    <row r="4336" spans="1:2" x14ac:dyDescent="0.2">
      <c r="A4336" s="68">
        <v>44819</v>
      </c>
      <c r="B4336" s="67">
        <v>5.57</v>
      </c>
    </row>
    <row r="4337" spans="1:2" x14ac:dyDescent="0.2">
      <c r="A4337" s="68">
        <v>44820</v>
      </c>
      <c r="B4337" s="67">
        <v>5.63</v>
      </c>
    </row>
    <row r="4338" spans="1:2" x14ac:dyDescent="0.2">
      <c r="A4338" s="68">
        <v>44823</v>
      </c>
      <c r="B4338" s="67">
        <v>5.64</v>
      </c>
    </row>
    <row r="4339" spans="1:2" x14ac:dyDescent="0.2">
      <c r="A4339" s="68">
        <v>44824</v>
      </c>
      <c r="B4339" s="67">
        <v>5.7</v>
      </c>
    </row>
    <row r="4340" spans="1:2" x14ac:dyDescent="0.2">
      <c r="A4340" s="68">
        <v>44825</v>
      </c>
      <c r="B4340" s="67">
        <v>5.63</v>
      </c>
    </row>
    <row r="4341" spans="1:2" x14ac:dyDescent="0.2">
      <c r="A4341" s="68">
        <v>44826</v>
      </c>
      <c r="B4341" s="67">
        <v>5.78</v>
      </c>
    </row>
    <row r="4342" spans="1:2" x14ac:dyDescent="0.2">
      <c r="A4342" s="68">
        <v>44827</v>
      </c>
      <c r="B4342" s="67">
        <v>5.78</v>
      </c>
    </row>
    <row r="4343" spans="1:2" x14ac:dyDescent="0.2">
      <c r="A4343" s="68">
        <v>44830</v>
      </c>
      <c r="B4343" s="67">
        <v>5.89</v>
      </c>
    </row>
    <row r="4344" spans="1:2" x14ac:dyDescent="0.2">
      <c r="A4344" s="68">
        <v>44831</v>
      </c>
      <c r="B4344" s="67">
        <v>6.05</v>
      </c>
    </row>
    <row r="4345" spans="1:2" x14ac:dyDescent="0.2">
      <c r="A4345" s="68">
        <v>44832</v>
      </c>
      <c r="B4345" s="67">
        <v>5.97</v>
      </c>
    </row>
    <row r="4346" spans="1:2" x14ac:dyDescent="0.2">
      <c r="A4346" s="68">
        <v>44833</v>
      </c>
      <c r="B4346" s="67">
        <v>6.03</v>
      </c>
    </row>
    <row r="4347" spans="1:2" x14ac:dyDescent="0.2">
      <c r="A4347" s="68">
        <v>44834</v>
      </c>
      <c r="B4347" s="67">
        <v>6.07</v>
      </c>
    </row>
    <row r="4348" spans="1:2" x14ac:dyDescent="0.2">
      <c r="A4348" s="68">
        <v>44837</v>
      </c>
      <c r="B4348" s="67">
        <v>5.96</v>
      </c>
    </row>
    <row r="4349" spans="1:2" x14ac:dyDescent="0.2">
      <c r="A4349" s="68">
        <v>44838</v>
      </c>
      <c r="B4349" s="67">
        <v>5.89</v>
      </c>
    </row>
    <row r="4350" spans="1:2" x14ac:dyDescent="0.2">
      <c r="A4350" s="68">
        <v>44839</v>
      </c>
      <c r="B4350" s="67">
        <v>5.98</v>
      </c>
    </row>
    <row r="4351" spans="1:2" x14ac:dyDescent="0.2">
      <c r="A4351" s="68">
        <v>44840</v>
      </c>
      <c r="B4351" s="67">
        <v>5.99</v>
      </c>
    </row>
    <row r="4352" spans="1:2" x14ac:dyDescent="0.2">
      <c r="A4352" s="68">
        <v>44841</v>
      </c>
      <c r="B4352" s="67">
        <v>6.06</v>
      </c>
    </row>
    <row r="4353" spans="1:2" x14ac:dyDescent="0.2">
      <c r="A4353" s="68">
        <v>44844</v>
      </c>
      <c r="B4353" s="67">
        <v>6.17</v>
      </c>
    </row>
    <row r="4354" spans="1:2" x14ac:dyDescent="0.2">
      <c r="A4354" s="68">
        <v>44845</v>
      </c>
      <c r="B4354" s="67">
        <v>6.16</v>
      </c>
    </row>
    <row r="4355" spans="1:2" x14ac:dyDescent="0.2">
      <c r="A4355" s="68">
        <v>44846</v>
      </c>
      <c r="B4355" s="67">
        <v>6.18</v>
      </c>
    </row>
    <row r="4356" spans="1:2" x14ac:dyDescent="0.2">
      <c r="A4356" s="68">
        <v>44847</v>
      </c>
      <c r="B4356" s="67">
        <v>6.25</v>
      </c>
    </row>
    <row r="4357" spans="1:2" x14ac:dyDescent="0.2">
      <c r="A4357" s="68">
        <v>44848</v>
      </c>
      <c r="B4357" s="67">
        <v>6.28</v>
      </c>
    </row>
    <row r="4358" spans="1:2" x14ac:dyDescent="0.2">
      <c r="A4358" s="68">
        <v>44851</v>
      </c>
      <c r="B4358" s="67">
        <v>6.3</v>
      </c>
    </row>
    <row r="4359" spans="1:2" x14ac:dyDescent="0.2">
      <c r="A4359" s="68">
        <v>44852</v>
      </c>
      <c r="B4359" s="67">
        <v>6.29</v>
      </c>
    </row>
    <row r="4360" spans="1:2" x14ac:dyDescent="0.2">
      <c r="A4360" s="68">
        <v>44853</v>
      </c>
      <c r="B4360" s="67">
        <v>6.39</v>
      </c>
    </row>
    <row r="4361" spans="1:2" x14ac:dyDescent="0.2">
      <c r="A4361" s="68">
        <v>44854</v>
      </c>
      <c r="B4361" s="67">
        <v>6.48</v>
      </c>
    </row>
    <row r="4362" spans="1:2" x14ac:dyDescent="0.2">
      <c r="A4362" s="68">
        <v>44855</v>
      </c>
      <c r="B4362" s="67">
        <v>6.57</v>
      </c>
    </row>
    <row r="4363" spans="1:2" x14ac:dyDescent="0.2">
      <c r="A4363" s="68">
        <v>44858</v>
      </c>
      <c r="B4363" s="67">
        <v>6.59</v>
      </c>
    </row>
    <row r="4364" spans="1:2" x14ac:dyDescent="0.2">
      <c r="A4364" s="68">
        <v>44859</v>
      </c>
      <c r="B4364" s="67">
        <v>6.47</v>
      </c>
    </row>
    <row r="4365" spans="1:2" x14ac:dyDescent="0.2">
      <c r="A4365" s="68">
        <v>44860</v>
      </c>
      <c r="B4365" s="67">
        <v>6.37</v>
      </c>
    </row>
    <row r="4366" spans="1:2" x14ac:dyDescent="0.2">
      <c r="A4366" s="68">
        <v>44861</v>
      </c>
      <c r="B4366" s="67">
        <v>6.3</v>
      </c>
    </row>
    <row r="4367" spans="1:2" x14ac:dyDescent="0.2">
      <c r="A4367" s="68">
        <v>44862</v>
      </c>
      <c r="B4367" s="67">
        <v>6.32</v>
      </c>
    </row>
    <row r="4368" spans="1:2" x14ac:dyDescent="0.2">
      <c r="A4368" s="68">
        <v>44865</v>
      </c>
      <c r="B4368" s="67">
        <v>6.38</v>
      </c>
    </row>
    <row r="4369" spans="1:2" x14ac:dyDescent="0.2">
      <c r="A4369" s="68">
        <v>44866</v>
      </c>
      <c r="B4369" s="67">
        <v>6.29</v>
      </c>
    </row>
    <row r="4370" spans="1:2" x14ac:dyDescent="0.2">
      <c r="A4370" s="68">
        <v>44867</v>
      </c>
      <c r="B4370" s="67">
        <v>6.28</v>
      </c>
    </row>
    <row r="4371" spans="1:2" x14ac:dyDescent="0.2">
      <c r="A4371" s="68">
        <v>44868</v>
      </c>
      <c r="B4371" s="67">
        <v>6.33</v>
      </c>
    </row>
    <row r="4372" spans="1:2" x14ac:dyDescent="0.2">
      <c r="A4372" s="68">
        <v>44869</v>
      </c>
      <c r="B4372" s="67">
        <v>6.39</v>
      </c>
    </row>
    <row r="4373" spans="1:2" x14ac:dyDescent="0.2">
      <c r="A4373" s="68">
        <v>44872</v>
      </c>
      <c r="B4373" s="67">
        <v>6.44</v>
      </c>
    </row>
    <row r="4374" spans="1:2" x14ac:dyDescent="0.2">
      <c r="A4374" s="68">
        <v>44873</v>
      </c>
      <c r="B4374" s="67">
        <v>6.37</v>
      </c>
    </row>
    <row r="4375" spans="1:2" x14ac:dyDescent="0.2">
      <c r="A4375" s="68">
        <v>44874</v>
      </c>
      <c r="B4375" s="67">
        <v>6.45</v>
      </c>
    </row>
    <row r="4376" spans="1:2" x14ac:dyDescent="0.2">
      <c r="A4376" s="68">
        <v>44875</v>
      </c>
      <c r="B4376" s="67">
        <v>6.18</v>
      </c>
    </row>
  </sheetData>
  <phoneticPr fontId="27"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4"/>
  <sheetViews>
    <sheetView workbookViewId="0">
      <selection activeCell="E19" sqref="E19"/>
    </sheetView>
  </sheetViews>
  <sheetFormatPr defaultRowHeight="12.75" x14ac:dyDescent="0.2"/>
  <cols>
    <col min="1" max="256" width="20.7109375" style="66" customWidth="1"/>
    <col min="257" max="16384" width="9.140625" style="66"/>
  </cols>
  <sheetData>
    <row r="1" spans="1:2" x14ac:dyDescent="0.2">
      <c r="A1" s="66" t="s">
        <v>123</v>
      </c>
    </row>
    <row r="2" spans="1:2" x14ac:dyDescent="0.2">
      <c r="A2" s="66" t="s">
        <v>122</v>
      </c>
    </row>
    <row r="3" spans="1:2" x14ac:dyDescent="0.2">
      <c r="A3" s="66" t="s">
        <v>121</v>
      </c>
    </row>
    <row r="4" spans="1:2" x14ac:dyDescent="0.2">
      <c r="A4" s="66" t="s">
        <v>120</v>
      </c>
    </row>
    <row r="5" spans="1:2" x14ac:dyDescent="0.2">
      <c r="A5" s="66" t="s">
        <v>119</v>
      </c>
    </row>
    <row r="6" spans="1:2" x14ac:dyDescent="0.2">
      <c r="A6" s="66" t="s">
        <v>118</v>
      </c>
    </row>
    <row r="8" spans="1:2" x14ac:dyDescent="0.2">
      <c r="A8" s="66" t="s">
        <v>128</v>
      </c>
      <c r="B8" s="66" t="s">
        <v>130</v>
      </c>
    </row>
    <row r="10" spans="1:2" x14ac:dyDescent="0.2">
      <c r="A10" s="66" t="s">
        <v>129</v>
      </c>
    </row>
    <row r="11" spans="1:2" x14ac:dyDescent="0.2">
      <c r="A11" s="66" t="s">
        <v>115</v>
      </c>
      <c r="B11" s="66" t="s">
        <v>128</v>
      </c>
    </row>
    <row r="12" spans="1:2" x14ac:dyDescent="0.2">
      <c r="A12" s="68">
        <v>38771</v>
      </c>
      <c r="B12" s="67">
        <v>6.26</v>
      </c>
    </row>
    <row r="13" spans="1:2" x14ac:dyDescent="0.2">
      <c r="A13" s="68">
        <v>38778</v>
      </c>
      <c r="B13" s="67">
        <v>6.24</v>
      </c>
    </row>
    <row r="14" spans="1:2" x14ac:dyDescent="0.2">
      <c r="A14" s="68">
        <v>38785</v>
      </c>
      <c r="B14" s="67">
        <v>6.37</v>
      </c>
    </row>
    <row r="15" spans="1:2" x14ac:dyDescent="0.2">
      <c r="A15" s="68">
        <v>38792</v>
      </c>
      <c r="B15" s="67">
        <v>6.34</v>
      </c>
    </row>
    <row r="16" spans="1:2" x14ac:dyDescent="0.2">
      <c r="A16" s="68">
        <v>38799</v>
      </c>
      <c r="B16" s="67">
        <v>6.32</v>
      </c>
    </row>
    <row r="17" spans="1:2" x14ac:dyDescent="0.2">
      <c r="A17" s="68">
        <v>38806</v>
      </c>
      <c r="B17" s="67">
        <v>6.35</v>
      </c>
    </row>
    <row r="18" spans="1:2" x14ac:dyDescent="0.2">
      <c r="A18" s="68">
        <v>38813</v>
      </c>
      <c r="B18" s="67">
        <v>6.43</v>
      </c>
    </row>
    <row r="19" spans="1:2" x14ac:dyDescent="0.2">
      <c r="A19" s="68">
        <v>38820</v>
      </c>
      <c r="B19" s="67">
        <v>6.49</v>
      </c>
    </row>
    <row r="20" spans="1:2" x14ac:dyDescent="0.2">
      <c r="A20" s="68">
        <v>38827</v>
      </c>
      <c r="B20" s="67">
        <v>6.53</v>
      </c>
    </row>
    <row r="21" spans="1:2" x14ac:dyDescent="0.2">
      <c r="A21" s="68">
        <v>38834</v>
      </c>
      <c r="B21" s="67">
        <v>6.58</v>
      </c>
    </row>
    <row r="22" spans="1:2" x14ac:dyDescent="0.2">
      <c r="A22" s="68">
        <v>38841</v>
      </c>
      <c r="B22" s="67">
        <v>6.59</v>
      </c>
    </row>
    <row r="23" spans="1:2" x14ac:dyDescent="0.2">
      <c r="A23" s="68">
        <v>38848</v>
      </c>
      <c r="B23" s="67">
        <v>6.58</v>
      </c>
    </row>
    <row r="24" spans="1:2" x14ac:dyDescent="0.2">
      <c r="A24" s="68">
        <v>38855</v>
      </c>
      <c r="B24" s="67">
        <v>6.6</v>
      </c>
    </row>
    <row r="25" spans="1:2" x14ac:dyDescent="0.2">
      <c r="A25" s="68">
        <v>38862</v>
      </c>
      <c r="B25" s="67">
        <v>6.62</v>
      </c>
    </row>
    <row r="26" spans="1:2" x14ac:dyDescent="0.2">
      <c r="A26" s="68">
        <v>38869</v>
      </c>
      <c r="B26" s="67">
        <v>6.67</v>
      </c>
    </row>
    <row r="27" spans="1:2" x14ac:dyDescent="0.2">
      <c r="A27" s="68">
        <v>38876</v>
      </c>
      <c r="B27" s="67">
        <v>6.62</v>
      </c>
    </row>
    <row r="28" spans="1:2" x14ac:dyDescent="0.2">
      <c r="A28" s="68">
        <v>38883</v>
      </c>
      <c r="B28" s="67">
        <v>6.63</v>
      </c>
    </row>
    <row r="29" spans="1:2" x14ac:dyDescent="0.2">
      <c r="A29" s="68">
        <v>38890</v>
      </c>
      <c r="B29" s="67">
        <v>6.71</v>
      </c>
    </row>
    <row r="30" spans="1:2" x14ac:dyDescent="0.2">
      <c r="A30" s="68">
        <v>38897</v>
      </c>
      <c r="B30" s="67">
        <v>6.78</v>
      </c>
    </row>
    <row r="31" spans="1:2" x14ac:dyDescent="0.2">
      <c r="A31" s="68">
        <v>38904</v>
      </c>
      <c r="B31" s="67">
        <v>6.79</v>
      </c>
    </row>
    <row r="32" spans="1:2" x14ac:dyDescent="0.2">
      <c r="A32" s="68">
        <v>38911</v>
      </c>
      <c r="B32" s="67">
        <v>6.74</v>
      </c>
    </row>
    <row r="33" spans="1:2" x14ac:dyDescent="0.2">
      <c r="A33" s="68">
        <v>38918</v>
      </c>
      <c r="B33" s="67">
        <v>6.8</v>
      </c>
    </row>
    <row r="34" spans="1:2" x14ac:dyDescent="0.2">
      <c r="A34" s="68">
        <v>38925</v>
      </c>
      <c r="B34" s="67">
        <v>6.72</v>
      </c>
    </row>
    <row r="35" spans="1:2" x14ac:dyDescent="0.2">
      <c r="A35" s="68">
        <v>38932</v>
      </c>
      <c r="B35" s="67">
        <v>6.63</v>
      </c>
    </row>
    <row r="36" spans="1:2" x14ac:dyDescent="0.2">
      <c r="A36" s="68">
        <v>38939</v>
      </c>
      <c r="B36" s="67">
        <v>6.55</v>
      </c>
    </row>
    <row r="37" spans="1:2" x14ac:dyDescent="0.2">
      <c r="A37" s="68">
        <v>38946</v>
      </c>
      <c r="B37" s="67">
        <v>6.52</v>
      </c>
    </row>
    <row r="38" spans="1:2" x14ac:dyDescent="0.2">
      <c r="A38" s="68">
        <v>38953</v>
      </c>
      <c r="B38" s="67">
        <v>6.48</v>
      </c>
    </row>
    <row r="39" spans="1:2" x14ac:dyDescent="0.2">
      <c r="A39" s="68">
        <v>38960</v>
      </c>
      <c r="B39" s="67">
        <v>6.44</v>
      </c>
    </row>
    <row r="40" spans="1:2" x14ac:dyDescent="0.2">
      <c r="A40" s="68">
        <v>38967</v>
      </c>
      <c r="B40" s="67">
        <v>6.47</v>
      </c>
    </row>
    <row r="41" spans="1:2" x14ac:dyDescent="0.2">
      <c r="A41" s="68">
        <v>38974</v>
      </c>
      <c r="B41" s="67">
        <v>6.43</v>
      </c>
    </row>
    <row r="42" spans="1:2" x14ac:dyDescent="0.2">
      <c r="A42" s="68">
        <v>38981</v>
      </c>
      <c r="B42" s="67">
        <v>6.4</v>
      </c>
    </row>
    <row r="43" spans="1:2" x14ac:dyDescent="0.2">
      <c r="A43" s="68">
        <v>38988</v>
      </c>
      <c r="B43" s="67">
        <v>6.31</v>
      </c>
    </row>
    <row r="44" spans="1:2" x14ac:dyDescent="0.2">
      <c r="A44" s="68">
        <v>38995</v>
      </c>
      <c r="B44" s="67">
        <v>6.3</v>
      </c>
    </row>
    <row r="45" spans="1:2" x14ac:dyDescent="0.2">
      <c r="A45" s="68">
        <v>39002</v>
      </c>
      <c r="B45" s="67">
        <v>6.37</v>
      </c>
    </row>
    <row r="46" spans="1:2" x14ac:dyDescent="0.2">
      <c r="A46" s="68">
        <v>39009</v>
      </c>
      <c r="B46" s="67">
        <v>6.36</v>
      </c>
    </row>
    <row r="47" spans="1:2" x14ac:dyDescent="0.2">
      <c r="A47" s="68">
        <v>39016</v>
      </c>
      <c r="B47" s="67">
        <v>6.4</v>
      </c>
    </row>
    <row r="48" spans="1:2" x14ac:dyDescent="0.2">
      <c r="A48" s="68">
        <v>39023</v>
      </c>
      <c r="B48" s="67">
        <v>6.31</v>
      </c>
    </row>
    <row r="49" spans="1:2" x14ac:dyDescent="0.2">
      <c r="A49" s="68">
        <v>39030</v>
      </c>
      <c r="B49" s="67">
        <v>6.33</v>
      </c>
    </row>
    <row r="50" spans="1:2" x14ac:dyDescent="0.2">
      <c r="A50" s="68">
        <v>39037</v>
      </c>
      <c r="B50" s="67">
        <v>6.24</v>
      </c>
    </row>
    <row r="51" spans="1:2" x14ac:dyDescent="0.2">
      <c r="A51" s="68">
        <v>39043</v>
      </c>
      <c r="B51" s="67">
        <v>6.18</v>
      </c>
    </row>
    <row r="52" spans="1:2" x14ac:dyDescent="0.2">
      <c r="A52" s="68">
        <v>39051</v>
      </c>
      <c r="B52" s="67">
        <v>6.14</v>
      </c>
    </row>
    <row r="53" spans="1:2" x14ac:dyDescent="0.2">
      <c r="A53" s="68">
        <v>39058</v>
      </c>
      <c r="B53" s="67">
        <v>6.11</v>
      </c>
    </row>
    <row r="54" spans="1:2" x14ac:dyDescent="0.2">
      <c r="A54" s="68">
        <v>39065</v>
      </c>
      <c r="B54" s="67">
        <v>6.12</v>
      </c>
    </row>
    <row r="55" spans="1:2" x14ac:dyDescent="0.2">
      <c r="A55" s="68">
        <v>39072</v>
      </c>
      <c r="B55" s="67">
        <v>6.13</v>
      </c>
    </row>
    <row r="56" spans="1:2" x14ac:dyDescent="0.2">
      <c r="A56" s="68">
        <v>39079</v>
      </c>
      <c r="B56" s="67">
        <v>6.18</v>
      </c>
    </row>
    <row r="57" spans="1:2" x14ac:dyDescent="0.2">
      <c r="A57" s="68">
        <v>39086</v>
      </c>
      <c r="B57" s="67">
        <v>6.18</v>
      </c>
    </row>
    <row r="58" spans="1:2" x14ac:dyDescent="0.2">
      <c r="A58" s="68">
        <v>39093</v>
      </c>
      <c r="B58" s="67">
        <v>6.21</v>
      </c>
    </row>
    <row r="59" spans="1:2" x14ac:dyDescent="0.2">
      <c r="A59" s="68">
        <v>39100</v>
      </c>
      <c r="B59" s="67">
        <v>6.23</v>
      </c>
    </row>
    <row r="60" spans="1:2" x14ac:dyDescent="0.2">
      <c r="A60" s="68">
        <v>39107</v>
      </c>
      <c r="B60" s="67">
        <v>6.25</v>
      </c>
    </row>
    <row r="61" spans="1:2" x14ac:dyDescent="0.2">
      <c r="A61" s="68">
        <v>39114</v>
      </c>
      <c r="B61" s="67">
        <v>6.34</v>
      </c>
    </row>
    <row r="62" spans="1:2" x14ac:dyDescent="0.2">
      <c r="A62" s="68">
        <v>39121</v>
      </c>
      <c r="B62" s="67">
        <v>6.28</v>
      </c>
    </row>
    <row r="63" spans="1:2" x14ac:dyDescent="0.2">
      <c r="A63" s="68">
        <v>39128</v>
      </c>
      <c r="B63" s="67">
        <v>6.3</v>
      </c>
    </row>
    <row r="64" spans="1:2" x14ac:dyDescent="0.2">
      <c r="A64" s="68">
        <v>39135</v>
      </c>
      <c r="B64" s="67">
        <v>6.22</v>
      </c>
    </row>
    <row r="65" spans="1:2" x14ac:dyDescent="0.2">
      <c r="A65" s="68">
        <v>39142</v>
      </c>
      <c r="B65" s="67">
        <v>6.18</v>
      </c>
    </row>
    <row r="66" spans="1:2" x14ac:dyDescent="0.2">
      <c r="A66" s="68">
        <v>39149</v>
      </c>
      <c r="B66" s="67">
        <v>6.14</v>
      </c>
    </row>
    <row r="67" spans="1:2" x14ac:dyDescent="0.2">
      <c r="A67" s="68">
        <v>39156</v>
      </c>
      <c r="B67" s="67">
        <v>6.14</v>
      </c>
    </row>
    <row r="68" spans="1:2" x14ac:dyDescent="0.2">
      <c r="A68" s="68">
        <v>39163</v>
      </c>
      <c r="B68" s="67">
        <v>6.16</v>
      </c>
    </row>
    <row r="69" spans="1:2" x14ac:dyDescent="0.2">
      <c r="A69" s="68">
        <v>39170</v>
      </c>
      <c r="B69" s="67">
        <v>6.16</v>
      </c>
    </row>
    <row r="70" spans="1:2" x14ac:dyDescent="0.2">
      <c r="A70" s="68">
        <v>39177</v>
      </c>
      <c r="B70" s="67">
        <v>6.17</v>
      </c>
    </row>
    <row r="71" spans="1:2" x14ac:dyDescent="0.2">
      <c r="A71" s="68">
        <v>39184</v>
      </c>
      <c r="B71" s="67">
        <v>6.22</v>
      </c>
    </row>
    <row r="72" spans="1:2" x14ac:dyDescent="0.2">
      <c r="A72" s="68">
        <v>39191</v>
      </c>
      <c r="B72" s="67">
        <v>6.17</v>
      </c>
    </row>
    <row r="73" spans="1:2" x14ac:dyDescent="0.2">
      <c r="A73" s="68">
        <v>39198</v>
      </c>
      <c r="B73" s="67">
        <v>6.16</v>
      </c>
    </row>
    <row r="74" spans="1:2" x14ac:dyDescent="0.2">
      <c r="A74" s="68">
        <v>39205</v>
      </c>
      <c r="B74" s="67">
        <v>6.16</v>
      </c>
    </row>
    <row r="75" spans="1:2" x14ac:dyDescent="0.2">
      <c r="A75" s="68">
        <v>39212</v>
      </c>
      <c r="B75" s="67">
        <v>6.15</v>
      </c>
    </row>
    <row r="76" spans="1:2" x14ac:dyDescent="0.2">
      <c r="A76" s="68">
        <v>39219</v>
      </c>
      <c r="B76" s="67">
        <v>6.21</v>
      </c>
    </row>
    <row r="77" spans="1:2" x14ac:dyDescent="0.2">
      <c r="A77" s="68">
        <v>39226</v>
      </c>
      <c r="B77" s="67">
        <v>6.37</v>
      </c>
    </row>
    <row r="78" spans="1:2" x14ac:dyDescent="0.2">
      <c r="A78" s="68">
        <v>39233</v>
      </c>
      <c r="B78" s="67">
        <v>6.42</v>
      </c>
    </row>
    <row r="79" spans="1:2" x14ac:dyDescent="0.2">
      <c r="A79" s="68">
        <v>39240</v>
      </c>
      <c r="B79" s="67">
        <v>6.53</v>
      </c>
    </row>
    <row r="80" spans="1:2" x14ac:dyDescent="0.2">
      <c r="A80" s="68">
        <v>39247</v>
      </c>
      <c r="B80" s="67">
        <v>6.74</v>
      </c>
    </row>
    <row r="81" spans="1:2" x14ac:dyDescent="0.2">
      <c r="A81" s="68">
        <v>39254</v>
      </c>
      <c r="B81" s="67">
        <v>6.69</v>
      </c>
    </row>
    <row r="82" spans="1:2" x14ac:dyDescent="0.2">
      <c r="A82" s="68">
        <v>39261</v>
      </c>
      <c r="B82" s="67">
        <v>6.67</v>
      </c>
    </row>
    <row r="83" spans="1:2" x14ac:dyDescent="0.2">
      <c r="A83" s="68">
        <v>39268</v>
      </c>
      <c r="B83" s="67">
        <v>6.63</v>
      </c>
    </row>
    <row r="84" spans="1:2" x14ac:dyDescent="0.2">
      <c r="A84" s="68">
        <v>39275</v>
      </c>
      <c r="B84" s="67">
        <v>6.73</v>
      </c>
    </row>
    <row r="85" spans="1:2" x14ac:dyDescent="0.2">
      <c r="A85" s="68">
        <v>39282</v>
      </c>
      <c r="B85" s="67">
        <v>6.73</v>
      </c>
    </row>
    <row r="86" spans="1:2" x14ac:dyDescent="0.2">
      <c r="A86" s="68">
        <v>39289</v>
      </c>
      <c r="B86" s="67">
        <v>6.69</v>
      </c>
    </row>
    <row r="87" spans="1:2" x14ac:dyDescent="0.2">
      <c r="A87" s="68">
        <v>39296</v>
      </c>
      <c r="B87" s="67">
        <v>6.68</v>
      </c>
    </row>
    <row r="88" spans="1:2" x14ac:dyDescent="0.2">
      <c r="A88" s="68">
        <v>39303</v>
      </c>
      <c r="B88" s="67">
        <v>6.59</v>
      </c>
    </row>
    <row r="89" spans="1:2" x14ac:dyDescent="0.2">
      <c r="A89" s="68">
        <v>39310</v>
      </c>
      <c r="B89" s="67">
        <v>6.62</v>
      </c>
    </row>
    <row r="90" spans="1:2" x14ac:dyDescent="0.2">
      <c r="A90" s="68">
        <v>39317</v>
      </c>
      <c r="B90" s="67">
        <v>6.52</v>
      </c>
    </row>
    <row r="91" spans="1:2" x14ac:dyDescent="0.2">
      <c r="A91" s="68">
        <v>39324</v>
      </c>
      <c r="B91" s="67">
        <v>6.45</v>
      </c>
    </row>
    <row r="92" spans="1:2" x14ac:dyDescent="0.2">
      <c r="A92" s="68">
        <v>39331</v>
      </c>
      <c r="B92" s="67">
        <v>6.46</v>
      </c>
    </row>
    <row r="93" spans="1:2" x14ac:dyDescent="0.2">
      <c r="A93" s="68">
        <v>39338</v>
      </c>
      <c r="B93" s="67">
        <v>6.31</v>
      </c>
    </row>
    <row r="94" spans="1:2" x14ac:dyDescent="0.2">
      <c r="A94" s="68">
        <v>39345</v>
      </c>
      <c r="B94" s="67">
        <v>6.34</v>
      </c>
    </row>
    <row r="95" spans="1:2" x14ac:dyDescent="0.2">
      <c r="A95" s="68">
        <v>39352</v>
      </c>
      <c r="B95" s="67">
        <v>6.42</v>
      </c>
    </row>
    <row r="96" spans="1:2" x14ac:dyDescent="0.2">
      <c r="A96" s="68">
        <v>39359</v>
      </c>
      <c r="B96" s="67">
        <v>6.37</v>
      </c>
    </row>
    <row r="97" spans="1:2" x14ac:dyDescent="0.2">
      <c r="A97" s="68">
        <v>39366</v>
      </c>
      <c r="B97" s="67">
        <v>6.4</v>
      </c>
    </row>
    <row r="98" spans="1:2" x14ac:dyDescent="0.2">
      <c r="A98" s="68">
        <v>39373</v>
      </c>
      <c r="B98" s="67">
        <v>6.4</v>
      </c>
    </row>
    <row r="99" spans="1:2" x14ac:dyDescent="0.2">
      <c r="A99" s="68">
        <v>39380</v>
      </c>
      <c r="B99" s="67">
        <v>6.33</v>
      </c>
    </row>
    <row r="100" spans="1:2" x14ac:dyDescent="0.2">
      <c r="A100" s="68">
        <v>39387</v>
      </c>
      <c r="B100" s="67">
        <v>6.26</v>
      </c>
    </row>
    <row r="101" spans="1:2" x14ac:dyDescent="0.2">
      <c r="A101" s="68">
        <v>39394</v>
      </c>
      <c r="B101" s="67">
        <v>6.24</v>
      </c>
    </row>
    <row r="102" spans="1:2" x14ac:dyDescent="0.2">
      <c r="A102" s="68">
        <v>39401</v>
      </c>
      <c r="B102" s="67">
        <v>6.24</v>
      </c>
    </row>
    <row r="103" spans="1:2" x14ac:dyDescent="0.2">
      <c r="A103" s="68">
        <v>39407</v>
      </c>
      <c r="B103" s="67">
        <v>6.2</v>
      </c>
    </row>
    <row r="104" spans="1:2" x14ac:dyDescent="0.2">
      <c r="A104" s="68">
        <v>39415</v>
      </c>
      <c r="B104" s="67">
        <v>6.1</v>
      </c>
    </row>
    <row r="105" spans="1:2" x14ac:dyDescent="0.2">
      <c r="A105" s="68">
        <v>39422</v>
      </c>
      <c r="B105" s="67">
        <v>5.96</v>
      </c>
    </row>
    <row r="106" spans="1:2" x14ac:dyDescent="0.2">
      <c r="A106" s="68">
        <v>39429</v>
      </c>
      <c r="B106" s="67">
        <v>6.11</v>
      </c>
    </row>
    <row r="107" spans="1:2" x14ac:dyDescent="0.2">
      <c r="A107" s="68">
        <v>39436</v>
      </c>
      <c r="B107" s="67">
        <v>6.14</v>
      </c>
    </row>
    <row r="108" spans="1:2" x14ac:dyDescent="0.2">
      <c r="A108" s="68">
        <v>39443</v>
      </c>
      <c r="B108" s="67">
        <v>6.17</v>
      </c>
    </row>
    <row r="109" spans="1:2" x14ac:dyDescent="0.2">
      <c r="A109" s="68">
        <v>39450</v>
      </c>
      <c r="B109" s="67">
        <v>6.07</v>
      </c>
    </row>
    <row r="110" spans="1:2" x14ac:dyDescent="0.2">
      <c r="A110" s="68">
        <v>39457</v>
      </c>
      <c r="B110" s="67">
        <v>5.87</v>
      </c>
    </row>
    <row r="111" spans="1:2" x14ac:dyDescent="0.2">
      <c r="A111" s="68">
        <v>39464</v>
      </c>
      <c r="B111" s="67">
        <v>5.69</v>
      </c>
    </row>
    <row r="112" spans="1:2" x14ac:dyDescent="0.2">
      <c r="A112" s="68">
        <v>39471</v>
      </c>
      <c r="B112" s="67">
        <v>5.48</v>
      </c>
    </row>
    <row r="113" spans="1:2" x14ac:dyDescent="0.2">
      <c r="A113" s="68">
        <v>39478</v>
      </c>
      <c r="B113" s="67">
        <v>5.68</v>
      </c>
    </row>
    <row r="114" spans="1:2" x14ac:dyDescent="0.2">
      <c r="A114" s="68">
        <v>39485</v>
      </c>
      <c r="B114" s="67">
        <v>5.67</v>
      </c>
    </row>
    <row r="115" spans="1:2" x14ac:dyDescent="0.2">
      <c r="A115" s="68">
        <v>39492</v>
      </c>
      <c r="B115" s="67">
        <v>5.72</v>
      </c>
    </row>
    <row r="116" spans="1:2" x14ac:dyDescent="0.2">
      <c r="A116" s="68">
        <v>39499</v>
      </c>
      <c r="B116" s="67">
        <v>6.04</v>
      </c>
    </row>
    <row r="117" spans="1:2" x14ac:dyDescent="0.2">
      <c r="A117" s="68">
        <v>39506</v>
      </c>
      <c r="B117" s="67">
        <v>6.24</v>
      </c>
    </row>
    <row r="118" spans="1:2" x14ac:dyDescent="0.2">
      <c r="A118" s="68">
        <v>39513</v>
      </c>
      <c r="B118" s="67">
        <v>6.03</v>
      </c>
    </row>
    <row r="119" spans="1:2" x14ac:dyDescent="0.2">
      <c r="A119" s="68">
        <v>39520</v>
      </c>
      <c r="B119" s="67">
        <v>6.13</v>
      </c>
    </row>
    <row r="120" spans="1:2" x14ac:dyDescent="0.2">
      <c r="A120" s="68">
        <v>39527</v>
      </c>
      <c r="B120" s="67">
        <v>5.87</v>
      </c>
    </row>
    <row r="121" spans="1:2" x14ac:dyDescent="0.2">
      <c r="A121" s="68">
        <v>39534</v>
      </c>
      <c r="B121" s="67">
        <v>5.85</v>
      </c>
    </row>
    <row r="122" spans="1:2" x14ac:dyDescent="0.2">
      <c r="A122" s="68">
        <v>39541</v>
      </c>
      <c r="B122" s="67">
        <v>5.88</v>
      </c>
    </row>
    <row r="123" spans="1:2" x14ac:dyDescent="0.2">
      <c r="A123" s="68">
        <v>39548</v>
      </c>
      <c r="B123" s="67">
        <v>5.88</v>
      </c>
    </row>
    <row r="124" spans="1:2" x14ac:dyDescent="0.2">
      <c r="A124" s="68">
        <v>39555</v>
      </c>
      <c r="B124" s="67">
        <v>5.88</v>
      </c>
    </row>
    <row r="125" spans="1:2" x14ac:dyDescent="0.2">
      <c r="A125" s="68">
        <v>39562</v>
      </c>
      <c r="B125" s="67">
        <v>6.03</v>
      </c>
    </row>
    <row r="126" spans="1:2" x14ac:dyDescent="0.2">
      <c r="A126" s="68">
        <v>39569</v>
      </c>
      <c r="B126" s="67">
        <v>6.06</v>
      </c>
    </row>
    <row r="127" spans="1:2" x14ac:dyDescent="0.2">
      <c r="A127" s="68">
        <v>39576</v>
      </c>
      <c r="B127" s="67">
        <v>6.05</v>
      </c>
    </row>
    <row r="128" spans="1:2" x14ac:dyDescent="0.2">
      <c r="A128" s="68">
        <v>39583</v>
      </c>
      <c r="B128" s="67">
        <v>6.01</v>
      </c>
    </row>
    <row r="129" spans="1:2" x14ac:dyDescent="0.2">
      <c r="A129" s="68">
        <v>39590</v>
      </c>
      <c r="B129" s="67">
        <v>5.98</v>
      </c>
    </row>
    <row r="130" spans="1:2" x14ac:dyDescent="0.2">
      <c r="A130" s="68">
        <v>39597</v>
      </c>
      <c r="B130" s="67">
        <v>6.08</v>
      </c>
    </row>
    <row r="131" spans="1:2" x14ac:dyDescent="0.2">
      <c r="A131" s="68">
        <v>39604</v>
      </c>
      <c r="B131" s="67">
        <v>6.09</v>
      </c>
    </row>
    <row r="132" spans="1:2" x14ac:dyDescent="0.2">
      <c r="A132" s="68">
        <v>39611</v>
      </c>
      <c r="B132" s="67">
        <v>6.32</v>
      </c>
    </row>
    <row r="133" spans="1:2" x14ac:dyDescent="0.2">
      <c r="A133" s="68">
        <v>39618</v>
      </c>
      <c r="B133" s="67">
        <v>6.42</v>
      </c>
    </row>
    <row r="134" spans="1:2" x14ac:dyDescent="0.2">
      <c r="A134" s="68">
        <v>39625</v>
      </c>
      <c r="B134" s="67">
        <v>6.45</v>
      </c>
    </row>
    <row r="135" spans="1:2" x14ac:dyDescent="0.2">
      <c r="A135" s="68">
        <v>39632</v>
      </c>
      <c r="B135" s="67">
        <v>6.35</v>
      </c>
    </row>
    <row r="136" spans="1:2" x14ac:dyDescent="0.2">
      <c r="A136" s="68">
        <v>39639</v>
      </c>
      <c r="B136" s="67">
        <v>6.37</v>
      </c>
    </row>
    <row r="137" spans="1:2" x14ac:dyDescent="0.2">
      <c r="A137" s="68">
        <v>39646</v>
      </c>
      <c r="B137" s="67">
        <v>6.26</v>
      </c>
    </row>
    <row r="138" spans="1:2" x14ac:dyDescent="0.2">
      <c r="A138" s="68">
        <v>39653</v>
      </c>
      <c r="B138" s="67">
        <v>6.63</v>
      </c>
    </row>
    <row r="139" spans="1:2" x14ac:dyDescent="0.2">
      <c r="A139" s="68">
        <v>39660</v>
      </c>
      <c r="B139" s="67">
        <v>6.52</v>
      </c>
    </row>
    <row r="140" spans="1:2" x14ac:dyDescent="0.2">
      <c r="A140" s="68">
        <v>39667</v>
      </c>
      <c r="B140" s="67">
        <v>6.52</v>
      </c>
    </row>
    <row r="141" spans="1:2" x14ac:dyDescent="0.2">
      <c r="A141" s="68">
        <v>39674</v>
      </c>
      <c r="B141" s="67">
        <v>6.52</v>
      </c>
    </row>
    <row r="142" spans="1:2" x14ac:dyDescent="0.2">
      <c r="A142" s="68">
        <v>39681</v>
      </c>
      <c r="B142" s="67">
        <v>6.47</v>
      </c>
    </row>
    <row r="143" spans="1:2" x14ac:dyDescent="0.2">
      <c r="A143" s="68">
        <v>39688</v>
      </c>
      <c r="B143" s="67">
        <v>6.4</v>
      </c>
    </row>
    <row r="144" spans="1:2" x14ac:dyDescent="0.2">
      <c r="A144" s="68">
        <v>39695</v>
      </c>
      <c r="B144" s="67">
        <v>6.35</v>
      </c>
    </row>
    <row r="145" spans="1:2" x14ac:dyDescent="0.2">
      <c r="A145" s="68">
        <v>39702</v>
      </c>
      <c r="B145" s="67">
        <v>5.93</v>
      </c>
    </row>
    <row r="146" spans="1:2" x14ac:dyDescent="0.2">
      <c r="A146" s="68">
        <v>39709</v>
      </c>
      <c r="B146" s="67">
        <v>5.78</v>
      </c>
    </row>
    <row r="147" spans="1:2" x14ac:dyDescent="0.2">
      <c r="A147" s="68">
        <v>39716</v>
      </c>
      <c r="B147" s="67">
        <v>6.09</v>
      </c>
    </row>
    <row r="148" spans="1:2" x14ac:dyDescent="0.2">
      <c r="A148" s="68">
        <v>39723</v>
      </c>
      <c r="B148" s="67">
        <v>6.1</v>
      </c>
    </row>
    <row r="149" spans="1:2" x14ac:dyDescent="0.2">
      <c r="A149" s="68">
        <v>39730</v>
      </c>
      <c r="B149" s="67">
        <v>5.94</v>
      </c>
    </row>
    <row r="150" spans="1:2" x14ac:dyDescent="0.2">
      <c r="A150" s="68">
        <v>39737</v>
      </c>
      <c r="B150" s="67">
        <v>6.46</v>
      </c>
    </row>
    <row r="151" spans="1:2" x14ac:dyDescent="0.2">
      <c r="A151" s="68">
        <v>39744</v>
      </c>
      <c r="B151" s="67">
        <v>6.04</v>
      </c>
    </row>
    <row r="152" spans="1:2" x14ac:dyDescent="0.2">
      <c r="A152" s="68">
        <v>39751</v>
      </c>
      <c r="B152" s="67">
        <v>6.46</v>
      </c>
    </row>
    <row r="153" spans="1:2" x14ac:dyDescent="0.2">
      <c r="A153" s="68">
        <v>39758</v>
      </c>
      <c r="B153" s="67">
        <v>6.2</v>
      </c>
    </row>
    <row r="154" spans="1:2" x14ac:dyDescent="0.2">
      <c r="A154" s="68">
        <v>39765</v>
      </c>
      <c r="B154" s="67">
        <v>6.14</v>
      </c>
    </row>
    <row r="155" spans="1:2" x14ac:dyDescent="0.2">
      <c r="A155" s="68">
        <v>39772</v>
      </c>
      <c r="B155" s="67">
        <v>6.04</v>
      </c>
    </row>
    <row r="156" spans="1:2" x14ac:dyDescent="0.2">
      <c r="A156" s="68">
        <v>39778</v>
      </c>
      <c r="B156" s="67">
        <v>5.97</v>
      </c>
    </row>
    <row r="157" spans="1:2" x14ac:dyDescent="0.2">
      <c r="A157" s="68">
        <v>39786</v>
      </c>
      <c r="B157" s="67">
        <v>5.53</v>
      </c>
    </row>
    <row r="158" spans="1:2" x14ac:dyDescent="0.2">
      <c r="A158" s="68">
        <v>39793</v>
      </c>
      <c r="B158" s="67">
        <v>5.47</v>
      </c>
    </row>
    <row r="159" spans="1:2" x14ac:dyDescent="0.2">
      <c r="A159" s="68">
        <v>39800</v>
      </c>
      <c r="B159" s="67">
        <v>5.19</v>
      </c>
    </row>
    <row r="160" spans="1:2" x14ac:dyDescent="0.2">
      <c r="A160" s="68">
        <v>39806</v>
      </c>
      <c r="B160" s="67">
        <v>5.14</v>
      </c>
    </row>
    <row r="161" spans="1:2" x14ac:dyDescent="0.2">
      <c r="A161" s="68">
        <v>39813</v>
      </c>
      <c r="B161" s="67">
        <v>5.0999999999999996</v>
      </c>
    </row>
    <row r="162" spans="1:2" x14ac:dyDescent="0.2">
      <c r="A162" s="68">
        <v>39821</v>
      </c>
      <c r="B162" s="67">
        <v>5.01</v>
      </c>
    </row>
    <row r="163" spans="1:2" x14ac:dyDescent="0.2">
      <c r="A163" s="68">
        <v>39828</v>
      </c>
      <c r="B163" s="67">
        <v>4.96</v>
      </c>
    </row>
    <row r="164" spans="1:2" x14ac:dyDescent="0.2">
      <c r="A164" s="68">
        <v>39835</v>
      </c>
      <c r="B164" s="67">
        <v>5.12</v>
      </c>
    </row>
    <row r="165" spans="1:2" x14ac:dyDescent="0.2">
      <c r="A165" s="68">
        <v>39842</v>
      </c>
      <c r="B165" s="67">
        <v>5.0999999999999996</v>
      </c>
    </row>
    <row r="166" spans="1:2" x14ac:dyDescent="0.2">
      <c r="A166" s="68">
        <v>39849</v>
      </c>
      <c r="B166" s="67">
        <v>5.25</v>
      </c>
    </row>
    <row r="167" spans="1:2" x14ac:dyDescent="0.2">
      <c r="A167" s="68">
        <v>39856</v>
      </c>
      <c r="B167" s="67">
        <v>5.16</v>
      </c>
    </row>
    <row r="168" spans="1:2" x14ac:dyDescent="0.2">
      <c r="A168" s="68">
        <v>39863</v>
      </c>
      <c r="B168" s="67">
        <v>5.04</v>
      </c>
    </row>
    <row r="169" spans="1:2" x14ac:dyDescent="0.2">
      <c r="A169" s="68">
        <v>39870</v>
      </c>
      <c r="B169" s="67">
        <v>5.07</v>
      </c>
    </row>
    <row r="170" spans="1:2" x14ac:dyDescent="0.2">
      <c r="A170" s="68">
        <v>39877</v>
      </c>
      <c r="B170" s="67">
        <v>5.15</v>
      </c>
    </row>
    <row r="171" spans="1:2" x14ac:dyDescent="0.2">
      <c r="A171" s="68">
        <v>39884</v>
      </c>
      <c r="B171" s="67">
        <v>5.03</v>
      </c>
    </row>
    <row r="172" spans="1:2" x14ac:dyDescent="0.2">
      <c r="A172" s="68">
        <v>39891</v>
      </c>
      <c r="B172" s="67">
        <v>4.9800000000000004</v>
      </c>
    </row>
    <row r="173" spans="1:2" x14ac:dyDescent="0.2">
      <c r="A173" s="68">
        <v>39898</v>
      </c>
      <c r="B173" s="67">
        <v>4.8499999999999996</v>
      </c>
    </row>
    <row r="174" spans="1:2" x14ac:dyDescent="0.2">
      <c r="A174" s="68">
        <v>39905</v>
      </c>
      <c r="B174" s="67">
        <v>4.78</v>
      </c>
    </row>
    <row r="175" spans="1:2" x14ac:dyDescent="0.2">
      <c r="A175" s="68">
        <v>39912</v>
      </c>
      <c r="B175" s="67">
        <v>4.87</v>
      </c>
    </row>
    <row r="176" spans="1:2" x14ac:dyDescent="0.2">
      <c r="A176" s="68">
        <v>39919</v>
      </c>
      <c r="B176" s="67">
        <v>4.82</v>
      </c>
    </row>
    <row r="177" spans="1:2" x14ac:dyDescent="0.2">
      <c r="A177" s="68">
        <v>39926</v>
      </c>
      <c r="B177" s="67">
        <v>4.8</v>
      </c>
    </row>
    <row r="178" spans="1:2" x14ac:dyDescent="0.2">
      <c r="A178" s="68">
        <v>39933</v>
      </c>
      <c r="B178" s="67">
        <v>4.78</v>
      </c>
    </row>
    <row r="179" spans="1:2" x14ac:dyDescent="0.2">
      <c r="A179" s="68">
        <v>39940</v>
      </c>
      <c r="B179" s="67">
        <v>4.84</v>
      </c>
    </row>
    <row r="180" spans="1:2" x14ac:dyDescent="0.2">
      <c r="A180" s="68">
        <v>39947</v>
      </c>
      <c r="B180" s="67">
        <v>4.8600000000000003</v>
      </c>
    </row>
    <row r="181" spans="1:2" x14ac:dyDescent="0.2">
      <c r="A181" s="68">
        <v>39954</v>
      </c>
      <c r="B181" s="67">
        <v>4.82</v>
      </c>
    </row>
    <row r="182" spans="1:2" x14ac:dyDescent="0.2">
      <c r="A182" s="68">
        <v>39961</v>
      </c>
      <c r="B182" s="67">
        <v>4.91</v>
      </c>
    </row>
    <row r="183" spans="1:2" x14ac:dyDescent="0.2">
      <c r="A183" s="68">
        <v>39968</v>
      </c>
      <c r="B183" s="67">
        <v>5.29</v>
      </c>
    </row>
    <row r="184" spans="1:2" x14ac:dyDescent="0.2">
      <c r="A184" s="68">
        <v>39975</v>
      </c>
      <c r="B184" s="67">
        <v>5.59</v>
      </c>
    </row>
    <row r="185" spans="1:2" x14ac:dyDescent="0.2">
      <c r="A185" s="68">
        <v>39982</v>
      </c>
      <c r="B185" s="67">
        <v>5.38</v>
      </c>
    </row>
    <row r="186" spans="1:2" x14ac:dyDescent="0.2">
      <c r="A186" s="68">
        <v>39989</v>
      </c>
      <c r="B186" s="67">
        <v>5.42</v>
      </c>
    </row>
    <row r="187" spans="1:2" x14ac:dyDescent="0.2">
      <c r="A187" s="68">
        <v>39996</v>
      </c>
      <c r="B187" s="67">
        <v>5.32</v>
      </c>
    </row>
    <row r="188" spans="1:2" x14ac:dyDescent="0.2">
      <c r="A188" s="68">
        <v>40003</v>
      </c>
      <c r="B188" s="67">
        <v>5.2</v>
      </c>
    </row>
    <row r="189" spans="1:2" x14ac:dyDescent="0.2">
      <c r="A189" s="68">
        <v>40010</v>
      </c>
      <c r="B189" s="67">
        <v>5.14</v>
      </c>
    </row>
    <row r="190" spans="1:2" x14ac:dyDescent="0.2">
      <c r="A190" s="68">
        <v>40017</v>
      </c>
      <c r="B190" s="67">
        <v>5.2</v>
      </c>
    </row>
    <row r="191" spans="1:2" x14ac:dyDescent="0.2">
      <c r="A191" s="68">
        <v>40024</v>
      </c>
      <c r="B191" s="67">
        <v>5.25</v>
      </c>
    </row>
    <row r="192" spans="1:2" x14ac:dyDescent="0.2">
      <c r="A192" s="68">
        <v>40031</v>
      </c>
      <c r="B192" s="67">
        <v>5.22</v>
      </c>
    </row>
    <row r="193" spans="1:2" x14ac:dyDescent="0.2">
      <c r="A193" s="68">
        <v>40038</v>
      </c>
      <c r="B193" s="67">
        <v>5.29</v>
      </c>
    </row>
    <row r="194" spans="1:2" x14ac:dyDescent="0.2">
      <c r="A194" s="68">
        <v>40045</v>
      </c>
      <c r="B194" s="67">
        <v>5.12</v>
      </c>
    </row>
    <row r="195" spans="1:2" x14ac:dyDescent="0.2">
      <c r="A195" s="68">
        <v>40052</v>
      </c>
      <c r="B195" s="67">
        <v>5.14</v>
      </c>
    </row>
    <row r="196" spans="1:2" x14ac:dyDescent="0.2">
      <c r="A196" s="68">
        <v>40059</v>
      </c>
      <c r="B196" s="67">
        <v>5.08</v>
      </c>
    </row>
    <row r="197" spans="1:2" x14ac:dyDescent="0.2">
      <c r="A197" s="68">
        <v>40066</v>
      </c>
      <c r="B197" s="67">
        <v>5.07</v>
      </c>
    </row>
    <row r="198" spans="1:2" x14ac:dyDescent="0.2">
      <c r="A198" s="68">
        <v>40073</v>
      </c>
      <c r="B198" s="67">
        <v>5.04</v>
      </c>
    </row>
    <row r="199" spans="1:2" x14ac:dyDescent="0.2">
      <c r="A199" s="68">
        <v>40080</v>
      </c>
      <c r="B199" s="67">
        <v>5.04</v>
      </c>
    </row>
    <row r="200" spans="1:2" x14ac:dyDescent="0.2">
      <c r="A200" s="68">
        <v>40087</v>
      </c>
      <c r="B200" s="67">
        <v>4.9400000000000004</v>
      </c>
    </row>
    <row r="201" spans="1:2" x14ac:dyDescent="0.2">
      <c r="A201" s="68">
        <v>40094</v>
      </c>
      <c r="B201" s="67">
        <v>4.87</v>
      </c>
    </row>
    <row r="202" spans="1:2" x14ac:dyDescent="0.2">
      <c r="A202" s="68">
        <v>40101</v>
      </c>
      <c r="B202" s="67">
        <v>4.92</v>
      </c>
    </row>
    <row r="203" spans="1:2" x14ac:dyDescent="0.2">
      <c r="A203" s="68">
        <v>40108</v>
      </c>
      <c r="B203" s="67">
        <v>5</v>
      </c>
    </row>
    <row r="204" spans="1:2" x14ac:dyDescent="0.2">
      <c r="A204" s="68">
        <v>40115</v>
      </c>
      <c r="B204" s="67">
        <v>5.03</v>
      </c>
    </row>
    <row r="205" spans="1:2" x14ac:dyDescent="0.2">
      <c r="A205" s="68">
        <v>40122</v>
      </c>
      <c r="B205" s="67">
        <v>4.9800000000000004</v>
      </c>
    </row>
    <row r="206" spans="1:2" x14ac:dyDescent="0.2">
      <c r="A206" s="68">
        <v>40129</v>
      </c>
      <c r="B206" s="67">
        <v>4.91</v>
      </c>
    </row>
    <row r="207" spans="1:2" x14ac:dyDescent="0.2">
      <c r="A207" s="68">
        <v>40136</v>
      </c>
      <c r="B207" s="67">
        <v>4.83</v>
      </c>
    </row>
    <row r="208" spans="1:2" x14ac:dyDescent="0.2">
      <c r="A208" s="68">
        <v>40142</v>
      </c>
      <c r="B208" s="67">
        <v>4.78</v>
      </c>
    </row>
    <row r="209" spans="1:2" x14ac:dyDescent="0.2">
      <c r="A209" s="68">
        <v>40150</v>
      </c>
      <c r="B209" s="67">
        <v>4.71</v>
      </c>
    </row>
    <row r="210" spans="1:2" x14ac:dyDescent="0.2">
      <c r="A210" s="68">
        <v>40157</v>
      </c>
      <c r="B210" s="67">
        <v>4.8099999999999996</v>
      </c>
    </row>
    <row r="211" spans="1:2" x14ac:dyDescent="0.2">
      <c r="A211" s="68">
        <v>40164</v>
      </c>
      <c r="B211" s="67">
        <v>4.9400000000000004</v>
      </c>
    </row>
    <row r="212" spans="1:2" x14ac:dyDescent="0.2">
      <c r="A212" s="68">
        <v>40171</v>
      </c>
      <c r="B212" s="67">
        <v>5.05</v>
      </c>
    </row>
    <row r="213" spans="1:2" x14ac:dyDescent="0.2">
      <c r="A213" s="68">
        <v>40178</v>
      </c>
      <c r="B213" s="67">
        <v>5.14</v>
      </c>
    </row>
    <row r="214" spans="1:2" x14ac:dyDescent="0.2">
      <c r="A214" s="68">
        <v>40185</v>
      </c>
      <c r="B214" s="67">
        <v>5.09</v>
      </c>
    </row>
    <row r="215" spans="1:2" x14ac:dyDescent="0.2">
      <c r="A215" s="68">
        <v>40192</v>
      </c>
      <c r="B215" s="67">
        <v>5.0599999999999996</v>
      </c>
    </row>
    <row r="216" spans="1:2" x14ac:dyDescent="0.2">
      <c r="A216" s="68">
        <v>40199</v>
      </c>
      <c r="B216" s="67">
        <v>4.99</v>
      </c>
    </row>
    <row r="217" spans="1:2" x14ac:dyDescent="0.2">
      <c r="A217" s="68">
        <v>40206</v>
      </c>
      <c r="B217" s="67">
        <v>4.9800000000000004</v>
      </c>
    </row>
    <row r="218" spans="1:2" x14ac:dyDescent="0.2">
      <c r="A218" s="68">
        <v>40213</v>
      </c>
      <c r="B218" s="67">
        <v>5.01</v>
      </c>
    </row>
    <row r="219" spans="1:2" x14ac:dyDescent="0.2">
      <c r="A219" s="68">
        <v>40220</v>
      </c>
      <c r="B219" s="67">
        <v>4.97</v>
      </c>
    </row>
    <row r="220" spans="1:2" x14ac:dyDescent="0.2">
      <c r="A220" s="68">
        <v>40227</v>
      </c>
      <c r="B220" s="67">
        <v>4.93</v>
      </c>
    </row>
    <row r="221" spans="1:2" x14ac:dyDescent="0.2">
      <c r="A221" s="68">
        <v>40234</v>
      </c>
      <c r="B221" s="67">
        <v>5.05</v>
      </c>
    </row>
    <row r="222" spans="1:2" x14ac:dyDescent="0.2">
      <c r="A222" s="68">
        <v>40241</v>
      </c>
      <c r="B222" s="67">
        <v>4.97</v>
      </c>
    </row>
    <row r="223" spans="1:2" x14ac:dyDescent="0.2">
      <c r="A223" s="68">
        <v>40248</v>
      </c>
      <c r="B223" s="67">
        <v>4.95</v>
      </c>
    </row>
    <row r="224" spans="1:2" x14ac:dyDescent="0.2">
      <c r="A224" s="68">
        <v>40255</v>
      </c>
      <c r="B224" s="67">
        <v>4.96</v>
      </c>
    </row>
    <row r="225" spans="1:2" x14ac:dyDescent="0.2">
      <c r="A225" s="68">
        <v>40262</v>
      </c>
      <c r="B225" s="67">
        <v>4.99</v>
      </c>
    </row>
    <row r="226" spans="1:2" x14ac:dyDescent="0.2">
      <c r="A226" s="68">
        <v>40269</v>
      </c>
      <c r="B226" s="67">
        <v>5.08</v>
      </c>
    </row>
    <row r="227" spans="1:2" x14ac:dyDescent="0.2">
      <c r="A227" s="68">
        <v>40276</v>
      </c>
      <c r="B227" s="67">
        <v>5.21</v>
      </c>
    </row>
    <row r="228" spans="1:2" x14ac:dyDescent="0.2">
      <c r="A228" s="68">
        <v>40283</v>
      </c>
      <c r="B228" s="67">
        <v>5.07</v>
      </c>
    </row>
    <row r="229" spans="1:2" x14ac:dyDescent="0.2">
      <c r="A229" s="68">
        <v>40290</v>
      </c>
      <c r="B229" s="67">
        <v>5.07</v>
      </c>
    </row>
    <row r="230" spans="1:2" x14ac:dyDescent="0.2">
      <c r="A230" s="68">
        <v>40297</v>
      </c>
      <c r="B230" s="67">
        <v>5.0599999999999996</v>
      </c>
    </row>
    <row r="231" spans="1:2" x14ac:dyDescent="0.2">
      <c r="A231" s="68">
        <v>40304</v>
      </c>
      <c r="B231" s="67">
        <v>5</v>
      </c>
    </row>
    <row r="232" spans="1:2" x14ac:dyDescent="0.2">
      <c r="A232" s="68">
        <v>40311</v>
      </c>
      <c r="B232" s="67">
        <v>4.93</v>
      </c>
    </row>
    <row r="233" spans="1:2" x14ac:dyDescent="0.2">
      <c r="A233" s="68">
        <v>40318</v>
      </c>
      <c r="B233" s="67">
        <v>4.84</v>
      </c>
    </row>
    <row r="234" spans="1:2" x14ac:dyDescent="0.2">
      <c r="A234" s="68">
        <v>40325</v>
      </c>
      <c r="B234" s="67">
        <v>4.78</v>
      </c>
    </row>
    <row r="235" spans="1:2" x14ac:dyDescent="0.2">
      <c r="A235" s="68">
        <v>40332</v>
      </c>
      <c r="B235" s="67">
        <v>4.79</v>
      </c>
    </row>
    <row r="236" spans="1:2" x14ac:dyDescent="0.2">
      <c r="A236" s="68">
        <v>40339</v>
      </c>
      <c r="B236" s="67">
        <v>4.72</v>
      </c>
    </row>
    <row r="237" spans="1:2" x14ac:dyDescent="0.2">
      <c r="A237" s="68">
        <v>40346</v>
      </c>
      <c r="B237" s="67">
        <v>4.75</v>
      </c>
    </row>
    <row r="238" spans="1:2" x14ac:dyDescent="0.2">
      <c r="A238" s="68">
        <v>40353</v>
      </c>
      <c r="B238" s="67">
        <v>4.6900000000000004</v>
      </c>
    </row>
    <row r="239" spans="1:2" x14ac:dyDescent="0.2">
      <c r="A239" s="68">
        <v>40360</v>
      </c>
      <c r="B239" s="67">
        <v>4.58</v>
      </c>
    </row>
    <row r="240" spans="1:2" x14ac:dyDescent="0.2">
      <c r="A240" s="68">
        <v>40367</v>
      </c>
      <c r="B240" s="67">
        <v>4.57</v>
      </c>
    </row>
    <row r="241" spans="1:2" x14ac:dyDescent="0.2">
      <c r="A241" s="68">
        <v>40374</v>
      </c>
      <c r="B241" s="67">
        <v>4.57</v>
      </c>
    </row>
    <row r="242" spans="1:2" x14ac:dyDescent="0.2">
      <c r="A242" s="68">
        <v>40381</v>
      </c>
      <c r="B242" s="67">
        <v>4.5599999999999996</v>
      </c>
    </row>
    <row r="243" spans="1:2" x14ac:dyDescent="0.2">
      <c r="A243" s="68">
        <v>40388</v>
      </c>
      <c r="B243" s="67">
        <v>4.54</v>
      </c>
    </row>
    <row r="244" spans="1:2" x14ac:dyDescent="0.2">
      <c r="A244" s="68">
        <v>40395</v>
      </c>
      <c r="B244" s="67">
        <v>4.49</v>
      </c>
    </row>
    <row r="245" spans="1:2" x14ac:dyDescent="0.2">
      <c r="A245" s="68">
        <v>40402</v>
      </c>
      <c r="B245" s="67">
        <v>4.4400000000000004</v>
      </c>
    </row>
    <row r="246" spans="1:2" x14ac:dyDescent="0.2">
      <c r="A246" s="68">
        <v>40409</v>
      </c>
      <c r="B246" s="67">
        <v>4.42</v>
      </c>
    </row>
    <row r="247" spans="1:2" x14ac:dyDescent="0.2">
      <c r="A247" s="68">
        <v>40416</v>
      </c>
      <c r="B247" s="67">
        <v>4.3600000000000003</v>
      </c>
    </row>
    <row r="248" spans="1:2" x14ac:dyDescent="0.2">
      <c r="A248" s="68">
        <v>40423</v>
      </c>
      <c r="B248" s="67">
        <v>4.32</v>
      </c>
    </row>
    <row r="249" spans="1:2" x14ac:dyDescent="0.2">
      <c r="A249" s="68">
        <v>40430</v>
      </c>
      <c r="B249" s="67">
        <v>4.3499999999999996</v>
      </c>
    </row>
    <row r="250" spans="1:2" x14ac:dyDescent="0.2">
      <c r="A250" s="68">
        <v>40437</v>
      </c>
      <c r="B250" s="67">
        <v>4.37</v>
      </c>
    </row>
    <row r="251" spans="1:2" x14ac:dyDescent="0.2">
      <c r="A251" s="68">
        <v>40444</v>
      </c>
      <c r="B251" s="67">
        <v>4.37</v>
      </c>
    </row>
    <row r="252" spans="1:2" x14ac:dyDescent="0.2">
      <c r="A252" s="68">
        <v>40451</v>
      </c>
      <c r="B252" s="67">
        <v>4.32</v>
      </c>
    </row>
    <row r="253" spans="1:2" x14ac:dyDescent="0.2">
      <c r="A253" s="68">
        <v>40458</v>
      </c>
      <c r="B253" s="67">
        <v>4.2699999999999996</v>
      </c>
    </row>
    <row r="254" spans="1:2" x14ac:dyDescent="0.2">
      <c r="A254" s="68">
        <v>40465</v>
      </c>
      <c r="B254" s="67">
        <v>4.1900000000000004</v>
      </c>
    </row>
    <row r="255" spans="1:2" x14ac:dyDescent="0.2">
      <c r="A255" s="68">
        <v>40472</v>
      </c>
      <c r="B255" s="67">
        <v>4.21</v>
      </c>
    </row>
    <row r="256" spans="1:2" x14ac:dyDescent="0.2">
      <c r="A256" s="68">
        <v>40479</v>
      </c>
      <c r="B256" s="67">
        <v>4.2300000000000004</v>
      </c>
    </row>
    <row r="257" spans="1:2" x14ac:dyDescent="0.2">
      <c r="A257" s="68">
        <v>40486</v>
      </c>
      <c r="B257" s="67">
        <v>4.24</v>
      </c>
    </row>
    <row r="258" spans="1:2" x14ac:dyDescent="0.2">
      <c r="A258" s="68">
        <v>40493</v>
      </c>
      <c r="B258" s="67">
        <v>4.17</v>
      </c>
    </row>
    <row r="259" spans="1:2" x14ac:dyDescent="0.2">
      <c r="A259" s="68">
        <v>40500</v>
      </c>
      <c r="B259" s="67">
        <v>4.3899999999999997</v>
      </c>
    </row>
    <row r="260" spans="1:2" x14ac:dyDescent="0.2">
      <c r="A260" s="68">
        <v>40506</v>
      </c>
      <c r="B260" s="67">
        <v>4.4000000000000004</v>
      </c>
    </row>
    <row r="261" spans="1:2" x14ac:dyDescent="0.2">
      <c r="A261" s="68">
        <v>40514</v>
      </c>
      <c r="B261" s="67">
        <v>4.46</v>
      </c>
    </row>
    <row r="262" spans="1:2" x14ac:dyDescent="0.2">
      <c r="A262" s="68">
        <v>40521</v>
      </c>
      <c r="B262" s="67">
        <v>4.6100000000000003</v>
      </c>
    </row>
    <row r="263" spans="1:2" x14ac:dyDescent="0.2">
      <c r="A263" s="68">
        <v>40528</v>
      </c>
      <c r="B263" s="67">
        <v>4.83</v>
      </c>
    </row>
    <row r="264" spans="1:2" x14ac:dyDescent="0.2">
      <c r="A264" s="68">
        <v>40535</v>
      </c>
      <c r="B264" s="67">
        <v>4.8099999999999996</v>
      </c>
    </row>
    <row r="265" spans="1:2" x14ac:dyDescent="0.2">
      <c r="A265" s="68">
        <v>40542</v>
      </c>
      <c r="B265" s="67">
        <v>4.8600000000000003</v>
      </c>
    </row>
    <row r="266" spans="1:2" x14ac:dyDescent="0.2">
      <c r="A266" s="68">
        <v>40549</v>
      </c>
      <c r="B266" s="67">
        <v>4.7699999999999996</v>
      </c>
    </row>
    <row r="267" spans="1:2" x14ac:dyDescent="0.2">
      <c r="A267" s="68">
        <v>40556</v>
      </c>
      <c r="B267" s="67">
        <v>4.71</v>
      </c>
    </row>
    <row r="268" spans="1:2" x14ac:dyDescent="0.2">
      <c r="A268" s="68">
        <v>40563</v>
      </c>
      <c r="B268" s="67">
        <v>4.74</v>
      </c>
    </row>
    <row r="269" spans="1:2" x14ac:dyDescent="0.2">
      <c r="A269" s="68">
        <v>40570</v>
      </c>
      <c r="B269" s="67">
        <v>4.8</v>
      </c>
    </row>
    <row r="270" spans="1:2" x14ac:dyDescent="0.2">
      <c r="A270" s="68">
        <v>40577</v>
      </c>
      <c r="B270" s="67">
        <v>4.8099999999999996</v>
      </c>
    </row>
    <row r="271" spans="1:2" x14ac:dyDescent="0.2">
      <c r="A271" s="68">
        <v>40584</v>
      </c>
      <c r="B271" s="67">
        <v>5.05</v>
      </c>
    </row>
    <row r="272" spans="1:2" x14ac:dyDescent="0.2">
      <c r="A272" s="68">
        <v>40591</v>
      </c>
      <c r="B272" s="67">
        <v>5</v>
      </c>
    </row>
    <row r="273" spans="1:2" x14ac:dyDescent="0.2">
      <c r="A273" s="68">
        <v>40598</v>
      </c>
      <c r="B273" s="67">
        <v>4.95</v>
      </c>
    </row>
    <row r="274" spans="1:2" x14ac:dyDescent="0.2">
      <c r="A274" s="68">
        <v>40605</v>
      </c>
      <c r="B274" s="67">
        <v>4.87</v>
      </c>
    </row>
    <row r="275" spans="1:2" x14ac:dyDescent="0.2">
      <c r="A275" s="68">
        <v>40612</v>
      </c>
      <c r="B275" s="67">
        <v>4.88</v>
      </c>
    </row>
    <row r="276" spans="1:2" x14ac:dyDescent="0.2">
      <c r="A276" s="68">
        <v>40619</v>
      </c>
      <c r="B276" s="67">
        <v>4.76</v>
      </c>
    </row>
    <row r="277" spans="1:2" x14ac:dyDescent="0.2">
      <c r="A277" s="68">
        <v>40626</v>
      </c>
      <c r="B277" s="67">
        <v>4.8099999999999996</v>
      </c>
    </row>
    <row r="278" spans="1:2" x14ac:dyDescent="0.2">
      <c r="A278" s="68">
        <v>40633</v>
      </c>
      <c r="B278" s="67">
        <v>4.8600000000000003</v>
      </c>
    </row>
    <row r="279" spans="1:2" x14ac:dyDescent="0.2">
      <c r="A279" s="68">
        <v>40640</v>
      </c>
      <c r="B279" s="67">
        <v>4.87</v>
      </c>
    </row>
    <row r="280" spans="1:2" x14ac:dyDescent="0.2">
      <c r="A280" s="68">
        <v>40647</v>
      </c>
      <c r="B280" s="67">
        <v>4.91</v>
      </c>
    </row>
    <row r="281" spans="1:2" x14ac:dyDescent="0.2">
      <c r="A281" s="68">
        <v>40654</v>
      </c>
      <c r="B281" s="67">
        <v>4.8</v>
      </c>
    </row>
    <row r="282" spans="1:2" x14ac:dyDescent="0.2">
      <c r="A282" s="68">
        <v>40661</v>
      </c>
      <c r="B282" s="67">
        <v>4.78</v>
      </c>
    </row>
    <row r="283" spans="1:2" x14ac:dyDescent="0.2">
      <c r="A283" s="68">
        <v>40668</v>
      </c>
      <c r="B283" s="67">
        <v>4.71</v>
      </c>
    </row>
    <row r="284" spans="1:2" x14ac:dyDescent="0.2">
      <c r="A284" s="68">
        <v>40675</v>
      </c>
      <c r="B284" s="67">
        <v>4.63</v>
      </c>
    </row>
    <row r="285" spans="1:2" x14ac:dyDescent="0.2">
      <c r="A285" s="68">
        <v>40682</v>
      </c>
      <c r="B285" s="67">
        <v>4.6100000000000003</v>
      </c>
    </row>
    <row r="286" spans="1:2" x14ac:dyDescent="0.2">
      <c r="A286" s="68">
        <v>40689</v>
      </c>
      <c r="B286" s="67">
        <v>4.5999999999999996</v>
      </c>
    </row>
    <row r="287" spans="1:2" x14ac:dyDescent="0.2">
      <c r="A287" s="68">
        <v>40696</v>
      </c>
      <c r="B287" s="67">
        <v>4.55</v>
      </c>
    </row>
    <row r="288" spans="1:2" x14ac:dyDescent="0.2">
      <c r="A288" s="68">
        <v>40703</v>
      </c>
      <c r="B288" s="67">
        <v>4.49</v>
      </c>
    </row>
    <row r="289" spans="1:2" x14ac:dyDescent="0.2">
      <c r="A289" s="68">
        <v>40710</v>
      </c>
      <c r="B289" s="67">
        <v>4.5</v>
      </c>
    </row>
    <row r="290" spans="1:2" x14ac:dyDescent="0.2">
      <c r="A290" s="68">
        <v>40717</v>
      </c>
      <c r="B290" s="67">
        <v>4.5</v>
      </c>
    </row>
    <row r="291" spans="1:2" x14ac:dyDescent="0.2">
      <c r="A291" s="68">
        <v>40724</v>
      </c>
      <c r="B291" s="67">
        <v>4.51</v>
      </c>
    </row>
    <row r="292" spans="1:2" x14ac:dyDescent="0.2">
      <c r="A292" s="68">
        <v>40731</v>
      </c>
      <c r="B292" s="67">
        <v>4.5999999999999996</v>
      </c>
    </row>
    <row r="293" spans="1:2" x14ac:dyDescent="0.2">
      <c r="A293" s="68">
        <v>40738</v>
      </c>
      <c r="B293" s="67">
        <v>4.51</v>
      </c>
    </row>
    <row r="294" spans="1:2" x14ac:dyDescent="0.2">
      <c r="A294" s="68">
        <v>40745</v>
      </c>
      <c r="B294" s="67">
        <v>4.5199999999999996</v>
      </c>
    </row>
    <row r="295" spans="1:2" x14ac:dyDescent="0.2">
      <c r="A295" s="68">
        <v>40752</v>
      </c>
      <c r="B295" s="67">
        <v>4.55</v>
      </c>
    </row>
    <row r="296" spans="1:2" x14ac:dyDescent="0.2">
      <c r="A296" s="68">
        <v>40759</v>
      </c>
      <c r="B296" s="67">
        <v>4.3899999999999997</v>
      </c>
    </row>
    <row r="297" spans="1:2" x14ac:dyDescent="0.2">
      <c r="A297" s="68">
        <v>40766</v>
      </c>
      <c r="B297" s="67">
        <v>4.32</v>
      </c>
    </row>
    <row r="298" spans="1:2" x14ac:dyDescent="0.2">
      <c r="A298" s="68">
        <v>40773</v>
      </c>
      <c r="B298" s="67">
        <v>4.1500000000000004</v>
      </c>
    </row>
    <row r="299" spans="1:2" x14ac:dyDescent="0.2">
      <c r="A299" s="68">
        <v>40780</v>
      </c>
      <c r="B299" s="67">
        <v>4.22</v>
      </c>
    </row>
    <row r="300" spans="1:2" x14ac:dyDescent="0.2">
      <c r="A300" s="68">
        <v>40787</v>
      </c>
      <c r="B300" s="67">
        <v>4.22</v>
      </c>
    </row>
    <row r="301" spans="1:2" x14ac:dyDescent="0.2">
      <c r="A301" s="68">
        <v>40794</v>
      </c>
      <c r="B301" s="67">
        <v>4.12</v>
      </c>
    </row>
    <row r="302" spans="1:2" x14ac:dyDescent="0.2">
      <c r="A302" s="68">
        <v>40801</v>
      </c>
      <c r="B302" s="67">
        <v>4.09</v>
      </c>
    </row>
    <row r="303" spans="1:2" x14ac:dyDescent="0.2">
      <c r="A303" s="68">
        <v>40808</v>
      </c>
      <c r="B303" s="67">
        <v>4.09</v>
      </c>
    </row>
    <row r="304" spans="1:2" x14ac:dyDescent="0.2">
      <c r="A304" s="68">
        <v>40815</v>
      </c>
      <c r="B304" s="67">
        <v>4.01</v>
      </c>
    </row>
    <row r="305" spans="1:2" x14ac:dyDescent="0.2">
      <c r="A305" s="68">
        <v>40822</v>
      </c>
      <c r="B305" s="67">
        <v>3.94</v>
      </c>
    </row>
    <row r="306" spans="1:2" x14ac:dyDescent="0.2">
      <c r="A306" s="68">
        <v>40829</v>
      </c>
      <c r="B306" s="67">
        <v>4.12</v>
      </c>
    </row>
    <row r="307" spans="1:2" x14ac:dyDescent="0.2">
      <c r="A307" s="68">
        <v>40836</v>
      </c>
      <c r="B307" s="67">
        <v>4.1100000000000003</v>
      </c>
    </row>
    <row r="308" spans="1:2" x14ac:dyDescent="0.2">
      <c r="A308" s="68">
        <v>40843</v>
      </c>
      <c r="B308" s="67">
        <v>4.0999999999999996</v>
      </c>
    </row>
    <row r="309" spans="1:2" x14ac:dyDescent="0.2">
      <c r="A309" s="68">
        <v>40850</v>
      </c>
      <c r="B309" s="67">
        <v>4</v>
      </c>
    </row>
    <row r="310" spans="1:2" x14ac:dyDescent="0.2">
      <c r="A310" s="68">
        <v>40857</v>
      </c>
      <c r="B310" s="67">
        <v>3.99</v>
      </c>
    </row>
    <row r="311" spans="1:2" x14ac:dyDescent="0.2">
      <c r="A311" s="68">
        <v>40864</v>
      </c>
      <c r="B311" s="67">
        <v>4</v>
      </c>
    </row>
    <row r="312" spans="1:2" x14ac:dyDescent="0.2">
      <c r="A312" s="68">
        <v>40870</v>
      </c>
      <c r="B312" s="67">
        <v>3.98</v>
      </c>
    </row>
    <row r="313" spans="1:2" x14ac:dyDescent="0.2">
      <c r="A313" s="68">
        <v>40878</v>
      </c>
      <c r="B313" s="67">
        <v>4</v>
      </c>
    </row>
    <row r="314" spans="1:2" x14ac:dyDescent="0.2">
      <c r="A314" s="68">
        <v>40885</v>
      </c>
      <c r="B314" s="67">
        <v>3.99</v>
      </c>
    </row>
    <row r="315" spans="1:2" x14ac:dyDescent="0.2">
      <c r="A315" s="68">
        <v>40892</v>
      </c>
      <c r="B315" s="67">
        <v>3.94</v>
      </c>
    </row>
    <row r="316" spans="1:2" x14ac:dyDescent="0.2">
      <c r="A316" s="68">
        <v>40899</v>
      </c>
      <c r="B316" s="67">
        <v>3.91</v>
      </c>
    </row>
    <row r="317" spans="1:2" x14ac:dyDescent="0.2">
      <c r="A317" s="68">
        <v>40906</v>
      </c>
      <c r="B317" s="67">
        <v>3.95</v>
      </c>
    </row>
    <row r="318" spans="1:2" x14ac:dyDescent="0.2">
      <c r="A318" s="68">
        <v>40913</v>
      </c>
      <c r="B318" s="67">
        <v>3.91</v>
      </c>
    </row>
    <row r="319" spans="1:2" x14ac:dyDescent="0.2">
      <c r="A319" s="68">
        <v>40920</v>
      </c>
      <c r="B319" s="67">
        <v>3.89</v>
      </c>
    </row>
    <row r="320" spans="1:2" x14ac:dyDescent="0.2">
      <c r="A320" s="68">
        <v>40927</v>
      </c>
      <c r="B320" s="67">
        <v>3.88</v>
      </c>
    </row>
    <row r="321" spans="1:2" x14ac:dyDescent="0.2">
      <c r="A321" s="68">
        <v>40934</v>
      </c>
      <c r="B321" s="67">
        <v>3.98</v>
      </c>
    </row>
    <row r="322" spans="1:2" x14ac:dyDescent="0.2">
      <c r="A322" s="68">
        <v>40941</v>
      </c>
      <c r="B322" s="67">
        <v>3.87</v>
      </c>
    </row>
    <row r="323" spans="1:2" x14ac:dyDescent="0.2">
      <c r="A323" s="68">
        <v>40948</v>
      </c>
      <c r="B323" s="67">
        <v>3.87</v>
      </c>
    </row>
    <row r="324" spans="1:2" x14ac:dyDescent="0.2">
      <c r="A324" s="68">
        <v>40955</v>
      </c>
      <c r="B324" s="67">
        <v>3.87</v>
      </c>
    </row>
    <row r="325" spans="1:2" x14ac:dyDescent="0.2">
      <c r="A325" s="68">
        <v>40962</v>
      </c>
      <c r="B325" s="67">
        <v>3.95</v>
      </c>
    </row>
    <row r="326" spans="1:2" x14ac:dyDescent="0.2">
      <c r="A326" s="68">
        <v>40969</v>
      </c>
      <c r="B326" s="67">
        <v>3.9</v>
      </c>
    </row>
    <row r="327" spans="1:2" x14ac:dyDescent="0.2">
      <c r="A327" s="68">
        <v>40976</v>
      </c>
      <c r="B327" s="67">
        <v>3.88</v>
      </c>
    </row>
    <row r="328" spans="1:2" x14ac:dyDescent="0.2">
      <c r="A328" s="68">
        <v>40983</v>
      </c>
      <c r="B328" s="67">
        <v>3.92</v>
      </c>
    </row>
    <row r="329" spans="1:2" x14ac:dyDescent="0.2">
      <c r="A329" s="68">
        <v>40990</v>
      </c>
      <c r="B329" s="67">
        <v>4.08</v>
      </c>
    </row>
    <row r="330" spans="1:2" x14ac:dyDescent="0.2">
      <c r="A330" s="68">
        <v>40997</v>
      </c>
      <c r="B330" s="67">
        <v>3.99</v>
      </c>
    </row>
    <row r="331" spans="1:2" x14ac:dyDescent="0.2">
      <c r="A331" s="68">
        <v>41004</v>
      </c>
      <c r="B331" s="67">
        <v>3.98</v>
      </c>
    </row>
    <row r="332" spans="1:2" x14ac:dyDescent="0.2">
      <c r="A332" s="68">
        <v>41011</v>
      </c>
      <c r="B332" s="67">
        <v>3.88</v>
      </c>
    </row>
    <row r="333" spans="1:2" x14ac:dyDescent="0.2">
      <c r="A333" s="68">
        <v>41018</v>
      </c>
      <c r="B333" s="67">
        <v>3.9</v>
      </c>
    </row>
    <row r="334" spans="1:2" x14ac:dyDescent="0.2">
      <c r="A334" s="68">
        <v>41025</v>
      </c>
      <c r="B334" s="67">
        <v>3.88</v>
      </c>
    </row>
    <row r="335" spans="1:2" x14ac:dyDescent="0.2">
      <c r="A335" s="68">
        <v>41032</v>
      </c>
      <c r="B335" s="67">
        <v>3.84</v>
      </c>
    </row>
    <row r="336" spans="1:2" x14ac:dyDescent="0.2">
      <c r="A336" s="68">
        <v>41039</v>
      </c>
      <c r="B336" s="67">
        <v>3.83</v>
      </c>
    </row>
    <row r="337" spans="1:2" x14ac:dyDescent="0.2">
      <c r="A337" s="68">
        <v>41046</v>
      </c>
      <c r="B337" s="67">
        <v>3.79</v>
      </c>
    </row>
    <row r="338" spans="1:2" x14ac:dyDescent="0.2">
      <c r="A338" s="68">
        <v>41053</v>
      </c>
      <c r="B338" s="67">
        <v>3.78</v>
      </c>
    </row>
    <row r="339" spans="1:2" x14ac:dyDescent="0.2">
      <c r="A339" s="68">
        <v>41060</v>
      </c>
      <c r="B339" s="67">
        <v>3.75</v>
      </c>
    </row>
    <row r="340" spans="1:2" x14ac:dyDescent="0.2">
      <c r="A340" s="68">
        <v>41067</v>
      </c>
      <c r="B340" s="67">
        <v>3.67</v>
      </c>
    </row>
    <row r="341" spans="1:2" x14ac:dyDescent="0.2">
      <c r="A341" s="68">
        <v>41074</v>
      </c>
      <c r="B341" s="67">
        <v>3.71</v>
      </c>
    </row>
    <row r="342" spans="1:2" x14ac:dyDescent="0.2">
      <c r="A342" s="68">
        <v>41081</v>
      </c>
      <c r="B342" s="67">
        <v>3.66</v>
      </c>
    </row>
    <row r="343" spans="1:2" x14ac:dyDescent="0.2">
      <c r="A343" s="68">
        <v>41088</v>
      </c>
      <c r="B343" s="67">
        <v>3.66</v>
      </c>
    </row>
    <row r="344" spans="1:2" x14ac:dyDescent="0.2">
      <c r="A344" s="68">
        <v>41095</v>
      </c>
      <c r="B344" s="67">
        <v>3.62</v>
      </c>
    </row>
    <row r="345" spans="1:2" x14ac:dyDescent="0.2">
      <c r="A345" s="68">
        <v>41102</v>
      </c>
      <c r="B345" s="67">
        <v>3.56</v>
      </c>
    </row>
    <row r="346" spans="1:2" x14ac:dyDescent="0.2">
      <c r="A346" s="68">
        <v>41109</v>
      </c>
      <c r="B346" s="67">
        <v>3.53</v>
      </c>
    </row>
    <row r="347" spans="1:2" x14ac:dyDescent="0.2">
      <c r="A347" s="68">
        <v>41116</v>
      </c>
      <c r="B347" s="67">
        <v>3.49</v>
      </c>
    </row>
    <row r="348" spans="1:2" x14ac:dyDescent="0.2">
      <c r="A348" s="68">
        <v>41123</v>
      </c>
      <c r="B348" s="67">
        <v>3.55</v>
      </c>
    </row>
    <row r="349" spans="1:2" x14ac:dyDescent="0.2">
      <c r="A349" s="68">
        <v>41130</v>
      </c>
      <c r="B349" s="67">
        <v>3.59</v>
      </c>
    </row>
    <row r="350" spans="1:2" x14ac:dyDescent="0.2">
      <c r="A350" s="68">
        <v>41137</v>
      </c>
      <c r="B350" s="67">
        <v>3.62</v>
      </c>
    </row>
    <row r="351" spans="1:2" x14ac:dyDescent="0.2">
      <c r="A351" s="68">
        <v>41144</v>
      </c>
      <c r="B351" s="67">
        <v>3.66</v>
      </c>
    </row>
    <row r="352" spans="1:2" x14ac:dyDescent="0.2">
      <c r="A352" s="68">
        <v>41151</v>
      </c>
      <c r="B352" s="67">
        <v>3.59</v>
      </c>
    </row>
    <row r="353" spans="1:2" x14ac:dyDescent="0.2">
      <c r="A353" s="68">
        <v>41158</v>
      </c>
      <c r="B353" s="67">
        <v>3.55</v>
      </c>
    </row>
    <row r="354" spans="1:2" x14ac:dyDescent="0.2">
      <c r="A354" s="68">
        <v>41165</v>
      </c>
      <c r="B354" s="67">
        <v>3.55</v>
      </c>
    </row>
    <row r="355" spans="1:2" x14ac:dyDescent="0.2">
      <c r="A355" s="68">
        <v>41172</v>
      </c>
      <c r="B355" s="67">
        <v>3.49</v>
      </c>
    </row>
    <row r="356" spans="1:2" x14ac:dyDescent="0.2">
      <c r="A356" s="68">
        <v>41179</v>
      </c>
      <c r="B356" s="67">
        <v>3.4</v>
      </c>
    </row>
    <row r="357" spans="1:2" x14ac:dyDescent="0.2">
      <c r="A357" s="68">
        <v>41186</v>
      </c>
      <c r="B357" s="67">
        <v>3.36</v>
      </c>
    </row>
    <row r="358" spans="1:2" x14ac:dyDescent="0.2">
      <c r="A358" s="68">
        <v>41193</v>
      </c>
      <c r="B358" s="67">
        <v>3.39</v>
      </c>
    </row>
    <row r="359" spans="1:2" x14ac:dyDescent="0.2">
      <c r="A359" s="68">
        <v>41200</v>
      </c>
      <c r="B359" s="67">
        <v>3.37</v>
      </c>
    </row>
    <row r="360" spans="1:2" x14ac:dyDescent="0.2">
      <c r="A360" s="68">
        <v>41207</v>
      </c>
      <c r="B360" s="67">
        <v>3.41</v>
      </c>
    </row>
    <row r="361" spans="1:2" x14ac:dyDescent="0.2">
      <c r="A361" s="68">
        <v>41214</v>
      </c>
      <c r="B361" s="67">
        <v>3.39</v>
      </c>
    </row>
    <row r="362" spans="1:2" x14ac:dyDescent="0.2">
      <c r="A362" s="68">
        <v>41221</v>
      </c>
      <c r="B362" s="67">
        <v>3.4</v>
      </c>
    </row>
    <row r="363" spans="1:2" x14ac:dyDescent="0.2">
      <c r="A363" s="68">
        <v>41228</v>
      </c>
      <c r="B363" s="67">
        <v>3.34</v>
      </c>
    </row>
    <row r="364" spans="1:2" x14ac:dyDescent="0.2">
      <c r="A364" s="68">
        <v>41234</v>
      </c>
      <c r="B364" s="67">
        <v>3.31</v>
      </c>
    </row>
    <row r="365" spans="1:2" x14ac:dyDescent="0.2">
      <c r="A365" s="68">
        <v>41242</v>
      </c>
      <c r="B365" s="67">
        <v>3.32</v>
      </c>
    </row>
    <row r="366" spans="1:2" x14ac:dyDescent="0.2">
      <c r="A366" s="68">
        <v>41249</v>
      </c>
      <c r="B366" s="67">
        <v>3.34</v>
      </c>
    </row>
    <row r="367" spans="1:2" x14ac:dyDescent="0.2">
      <c r="A367" s="68">
        <v>41256</v>
      </c>
      <c r="B367" s="67">
        <v>3.32</v>
      </c>
    </row>
    <row r="368" spans="1:2" x14ac:dyDescent="0.2">
      <c r="A368" s="68">
        <v>41263</v>
      </c>
      <c r="B368" s="67">
        <v>3.37</v>
      </c>
    </row>
    <row r="369" spans="1:2" x14ac:dyDescent="0.2">
      <c r="A369" s="68">
        <v>41270</v>
      </c>
      <c r="B369" s="67">
        <v>3.35</v>
      </c>
    </row>
    <row r="370" spans="1:2" x14ac:dyDescent="0.2">
      <c r="A370" s="68">
        <v>41277</v>
      </c>
      <c r="B370" s="67">
        <v>3.34</v>
      </c>
    </row>
    <row r="371" spans="1:2" x14ac:dyDescent="0.2">
      <c r="A371" s="68">
        <v>41284</v>
      </c>
      <c r="B371" s="67">
        <v>3.4</v>
      </c>
    </row>
    <row r="372" spans="1:2" x14ac:dyDescent="0.2">
      <c r="A372" s="68">
        <v>41291</v>
      </c>
      <c r="B372" s="67">
        <v>3.38</v>
      </c>
    </row>
    <row r="373" spans="1:2" x14ac:dyDescent="0.2">
      <c r="A373" s="68">
        <v>41298</v>
      </c>
      <c r="B373" s="67">
        <v>3.42</v>
      </c>
    </row>
    <row r="374" spans="1:2" x14ac:dyDescent="0.2">
      <c r="A374" s="68">
        <v>41305</v>
      </c>
      <c r="B374" s="67">
        <v>3.53</v>
      </c>
    </row>
    <row r="375" spans="1:2" x14ac:dyDescent="0.2">
      <c r="A375" s="68">
        <v>41312</v>
      </c>
      <c r="B375" s="67">
        <v>3.53</v>
      </c>
    </row>
    <row r="376" spans="1:2" x14ac:dyDescent="0.2">
      <c r="A376" s="68">
        <v>41319</v>
      </c>
      <c r="B376" s="67">
        <v>3.53</v>
      </c>
    </row>
    <row r="377" spans="1:2" x14ac:dyDescent="0.2">
      <c r="A377" s="68">
        <v>41326</v>
      </c>
      <c r="B377" s="67">
        <v>3.56</v>
      </c>
    </row>
    <row r="378" spans="1:2" x14ac:dyDescent="0.2">
      <c r="A378" s="68">
        <v>41333</v>
      </c>
      <c r="B378" s="67">
        <v>3.51</v>
      </c>
    </row>
    <row r="379" spans="1:2" x14ac:dyDescent="0.2">
      <c r="A379" s="68">
        <v>41340</v>
      </c>
      <c r="B379" s="67">
        <v>3.52</v>
      </c>
    </row>
    <row r="380" spans="1:2" x14ac:dyDescent="0.2">
      <c r="A380" s="68">
        <v>41347</v>
      </c>
      <c r="B380" s="67">
        <v>3.63</v>
      </c>
    </row>
    <row r="381" spans="1:2" x14ac:dyDescent="0.2">
      <c r="A381" s="68">
        <v>41354</v>
      </c>
      <c r="B381" s="67">
        <v>3.54</v>
      </c>
    </row>
    <row r="382" spans="1:2" x14ac:dyDescent="0.2">
      <c r="A382" s="68">
        <v>41361</v>
      </c>
      <c r="B382" s="67">
        <v>3.57</v>
      </c>
    </row>
    <row r="383" spans="1:2" x14ac:dyDescent="0.2">
      <c r="A383" s="68">
        <v>41368</v>
      </c>
      <c r="B383" s="67">
        <v>3.54</v>
      </c>
    </row>
    <row r="384" spans="1:2" x14ac:dyDescent="0.2">
      <c r="A384" s="68">
        <v>41375</v>
      </c>
      <c r="B384" s="67">
        <v>3.43</v>
      </c>
    </row>
    <row r="385" spans="1:2" x14ac:dyDescent="0.2">
      <c r="A385" s="68">
        <v>41382</v>
      </c>
      <c r="B385" s="67">
        <v>3.41</v>
      </c>
    </row>
    <row r="386" spans="1:2" x14ac:dyDescent="0.2">
      <c r="A386" s="68">
        <v>41389</v>
      </c>
      <c r="B386" s="67">
        <v>3.4</v>
      </c>
    </row>
    <row r="387" spans="1:2" x14ac:dyDescent="0.2">
      <c r="A387" s="68">
        <v>41396</v>
      </c>
      <c r="B387" s="67">
        <v>3.35</v>
      </c>
    </row>
    <row r="388" spans="1:2" x14ac:dyDescent="0.2">
      <c r="A388" s="68">
        <v>41403</v>
      </c>
      <c r="B388" s="67">
        <v>3.42</v>
      </c>
    </row>
    <row r="389" spans="1:2" x14ac:dyDescent="0.2">
      <c r="A389" s="68">
        <v>41410</v>
      </c>
      <c r="B389" s="67">
        <v>3.51</v>
      </c>
    </row>
    <row r="390" spans="1:2" x14ac:dyDescent="0.2">
      <c r="A390" s="68">
        <v>41417</v>
      </c>
      <c r="B390" s="67">
        <v>3.59</v>
      </c>
    </row>
    <row r="391" spans="1:2" x14ac:dyDescent="0.2">
      <c r="A391" s="68">
        <v>41424</v>
      </c>
      <c r="B391" s="67">
        <v>3.81</v>
      </c>
    </row>
    <row r="392" spans="1:2" x14ac:dyDescent="0.2">
      <c r="A392" s="68">
        <v>41431</v>
      </c>
      <c r="B392" s="67">
        <v>3.91</v>
      </c>
    </row>
    <row r="393" spans="1:2" x14ac:dyDescent="0.2">
      <c r="A393" s="68">
        <v>41438</v>
      </c>
      <c r="B393" s="67">
        <v>3.98</v>
      </c>
    </row>
    <row r="394" spans="1:2" x14ac:dyDescent="0.2">
      <c r="A394" s="68">
        <v>41445</v>
      </c>
      <c r="B394" s="67">
        <v>3.93</v>
      </c>
    </row>
    <row r="395" spans="1:2" x14ac:dyDescent="0.2">
      <c r="A395" s="68">
        <v>41452</v>
      </c>
      <c r="B395" s="67">
        <v>4.46</v>
      </c>
    </row>
    <row r="396" spans="1:2" x14ac:dyDescent="0.2">
      <c r="A396" s="68">
        <v>41458</v>
      </c>
      <c r="B396" s="67">
        <v>4.29</v>
      </c>
    </row>
    <row r="397" spans="1:2" x14ac:dyDescent="0.2">
      <c r="A397" s="68">
        <v>41466</v>
      </c>
      <c r="B397" s="67">
        <v>4.51</v>
      </c>
    </row>
    <row r="398" spans="1:2" x14ac:dyDescent="0.2">
      <c r="A398" s="68">
        <v>41473</v>
      </c>
      <c r="B398" s="67">
        <v>4.37</v>
      </c>
    </row>
    <row r="399" spans="1:2" x14ac:dyDescent="0.2">
      <c r="A399" s="68">
        <v>41480</v>
      </c>
      <c r="B399" s="67">
        <v>4.3099999999999996</v>
      </c>
    </row>
    <row r="400" spans="1:2" x14ac:dyDescent="0.2">
      <c r="A400" s="68">
        <v>41487</v>
      </c>
      <c r="B400" s="67">
        <v>4.3899999999999997</v>
      </c>
    </row>
    <row r="401" spans="1:2" x14ac:dyDescent="0.2">
      <c r="A401" s="68">
        <v>41494</v>
      </c>
      <c r="B401" s="67">
        <v>4.4000000000000004</v>
      </c>
    </row>
    <row r="402" spans="1:2" x14ac:dyDescent="0.2">
      <c r="A402" s="68">
        <v>41501</v>
      </c>
      <c r="B402" s="67">
        <v>4.4000000000000004</v>
      </c>
    </row>
    <row r="403" spans="1:2" x14ac:dyDescent="0.2">
      <c r="A403" s="68">
        <v>41508</v>
      </c>
      <c r="B403" s="67">
        <v>4.58</v>
      </c>
    </row>
    <row r="404" spans="1:2" x14ac:dyDescent="0.2">
      <c r="A404" s="68">
        <v>41515</v>
      </c>
      <c r="B404" s="67">
        <v>4.51</v>
      </c>
    </row>
    <row r="405" spans="1:2" x14ac:dyDescent="0.2">
      <c r="A405" s="68">
        <v>41522</v>
      </c>
      <c r="B405" s="67">
        <v>4.57</v>
      </c>
    </row>
    <row r="406" spans="1:2" x14ac:dyDescent="0.2">
      <c r="A406" s="68">
        <v>41529</v>
      </c>
      <c r="B406" s="67">
        <v>4.57</v>
      </c>
    </row>
    <row r="407" spans="1:2" x14ac:dyDescent="0.2">
      <c r="A407" s="68">
        <v>41536</v>
      </c>
      <c r="B407" s="67">
        <v>4.5</v>
      </c>
    </row>
    <row r="408" spans="1:2" x14ac:dyDescent="0.2">
      <c r="A408" s="68">
        <v>41543</v>
      </c>
      <c r="B408" s="67">
        <v>4.32</v>
      </c>
    </row>
    <row r="409" spans="1:2" x14ac:dyDescent="0.2">
      <c r="A409" s="68">
        <v>41550</v>
      </c>
      <c r="B409" s="67">
        <v>4.22</v>
      </c>
    </row>
    <row r="410" spans="1:2" x14ac:dyDescent="0.2">
      <c r="A410" s="68">
        <v>41557</v>
      </c>
      <c r="B410" s="67">
        <v>4.2300000000000004</v>
      </c>
    </row>
    <row r="411" spans="1:2" x14ac:dyDescent="0.2">
      <c r="A411" s="68">
        <v>41564</v>
      </c>
      <c r="B411" s="67">
        <v>4.28</v>
      </c>
    </row>
    <row r="412" spans="1:2" x14ac:dyDescent="0.2">
      <c r="A412" s="68">
        <v>41571</v>
      </c>
      <c r="B412" s="67">
        <v>4.13</v>
      </c>
    </row>
    <row r="413" spans="1:2" x14ac:dyDescent="0.2">
      <c r="A413" s="68">
        <v>41578</v>
      </c>
      <c r="B413" s="67">
        <v>4.0999999999999996</v>
      </c>
    </row>
    <row r="414" spans="1:2" x14ac:dyDescent="0.2">
      <c r="A414" s="68">
        <v>41585</v>
      </c>
      <c r="B414" s="67">
        <v>4.16</v>
      </c>
    </row>
    <row r="415" spans="1:2" x14ac:dyDescent="0.2">
      <c r="A415" s="68">
        <v>41592</v>
      </c>
      <c r="B415" s="67">
        <v>4.3499999999999996</v>
      </c>
    </row>
    <row r="416" spans="1:2" x14ac:dyDescent="0.2">
      <c r="A416" s="68">
        <v>41599</v>
      </c>
      <c r="B416" s="67">
        <v>4.22</v>
      </c>
    </row>
    <row r="417" spans="1:2" x14ac:dyDescent="0.2">
      <c r="A417" s="68">
        <v>41605</v>
      </c>
      <c r="B417" s="67">
        <v>4.29</v>
      </c>
    </row>
    <row r="418" spans="1:2" x14ac:dyDescent="0.2">
      <c r="A418" s="68">
        <v>41613</v>
      </c>
      <c r="B418" s="67">
        <v>4.46</v>
      </c>
    </row>
    <row r="419" spans="1:2" x14ac:dyDescent="0.2">
      <c r="A419" s="68">
        <v>41620</v>
      </c>
      <c r="B419" s="67">
        <v>4.42</v>
      </c>
    </row>
    <row r="420" spans="1:2" x14ac:dyDescent="0.2">
      <c r="A420" s="68">
        <v>41627</v>
      </c>
      <c r="B420" s="67">
        <v>4.47</v>
      </c>
    </row>
    <row r="421" spans="1:2" x14ac:dyDescent="0.2">
      <c r="A421" s="68">
        <v>41634</v>
      </c>
      <c r="B421" s="67">
        <v>4.4800000000000004</v>
      </c>
    </row>
    <row r="422" spans="1:2" x14ac:dyDescent="0.2">
      <c r="A422" s="68">
        <v>41641</v>
      </c>
      <c r="B422" s="67">
        <v>4.53</v>
      </c>
    </row>
    <row r="423" spans="1:2" x14ac:dyDescent="0.2">
      <c r="A423" s="68">
        <v>41648</v>
      </c>
      <c r="B423" s="67">
        <v>4.51</v>
      </c>
    </row>
    <row r="424" spans="1:2" x14ac:dyDescent="0.2">
      <c r="A424" s="68">
        <v>41655</v>
      </c>
      <c r="B424" s="67">
        <v>4.41</v>
      </c>
    </row>
    <row r="425" spans="1:2" x14ac:dyDescent="0.2">
      <c r="A425" s="68">
        <v>41662</v>
      </c>
      <c r="B425" s="67">
        <v>4.3899999999999997</v>
      </c>
    </row>
    <row r="426" spans="1:2" x14ac:dyDescent="0.2">
      <c r="A426" s="68">
        <v>41669</v>
      </c>
      <c r="B426" s="67">
        <v>4.32</v>
      </c>
    </row>
    <row r="427" spans="1:2" x14ac:dyDescent="0.2">
      <c r="A427" s="68">
        <v>41676</v>
      </c>
      <c r="B427" s="67">
        <v>4.2300000000000004</v>
      </c>
    </row>
    <row r="428" spans="1:2" x14ac:dyDescent="0.2">
      <c r="A428" s="68">
        <v>41683</v>
      </c>
      <c r="B428" s="67">
        <v>4.28</v>
      </c>
    </row>
    <row r="429" spans="1:2" x14ac:dyDescent="0.2">
      <c r="A429" s="68">
        <v>41690</v>
      </c>
      <c r="B429" s="67">
        <v>4.33</v>
      </c>
    </row>
    <row r="430" spans="1:2" x14ac:dyDescent="0.2">
      <c r="A430" s="68">
        <v>41697</v>
      </c>
      <c r="B430" s="67">
        <v>4.37</v>
      </c>
    </row>
    <row r="431" spans="1:2" x14ac:dyDescent="0.2">
      <c r="A431" s="68">
        <v>41704</v>
      </c>
      <c r="B431" s="67">
        <v>4.28</v>
      </c>
    </row>
    <row r="432" spans="1:2" x14ac:dyDescent="0.2">
      <c r="A432" s="68">
        <v>41711</v>
      </c>
      <c r="B432" s="67">
        <v>4.37</v>
      </c>
    </row>
    <row r="433" spans="1:2" x14ac:dyDescent="0.2">
      <c r="A433" s="68">
        <v>41718</v>
      </c>
      <c r="B433" s="67">
        <v>4.32</v>
      </c>
    </row>
    <row r="434" spans="1:2" x14ac:dyDescent="0.2">
      <c r="A434" s="68">
        <v>41725</v>
      </c>
      <c r="B434" s="67">
        <v>4.4000000000000004</v>
      </c>
    </row>
    <row r="435" spans="1:2" x14ac:dyDescent="0.2">
      <c r="A435" s="68">
        <v>41732</v>
      </c>
      <c r="B435" s="67">
        <v>4.41</v>
      </c>
    </row>
    <row r="436" spans="1:2" x14ac:dyDescent="0.2">
      <c r="A436" s="68">
        <v>41739</v>
      </c>
      <c r="B436" s="67">
        <v>4.34</v>
      </c>
    </row>
    <row r="437" spans="1:2" x14ac:dyDescent="0.2">
      <c r="A437" s="68">
        <v>41746</v>
      </c>
      <c r="B437" s="67">
        <v>4.2699999999999996</v>
      </c>
    </row>
    <row r="438" spans="1:2" x14ac:dyDescent="0.2">
      <c r="A438" s="68">
        <v>41753</v>
      </c>
      <c r="B438" s="67">
        <v>4.33</v>
      </c>
    </row>
    <row r="439" spans="1:2" x14ac:dyDescent="0.2">
      <c r="A439" s="68">
        <v>41760</v>
      </c>
      <c r="B439" s="67">
        <v>4.29</v>
      </c>
    </row>
    <row r="440" spans="1:2" x14ac:dyDescent="0.2">
      <c r="A440" s="68">
        <v>41767</v>
      </c>
      <c r="B440" s="67">
        <v>4.21</v>
      </c>
    </row>
    <row r="441" spans="1:2" x14ac:dyDescent="0.2">
      <c r="A441" s="68">
        <v>41774</v>
      </c>
      <c r="B441" s="67">
        <v>4.2</v>
      </c>
    </row>
    <row r="442" spans="1:2" x14ac:dyDescent="0.2">
      <c r="A442" s="68">
        <v>41781</v>
      </c>
      <c r="B442" s="67">
        <v>4.1399999999999997</v>
      </c>
    </row>
    <row r="443" spans="1:2" x14ac:dyDescent="0.2">
      <c r="A443" s="68">
        <v>41788</v>
      </c>
      <c r="B443" s="67">
        <v>4.12</v>
      </c>
    </row>
    <row r="444" spans="1:2" x14ac:dyDescent="0.2">
      <c r="A444" s="68">
        <v>41795</v>
      </c>
      <c r="B444" s="67">
        <v>4.1399999999999997</v>
      </c>
    </row>
    <row r="445" spans="1:2" x14ac:dyDescent="0.2">
      <c r="A445" s="68">
        <v>41802</v>
      </c>
      <c r="B445" s="67">
        <v>4.2</v>
      </c>
    </row>
    <row r="446" spans="1:2" x14ac:dyDescent="0.2">
      <c r="A446" s="68">
        <v>41809</v>
      </c>
      <c r="B446" s="67">
        <v>4.17</v>
      </c>
    </row>
    <row r="447" spans="1:2" x14ac:dyDescent="0.2">
      <c r="A447" s="68">
        <v>41816</v>
      </c>
      <c r="B447" s="67">
        <v>4.1399999999999997</v>
      </c>
    </row>
    <row r="448" spans="1:2" x14ac:dyDescent="0.2">
      <c r="A448" s="68">
        <v>41823</v>
      </c>
      <c r="B448" s="67">
        <v>4.12</v>
      </c>
    </row>
    <row r="449" spans="1:2" x14ac:dyDescent="0.2">
      <c r="A449" s="68">
        <v>41830</v>
      </c>
      <c r="B449" s="67">
        <v>4.1500000000000004</v>
      </c>
    </row>
    <row r="450" spans="1:2" x14ac:dyDescent="0.2">
      <c r="A450" s="68">
        <v>41837</v>
      </c>
      <c r="B450" s="67">
        <v>4.13</v>
      </c>
    </row>
    <row r="451" spans="1:2" x14ac:dyDescent="0.2">
      <c r="A451" s="68">
        <v>41844</v>
      </c>
      <c r="B451" s="67">
        <v>4.13</v>
      </c>
    </row>
    <row r="452" spans="1:2" x14ac:dyDescent="0.2">
      <c r="A452" s="68">
        <v>41851</v>
      </c>
      <c r="B452" s="67">
        <v>4.12</v>
      </c>
    </row>
    <row r="453" spans="1:2" x14ac:dyDescent="0.2">
      <c r="A453" s="68">
        <v>41858</v>
      </c>
      <c r="B453" s="67">
        <v>4.1399999999999997</v>
      </c>
    </row>
    <row r="454" spans="1:2" x14ac:dyDescent="0.2">
      <c r="A454" s="68">
        <v>41865</v>
      </c>
      <c r="B454" s="67">
        <v>4.12</v>
      </c>
    </row>
    <row r="455" spans="1:2" x14ac:dyDescent="0.2">
      <c r="A455" s="68">
        <v>41872</v>
      </c>
      <c r="B455" s="67">
        <v>4.0999999999999996</v>
      </c>
    </row>
    <row r="456" spans="1:2" x14ac:dyDescent="0.2">
      <c r="A456" s="68">
        <v>41879</v>
      </c>
      <c r="B456" s="67">
        <v>4.0999999999999996</v>
      </c>
    </row>
    <row r="457" spans="1:2" x14ac:dyDescent="0.2">
      <c r="A457" s="68">
        <v>41886</v>
      </c>
      <c r="B457" s="67">
        <v>4.0999999999999996</v>
      </c>
    </row>
    <row r="458" spans="1:2" x14ac:dyDescent="0.2">
      <c r="A458" s="68">
        <v>41893</v>
      </c>
      <c r="B458" s="67">
        <v>4.12</v>
      </c>
    </row>
    <row r="459" spans="1:2" x14ac:dyDescent="0.2">
      <c r="A459" s="68">
        <v>41900</v>
      </c>
      <c r="B459" s="67">
        <v>4.2300000000000004</v>
      </c>
    </row>
    <row r="460" spans="1:2" x14ac:dyDescent="0.2">
      <c r="A460" s="68">
        <v>41907</v>
      </c>
      <c r="B460" s="67">
        <v>4.2</v>
      </c>
    </row>
    <row r="461" spans="1:2" x14ac:dyDescent="0.2">
      <c r="A461" s="68">
        <v>41914</v>
      </c>
      <c r="B461" s="67">
        <v>4.1900000000000004</v>
      </c>
    </row>
    <row r="462" spans="1:2" x14ac:dyDescent="0.2">
      <c r="A462" s="68">
        <v>41921</v>
      </c>
      <c r="B462" s="67">
        <v>4.12</v>
      </c>
    </row>
    <row r="463" spans="1:2" x14ac:dyDescent="0.2">
      <c r="A463" s="68">
        <v>41928</v>
      </c>
      <c r="B463" s="67">
        <v>3.97</v>
      </c>
    </row>
    <row r="464" spans="1:2" x14ac:dyDescent="0.2">
      <c r="A464" s="68">
        <v>41935</v>
      </c>
      <c r="B464" s="67">
        <v>3.92</v>
      </c>
    </row>
    <row r="465" spans="1:2" x14ac:dyDescent="0.2">
      <c r="A465" s="68">
        <v>41942</v>
      </c>
      <c r="B465" s="67">
        <v>3.98</v>
      </c>
    </row>
    <row r="466" spans="1:2" x14ac:dyDescent="0.2">
      <c r="A466" s="68">
        <v>41949</v>
      </c>
      <c r="B466" s="67">
        <v>4.0199999999999996</v>
      </c>
    </row>
    <row r="467" spans="1:2" x14ac:dyDescent="0.2">
      <c r="A467" s="68">
        <v>41956</v>
      </c>
      <c r="B467" s="67">
        <v>4.01</v>
      </c>
    </row>
    <row r="468" spans="1:2" x14ac:dyDescent="0.2">
      <c r="A468" s="68">
        <v>41963</v>
      </c>
      <c r="B468" s="67">
        <v>3.99</v>
      </c>
    </row>
    <row r="469" spans="1:2" x14ac:dyDescent="0.2">
      <c r="A469" s="68">
        <v>41969</v>
      </c>
      <c r="B469" s="67">
        <v>3.97</v>
      </c>
    </row>
    <row r="470" spans="1:2" x14ac:dyDescent="0.2">
      <c r="A470" s="68">
        <v>41977</v>
      </c>
      <c r="B470" s="67">
        <v>3.89</v>
      </c>
    </row>
    <row r="471" spans="1:2" x14ac:dyDescent="0.2">
      <c r="A471" s="68">
        <v>41984</v>
      </c>
      <c r="B471" s="67">
        <v>3.93</v>
      </c>
    </row>
    <row r="472" spans="1:2" x14ac:dyDescent="0.2">
      <c r="A472" s="68">
        <v>41991</v>
      </c>
      <c r="B472" s="67">
        <v>3.8</v>
      </c>
    </row>
    <row r="473" spans="1:2" x14ac:dyDescent="0.2">
      <c r="A473" s="68">
        <v>41997</v>
      </c>
      <c r="B473" s="67">
        <v>3.83</v>
      </c>
    </row>
    <row r="474" spans="1:2" x14ac:dyDescent="0.2">
      <c r="A474" s="68">
        <v>42004</v>
      </c>
      <c r="B474" s="67">
        <v>3.87</v>
      </c>
    </row>
    <row r="475" spans="1:2" x14ac:dyDescent="0.2">
      <c r="A475" s="68">
        <v>42012</v>
      </c>
      <c r="B475" s="67">
        <v>3.73</v>
      </c>
    </row>
    <row r="476" spans="1:2" x14ac:dyDescent="0.2">
      <c r="A476" s="68">
        <v>42019</v>
      </c>
      <c r="B476" s="67">
        <v>3.66</v>
      </c>
    </row>
    <row r="477" spans="1:2" x14ac:dyDescent="0.2">
      <c r="A477" s="68">
        <v>42026</v>
      </c>
      <c r="B477" s="67">
        <v>3.63</v>
      </c>
    </row>
    <row r="478" spans="1:2" x14ac:dyDescent="0.2">
      <c r="A478" s="68">
        <v>42033</v>
      </c>
      <c r="B478" s="67">
        <v>3.66</v>
      </c>
    </row>
    <row r="479" spans="1:2" x14ac:dyDescent="0.2">
      <c r="A479" s="68">
        <v>42040</v>
      </c>
      <c r="B479" s="67">
        <v>3.59</v>
      </c>
    </row>
    <row r="480" spans="1:2" x14ac:dyDescent="0.2">
      <c r="A480" s="68">
        <v>42047</v>
      </c>
      <c r="B480" s="67">
        <v>3.69</v>
      </c>
    </row>
    <row r="481" spans="1:2" x14ac:dyDescent="0.2">
      <c r="A481" s="68">
        <v>42054</v>
      </c>
      <c r="B481" s="67">
        <v>3.76</v>
      </c>
    </row>
    <row r="482" spans="1:2" x14ac:dyDescent="0.2">
      <c r="A482" s="68">
        <v>42061</v>
      </c>
      <c r="B482" s="67">
        <v>3.8</v>
      </c>
    </row>
    <row r="483" spans="1:2" x14ac:dyDescent="0.2">
      <c r="A483" s="68">
        <v>42068</v>
      </c>
      <c r="B483" s="67">
        <v>3.75</v>
      </c>
    </row>
    <row r="484" spans="1:2" x14ac:dyDescent="0.2">
      <c r="A484" s="68">
        <v>42075</v>
      </c>
      <c r="B484" s="67">
        <v>3.86</v>
      </c>
    </row>
    <row r="485" spans="1:2" x14ac:dyDescent="0.2">
      <c r="A485" s="68">
        <v>42082</v>
      </c>
      <c r="B485" s="67">
        <v>3.78</v>
      </c>
    </row>
    <row r="486" spans="1:2" x14ac:dyDescent="0.2">
      <c r="A486" s="68">
        <v>42089</v>
      </c>
      <c r="B486" s="67">
        <v>3.69</v>
      </c>
    </row>
    <row r="487" spans="1:2" x14ac:dyDescent="0.2">
      <c r="A487" s="68">
        <v>42096</v>
      </c>
      <c r="B487" s="67">
        <v>3.7</v>
      </c>
    </row>
    <row r="488" spans="1:2" x14ac:dyDescent="0.2">
      <c r="A488" s="68">
        <v>42103</v>
      </c>
      <c r="B488" s="67">
        <v>3.66</v>
      </c>
    </row>
    <row r="489" spans="1:2" x14ac:dyDescent="0.2">
      <c r="A489" s="68">
        <v>42110</v>
      </c>
      <c r="B489" s="67">
        <v>3.67</v>
      </c>
    </row>
    <row r="490" spans="1:2" x14ac:dyDescent="0.2">
      <c r="A490" s="68">
        <v>42117</v>
      </c>
      <c r="B490" s="67">
        <v>3.65</v>
      </c>
    </row>
    <row r="491" spans="1:2" x14ac:dyDescent="0.2">
      <c r="A491" s="68">
        <v>42124</v>
      </c>
      <c r="B491" s="67">
        <v>3.68</v>
      </c>
    </row>
    <row r="492" spans="1:2" x14ac:dyDescent="0.2">
      <c r="A492" s="68">
        <v>42131</v>
      </c>
      <c r="B492" s="67">
        <v>3.8</v>
      </c>
    </row>
    <row r="493" spans="1:2" x14ac:dyDescent="0.2">
      <c r="A493" s="68">
        <v>42138</v>
      </c>
      <c r="B493" s="67">
        <v>3.85</v>
      </c>
    </row>
    <row r="494" spans="1:2" x14ac:dyDescent="0.2">
      <c r="A494" s="68">
        <v>42145</v>
      </c>
      <c r="B494" s="67">
        <v>3.84</v>
      </c>
    </row>
    <row r="495" spans="1:2" x14ac:dyDescent="0.2">
      <c r="A495" s="68">
        <v>42152</v>
      </c>
      <c r="B495" s="67">
        <v>3.87</v>
      </c>
    </row>
    <row r="496" spans="1:2" x14ac:dyDescent="0.2">
      <c r="A496" s="68">
        <v>42159</v>
      </c>
      <c r="B496" s="67">
        <v>3.87</v>
      </c>
    </row>
    <row r="497" spans="1:2" x14ac:dyDescent="0.2">
      <c r="A497" s="68">
        <v>42166</v>
      </c>
      <c r="B497" s="67">
        <v>4.04</v>
      </c>
    </row>
    <row r="498" spans="1:2" x14ac:dyDescent="0.2">
      <c r="A498" s="68">
        <v>42173</v>
      </c>
      <c r="B498" s="67">
        <v>4</v>
      </c>
    </row>
    <row r="499" spans="1:2" x14ac:dyDescent="0.2">
      <c r="A499" s="68">
        <v>42180</v>
      </c>
      <c r="B499" s="67">
        <v>4.0199999999999996</v>
      </c>
    </row>
    <row r="500" spans="1:2" x14ac:dyDescent="0.2">
      <c r="A500" s="68">
        <v>42187</v>
      </c>
      <c r="B500" s="67">
        <v>4.08</v>
      </c>
    </row>
    <row r="501" spans="1:2" x14ac:dyDescent="0.2">
      <c r="A501" s="68">
        <v>42194</v>
      </c>
      <c r="B501" s="67">
        <v>4.04</v>
      </c>
    </row>
    <row r="502" spans="1:2" x14ac:dyDescent="0.2">
      <c r="A502" s="68">
        <v>42201</v>
      </c>
      <c r="B502" s="67">
        <v>4.09</v>
      </c>
    </row>
    <row r="503" spans="1:2" x14ac:dyDescent="0.2">
      <c r="A503" s="68">
        <v>42208</v>
      </c>
      <c r="B503" s="67">
        <v>4.04</v>
      </c>
    </row>
    <row r="504" spans="1:2" x14ac:dyDescent="0.2">
      <c r="A504" s="68">
        <v>42215</v>
      </c>
      <c r="B504" s="67">
        <v>3.98</v>
      </c>
    </row>
    <row r="505" spans="1:2" x14ac:dyDescent="0.2">
      <c r="A505" s="68">
        <v>42222</v>
      </c>
      <c r="B505" s="67">
        <v>3.91</v>
      </c>
    </row>
    <row r="506" spans="1:2" x14ac:dyDescent="0.2">
      <c r="A506" s="68">
        <v>42229</v>
      </c>
      <c r="B506" s="67">
        <v>3.94</v>
      </c>
    </row>
    <row r="507" spans="1:2" x14ac:dyDescent="0.2">
      <c r="A507" s="68">
        <v>42236</v>
      </c>
      <c r="B507" s="67">
        <v>3.93</v>
      </c>
    </row>
    <row r="508" spans="1:2" x14ac:dyDescent="0.2">
      <c r="A508" s="68">
        <v>42243</v>
      </c>
      <c r="B508" s="67">
        <v>3.84</v>
      </c>
    </row>
    <row r="509" spans="1:2" x14ac:dyDescent="0.2">
      <c r="A509" s="68">
        <v>42250</v>
      </c>
      <c r="B509" s="67">
        <v>3.89</v>
      </c>
    </row>
    <row r="510" spans="1:2" x14ac:dyDescent="0.2">
      <c r="A510" s="68">
        <v>42257</v>
      </c>
      <c r="B510" s="67">
        <v>3.9</v>
      </c>
    </row>
    <row r="511" spans="1:2" x14ac:dyDescent="0.2">
      <c r="A511" s="68">
        <v>42264</v>
      </c>
      <c r="B511" s="67">
        <v>3.91</v>
      </c>
    </row>
    <row r="512" spans="1:2" x14ac:dyDescent="0.2">
      <c r="A512" s="68">
        <v>42271</v>
      </c>
      <c r="B512" s="67">
        <v>3.86</v>
      </c>
    </row>
    <row r="513" spans="1:2" x14ac:dyDescent="0.2">
      <c r="A513" s="68">
        <v>42278</v>
      </c>
      <c r="B513" s="67">
        <v>3.85</v>
      </c>
    </row>
    <row r="514" spans="1:2" x14ac:dyDescent="0.2">
      <c r="A514" s="68">
        <v>42285</v>
      </c>
      <c r="B514" s="67">
        <v>3.76</v>
      </c>
    </row>
    <row r="515" spans="1:2" x14ac:dyDescent="0.2">
      <c r="A515" s="68">
        <v>42292</v>
      </c>
      <c r="B515" s="67">
        <v>3.82</v>
      </c>
    </row>
    <row r="516" spans="1:2" x14ac:dyDescent="0.2">
      <c r="A516" s="68">
        <v>42299</v>
      </c>
      <c r="B516" s="67">
        <v>3.79</v>
      </c>
    </row>
    <row r="517" spans="1:2" x14ac:dyDescent="0.2">
      <c r="A517" s="68">
        <v>42306</v>
      </c>
      <c r="B517" s="67">
        <v>3.76</v>
      </c>
    </row>
    <row r="518" spans="1:2" x14ac:dyDescent="0.2">
      <c r="A518" s="68">
        <v>42313</v>
      </c>
      <c r="B518" s="67">
        <v>3.87</v>
      </c>
    </row>
    <row r="519" spans="1:2" x14ac:dyDescent="0.2">
      <c r="A519" s="68">
        <v>42320</v>
      </c>
      <c r="B519" s="67">
        <v>3.98</v>
      </c>
    </row>
    <row r="520" spans="1:2" x14ac:dyDescent="0.2">
      <c r="A520" s="68">
        <v>42327</v>
      </c>
      <c r="B520" s="67">
        <v>3.97</v>
      </c>
    </row>
    <row r="521" spans="1:2" x14ac:dyDescent="0.2">
      <c r="A521" s="68">
        <v>42333</v>
      </c>
      <c r="B521" s="67">
        <v>3.95</v>
      </c>
    </row>
    <row r="522" spans="1:2" x14ac:dyDescent="0.2">
      <c r="A522" s="68">
        <v>42341</v>
      </c>
      <c r="B522" s="67">
        <v>3.93</v>
      </c>
    </row>
    <row r="523" spans="1:2" x14ac:dyDescent="0.2">
      <c r="A523" s="68">
        <v>42348</v>
      </c>
      <c r="B523" s="67">
        <v>3.95</v>
      </c>
    </row>
    <row r="524" spans="1:2" x14ac:dyDescent="0.2">
      <c r="A524" s="68">
        <v>42355</v>
      </c>
      <c r="B524" s="67">
        <v>3.97</v>
      </c>
    </row>
    <row r="525" spans="1:2" x14ac:dyDescent="0.2">
      <c r="A525" s="68">
        <v>42362</v>
      </c>
      <c r="B525" s="67">
        <v>3.96</v>
      </c>
    </row>
    <row r="526" spans="1:2" x14ac:dyDescent="0.2">
      <c r="A526" s="68">
        <v>42369</v>
      </c>
      <c r="B526" s="67">
        <v>4.01</v>
      </c>
    </row>
    <row r="527" spans="1:2" x14ac:dyDescent="0.2">
      <c r="A527" s="68">
        <v>42376</v>
      </c>
      <c r="B527" s="67">
        <v>3.97</v>
      </c>
    </row>
    <row r="528" spans="1:2" x14ac:dyDescent="0.2">
      <c r="A528" s="68">
        <v>42383</v>
      </c>
      <c r="B528" s="67">
        <v>3.92</v>
      </c>
    </row>
    <row r="529" spans="1:2" x14ac:dyDescent="0.2">
      <c r="A529" s="68">
        <v>42390</v>
      </c>
      <c r="B529" s="67">
        <v>3.81</v>
      </c>
    </row>
    <row r="530" spans="1:2" x14ac:dyDescent="0.2">
      <c r="A530" s="68">
        <v>42397</v>
      </c>
      <c r="B530" s="67">
        <v>3.79</v>
      </c>
    </row>
    <row r="531" spans="1:2" x14ac:dyDescent="0.2">
      <c r="A531" s="68">
        <v>42404</v>
      </c>
      <c r="B531" s="67">
        <v>3.72</v>
      </c>
    </row>
    <row r="532" spans="1:2" x14ac:dyDescent="0.2">
      <c r="A532" s="68">
        <v>42411</v>
      </c>
      <c r="B532" s="67">
        <v>3.65</v>
      </c>
    </row>
    <row r="533" spans="1:2" x14ac:dyDescent="0.2">
      <c r="A533" s="68">
        <v>42418</v>
      </c>
      <c r="B533" s="67">
        <v>3.65</v>
      </c>
    </row>
    <row r="534" spans="1:2" x14ac:dyDescent="0.2">
      <c r="A534" s="68">
        <v>42425</v>
      </c>
      <c r="B534" s="67">
        <v>3.62</v>
      </c>
    </row>
    <row r="535" spans="1:2" x14ac:dyDescent="0.2">
      <c r="A535" s="68">
        <v>42432</v>
      </c>
      <c r="B535" s="67">
        <v>3.64</v>
      </c>
    </row>
    <row r="536" spans="1:2" x14ac:dyDescent="0.2">
      <c r="A536" s="68">
        <v>42439</v>
      </c>
      <c r="B536" s="67">
        <v>3.68</v>
      </c>
    </row>
    <row r="537" spans="1:2" x14ac:dyDescent="0.2">
      <c r="A537" s="68">
        <v>42446</v>
      </c>
      <c r="B537" s="67">
        <v>3.73</v>
      </c>
    </row>
    <row r="538" spans="1:2" x14ac:dyDescent="0.2">
      <c r="A538" s="68">
        <v>42453</v>
      </c>
      <c r="B538" s="67">
        <v>3.71</v>
      </c>
    </row>
    <row r="539" spans="1:2" x14ac:dyDescent="0.2">
      <c r="A539" s="68">
        <v>42460</v>
      </c>
      <c r="B539" s="67">
        <v>3.71</v>
      </c>
    </row>
    <row r="540" spans="1:2" x14ac:dyDescent="0.2">
      <c r="A540" s="68">
        <v>42467</v>
      </c>
      <c r="B540" s="67">
        <v>3.59</v>
      </c>
    </row>
    <row r="541" spans="1:2" x14ac:dyDescent="0.2">
      <c r="A541" s="68">
        <v>42474</v>
      </c>
      <c r="B541" s="67">
        <v>3.58</v>
      </c>
    </row>
    <row r="542" spans="1:2" x14ac:dyDescent="0.2">
      <c r="A542" s="68">
        <v>42481</v>
      </c>
      <c r="B542" s="67">
        <v>3.59</v>
      </c>
    </row>
    <row r="543" spans="1:2" x14ac:dyDescent="0.2">
      <c r="A543" s="68">
        <v>42488</v>
      </c>
      <c r="B543" s="67">
        <v>3.66</v>
      </c>
    </row>
    <row r="544" spans="1:2" x14ac:dyDescent="0.2">
      <c r="A544" s="68">
        <v>42495</v>
      </c>
      <c r="B544" s="67">
        <v>3.61</v>
      </c>
    </row>
    <row r="545" spans="1:2" x14ac:dyDescent="0.2">
      <c r="A545" s="68">
        <v>42502</v>
      </c>
      <c r="B545" s="67">
        <v>3.57</v>
      </c>
    </row>
    <row r="546" spans="1:2" x14ac:dyDescent="0.2">
      <c r="A546" s="68">
        <v>42509</v>
      </c>
      <c r="B546" s="67">
        <v>3.58</v>
      </c>
    </row>
    <row r="547" spans="1:2" x14ac:dyDescent="0.2">
      <c r="A547" s="68">
        <v>42516</v>
      </c>
      <c r="B547" s="67">
        <v>3.64</v>
      </c>
    </row>
    <row r="548" spans="1:2" x14ac:dyDescent="0.2">
      <c r="A548" s="68">
        <v>42523</v>
      </c>
      <c r="B548" s="67">
        <v>3.66</v>
      </c>
    </row>
    <row r="549" spans="1:2" x14ac:dyDescent="0.2">
      <c r="A549" s="68">
        <v>42530</v>
      </c>
      <c r="B549" s="67">
        <v>3.6</v>
      </c>
    </row>
    <row r="550" spans="1:2" x14ac:dyDescent="0.2">
      <c r="A550" s="68">
        <v>42537</v>
      </c>
      <c r="B550" s="67">
        <v>3.54</v>
      </c>
    </row>
    <row r="551" spans="1:2" x14ac:dyDescent="0.2">
      <c r="A551" s="68">
        <v>42544</v>
      </c>
      <c r="B551" s="67">
        <v>3.56</v>
      </c>
    </row>
    <row r="552" spans="1:2" x14ac:dyDescent="0.2">
      <c r="A552" s="68">
        <v>42551</v>
      </c>
      <c r="B552" s="67">
        <v>3.48</v>
      </c>
    </row>
    <row r="553" spans="1:2" x14ac:dyDescent="0.2">
      <c r="A553" s="68">
        <v>42558</v>
      </c>
      <c r="B553" s="67">
        <v>3.41</v>
      </c>
    </row>
    <row r="554" spans="1:2" x14ac:dyDescent="0.2">
      <c r="A554" s="68">
        <v>42565</v>
      </c>
      <c r="B554" s="67">
        <v>3.42</v>
      </c>
    </row>
    <row r="555" spans="1:2" x14ac:dyDescent="0.2">
      <c r="A555" s="68">
        <v>42572</v>
      </c>
      <c r="B555" s="67">
        <v>3.45</v>
      </c>
    </row>
    <row r="556" spans="1:2" x14ac:dyDescent="0.2">
      <c r="A556" s="68">
        <v>42579</v>
      </c>
      <c r="B556" s="67">
        <v>3.48</v>
      </c>
    </row>
    <row r="557" spans="1:2" x14ac:dyDescent="0.2">
      <c r="A557" s="68">
        <v>42586</v>
      </c>
      <c r="B557" s="67">
        <v>3.43</v>
      </c>
    </row>
    <row r="558" spans="1:2" x14ac:dyDescent="0.2">
      <c r="A558" s="68">
        <v>42593</v>
      </c>
      <c r="B558" s="67">
        <v>3.45</v>
      </c>
    </row>
    <row r="559" spans="1:2" x14ac:dyDescent="0.2">
      <c r="A559" s="68">
        <v>42600</v>
      </c>
      <c r="B559" s="67">
        <v>3.43</v>
      </c>
    </row>
    <row r="560" spans="1:2" x14ac:dyDescent="0.2">
      <c r="A560" s="68">
        <v>42607</v>
      </c>
      <c r="B560" s="67">
        <v>3.43</v>
      </c>
    </row>
    <row r="561" spans="1:2" x14ac:dyDescent="0.2">
      <c r="A561" s="68">
        <v>42614</v>
      </c>
      <c r="B561" s="67">
        <v>3.46</v>
      </c>
    </row>
    <row r="562" spans="1:2" x14ac:dyDescent="0.2">
      <c r="A562" s="68">
        <v>42621</v>
      </c>
      <c r="B562" s="67">
        <v>3.44</v>
      </c>
    </row>
    <row r="563" spans="1:2" x14ac:dyDescent="0.2">
      <c r="A563" s="68">
        <v>42628</v>
      </c>
      <c r="B563" s="67">
        <v>3.5</v>
      </c>
    </row>
    <row r="564" spans="1:2" x14ac:dyDescent="0.2">
      <c r="A564" s="68">
        <v>42635</v>
      </c>
      <c r="B564" s="67">
        <v>3.48</v>
      </c>
    </row>
    <row r="565" spans="1:2" x14ac:dyDescent="0.2">
      <c r="A565" s="68">
        <v>42642</v>
      </c>
      <c r="B565" s="67">
        <v>3.42</v>
      </c>
    </row>
    <row r="566" spans="1:2" x14ac:dyDescent="0.2">
      <c r="A566" s="68">
        <v>42649</v>
      </c>
      <c r="B566" s="67">
        <v>3.42</v>
      </c>
    </row>
    <row r="567" spans="1:2" x14ac:dyDescent="0.2">
      <c r="A567" s="68">
        <v>42656</v>
      </c>
      <c r="B567" s="67">
        <v>3.47</v>
      </c>
    </row>
    <row r="568" spans="1:2" x14ac:dyDescent="0.2">
      <c r="A568" s="68">
        <v>42663</v>
      </c>
      <c r="B568" s="67">
        <v>3.52</v>
      </c>
    </row>
    <row r="569" spans="1:2" x14ac:dyDescent="0.2">
      <c r="A569" s="68">
        <v>42670</v>
      </c>
      <c r="B569" s="67">
        <v>3.47</v>
      </c>
    </row>
    <row r="570" spans="1:2" x14ac:dyDescent="0.2">
      <c r="A570" s="68">
        <v>42677</v>
      </c>
      <c r="B570" s="67">
        <v>3.54</v>
      </c>
    </row>
    <row r="571" spans="1:2" x14ac:dyDescent="0.2">
      <c r="A571" s="68">
        <v>42684</v>
      </c>
      <c r="B571" s="67">
        <v>3.57</v>
      </c>
    </row>
    <row r="572" spans="1:2" x14ac:dyDescent="0.2">
      <c r="A572" s="68">
        <v>42691</v>
      </c>
      <c r="B572" s="67">
        <v>3.94</v>
      </c>
    </row>
    <row r="573" spans="1:2" x14ac:dyDescent="0.2">
      <c r="A573" s="68">
        <v>42697</v>
      </c>
      <c r="B573" s="67">
        <v>4.03</v>
      </c>
    </row>
    <row r="574" spans="1:2" x14ac:dyDescent="0.2">
      <c r="A574" s="68">
        <v>42705</v>
      </c>
      <c r="B574" s="67">
        <v>4.08</v>
      </c>
    </row>
    <row r="575" spans="1:2" x14ac:dyDescent="0.2">
      <c r="A575" s="68">
        <v>42712</v>
      </c>
      <c r="B575" s="67">
        <v>4.13</v>
      </c>
    </row>
    <row r="576" spans="1:2" x14ac:dyDescent="0.2">
      <c r="A576" s="68">
        <v>42719</v>
      </c>
      <c r="B576" s="67">
        <v>4.16</v>
      </c>
    </row>
    <row r="577" spans="1:2" x14ac:dyDescent="0.2">
      <c r="A577" s="68">
        <v>42726</v>
      </c>
      <c r="B577" s="67">
        <v>4.3</v>
      </c>
    </row>
    <row r="578" spans="1:2" x14ac:dyDescent="0.2">
      <c r="A578" s="68">
        <v>42733</v>
      </c>
      <c r="B578" s="67">
        <v>4.32</v>
      </c>
    </row>
    <row r="579" spans="1:2" x14ac:dyDescent="0.2">
      <c r="A579" s="68">
        <v>42740</v>
      </c>
      <c r="B579" s="67">
        <v>4.2</v>
      </c>
    </row>
    <row r="580" spans="1:2" x14ac:dyDescent="0.2">
      <c r="A580" s="68">
        <v>42747</v>
      </c>
      <c r="B580" s="67">
        <v>4.12</v>
      </c>
    </row>
    <row r="581" spans="1:2" x14ac:dyDescent="0.2">
      <c r="A581" s="68">
        <v>42754</v>
      </c>
      <c r="B581" s="67">
        <v>4.09</v>
      </c>
    </row>
    <row r="582" spans="1:2" x14ac:dyDescent="0.2">
      <c r="A582" s="68">
        <v>42761</v>
      </c>
      <c r="B582" s="67">
        <v>4.1900000000000004</v>
      </c>
    </row>
    <row r="583" spans="1:2" x14ac:dyDescent="0.2">
      <c r="A583" s="68">
        <v>42768</v>
      </c>
      <c r="B583" s="67">
        <v>4.1900000000000004</v>
      </c>
    </row>
    <row r="584" spans="1:2" x14ac:dyDescent="0.2">
      <c r="A584" s="68">
        <v>42775</v>
      </c>
      <c r="B584" s="67">
        <v>4.17</v>
      </c>
    </row>
    <row r="585" spans="1:2" x14ac:dyDescent="0.2">
      <c r="A585" s="68">
        <v>42782</v>
      </c>
      <c r="B585" s="67">
        <v>4.1500000000000004</v>
      </c>
    </row>
    <row r="586" spans="1:2" x14ac:dyDescent="0.2">
      <c r="A586" s="68">
        <v>42789</v>
      </c>
      <c r="B586" s="67">
        <v>4.16</v>
      </c>
    </row>
    <row r="587" spans="1:2" x14ac:dyDescent="0.2">
      <c r="A587" s="68">
        <v>42796</v>
      </c>
      <c r="B587" s="67">
        <v>4.0999999999999996</v>
      </c>
    </row>
    <row r="588" spans="1:2" x14ac:dyDescent="0.2">
      <c r="A588" s="68">
        <v>42803</v>
      </c>
      <c r="B588" s="67">
        <v>4.21</v>
      </c>
    </row>
    <row r="589" spans="1:2" x14ac:dyDescent="0.2">
      <c r="A589" s="68">
        <v>42810</v>
      </c>
      <c r="B589" s="67">
        <v>4.3</v>
      </c>
    </row>
    <row r="590" spans="1:2" x14ac:dyDescent="0.2">
      <c r="A590" s="68">
        <v>42817</v>
      </c>
      <c r="B590" s="67">
        <v>4.2300000000000004</v>
      </c>
    </row>
    <row r="591" spans="1:2" x14ac:dyDescent="0.2">
      <c r="A591" s="68">
        <v>42824</v>
      </c>
      <c r="B591" s="67">
        <v>4.1399999999999997</v>
      </c>
    </row>
    <row r="592" spans="1:2" x14ac:dyDescent="0.2">
      <c r="A592" s="68">
        <v>42831</v>
      </c>
      <c r="B592" s="67">
        <v>4.0999999999999996</v>
      </c>
    </row>
    <row r="593" spans="1:2" x14ac:dyDescent="0.2">
      <c r="A593" s="68">
        <v>42838</v>
      </c>
      <c r="B593" s="67">
        <v>4.08</v>
      </c>
    </row>
    <row r="594" spans="1:2" x14ac:dyDescent="0.2">
      <c r="A594" s="68">
        <v>42845</v>
      </c>
      <c r="B594" s="67">
        <v>3.97</v>
      </c>
    </row>
    <row r="595" spans="1:2" x14ac:dyDescent="0.2">
      <c r="A595" s="68">
        <v>42852</v>
      </c>
      <c r="B595" s="67">
        <v>4.03</v>
      </c>
    </row>
    <row r="596" spans="1:2" x14ac:dyDescent="0.2">
      <c r="A596" s="68">
        <v>42859</v>
      </c>
      <c r="B596" s="67">
        <v>4.0199999999999996</v>
      </c>
    </row>
    <row r="597" spans="1:2" x14ac:dyDescent="0.2">
      <c r="A597" s="68">
        <v>42866</v>
      </c>
      <c r="B597" s="67">
        <v>4.05</v>
      </c>
    </row>
    <row r="598" spans="1:2" x14ac:dyDescent="0.2">
      <c r="A598" s="68">
        <v>42873</v>
      </c>
      <c r="B598" s="67">
        <v>4.0199999999999996</v>
      </c>
    </row>
    <row r="599" spans="1:2" x14ac:dyDescent="0.2">
      <c r="A599" s="68">
        <v>42880</v>
      </c>
      <c r="B599" s="67">
        <v>3.95</v>
      </c>
    </row>
    <row r="600" spans="1:2" x14ac:dyDescent="0.2">
      <c r="A600" s="68">
        <v>42887</v>
      </c>
      <c r="B600" s="67">
        <v>3.94</v>
      </c>
    </row>
    <row r="601" spans="1:2" x14ac:dyDescent="0.2">
      <c r="A601" s="68">
        <v>42894</v>
      </c>
      <c r="B601" s="67">
        <v>3.89</v>
      </c>
    </row>
    <row r="602" spans="1:2" x14ac:dyDescent="0.2">
      <c r="A602" s="68">
        <v>42901</v>
      </c>
      <c r="B602" s="67">
        <v>3.91</v>
      </c>
    </row>
    <row r="603" spans="1:2" x14ac:dyDescent="0.2">
      <c r="A603" s="68">
        <v>42908</v>
      </c>
      <c r="B603" s="67">
        <v>3.9</v>
      </c>
    </row>
    <row r="604" spans="1:2" x14ac:dyDescent="0.2">
      <c r="A604" s="68">
        <v>42915</v>
      </c>
      <c r="B604" s="67">
        <v>3.88</v>
      </c>
    </row>
    <row r="605" spans="1:2" x14ac:dyDescent="0.2">
      <c r="A605" s="68">
        <v>42922</v>
      </c>
      <c r="B605" s="67">
        <v>3.96</v>
      </c>
    </row>
    <row r="606" spans="1:2" x14ac:dyDescent="0.2">
      <c r="A606" s="68">
        <v>42929</v>
      </c>
      <c r="B606" s="67">
        <v>4.03</v>
      </c>
    </row>
    <row r="607" spans="1:2" x14ac:dyDescent="0.2">
      <c r="A607" s="68">
        <v>42936</v>
      </c>
      <c r="B607" s="67">
        <v>3.96</v>
      </c>
    </row>
    <row r="608" spans="1:2" x14ac:dyDescent="0.2">
      <c r="A608" s="68">
        <v>42943</v>
      </c>
      <c r="B608" s="67">
        <v>3.92</v>
      </c>
    </row>
    <row r="609" spans="1:2" x14ac:dyDescent="0.2">
      <c r="A609" s="68">
        <v>42950</v>
      </c>
      <c r="B609" s="67">
        <v>3.93</v>
      </c>
    </row>
    <row r="610" spans="1:2" x14ac:dyDescent="0.2">
      <c r="A610" s="68">
        <v>42957</v>
      </c>
      <c r="B610" s="67">
        <v>3.9</v>
      </c>
    </row>
    <row r="611" spans="1:2" x14ac:dyDescent="0.2">
      <c r="A611" s="68">
        <v>42964</v>
      </c>
      <c r="B611" s="67">
        <v>3.89</v>
      </c>
    </row>
    <row r="612" spans="1:2" x14ac:dyDescent="0.2">
      <c r="A612" s="68">
        <v>42971</v>
      </c>
      <c r="B612" s="67">
        <v>3.86</v>
      </c>
    </row>
    <row r="613" spans="1:2" x14ac:dyDescent="0.2">
      <c r="A613" s="68">
        <v>42978</v>
      </c>
      <c r="B613" s="67">
        <v>3.82</v>
      </c>
    </row>
    <row r="614" spans="1:2" x14ac:dyDescent="0.2">
      <c r="A614" s="68">
        <v>42985</v>
      </c>
      <c r="B614" s="67">
        <v>3.78</v>
      </c>
    </row>
    <row r="615" spans="1:2" x14ac:dyDescent="0.2">
      <c r="A615" s="68">
        <v>42992</v>
      </c>
      <c r="B615" s="67">
        <v>3.78</v>
      </c>
    </row>
    <row r="616" spans="1:2" x14ac:dyDescent="0.2">
      <c r="A616" s="68">
        <v>42999</v>
      </c>
      <c r="B616" s="67">
        <v>3.83</v>
      </c>
    </row>
    <row r="617" spans="1:2" x14ac:dyDescent="0.2">
      <c r="A617" s="68">
        <v>43006</v>
      </c>
      <c r="B617" s="67">
        <v>3.83</v>
      </c>
    </row>
    <row r="618" spans="1:2" x14ac:dyDescent="0.2">
      <c r="A618" s="68">
        <v>43013</v>
      </c>
      <c r="B618" s="67">
        <v>3.85</v>
      </c>
    </row>
    <row r="619" spans="1:2" x14ac:dyDescent="0.2">
      <c r="A619" s="68">
        <v>43020</v>
      </c>
      <c r="B619" s="67">
        <v>3.91</v>
      </c>
    </row>
    <row r="620" spans="1:2" x14ac:dyDescent="0.2">
      <c r="A620" s="68">
        <v>43027</v>
      </c>
      <c r="B620" s="67">
        <v>3.88</v>
      </c>
    </row>
    <row r="621" spans="1:2" x14ac:dyDescent="0.2">
      <c r="A621" s="68">
        <v>43034</v>
      </c>
      <c r="B621" s="67">
        <v>3.94</v>
      </c>
    </row>
    <row r="622" spans="1:2" x14ac:dyDescent="0.2">
      <c r="A622" s="68">
        <v>43041</v>
      </c>
      <c r="B622" s="67">
        <v>3.94</v>
      </c>
    </row>
    <row r="623" spans="1:2" x14ac:dyDescent="0.2">
      <c r="A623" s="68">
        <v>43048</v>
      </c>
      <c r="B623" s="67">
        <v>3.9</v>
      </c>
    </row>
    <row r="624" spans="1:2" x14ac:dyDescent="0.2">
      <c r="A624" s="68">
        <v>43055</v>
      </c>
      <c r="B624" s="67">
        <v>3.95</v>
      </c>
    </row>
    <row r="625" spans="1:2" x14ac:dyDescent="0.2">
      <c r="A625" s="68">
        <v>43061</v>
      </c>
      <c r="B625" s="67">
        <v>3.92</v>
      </c>
    </row>
    <row r="626" spans="1:2" x14ac:dyDescent="0.2">
      <c r="A626" s="68">
        <v>43069</v>
      </c>
      <c r="B626" s="67">
        <v>3.9</v>
      </c>
    </row>
    <row r="627" spans="1:2" x14ac:dyDescent="0.2">
      <c r="A627" s="68">
        <v>43076</v>
      </c>
      <c r="B627" s="67">
        <v>3.94</v>
      </c>
    </row>
    <row r="628" spans="1:2" x14ac:dyDescent="0.2">
      <c r="A628" s="68">
        <v>43083</v>
      </c>
      <c r="B628" s="67">
        <v>3.93</v>
      </c>
    </row>
    <row r="629" spans="1:2" x14ac:dyDescent="0.2">
      <c r="A629" s="68">
        <v>43090</v>
      </c>
      <c r="B629" s="67">
        <v>3.94</v>
      </c>
    </row>
    <row r="630" spans="1:2" x14ac:dyDescent="0.2">
      <c r="A630" s="68">
        <v>43097</v>
      </c>
      <c r="B630" s="67">
        <v>3.99</v>
      </c>
    </row>
    <row r="631" spans="1:2" x14ac:dyDescent="0.2">
      <c r="A631" s="68">
        <v>43104</v>
      </c>
      <c r="B631" s="67">
        <v>3.95</v>
      </c>
    </row>
    <row r="632" spans="1:2" x14ac:dyDescent="0.2">
      <c r="A632" s="68">
        <v>43111</v>
      </c>
      <c r="B632" s="67">
        <v>3.99</v>
      </c>
    </row>
    <row r="633" spans="1:2" x14ac:dyDescent="0.2">
      <c r="A633" s="68">
        <v>43118</v>
      </c>
      <c r="B633" s="67">
        <v>4.04</v>
      </c>
    </row>
    <row r="634" spans="1:2" x14ac:dyDescent="0.2">
      <c r="A634" s="68">
        <v>43125</v>
      </c>
      <c r="B634" s="67">
        <v>4.1500000000000004</v>
      </c>
    </row>
    <row r="635" spans="1:2" x14ac:dyDescent="0.2">
      <c r="A635" s="68">
        <v>43132</v>
      </c>
      <c r="B635" s="67">
        <v>4.22</v>
      </c>
    </row>
    <row r="636" spans="1:2" x14ac:dyDescent="0.2">
      <c r="A636" s="68">
        <v>43139</v>
      </c>
      <c r="B636" s="67">
        <v>4.32</v>
      </c>
    </row>
    <row r="637" spans="1:2" x14ac:dyDescent="0.2">
      <c r="A637" s="68">
        <v>43146</v>
      </c>
      <c r="B637" s="67">
        <v>4.38</v>
      </c>
    </row>
    <row r="638" spans="1:2" x14ac:dyDescent="0.2">
      <c r="A638" s="68">
        <v>43153</v>
      </c>
      <c r="B638" s="67">
        <v>4.4000000000000004</v>
      </c>
    </row>
    <row r="639" spans="1:2" x14ac:dyDescent="0.2">
      <c r="A639" s="68">
        <v>43160</v>
      </c>
      <c r="B639" s="67">
        <v>4.43</v>
      </c>
    </row>
    <row r="640" spans="1:2" x14ac:dyDescent="0.2">
      <c r="A640" s="68">
        <v>43167</v>
      </c>
      <c r="B640" s="67">
        <v>4.46</v>
      </c>
    </row>
    <row r="641" spans="1:2" x14ac:dyDescent="0.2">
      <c r="A641" s="68">
        <v>43174</v>
      </c>
      <c r="B641" s="67">
        <v>4.4400000000000004</v>
      </c>
    </row>
    <row r="642" spans="1:2" x14ac:dyDescent="0.2">
      <c r="A642" s="68">
        <v>43181</v>
      </c>
      <c r="B642" s="67">
        <v>4.45</v>
      </c>
    </row>
    <row r="643" spans="1:2" x14ac:dyDescent="0.2">
      <c r="A643" s="68">
        <v>43188</v>
      </c>
      <c r="B643" s="67">
        <v>4.4400000000000004</v>
      </c>
    </row>
    <row r="644" spans="1:2" x14ac:dyDescent="0.2">
      <c r="A644" s="68">
        <v>43195</v>
      </c>
      <c r="B644" s="67">
        <v>4.4000000000000004</v>
      </c>
    </row>
    <row r="645" spans="1:2" x14ac:dyDescent="0.2">
      <c r="A645" s="68">
        <v>43202</v>
      </c>
      <c r="B645" s="67">
        <v>4.42</v>
      </c>
    </row>
    <row r="646" spans="1:2" x14ac:dyDescent="0.2">
      <c r="A646" s="68">
        <v>43209</v>
      </c>
      <c r="B646" s="67">
        <v>4.47</v>
      </c>
    </row>
    <row r="647" spans="1:2" x14ac:dyDescent="0.2">
      <c r="A647" s="68">
        <v>43216</v>
      </c>
      <c r="B647" s="67">
        <v>4.58</v>
      </c>
    </row>
    <row r="648" spans="1:2" x14ac:dyDescent="0.2">
      <c r="A648" s="68">
        <v>43223</v>
      </c>
      <c r="B648" s="67">
        <v>4.55</v>
      </c>
    </row>
    <row r="649" spans="1:2" x14ac:dyDescent="0.2">
      <c r="A649" s="68">
        <v>43230</v>
      </c>
      <c r="B649" s="67">
        <v>4.55</v>
      </c>
    </row>
    <row r="650" spans="1:2" x14ac:dyDescent="0.2">
      <c r="A650" s="68">
        <v>43237</v>
      </c>
      <c r="B650" s="67">
        <v>4.6100000000000003</v>
      </c>
    </row>
    <row r="651" spans="1:2" x14ac:dyDescent="0.2">
      <c r="A651" s="68">
        <v>43244</v>
      </c>
      <c r="B651" s="67">
        <v>4.66</v>
      </c>
    </row>
    <row r="652" spans="1:2" x14ac:dyDescent="0.2">
      <c r="A652" s="68">
        <v>43251</v>
      </c>
      <c r="B652" s="67">
        <v>4.5599999999999996</v>
      </c>
    </row>
    <row r="653" spans="1:2" x14ac:dyDescent="0.2">
      <c r="A653" s="68">
        <v>43258</v>
      </c>
      <c r="B653" s="67">
        <v>4.54</v>
      </c>
    </row>
    <row r="654" spans="1:2" x14ac:dyDescent="0.2">
      <c r="A654" s="68">
        <v>43265</v>
      </c>
      <c r="B654" s="67">
        <v>4.62</v>
      </c>
    </row>
    <row r="655" spans="1:2" x14ac:dyDescent="0.2">
      <c r="A655" s="68">
        <v>43272</v>
      </c>
      <c r="B655" s="67">
        <v>4.57</v>
      </c>
    </row>
    <row r="656" spans="1:2" x14ac:dyDescent="0.2">
      <c r="A656" s="68">
        <v>43279</v>
      </c>
      <c r="B656" s="67">
        <v>4.55</v>
      </c>
    </row>
    <row r="657" spans="1:2" x14ac:dyDescent="0.2">
      <c r="A657" s="68">
        <v>43286</v>
      </c>
      <c r="B657" s="67">
        <v>4.5199999999999996</v>
      </c>
    </row>
    <row r="658" spans="1:2" x14ac:dyDescent="0.2">
      <c r="A658" s="68">
        <v>43293</v>
      </c>
      <c r="B658" s="67">
        <v>4.53</v>
      </c>
    </row>
    <row r="659" spans="1:2" x14ac:dyDescent="0.2">
      <c r="A659" s="68">
        <v>43300</v>
      </c>
      <c r="B659" s="67">
        <v>4.5199999999999996</v>
      </c>
    </row>
    <row r="660" spans="1:2" x14ac:dyDescent="0.2">
      <c r="A660" s="68">
        <v>43307</v>
      </c>
      <c r="B660" s="67">
        <v>4.54</v>
      </c>
    </row>
    <row r="661" spans="1:2" x14ac:dyDescent="0.2">
      <c r="A661" s="68">
        <v>43314</v>
      </c>
      <c r="B661" s="67">
        <v>4.5999999999999996</v>
      </c>
    </row>
    <row r="662" spans="1:2" x14ac:dyDescent="0.2">
      <c r="A662" s="68">
        <v>43321</v>
      </c>
      <c r="B662" s="67">
        <v>4.59</v>
      </c>
    </row>
    <row r="663" spans="1:2" x14ac:dyDescent="0.2">
      <c r="A663" s="68">
        <v>43328</v>
      </c>
      <c r="B663" s="67">
        <v>4.53</v>
      </c>
    </row>
    <row r="664" spans="1:2" x14ac:dyDescent="0.2">
      <c r="A664" s="68">
        <v>43335</v>
      </c>
      <c r="B664" s="67">
        <v>4.51</v>
      </c>
    </row>
    <row r="665" spans="1:2" x14ac:dyDescent="0.2">
      <c r="A665" s="68">
        <v>43342</v>
      </c>
      <c r="B665" s="67">
        <v>4.5199999999999996</v>
      </c>
    </row>
    <row r="666" spans="1:2" x14ac:dyDescent="0.2">
      <c r="A666" s="68">
        <v>43349</v>
      </c>
      <c r="B666" s="67">
        <v>4.54</v>
      </c>
    </row>
    <row r="667" spans="1:2" x14ac:dyDescent="0.2">
      <c r="A667" s="68">
        <v>43356</v>
      </c>
      <c r="B667" s="67">
        <v>4.5999999999999996</v>
      </c>
    </row>
    <row r="668" spans="1:2" x14ac:dyDescent="0.2">
      <c r="A668" s="68">
        <v>43363</v>
      </c>
      <c r="B668" s="67">
        <v>4.6500000000000004</v>
      </c>
    </row>
    <row r="669" spans="1:2" x14ac:dyDescent="0.2">
      <c r="A669" s="68">
        <v>43370</v>
      </c>
      <c r="B669" s="67">
        <v>4.72</v>
      </c>
    </row>
    <row r="670" spans="1:2" x14ac:dyDescent="0.2">
      <c r="A670" s="68">
        <v>43377</v>
      </c>
      <c r="B670" s="67">
        <v>4.71</v>
      </c>
    </row>
    <row r="671" spans="1:2" x14ac:dyDescent="0.2">
      <c r="A671" s="68">
        <v>43384</v>
      </c>
      <c r="B671" s="67">
        <v>4.9000000000000004</v>
      </c>
    </row>
    <row r="672" spans="1:2" x14ac:dyDescent="0.2">
      <c r="A672" s="68">
        <v>43391</v>
      </c>
      <c r="B672" s="67">
        <v>4.8499999999999996</v>
      </c>
    </row>
    <row r="673" spans="1:2" x14ac:dyDescent="0.2">
      <c r="A673" s="68">
        <v>43398</v>
      </c>
      <c r="B673" s="67">
        <v>4.8600000000000003</v>
      </c>
    </row>
    <row r="674" spans="1:2" x14ac:dyDescent="0.2">
      <c r="A674" s="68">
        <v>43405</v>
      </c>
      <c r="B674" s="67">
        <v>4.83</v>
      </c>
    </row>
    <row r="675" spans="1:2" x14ac:dyDescent="0.2">
      <c r="A675" s="68">
        <v>43412</v>
      </c>
      <c r="B675" s="67">
        <v>4.9400000000000004</v>
      </c>
    </row>
    <row r="676" spans="1:2" x14ac:dyDescent="0.2">
      <c r="A676" s="68">
        <v>43419</v>
      </c>
      <c r="B676" s="67">
        <v>4.9400000000000004</v>
      </c>
    </row>
    <row r="677" spans="1:2" x14ac:dyDescent="0.2">
      <c r="A677" s="68">
        <v>43425</v>
      </c>
      <c r="B677" s="67">
        <v>4.8099999999999996</v>
      </c>
    </row>
    <row r="678" spans="1:2" x14ac:dyDescent="0.2">
      <c r="A678" s="68">
        <v>43433</v>
      </c>
      <c r="B678" s="67">
        <v>4.8099999999999996</v>
      </c>
    </row>
    <row r="679" spans="1:2" x14ac:dyDescent="0.2">
      <c r="A679" s="68">
        <v>43440</v>
      </c>
      <c r="B679" s="67">
        <v>4.75</v>
      </c>
    </row>
    <row r="680" spans="1:2" x14ac:dyDescent="0.2">
      <c r="A680" s="68">
        <v>43447</v>
      </c>
      <c r="B680" s="67">
        <v>4.63</v>
      </c>
    </row>
    <row r="681" spans="1:2" x14ac:dyDescent="0.2">
      <c r="A681" s="68">
        <v>43454</v>
      </c>
      <c r="B681" s="67">
        <v>4.62</v>
      </c>
    </row>
    <row r="682" spans="1:2" x14ac:dyDescent="0.2">
      <c r="A682" s="68">
        <v>43461</v>
      </c>
      <c r="B682" s="67">
        <v>4.55</v>
      </c>
    </row>
    <row r="683" spans="1:2" x14ac:dyDescent="0.2">
      <c r="A683" s="68">
        <v>43468</v>
      </c>
      <c r="B683" s="67">
        <v>4.51</v>
      </c>
    </row>
    <row r="684" spans="1:2" x14ac:dyDescent="0.2">
      <c r="A684" s="68">
        <v>43475</v>
      </c>
      <c r="B684" s="67">
        <v>4.45</v>
      </c>
    </row>
    <row r="685" spans="1:2" x14ac:dyDescent="0.2">
      <c r="A685" s="68">
        <v>43482</v>
      </c>
      <c r="B685" s="67">
        <v>4.45</v>
      </c>
    </row>
    <row r="686" spans="1:2" x14ac:dyDescent="0.2">
      <c r="A686" s="68">
        <v>43489</v>
      </c>
      <c r="B686" s="67">
        <v>4.45</v>
      </c>
    </row>
    <row r="687" spans="1:2" x14ac:dyDescent="0.2">
      <c r="A687" s="68">
        <v>43496</v>
      </c>
      <c r="B687" s="67">
        <v>4.46</v>
      </c>
    </row>
    <row r="688" spans="1:2" x14ac:dyDescent="0.2">
      <c r="A688" s="68">
        <v>43503</v>
      </c>
      <c r="B688" s="67">
        <v>4.41</v>
      </c>
    </row>
    <row r="689" spans="1:2" x14ac:dyDescent="0.2">
      <c r="A689" s="68">
        <v>43510</v>
      </c>
      <c r="B689" s="67">
        <v>4.37</v>
      </c>
    </row>
    <row r="690" spans="1:2" x14ac:dyDescent="0.2">
      <c r="A690" s="68">
        <v>43517</v>
      </c>
      <c r="B690" s="67">
        <v>4.3499999999999996</v>
      </c>
    </row>
    <row r="691" spans="1:2" x14ac:dyDescent="0.2">
      <c r="A691" s="68">
        <v>43524</v>
      </c>
      <c r="B691" s="67">
        <v>4.3499999999999996</v>
      </c>
    </row>
    <row r="692" spans="1:2" x14ac:dyDescent="0.2">
      <c r="A692" s="68">
        <v>43531</v>
      </c>
      <c r="B692" s="67">
        <v>4.41</v>
      </c>
    </row>
    <row r="693" spans="1:2" x14ac:dyDescent="0.2">
      <c r="A693" s="68">
        <v>43538</v>
      </c>
      <c r="B693" s="67">
        <v>4.3099999999999996</v>
      </c>
    </row>
    <row r="694" spans="1:2" x14ac:dyDescent="0.2">
      <c r="A694" s="68">
        <v>43545</v>
      </c>
      <c r="B694" s="67">
        <v>4.28</v>
      </c>
    </row>
    <row r="695" spans="1:2" x14ac:dyDescent="0.2">
      <c r="A695" s="68">
        <v>43552</v>
      </c>
      <c r="B695" s="67">
        <v>4.0599999999999996</v>
      </c>
    </row>
    <row r="696" spans="1:2" x14ac:dyDescent="0.2">
      <c r="A696" s="68">
        <v>43559</v>
      </c>
      <c r="B696" s="67">
        <v>4.08</v>
      </c>
    </row>
    <row r="697" spans="1:2" x14ac:dyDescent="0.2">
      <c r="A697" s="68">
        <v>43566</v>
      </c>
      <c r="B697" s="67">
        <v>4.12</v>
      </c>
    </row>
    <row r="698" spans="1:2" x14ac:dyDescent="0.2">
      <c r="A698" s="68">
        <v>43573</v>
      </c>
      <c r="B698" s="67">
        <v>4.17</v>
      </c>
    </row>
    <row r="699" spans="1:2" x14ac:dyDescent="0.2">
      <c r="A699" s="68">
        <v>43580</v>
      </c>
      <c r="B699" s="67">
        <v>4.2</v>
      </c>
    </row>
    <row r="700" spans="1:2" x14ac:dyDescent="0.2">
      <c r="A700" s="68">
        <v>43587</v>
      </c>
      <c r="B700" s="67">
        <v>4.1399999999999997</v>
      </c>
    </row>
    <row r="701" spans="1:2" x14ac:dyDescent="0.2">
      <c r="A701" s="68">
        <v>43594</v>
      </c>
      <c r="B701" s="67">
        <v>4.0999999999999996</v>
      </c>
    </row>
    <row r="702" spans="1:2" x14ac:dyDescent="0.2">
      <c r="A702" s="68">
        <v>43601</v>
      </c>
      <c r="B702" s="67">
        <v>4.07</v>
      </c>
    </row>
    <row r="703" spans="1:2" x14ac:dyDescent="0.2">
      <c r="A703" s="68">
        <v>43608</v>
      </c>
      <c r="B703" s="67">
        <v>4.0599999999999996</v>
      </c>
    </row>
    <row r="704" spans="1:2" x14ac:dyDescent="0.2">
      <c r="A704" s="68">
        <v>43615</v>
      </c>
      <c r="B704" s="67">
        <v>3.99</v>
      </c>
    </row>
    <row r="705" spans="1:2" x14ac:dyDescent="0.2">
      <c r="A705" s="68">
        <v>43622</v>
      </c>
      <c r="B705" s="67">
        <v>3.82</v>
      </c>
    </row>
    <row r="706" spans="1:2" x14ac:dyDescent="0.2">
      <c r="A706" s="68">
        <v>43629</v>
      </c>
      <c r="B706" s="67">
        <v>3.82</v>
      </c>
    </row>
    <row r="707" spans="1:2" x14ac:dyDescent="0.2">
      <c r="A707" s="68">
        <v>43636</v>
      </c>
      <c r="B707" s="67">
        <v>3.84</v>
      </c>
    </row>
    <row r="708" spans="1:2" x14ac:dyDescent="0.2">
      <c r="A708" s="68">
        <v>43643</v>
      </c>
      <c r="B708" s="67">
        <v>3.73</v>
      </c>
    </row>
    <row r="709" spans="1:2" x14ac:dyDescent="0.2">
      <c r="A709" s="68">
        <v>43649</v>
      </c>
      <c r="B709" s="67">
        <v>3.75</v>
      </c>
    </row>
    <row r="710" spans="1:2" x14ac:dyDescent="0.2">
      <c r="A710" s="68">
        <v>43657</v>
      </c>
      <c r="B710" s="67">
        <v>3.75</v>
      </c>
    </row>
    <row r="711" spans="1:2" x14ac:dyDescent="0.2">
      <c r="A711" s="68">
        <v>43664</v>
      </c>
      <c r="B711" s="67">
        <v>3.81</v>
      </c>
    </row>
    <row r="712" spans="1:2" x14ac:dyDescent="0.2">
      <c r="A712" s="68">
        <v>43671</v>
      </c>
      <c r="B712" s="67">
        <v>3.75</v>
      </c>
    </row>
    <row r="713" spans="1:2" x14ac:dyDescent="0.2">
      <c r="A713" s="68">
        <v>43678</v>
      </c>
      <c r="B713" s="67">
        <v>3.75</v>
      </c>
    </row>
    <row r="714" spans="1:2" x14ac:dyDescent="0.2">
      <c r="A714" s="68">
        <v>43685</v>
      </c>
      <c r="B714" s="67">
        <v>3.6</v>
      </c>
    </row>
    <row r="715" spans="1:2" x14ac:dyDescent="0.2">
      <c r="A715" s="68">
        <v>43692</v>
      </c>
      <c r="B715" s="67">
        <v>3.6</v>
      </c>
    </row>
    <row r="716" spans="1:2" x14ac:dyDescent="0.2">
      <c r="A716" s="68">
        <v>43699</v>
      </c>
      <c r="B716" s="67">
        <v>3.55</v>
      </c>
    </row>
    <row r="717" spans="1:2" x14ac:dyDescent="0.2">
      <c r="A717" s="68">
        <v>43706</v>
      </c>
      <c r="B717" s="67">
        <v>3.58</v>
      </c>
    </row>
    <row r="718" spans="1:2" x14ac:dyDescent="0.2">
      <c r="A718" s="68">
        <v>43713</v>
      </c>
      <c r="B718" s="67">
        <v>3.49</v>
      </c>
    </row>
    <row r="719" spans="1:2" x14ac:dyDescent="0.2">
      <c r="A719" s="68">
        <v>43720</v>
      </c>
      <c r="B719" s="67">
        <v>3.56</v>
      </c>
    </row>
    <row r="720" spans="1:2" x14ac:dyDescent="0.2">
      <c r="A720" s="68">
        <v>43727</v>
      </c>
      <c r="B720" s="67">
        <v>3.73</v>
      </c>
    </row>
    <row r="721" spans="1:2" x14ac:dyDescent="0.2">
      <c r="A721" s="68">
        <v>43734</v>
      </c>
      <c r="B721" s="67">
        <v>3.64</v>
      </c>
    </row>
    <row r="722" spans="1:2" x14ac:dyDescent="0.2">
      <c r="A722" s="68">
        <v>43741</v>
      </c>
      <c r="B722" s="67">
        <v>3.65</v>
      </c>
    </row>
    <row r="723" spans="1:2" x14ac:dyDescent="0.2">
      <c r="A723" s="68">
        <v>43748</v>
      </c>
      <c r="B723" s="67">
        <v>3.57</v>
      </c>
    </row>
    <row r="724" spans="1:2" x14ac:dyDescent="0.2">
      <c r="A724" s="68">
        <v>43755</v>
      </c>
      <c r="B724" s="67">
        <v>3.69</v>
      </c>
    </row>
    <row r="725" spans="1:2" x14ac:dyDescent="0.2">
      <c r="A725" s="68">
        <v>43762</v>
      </c>
      <c r="B725" s="67">
        <v>3.75</v>
      </c>
    </row>
    <row r="726" spans="1:2" x14ac:dyDescent="0.2">
      <c r="A726" s="68">
        <v>43769</v>
      </c>
      <c r="B726" s="67">
        <v>3.78</v>
      </c>
    </row>
    <row r="727" spans="1:2" x14ac:dyDescent="0.2">
      <c r="A727" s="68">
        <v>43776</v>
      </c>
      <c r="B727" s="67">
        <v>3.69</v>
      </c>
    </row>
    <row r="728" spans="1:2" x14ac:dyDescent="0.2">
      <c r="A728" s="68">
        <v>43783</v>
      </c>
      <c r="B728" s="67">
        <v>3.75</v>
      </c>
    </row>
    <row r="729" spans="1:2" x14ac:dyDescent="0.2">
      <c r="A729" s="68">
        <v>43790</v>
      </c>
      <c r="B729" s="67">
        <v>3.66</v>
      </c>
    </row>
    <row r="730" spans="1:2" x14ac:dyDescent="0.2">
      <c r="A730" s="68">
        <v>43796</v>
      </c>
      <c r="B730" s="67">
        <v>3.68</v>
      </c>
    </row>
    <row r="731" spans="1:2" x14ac:dyDescent="0.2">
      <c r="A731" s="68">
        <v>43804</v>
      </c>
      <c r="B731" s="67">
        <v>3.68</v>
      </c>
    </row>
    <row r="732" spans="1:2" x14ac:dyDescent="0.2">
      <c r="A732" s="68">
        <v>43811</v>
      </c>
      <c r="B732" s="67">
        <v>3.73</v>
      </c>
    </row>
    <row r="733" spans="1:2" x14ac:dyDescent="0.2">
      <c r="A733" s="68">
        <v>43818</v>
      </c>
      <c r="B733" s="67">
        <v>3.73</v>
      </c>
    </row>
    <row r="734" spans="1:2" x14ac:dyDescent="0.2">
      <c r="A734" s="68">
        <v>43825</v>
      </c>
      <c r="B734" s="67">
        <v>3.74</v>
      </c>
    </row>
    <row r="735" spans="1:2" x14ac:dyDescent="0.2">
      <c r="A735" s="68">
        <v>43832</v>
      </c>
      <c r="B735" s="67">
        <v>3.72</v>
      </c>
    </row>
    <row r="736" spans="1:2" x14ac:dyDescent="0.2">
      <c r="A736" s="68">
        <v>43839</v>
      </c>
      <c r="B736" s="67">
        <v>3.64</v>
      </c>
    </row>
    <row r="737" spans="1:2" x14ac:dyDescent="0.2">
      <c r="A737" s="68">
        <v>43846</v>
      </c>
      <c r="B737" s="67">
        <v>3.65</v>
      </c>
    </row>
    <row r="738" spans="1:2" x14ac:dyDescent="0.2">
      <c r="A738" s="68">
        <v>43853</v>
      </c>
      <c r="B738" s="67">
        <v>3.6</v>
      </c>
    </row>
    <row r="739" spans="1:2" x14ac:dyDescent="0.2">
      <c r="A739" s="68">
        <v>43860</v>
      </c>
      <c r="B739" s="67">
        <v>3.51</v>
      </c>
    </row>
    <row r="740" spans="1:2" x14ac:dyDescent="0.2">
      <c r="A740" s="68">
        <v>43867</v>
      </c>
      <c r="B740" s="67">
        <v>3.45</v>
      </c>
    </row>
    <row r="741" spans="1:2" x14ac:dyDescent="0.2">
      <c r="A741" s="68">
        <v>43874</v>
      </c>
      <c r="B741" s="67">
        <v>3.47</v>
      </c>
    </row>
    <row r="742" spans="1:2" x14ac:dyDescent="0.2">
      <c r="A742" s="68">
        <v>43881</v>
      </c>
      <c r="B742" s="67">
        <v>3.49</v>
      </c>
    </row>
    <row r="743" spans="1:2" x14ac:dyDescent="0.2">
      <c r="A743" s="68">
        <v>43888</v>
      </c>
      <c r="B743" s="67">
        <v>3.45</v>
      </c>
    </row>
    <row r="744" spans="1:2" x14ac:dyDescent="0.2">
      <c r="A744" s="68">
        <v>43895</v>
      </c>
      <c r="B744" s="67">
        <v>3.29</v>
      </c>
    </row>
    <row r="745" spans="1:2" x14ac:dyDescent="0.2">
      <c r="A745" s="68">
        <v>43902</v>
      </c>
      <c r="B745" s="67">
        <v>3.36</v>
      </c>
    </row>
    <row r="746" spans="1:2" x14ac:dyDescent="0.2">
      <c r="A746" s="68">
        <v>43909</v>
      </c>
      <c r="B746" s="67">
        <v>3.65</v>
      </c>
    </row>
    <row r="747" spans="1:2" x14ac:dyDescent="0.2">
      <c r="A747" s="68">
        <v>43916</v>
      </c>
      <c r="B747" s="67">
        <v>3.5</v>
      </c>
    </row>
    <row r="748" spans="1:2" x14ac:dyDescent="0.2">
      <c r="A748" s="68">
        <v>43923</v>
      </c>
      <c r="B748" s="67">
        <v>3.33</v>
      </c>
    </row>
    <row r="749" spans="1:2" x14ac:dyDescent="0.2">
      <c r="A749" s="68">
        <v>43930</v>
      </c>
      <c r="B749" s="67">
        <v>3.33</v>
      </c>
    </row>
    <row r="750" spans="1:2" x14ac:dyDescent="0.2">
      <c r="A750" s="68">
        <v>43937</v>
      </c>
      <c r="B750" s="67">
        <v>3.31</v>
      </c>
    </row>
    <row r="751" spans="1:2" x14ac:dyDescent="0.2">
      <c r="A751" s="68">
        <v>43944</v>
      </c>
      <c r="B751" s="67">
        <v>3.33</v>
      </c>
    </row>
    <row r="752" spans="1:2" x14ac:dyDescent="0.2">
      <c r="A752" s="68">
        <v>43951</v>
      </c>
      <c r="B752" s="67">
        <v>3.23</v>
      </c>
    </row>
    <row r="753" spans="1:2" x14ac:dyDescent="0.2">
      <c r="A753" s="68">
        <v>43958</v>
      </c>
      <c r="B753" s="67">
        <v>3.26</v>
      </c>
    </row>
    <row r="754" spans="1:2" x14ac:dyDescent="0.2">
      <c r="A754" s="68">
        <v>43965</v>
      </c>
      <c r="B754" s="67">
        <v>3.28</v>
      </c>
    </row>
    <row r="755" spans="1:2" x14ac:dyDescent="0.2">
      <c r="A755" s="68">
        <v>43972</v>
      </c>
      <c r="B755" s="67">
        <v>3.24</v>
      </c>
    </row>
    <row r="756" spans="1:2" x14ac:dyDescent="0.2">
      <c r="A756" s="68">
        <v>43979</v>
      </c>
      <c r="B756" s="67">
        <v>3.15</v>
      </c>
    </row>
    <row r="757" spans="1:2" x14ac:dyDescent="0.2">
      <c r="A757" s="68">
        <v>43986</v>
      </c>
      <c r="B757" s="67">
        <v>3.18</v>
      </c>
    </row>
    <row r="758" spans="1:2" x14ac:dyDescent="0.2">
      <c r="A758" s="68">
        <v>43993</v>
      </c>
      <c r="B758" s="67">
        <v>3.21</v>
      </c>
    </row>
    <row r="759" spans="1:2" x14ac:dyDescent="0.2">
      <c r="A759" s="68">
        <v>44000</v>
      </c>
      <c r="B759" s="67">
        <v>3.13</v>
      </c>
    </row>
    <row r="760" spans="1:2" x14ac:dyDescent="0.2">
      <c r="A760" s="68">
        <v>44007</v>
      </c>
      <c r="B760" s="67">
        <v>3.13</v>
      </c>
    </row>
    <row r="761" spans="1:2" x14ac:dyDescent="0.2">
      <c r="A761" s="68">
        <v>44014</v>
      </c>
      <c r="B761" s="67">
        <v>3.07</v>
      </c>
    </row>
    <row r="762" spans="1:2" x14ac:dyDescent="0.2">
      <c r="A762" s="68">
        <v>44021</v>
      </c>
      <c r="B762" s="67">
        <v>3.03</v>
      </c>
    </row>
    <row r="763" spans="1:2" x14ac:dyDescent="0.2">
      <c r="A763" s="68">
        <v>44028</v>
      </c>
      <c r="B763" s="67">
        <v>2.98</v>
      </c>
    </row>
    <row r="764" spans="1:2" x14ac:dyDescent="0.2">
      <c r="A764" s="68">
        <v>44035</v>
      </c>
      <c r="B764" s="67">
        <v>3.01</v>
      </c>
    </row>
    <row r="765" spans="1:2" x14ac:dyDescent="0.2">
      <c r="A765" s="68">
        <v>44042</v>
      </c>
      <c r="B765" s="67">
        <v>2.99</v>
      </c>
    </row>
    <row r="766" spans="1:2" x14ac:dyDescent="0.2">
      <c r="A766" s="68">
        <v>44049</v>
      </c>
      <c r="B766" s="67">
        <v>2.88</v>
      </c>
    </row>
    <row r="767" spans="1:2" x14ac:dyDescent="0.2">
      <c r="A767" s="68">
        <v>44056</v>
      </c>
      <c r="B767" s="67">
        <v>2.96</v>
      </c>
    </row>
    <row r="768" spans="1:2" x14ac:dyDescent="0.2">
      <c r="A768" s="68">
        <v>44063</v>
      </c>
      <c r="B768" s="67">
        <v>2.99</v>
      </c>
    </row>
    <row r="769" spans="1:2" x14ac:dyDescent="0.2">
      <c r="A769" s="68">
        <v>44070</v>
      </c>
      <c r="B769" s="67">
        <v>2.91</v>
      </c>
    </row>
    <row r="770" spans="1:2" x14ac:dyDescent="0.2">
      <c r="A770" s="68">
        <v>44077</v>
      </c>
      <c r="B770" s="67">
        <v>2.93</v>
      </c>
    </row>
    <row r="771" spans="1:2" x14ac:dyDescent="0.2">
      <c r="A771" s="68">
        <v>44084</v>
      </c>
      <c r="B771" s="67">
        <v>2.86</v>
      </c>
    </row>
    <row r="772" spans="1:2" x14ac:dyDescent="0.2">
      <c r="A772" s="68">
        <v>44091</v>
      </c>
      <c r="B772" s="67">
        <v>2.87</v>
      </c>
    </row>
    <row r="773" spans="1:2" x14ac:dyDescent="0.2">
      <c r="A773" s="68">
        <v>44098</v>
      </c>
      <c r="B773" s="67">
        <v>2.9</v>
      </c>
    </row>
    <row r="774" spans="1:2" x14ac:dyDescent="0.2">
      <c r="A774" s="68">
        <v>44105</v>
      </c>
      <c r="B774" s="67">
        <v>2.88</v>
      </c>
    </row>
    <row r="775" spans="1:2" x14ac:dyDescent="0.2">
      <c r="A775" s="68">
        <v>44112</v>
      </c>
      <c r="B775" s="67">
        <v>2.87</v>
      </c>
    </row>
    <row r="776" spans="1:2" x14ac:dyDescent="0.2">
      <c r="A776" s="68">
        <v>44119</v>
      </c>
      <c r="B776" s="67">
        <v>2.81</v>
      </c>
    </row>
    <row r="777" spans="1:2" x14ac:dyDescent="0.2">
      <c r="A777" s="68">
        <v>44126</v>
      </c>
      <c r="B777" s="67">
        <v>2.8</v>
      </c>
    </row>
    <row r="778" spans="1:2" x14ac:dyDescent="0.2">
      <c r="A778" s="68">
        <v>44133</v>
      </c>
      <c r="B778" s="67">
        <v>2.81</v>
      </c>
    </row>
    <row r="779" spans="1:2" x14ac:dyDescent="0.2">
      <c r="A779" s="68">
        <v>44140</v>
      </c>
      <c r="B779" s="67">
        <v>2.78</v>
      </c>
    </row>
    <row r="780" spans="1:2" x14ac:dyDescent="0.2">
      <c r="A780" s="68">
        <v>44147</v>
      </c>
      <c r="B780" s="67">
        <v>2.84</v>
      </c>
    </row>
    <row r="781" spans="1:2" x14ac:dyDescent="0.2">
      <c r="A781" s="68">
        <v>44154</v>
      </c>
      <c r="B781" s="67">
        <v>2.72</v>
      </c>
    </row>
    <row r="782" spans="1:2" x14ac:dyDescent="0.2">
      <c r="A782" s="68">
        <v>44160</v>
      </c>
      <c r="B782" s="67">
        <v>2.72</v>
      </c>
    </row>
    <row r="783" spans="1:2" x14ac:dyDescent="0.2">
      <c r="A783" s="68">
        <v>44168</v>
      </c>
      <c r="B783" s="67">
        <v>2.71</v>
      </c>
    </row>
    <row r="784" spans="1:2" x14ac:dyDescent="0.2">
      <c r="A784" s="68">
        <v>44175</v>
      </c>
      <c r="B784" s="67">
        <v>2.71</v>
      </c>
    </row>
    <row r="785" spans="1:2" x14ac:dyDescent="0.2">
      <c r="A785" s="68">
        <v>44182</v>
      </c>
      <c r="B785" s="67">
        <v>2.67</v>
      </c>
    </row>
    <row r="786" spans="1:2" x14ac:dyDescent="0.2">
      <c r="A786" s="68">
        <v>44189</v>
      </c>
      <c r="B786" s="67">
        <v>2.66</v>
      </c>
    </row>
    <row r="787" spans="1:2" x14ac:dyDescent="0.2">
      <c r="A787" s="68">
        <v>44196</v>
      </c>
      <c r="B787" s="67">
        <v>2.67</v>
      </c>
    </row>
    <row r="788" spans="1:2" x14ac:dyDescent="0.2">
      <c r="A788" s="68">
        <v>44203</v>
      </c>
      <c r="B788" s="67">
        <v>2.65</v>
      </c>
    </row>
    <row r="789" spans="1:2" x14ac:dyDescent="0.2">
      <c r="A789" s="68">
        <v>44210</v>
      </c>
      <c r="B789" s="67">
        <v>2.79</v>
      </c>
    </row>
    <row r="790" spans="1:2" x14ac:dyDescent="0.2">
      <c r="A790" s="68">
        <v>44217</v>
      </c>
      <c r="B790" s="67">
        <v>2.77</v>
      </c>
    </row>
    <row r="791" spans="1:2" x14ac:dyDescent="0.2">
      <c r="A791" s="68">
        <v>44224</v>
      </c>
      <c r="B791" s="67">
        <v>2.73</v>
      </c>
    </row>
    <row r="792" spans="1:2" x14ac:dyDescent="0.2">
      <c r="A792" s="68">
        <v>44231</v>
      </c>
      <c r="B792" s="67">
        <v>2.73</v>
      </c>
    </row>
    <row r="793" spans="1:2" x14ac:dyDescent="0.2">
      <c r="A793" s="68">
        <v>44238</v>
      </c>
      <c r="B793" s="67">
        <v>2.73</v>
      </c>
    </row>
    <row r="794" spans="1:2" x14ac:dyDescent="0.2">
      <c r="A794" s="68">
        <v>44245</v>
      </c>
      <c r="B794" s="67">
        <v>2.81</v>
      </c>
    </row>
    <row r="795" spans="1:2" x14ac:dyDescent="0.2">
      <c r="A795" s="68">
        <v>44252</v>
      </c>
      <c r="B795" s="67">
        <v>2.97</v>
      </c>
    </row>
    <row r="796" spans="1:2" x14ac:dyDescent="0.2">
      <c r="A796" s="68">
        <v>44259</v>
      </c>
      <c r="B796" s="67">
        <v>3.02</v>
      </c>
    </row>
    <row r="797" spans="1:2" x14ac:dyDescent="0.2">
      <c r="A797" s="68">
        <v>44266</v>
      </c>
      <c r="B797" s="67">
        <v>3.05</v>
      </c>
    </row>
    <row r="798" spans="1:2" x14ac:dyDescent="0.2">
      <c r="A798" s="68">
        <v>44273</v>
      </c>
      <c r="B798" s="67">
        <v>3.09</v>
      </c>
    </row>
    <row r="799" spans="1:2" x14ac:dyDescent="0.2">
      <c r="A799" s="68">
        <v>44280</v>
      </c>
      <c r="B799" s="67">
        <v>3.17</v>
      </c>
    </row>
    <row r="800" spans="1:2" x14ac:dyDescent="0.2">
      <c r="A800" s="68">
        <v>44287</v>
      </c>
      <c r="B800" s="67">
        <v>3.18</v>
      </c>
    </row>
    <row r="801" spans="1:2" x14ac:dyDescent="0.2">
      <c r="A801" s="68">
        <v>44294</v>
      </c>
      <c r="B801" s="67">
        <v>3.13</v>
      </c>
    </row>
    <row r="802" spans="1:2" x14ac:dyDescent="0.2">
      <c r="A802" s="68">
        <v>44301</v>
      </c>
      <c r="B802" s="67">
        <v>3.04</v>
      </c>
    </row>
    <row r="803" spans="1:2" x14ac:dyDescent="0.2">
      <c r="A803" s="68">
        <v>44308</v>
      </c>
      <c r="B803" s="67">
        <v>2.97</v>
      </c>
    </row>
    <row r="804" spans="1:2" x14ac:dyDescent="0.2">
      <c r="A804" s="68">
        <v>44315</v>
      </c>
      <c r="B804" s="67">
        <v>2.98</v>
      </c>
    </row>
    <row r="805" spans="1:2" x14ac:dyDescent="0.2">
      <c r="A805" s="68">
        <v>44322</v>
      </c>
      <c r="B805" s="67">
        <v>2.96</v>
      </c>
    </row>
    <row r="806" spans="1:2" x14ac:dyDescent="0.2">
      <c r="A806" s="68">
        <v>44329</v>
      </c>
      <c r="B806" s="67">
        <v>2.94</v>
      </c>
    </row>
    <row r="807" spans="1:2" x14ac:dyDescent="0.2">
      <c r="A807" s="68">
        <v>44336</v>
      </c>
      <c r="B807" s="67">
        <v>3</v>
      </c>
    </row>
    <row r="808" spans="1:2" x14ac:dyDescent="0.2">
      <c r="A808" s="68">
        <v>44343</v>
      </c>
      <c r="B808" s="67">
        <v>2.95</v>
      </c>
    </row>
    <row r="809" spans="1:2" x14ac:dyDescent="0.2">
      <c r="A809" s="68">
        <v>44350</v>
      </c>
      <c r="B809" s="67">
        <v>2.99</v>
      </c>
    </row>
    <row r="810" spans="1:2" x14ac:dyDescent="0.2">
      <c r="A810" s="68">
        <v>44357</v>
      </c>
      <c r="B810" s="67">
        <v>2.96</v>
      </c>
    </row>
    <row r="811" spans="1:2" x14ac:dyDescent="0.2">
      <c r="A811" s="68">
        <v>44364</v>
      </c>
      <c r="B811" s="67">
        <v>2.93</v>
      </c>
    </row>
    <row r="812" spans="1:2" x14ac:dyDescent="0.2">
      <c r="A812" s="68">
        <v>44371</v>
      </c>
      <c r="B812" s="67">
        <v>3.02</v>
      </c>
    </row>
    <row r="813" spans="1:2" x14ac:dyDescent="0.2">
      <c r="A813" s="68">
        <v>44378</v>
      </c>
      <c r="B813" s="67">
        <v>2.98</v>
      </c>
    </row>
    <row r="814" spans="1:2" x14ac:dyDescent="0.2">
      <c r="A814" s="68">
        <v>44385</v>
      </c>
      <c r="B814" s="67">
        <v>2.9</v>
      </c>
    </row>
    <row r="815" spans="1:2" x14ac:dyDescent="0.2">
      <c r="A815" s="68">
        <v>44392</v>
      </c>
      <c r="B815" s="67">
        <v>2.88</v>
      </c>
    </row>
    <row r="816" spans="1:2" x14ac:dyDescent="0.2">
      <c r="A816" s="68">
        <v>44399</v>
      </c>
      <c r="B816" s="67">
        <v>2.78</v>
      </c>
    </row>
    <row r="817" spans="1:2" x14ac:dyDescent="0.2">
      <c r="A817" s="68">
        <v>44406</v>
      </c>
      <c r="B817" s="67">
        <v>2.8</v>
      </c>
    </row>
    <row r="818" spans="1:2" x14ac:dyDescent="0.2">
      <c r="A818" s="68">
        <v>44413</v>
      </c>
      <c r="B818" s="67">
        <v>2.77</v>
      </c>
    </row>
    <row r="819" spans="1:2" x14ac:dyDescent="0.2">
      <c r="A819" s="68">
        <v>44420</v>
      </c>
      <c r="B819" s="67">
        <v>2.87</v>
      </c>
    </row>
    <row r="820" spans="1:2" x14ac:dyDescent="0.2">
      <c r="A820" s="68">
        <v>44427</v>
      </c>
      <c r="B820" s="67">
        <v>2.86</v>
      </c>
    </row>
    <row r="821" spans="1:2" x14ac:dyDescent="0.2">
      <c r="A821" s="68">
        <v>44434</v>
      </c>
      <c r="B821" s="67">
        <v>2.87</v>
      </c>
    </row>
    <row r="822" spans="1:2" x14ac:dyDescent="0.2">
      <c r="A822" s="68">
        <v>44441</v>
      </c>
      <c r="B822" s="67">
        <v>2.87</v>
      </c>
    </row>
    <row r="823" spans="1:2" x14ac:dyDescent="0.2">
      <c r="A823" s="68">
        <v>44448</v>
      </c>
      <c r="B823" s="67">
        <v>2.88</v>
      </c>
    </row>
    <row r="824" spans="1:2" x14ac:dyDescent="0.2">
      <c r="A824" s="68">
        <v>44455</v>
      </c>
      <c r="B824" s="67">
        <v>2.86</v>
      </c>
    </row>
    <row r="825" spans="1:2" x14ac:dyDescent="0.2">
      <c r="A825" s="68">
        <v>44462</v>
      </c>
      <c r="B825" s="67">
        <v>2.88</v>
      </c>
    </row>
    <row r="826" spans="1:2" x14ac:dyDescent="0.2">
      <c r="A826" s="68">
        <v>44469</v>
      </c>
      <c r="B826" s="67">
        <v>3.01</v>
      </c>
    </row>
    <row r="827" spans="1:2" x14ac:dyDescent="0.2">
      <c r="A827" s="68">
        <v>44476</v>
      </c>
      <c r="B827" s="67">
        <v>2.99</v>
      </c>
    </row>
    <row r="828" spans="1:2" x14ac:dyDescent="0.2">
      <c r="A828" s="68">
        <v>44483</v>
      </c>
      <c r="B828" s="67">
        <v>3.05</v>
      </c>
    </row>
    <row r="829" spans="1:2" x14ac:dyDescent="0.2">
      <c r="A829" s="68">
        <v>44490</v>
      </c>
      <c r="B829" s="67">
        <v>3.09</v>
      </c>
    </row>
    <row r="830" spans="1:2" x14ac:dyDescent="0.2">
      <c r="A830" s="68">
        <v>44497</v>
      </c>
      <c r="B830" s="67">
        <v>3.14</v>
      </c>
    </row>
    <row r="831" spans="1:2" x14ac:dyDescent="0.2">
      <c r="A831" s="68">
        <v>44504</v>
      </c>
      <c r="B831" s="67">
        <v>3.09</v>
      </c>
    </row>
    <row r="832" spans="1:2" x14ac:dyDescent="0.2">
      <c r="A832" s="68">
        <v>44510</v>
      </c>
      <c r="B832" s="67">
        <v>2.98</v>
      </c>
    </row>
    <row r="833" spans="1:2" x14ac:dyDescent="0.2">
      <c r="A833" s="68">
        <v>44518</v>
      </c>
      <c r="B833" s="67">
        <v>3.1</v>
      </c>
    </row>
    <row r="834" spans="1:2" x14ac:dyDescent="0.2">
      <c r="A834" s="68">
        <v>44524</v>
      </c>
      <c r="B834" s="67">
        <v>3.1</v>
      </c>
    </row>
    <row r="835" spans="1:2" x14ac:dyDescent="0.2">
      <c r="A835" s="68">
        <v>44532</v>
      </c>
      <c r="B835" s="67">
        <v>3.11</v>
      </c>
    </row>
    <row r="836" spans="1:2" x14ac:dyDescent="0.2">
      <c r="A836" s="68">
        <v>44539</v>
      </c>
      <c r="B836" s="67">
        <v>3.1</v>
      </c>
    </row>
    <row r="837" spans="1:2" x14ac:dyDescent="0.2">
      <c r="A837" s="68">
        <v>44546</v>
      </c>
      <c r="B837" s="67">
        <v>3.12</v>
      </c>
    </row>
    <row r="838" spans="1:2" x14ac:dyDescent="0.2">
      <c r="A838" s="68">
        <v>44553</v>
      </c>
      <c r="B838" s="67">
        <v>3.05</v>
      </c>
    </row>
    <row r="839" spans="1:2" x14ac:dyDescent="0.2">
      <c r="A839" s="68">
        <v>44560</v>
      </c>
      <c r="B839" s="67">
        <v>3.11</v>
      </c>
    </row>
    <row r="840" spans="1:2" x14ac:dyDescent="0.2">
      <c r="A840" s="68">
        <v>44567</v>
      </c>
      <c r="B840" s="67">
        <v>3.22</v>
      </c>
    </row>
    <row r="841" spans="1:2" x14ac:dyDescent="0.2">
      <c r="A841" s="68">
        <v>44574</v>
      </c>
      <c r="B841" s="67">
        <v>3.45</v>
      </c>
    </row>
    <row r="842" spans="1:2" x14ac:dyDescent="0.2">
      <c r="A842" s="68">
        <v>44581</v>
      </c>
      <c r="B842" s="67">
        <v>3.56</v>
      </c>
    </row>
    <row r="843" spans="1:2" x14ac:dyDescent="0.2">
      <c r="A843" s="68">
        <v>44588</v>
      </c>
      <c r="B843" s="67">
        <v>3.55</v>
      </c>
    </row>
    <row r="844" spans="1:2" x14ac:dyDescent="0.2">
      <c r="A844" s="68">
        <v>44595</v>
      </c>
      <c r="B844" s="67">
        <v>3.55</v>
      </c>
    </row>
    <row r="845" spans="1:2" x14ac:dyDescent="0.2">
      <c r="A845" s="68">
        <v>44602</v>
      </c>
      <c r="B845" s="67">
        <v>3.69</v>
      </c>
    </row>
    <row r="846" spans="1:2" x14ac:dyDescent="0.2">
      <c r="A846" s="68">
        <v>44609</v>
      </c>
      <c r="B846" s="67">
        <v>3.92</v>
      </c>
    </row>
    <row r="847" spans="1:2" x14ac:dyDescent="0.2">
      <c r="A847" s="68">
        <v>44616</v>
      </c>
      <c r="B847" s="67">
        <v>3.89</v>
      </c>
    </row>
    <row r="848" spans="1:2" x14ac:dyDescent="0.2">
      <c r="A848" s="68">
        <v>44623</v>
      </c>
      <c r="B848" s="67">
        <v>3.76</v>
      </c>
    </row>
    <row r="849" spans="1:2" x14ac:dyDescent="0.2">
      <c r="A849" s="68">
        <v>44630</v>
      </c>
      <c r="B849" s="67">
        <v>3.85</v>
      </c>
    </row>
    <row r="850" spans="1:2" x14ac:dyDescent="0.2">
      <c r="A850" s="68">
        <v>44637</v>
      </c>
      <c r="B850" s="67">
        <v>4.16</v>
      </c>
    </row>
    <row r="851" spans="1:2" x14ac:dyDescent="0.2">
      <c r="A851" s="68">
        <v>44644</v>
      </c>
      <c r="B851" s="67">
        <v>4.42</v>
      </c>
    </row>
    <row r="852" spans="1:2" x14ac:dyDescent="0.2">
      <c r="A852" s="68">
        <v>44651</v>
      </c>
      <c r="B852" s="67">
        <v>4.67</v>
      </c>
    </row>
    <row r="853" spans="1:2" x14ac:dyDescent="0.2">
      <c r="A853" s="68">
        <v>44658</v>
      </c>
      <c r="B853" s="67">
        <v>4.72</v>
      </c>
    </row>
    <row r="854" spans="1:2" x14ac:dyDescent="0.2">
      <c r="A854" s="68">
        <v>44665</v>
      </c>
      <c r="B854" s="67">
        <v>5</v>
      </c>
    </row>
    <row r="855" spans="1:2" x14ac:dyDescent="0.2">
      <c r="A855" s="68">
        <v>44672</v>
      </c>
      <c r="B855" s="67">
        <v>5.1100000000000003</v>
      </c>
    </row>
    <row r="856" spans="1:2" x14ac:dyDescent="0.2">
      <c r="A856" s="68">
        <v>44679</v>
      </c>
      <c r="B856" s="67">
        <v>5.0999999999999996</v>
      </c>
    </row>
    <row r="857" spans="1:2" x14ac:dyDescent="0.2">
      <c r="A857" s="68">
        <v>44686</v>
      </c>
      <c r="B857" s="67">
        <v>5.27</v>
      </c>
    </row>
    <row r="858" spans="1:2" x14ac:dyDescent="0.2">
      <c r="A858" s="68">
        <v>44693</v>
      </c>
      <c r="B858" s="67">
        <v>5.3</v>
      </c>
    </row>
    <row r="859" spans="1:2" x14ac:dyDescent="0.2">
      <c r="A859" s="68">
        <v>44700</v>
      </c>
      <c r="B859" s="67">
        <v>5.25</v>
      </c>
    </row>
    <row r="860" spans="1:2" x14ac:dyDescent="0.2">
      <c r="A860" s="68">
        <v>44707</v>
      </c>
      <c r="B860" s="67">
        <v>5.0999999999999996</v>
      </c>
    </row>
    <row r="861" spans="1:2" x14ac:dyDescent="0.2">
      <c r="A861" s="68">
        <v>44714</v>
      </c>
      <c r="B861" s="67">
        <v>5.09</v>
      </c>
    </row>
    <row r="862" spans="1:2" x14ac:dyDescent="0.2">
      <c r="A862" s="68">
        <v>44721</v>
      </c>
      <c r="B862" s="67">
        <v>5.23</v>
      </c>
    </row>
    <row r="863" spans="1:2" x14ac:dyDescent="0.2">
      <c r="A863" s="68">
        <v>44728</v>
      </c>
      <c r="B863" s="67">
        <v>5.78</v>
      </c>
    </row>
    <row r="864" spans="1:2" x14ac:dyDescent="0.2">
      <c r="A864" s="68">
        <v>44735</v>
      </c>
      <c r="B864" s="67">
        <v>5.81</v>
      </c>
    </row>
    <row r="865" spans="1:2" x14ac:dyDescent="0.2">
      <c r="A865" s="68">
        <v>44742</v>
      </c>
      <c r="B865" s="67">
        <v>5.7</v>
      </c>
    </row>
    <row r="866" spans="1:2" x14ac:dyDescent="0.2">
      <c r="A866" s="68">
        <v>44749</v>
      </c>
      <c r="B866" s="67">
        <v>5.3</v>
      </c>
    </row>
    <row r="867" spans="1:2" x14ac:dyDescent="0.2">
      <c r="A867" s="68">
        <v>44756</v>
      </c>
      <c r="B867" s="67">
        <v>5.51</v>
      </c>
    </row>
    <row r="868" spans="1:2" x14ac:dyDescent="0.2">
      <c r="A868" s="68">
        <v>44763</v>
      </c>
      <c r="B868" s="67">
        <v>5.54</v>
      </c>
    </row>
    <row r="869" spans="1:2" x14ac:dyDescent="0.2">
      <c r="A869" s="68">
        <v>44770</v>
      </c>
      <c r="B869" s="67">
        <v>5.3</v>
      </c>
    </row>
    <row r="870" spans="1:2" x14ac:dyDescent="0.2">
      <c r="A870" s="68">
        <v>44777</v>
      </c>
      <c r="B870" s="67">
        <v>4.99</v>
      </c>
    </row>
    <row r="871" spans="1:2" x14ac:dyDescent="0.2">
      <c r="A871" s="68">
        <v>44784</v>
      </c>
      <c r="B871" s="67">
        <v>5.22</v>
      </c>
    </row>
    <row r="872" spans="1:2" x14ac:dyDescent="0.2">
      <c r="A872" s="68">
        <v>44791</v>
      </c>
      <c r="B872" s="67">
        <v>5.13</v>
      </c>
    </row>
    <row r="873" spans="1:2" x14ac:dyDescent="0.2">
      <c r="A873" s="68">
        <v>44798</v>
      </c>
      <c r="B873" s="67">
        <v>5.55</v>
      </c>
    </row>
    <row r="874" spans="1:2" x14ac:dyDescent="0.2">
      <c r="A874" s="68">
        <v>44805</v>
      </c>
      <c r="B874" s="67">
        <v>5.66</v>
      </c>
    </row>
    <row r="875" spans="1:2" x14ac:dyDescent="0.2">
      <c r="A875" s="68">
        <v>44812</v>
      </c>
      <c r="B875" s="67">
        <v>5.89</v>
      </c>
    </row>
    <row r="876" spans="1:2" x14ac:dyDescent="0.2">
      <c r="A876" s="68">
        <v>44819</v>
      </c>
      <c r="B876" s="67">
        <v>6.02</v>
      </c>
    </row>
    <row r="877" spans="1:2" x14ac:dyDescent="0.2">
      <c r="A877" s="68">
        <v>44826</v>
      </c>
      <c r="B877" s="67">
        <v>6.29</v>
      </c>
    </row>
    <row r="878" spans="1:2" x14ac:dyDescent="0.2">
      <c r="A878" s="68">
        <v>44833</v>
      </c>
      <c r="B878" s="67">
        <v>6.7</v>
      </c>
    </row>
    <row r="879" spans="1:2" x14ac:dyDescent="0.2">
      <c r="A879" s="68">
        <v>44840</v>
      </c>
      <c r="B879" s="67">
        <v>6.66</v>
      </c>
    </row>
    <row r="880" spans="1:2" x14ac:dyDescent="0.2">
      <c r="A880" s="68">
        <v>44847</v>
      </c>
      <c r="B880" s="67">
        <v>6.92</v>
      </c>
    </row>
    <row r="881" spans="1:2" x14ac:dyDescent="0.2">
      <c r="A881" s="68">
        <v>44854</v>
      </c>
      <c r="B881" s="67">
        <v>6.94</v>
      </c>
    </row>
    <row r="882" spans="1:2" x14ac:dyDescent="0.2">
      <c r="A882" s="68">
        <v>44861</v>
      </c>
      <c r="B882" s="67">
        <v>7.08</v>
      </c>
    </row>
    <row r="883" spans="1:2" x14ac:dyDescent="0.2">
      <c r="A883" s="68">
        <v>44868</v>
      </c>
      <c r="B883" s="67">
        <v>6.95</v>
      </c>
    </row>
    <row r="884" spans="1:2" x14ac:dyDescent="0.2">
      <c r="A884" s="68">
        <v>44875</v>
      </c>
      <c r="B884" s="67">
        <v>7.08</v>
      </c>
    </row>
  </sheetData>
  <phoneticPr fontId="27"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B11" sqref="B11"/>
    </sheetView>
  </sheetViews>
  <sheetFormatPr defaultRowHeight="15.75" x14ac:dyDescent="0.25"/>
  <cols>
    <col min="2" max="2" width="16.140625" customWidth="1"/>
    <col min="12" max="12" width="20.140625" customWidth="1"/>
    <col min="13" max="13" width="9.7109375" bestFit="1" customWidth="1"/>
    <col min="14" max="14" width="9.7109375" customWidth="1"/>
    <col min="15" max="15" width="20.7109375" bestFit="1" customWidth="1"/>
    <col min="16" max="16" width="18.85546875" bestFit="1" customWidth="1"/>
    <col min="17" max="17" width="18.85546875" customWidth="1"/>
    <col min="18" max="18" width="13.5703125" customWidth="1"/>
  </cols>
  <sheetData>
    <row r="1" spans="1:18" x14ac:dyDescent="0.25">
      <c r="A1" s="1" t="s">
        <v>2</v>
      </c>
    </row>
    <row r="2" spans="1:18" x14ac:dyDescent="0.25">
      <c r="L2" s="39"/>
      <c r="M2" s="60"/>
    </row>
    <row r="3" spans="1:18" x14ac:dyDescent="0.25">
      <c r="A3" s="2" t="s">
        <v>4</v>
      </c>
      <c r="B3" s="3" t="s">
        <v>3</v>
      </c>
      <c r="L3" s="39"/>
      <c r="M3" s="60"/>
      <c r="N3" s="57"/>
      <c r="O3" s="57"/>
      <c r="P3" s="57"/>
      <c r="Q3" s="57"/>
      <c r="R3" s="55"/>
    </row>
    <row r="4" spans="1:18" x14ac:dyDescent="0.25">
      <c r="L4" s="39"/>
      <c r="M4" s="61"/>
      <c r="N4" s="56"/>
      <c r="O4" s="56"/>
      <c r="P4" s="4"/>
      <c r="Q4" s="4"/>
      <c r="R4" s="4"/>
    </row>
    <row r="5" spans="1:18" x14ac:dyDescent="0.25">
      <c r="A5" s="1" t="s">
        <v>5</v>
      </c>
      <c r="L5" s="39"/>
      <c r="M5" s="39"/>
    </row>
    <row r="6" spans="1:18" x14ac:dyDescent="0.25">
      <c r="L6" s="39"/>
      <c r="M6" s="45"/>
      <c r="P6" s="4"/>
      <c r="Q6" s="4"/>
      <c r="R6" s="4"/>
    </row>
    <row r="7" spans="1:18" x14ac:dyDescent="0.25">
      <c r="L7" s="39"/>
      <c r="M7" s="39"/>
      <c r="P7" s="58"/>
      <c r="Q7" s="58"/>
      <c r="R7" s="58"/>
    </row>
    <row r="8" spans="1:18" x14ac:dyDescent="0.25">
      <c r="L8" s="35"/>
      <c r="M8" s="37"/>
      <c r="O8" s="50"/>
      <c r="P8" s="59"/>
    </row>
    <row r="9" spans="1:18" x14ac:dyDescent="0.25">
      <c r="L9" s="35"/>
      <c r="M9" s="37"/>
    </row>
    <row r="10" spans="1:18" x14ac:dyDescent="0.25">
      <c r="L10" s="35"/>
      <c r="M10" s="35"/>
      <c r="P10" s="56"/>
    </row>
    <row r="11" spans="1:18" x14ac:dyDescent="0.25">
      <c r="L11" s="35"/>
      <c r="M11" s="35"/>
    </row>
  </sheetData>
  <phoneticPr fontId="27" type="noConversion"/>
  <hyperlinks>
    <hyperlink ref="A1" r:id="rId1"/>
    <hyperlink ref="A5" r:id="rId2"/>
  </hyperlinks>
  <pageMargins left="0.7" right="0.7" top="0.75" bottom="0.75" header="0.3" footer="0.3"/>
  <pageSetup paperSize="9" orientation="portrait" horizontalDpi="1200" verticalDpi="120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XFD1048576"/>
    </sheetView>
  </sheetViews>
  <sheetFormatPr defaultRowHeight="15.75" x14ac:dyDescent="0.25"/>
  <cols>
    <col min="4" max="4" width="18.7109375" customWidth="1"/>
    <col min="5" max="5" width="13.5703125" bestFit="1" customWidth="1"/>
    <col min="6" max="6" width="11" bestFit="1" customWidth="1"/>
  </cols>
  <sheetData>
    <row r="1" spans="1:6" x14ac:dyDescent="0.25">
      <c r="A1" t="s">
        <v>6</v>
      </c>
      <c r="B1" t="s">
        <v>7</v>
      </c>
      <c r="C1" t="s">
        <v>51</v>
      </c>
      <c r="D1" t="s">
        <v>48</v>
      </c>
      <c r="E1" t="s">
        <v>72</v>
      </c>
      <c r="F1" t="s">
        <v>73</v>
      </c>
    </row>
    <row r="2" spans="1:6" x14ac:dyDescent="0.25">
      <c r="A2">
        <v>2023</v>
      </c>
      <c r="B2">
        <v>6</v>
      </c>
      <c r="C2">
        <v>45086</v>
      </c>
      <c r="D2" s="4">
        <v>5.0779699999999997E-2</v>
      </c>
      <c r="E2" s="4">
        <v>2.4503017004568362E-2</v>
      </c>
      <c r="F2" s="4">
        <v>4.9006034009136723E-2</v>
      </c>
    </row>
    <row r="3" spans="1:6" x14ac:dyDescent="0.25">
      <c r="A3">
        <v>2023</v>
      </c>
      <c r="B3">
        <v>12</v>
      </c>
      <c r="C3">
        <v>45271</v>
      </c>
      <c r="D3" s="4">
        <v>4.77717E-2</v>
      </c>
      <c r="E3" s="4">
        <v>2.526373488790612E-2</v>
      </c>
      <c r="F3" s="4">
        <v>5.0527469775812239E-2</v>
      </c>
    </row>
    <row r="4" spans="1:6" x14ac:dyDescent="0.25">
      <c r="A4">
        <v>2024</v>
      </c>
      <c r="B4">
        <v>6</v>
      </c>
      <c r="C4">
        <v>45453</v>
      </c>
      <c r="D4" s="4">
        <v>4.2741300000000003E-2</v>
      </c>
      <c r="E4" s="4">
        <v>2.3244847328971252E-2</v>
      </c>
      <c r="F4" s="4">
        <v>4.6489694657942504E-2</v>
      </c>
    </row>
    <row r="5" spans="1:6" x14ac:dyDescent="0.25">
      <c r="A5">
        <v>2024</v>
      </c>
      <c r="B5">
        <v>12</v>
      </c>
      <c r="C5">
        <v>45635</v>
      </c>
      <c r="D5" s="4">
        <v>3.9890700000000001E-2</v>
      </c>
      <c r="E5" s="4">
        <v>2.1064785349285575E-2</v>
      </c>
      <c r="F5" s="4">
        <v>4.212957069857115E-2</v>
      </c>
    </row>
    <row r="6" spans="1:6" x14ac:dyDescent="0.25">
      <c r="A6">
        <v>2025</v>
      </c>
      <c r="B6">
        <v>6</v>
      </c>
      <c r="C6">
        <v>45817</v>
      </c>
      <c r="D6" s="4">
        <v>3.79093E-2</v>
      </c>
      <c r="E6" s="4">
        <v>1.9687600881455047E-2</v>
      </c>
      <c r="F6" s="4">
        <v>3.9375201762910095E-2</v>
      </c>
    </row>
    <row r="7" spans="1:6" x14ac:dyDescent="0.25">
      <c r="A7">
        <v>2025</v>
      </c>
      <c r="B7">
        <v>12</v>
      </c>
      <c r="C7">
        <v>46000</v>
      </c>
      <c r="D7" s="4">
        <v>3.6381400000000001E-2</v>
      </c>
      <c r="E7" s="4">
        <v>1.8836315464740627E-2</v>
      </c>
      <c r="F7" s="4">
        <v>3.7672630929481254E-2</v>
      </c>
    </row>
    <row r="8" spans="1:6" x14ac:dyDescent="0.25">
      <c r="A8">
        <v>2026</v>
      </c>
      <c r="B8">
        <v>6</v>
      </c>
      <c r="C8">
        <v>46182</v>
      </c>
      <c r="D8" s="4">
        <v>3.5309800000000002E-2</v>
      </c>
      <c r="E8" s="4">
        <v>1.8071008741276984E-2</v>
      </c>
      <c r="F8" s="4">
        <v>3.6142017482553968E-2</v>
      </c>
    </row>
    <row r="9" spans="1:6" x14ac:dyDescent="0.25">
      <c r="A9">
        <v>2026</v>
      </c>
      <c r="B9">
        <v>12</v>
      </c>
      <c r="C9">
        <v>46365</v>
      </c>
      <c r="D9" s="4">
        <v>3.4690600000000002E-2</v>
      </c>
      <c r="E9" s="4">
        <v>1.7640036968788797E-2</v>
      </c>
      <c r="F9" s="4">
        <v>3.5280073937577594E-2</v>
      </c>
    </row>
    <row r="10" spans="1:6" x14ac:dyDescent="0.25">
      <c r="A10">
        <v>2027</v>
      </c>
      <c r="B10">
        <v>6</v>
      </c>
      <c r="C10">
        <v>46547</v>
      </c>
      <c r="D10" s="4">
        <v>3.4531300000000001E-2</v>
      </c>
      <c r="E10" s="4">
        <v>1.7370863470924869E-2</v>
      </c>
      <c r="F10" s="4">
        <v>3.4741726941849738E-2</v>
      </c>
    </row>
    <row r="11" spans="1:6" x14ac:dyDescent="0.25">
      <c r="A11">
        <v>2027</v>
      </c>
      <c r="B11">
        <v>12</v>
      </c>
      <c r="C11">
        <v>46730</v>
      </c>
      <c r="D11" s="4">
        <v>3.4777599999999999E-2</v>
      </c>
      <c r="E11" s="4">
        <v>1.7362289942168818E-2</v>
      </c>
      <c r="F11" s="4">
        <v>3.4724579884337636E-2</v>
      </c>
    </row>
    <row r="12" spans="1:6" x14ac:dyDescent="0.25">
      <c r="A12">
        <v>2028</v>
      </c>
      <c r="B12">
        <v>6</v>
      </c>
      <c r="C12">
        <v>46913</v>
      </c>
      <c r="D12" s="4">
        <v>3.5111299999999998E-2</v>
      </c>
      <c r="E12" s="4">
        <v>1.7520552245093857E-2</v>
      </c>
      <c r="F12" s="4">
        <v>3.5041104490187713E-2</v>
      </c>
    </row>
    <row r="13" spans="1:6" x14ac:dyDescent="0.25">
      <c r="A13">
        <v>2028</v>
      </c>
      <c r="B13">
        <v>12</v>
      </c>
      <c r="C13">
        <v>47098</v>
      </c>
      <c r="D13" s="4">
        <v>3.5427500000000001E-2</v>
      </c>
      <c r="E13" s="4">
        <v>1.7672420838589886E-2</v>
      </c>
      <c r="F13" s="4">
        <v>3.5344841677179772E-2</v>
      </c>
    </row>
    <row r="14" spans="1:6" x14ac:dyDescent="0.25">
      <c r="A14">
        <v>2029</v>
      </c>
      <c r="B14">
        <v>6</v>
      </c>
      <c r="C14">
        <v>47280</v>
      </c>
      <c r="D14" s="4">
        <v>3.5743400000000002E-2</v>
      </c>
      <c r="E14" s="4">
        <v>1.7844554382578259E-2</v>
      </c>
      <c r="F14" s="4">
        <v>3.5689108765156519E-2</v>
      </c>
    </row>
    <row r="15" spans="1:6" x14ac:dyDescent="0.25">
      <c r="A15">
        <v>2029</v>
      </c>
      <c r="B15">
        <v>12</v>
      </c>
      <c r="C15">
        <v>47462</v>
      </c>
      <c r="D15" s="4">
        <v>3.6048700000000003E-2</v>
      </c>
      <c r="E15" s="4">
        <v>1.7989888977522739E-2</v>
      </c>
      <c r="F15" s="4">
        <v>3.5979777955045478E-2</v>
      </c>
    </row>
    <row r="16" spans="1:6" x14ac:dyDescent="0.25">
      <c r="A16">
        <v>2030</v>
      </c>
      <c r="B16">
        <v>6</v>
      </c>
      <c r="C16">
        <v>47644</v>
      </c>
      <c r="D16" s="4">
        <v>3.6353900000000001E-2</v>
      </c>
      <c r="E16" s="4">
        <v>1.8156575323611923E-2</v>
      </c>
      <c r="F16" s="4">
        <v>3.6313150647223846E-2</v>
      </c>
    </row>
    <row r="17" spans="1:6" x14ac:dyDescent="0.25">
      <c r="A17">
        <v>2030</v>
      </c>
      <c r="B17">
        <v>12</v>
      </c>
      <c r="C17">
        <v>47826</v>
      </c>
      <c r="D17" s="4">
        <v>3.6648500000000001E-2</v>
      </c>
      <c r="E17" s="4">
        <v>1.8296533470434362E-2</v>
      </c>
      <c r="F17" s="4">
        <v>3.6593066940868724E-2</v>
      </c>
    </row>
  </sheetData>
  <phoneticPr fontId="2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topLeftCell="A2" workbookViewId="0">
      <selection activeCell="C2" sqref="C2"/>
    </sheetView>
  </sheetViews>
  <sheetFormatPr defaultRowHeight="15.75" x14ac:dyDescent="0.25"/>
  <cols>
    <col min="3" max="3" width="10.7109375" bestFit="1" customWidth="1"/>
    <col min="4" max="4" width="32.28515625" bestFit="1" customWidth="1"/>
    <col min="5" max="5" width="18.5703125" bestFit="1" customWidth="1"/>
    <col min="6" max="6" width="13.42578125" customWidth="1"/>
  </cols>
  <sheetData>
    <row r="1" spans="1:6" x14ac:dyDescent="0.25">
      <c r="A1" t="s">
        <v>6</v>
      </c>
      <c r="B1" t="s">
        <v>7</v>
      </c>
      <c r="C1" t="s">
        <v>51</v>
      </c>
      <c r="D1" t="s">
        <v>48</v>
      </c>
      <c r="E1" t="s">
        <v>72</v>
      </c>
      <c r="F1" t="s">
        <v>73</v>
      </c>
    </row>
    <row r="2" spans="1:6" x14ac:dyDescent="0.25">
      <c r="A2">
        <f>YEAR(C2)</f>
        <v>2022</v>
      </c>
      <c r="B2">
        <f t="shared" ref="B2:B51" si="0">MONTH(C2)</f>
        <v>12</v>
      </c>
      <c r="C2" s="15">
        <v>44904</v>
      </c>
      <c r="D2" s="13">
        <v>4.49716E-2</v>
      </c>
    </row>
    <row r="3" spans="1:6" hidden="1" x14ac:dyDescent="0.25">
      <c r="A3">
        <f t="shared" ref="A3:A51" si="1">YEAR(C3)</f>
        <v>2023</v>
      </c>
      <c r="B3">
        <f t="shared" si="0"/>
        <v>1</v>
      </c>
      <c r="C3" s="15">
        <v>44935</v>
      </c>
      <c r="D3" s="13">
        <v>4.7308700000000002E-2</v>
      </c>
    </row>
    <row r="4" spans="1:6" hidden="1" x14ac:dyDescent="0.25">
      <c r="A4">
        <f t="shared" si="1"/>
        <v>2023</v>
      </c>
      <c r="B4">
        <f t="shared" si="0"/>
        <v>3</v>
      </c>
      <c r="C4" s="15">
        <v>44994</v>
      </c>
      <c r="D4" s="13">
        <v>5.0110700000000001E-2</v>
      </c>
    </row>
    <row r="5" spans="1:6" x14ac:dyDescent="0.25">
      <c r="A5">
        <f t="shared" si="1"/>
        <v>2023</v>
      </c>
      <c r="B5">
        <f t="shared" si="0"/>
        <v>6</v>
      </c>
      <c r="C5" s="15">
        <v>45086</v>
      </c>
      <c r="D5" s="13">
        <v>5.0779699999999997E-2</v>
      </c>
      <c r="E5" s="13">
        <f>(1+D3/4)*(1+D4/4) -1</f>
        <v>2.4503017004568362E-2</v>
      </c>
      <c r="F5" s="13">
        <f>E5*2</f>
        <v>4.9006034009136723E-2</v>
      </c>
    </row>
    <row r="6" spans="1:6" hidden="1" x14ac:dyDescent="0.25">
      <c r="A6">
        <f t="shared" si="1"/>
        <v>2023</v>
      </c>
      <c r="B6">
        <f t="shared" si="0"/>
        <v>9</v>
      </c>
      <c r="C6" s="15">
        <v>45180</v>
      </c>
      <c r="D6" s="13">
        <v>4.9645000000000002E-2</v>
      </c>
      <c r="F6" s="13">
        <f t="shared" ref="F6:F42" si="2">E6*2</f>
        <v>0</v>
      </c>
    </row>
    <row r="7" spans="1:6" x14ac:dyDescent="0.25">
      <c r="A7">
        <f t="shared" si="1"/>
        <v>2023</v>
      </c>
      <c r="B7">
        <f t="shared" si="0"/>
        <v>12</v>
      </c>
      <c r="C7" s="15">
        <v>45271</v>
      </c>
      <c r="D7" s="13">
        <v>4.77717E-2</v>
      </c>
      <c r="E7" s="13">
        <f>(1+D5/4)*(1+D6/4) -1</f>
        <v>2.526373488790612E-2</v>
      </c>
      <c r="F7" s="13">
        <f t="shared" si="2"/>
        <v>5.0527469775812239E-2</v>
      </c>
    </row>
    <row r="8" spans="1:6" hidden="1" x14ac:dyDescent="0.25">
      <c r="A8">
        <f t="shared" si="1"/>
        <v>2024</v>
      </c>
      <c r="B8">
        <f t="shared" si="0"/>
        <v>1</v>
      </c>
      <c r="C8" s="15">
        <v>45300</v>
      </c>
      <c r="D8" s="13">
        <v>4.7215399999999998E-2</v>
      </c>
      <c r="F8" s="13">
        <f t="shared" si="2"/>
        <v>0</v>
      </c>
    </row>
    <row r="9" spans="1:6" hidden="1" x14ac:dyDescent="0.25">
      <c r="A9">
        <f t="shared" si="1"/>
        <v>2024</v>
      </c>
      <c r="B9">
        <f t="shared" si="0"/>
        <v>3</v>
      </c>
      <c r="C9" s="15">
        <v>45362</v>
      </c>
      <c r="D9" s="13">
        <v>4.5230100000000002E-2</v>
      </c>
      <c r="F9" s="13">
        <f t="shared" si="2"/>
        <v>0</v>
      </c>
    </row>
    <row r="10" spans="1:6" x14ac:dyDescent="0.25">
      <c r="A10">
        <f t="shared" si="1"/>
        <v>2024</v>
      </c>
      <c r="B10">
        <f t="shared" si="0"/>
        <v>6</v>
      </c>
      <c r="C10" s="15">
        <v>45453</v>
      </c>
      <c r="D10" s="13">
        <v>4.2741300000000003E-2</v>
      </c>
      <c r="E10" s="13">
        <f>(1+D8/4)*(1+D9/4) -1</f>
        <v>2.3244847328971252E-2</v>
      </c>
      <c r="F10" s="13">
        <f t="shared" si="2"/>
        <v>4.6489694657942504E-2</v>
      </c>
    </row>
    <row r="11" spans="1:6" hidden="1" x14ac:dyDescent="0.25">
      <c r="A11">
        <f t="shared" si="1"/>
        <v>2024</v>
      </c>
      <c r="B11">
        <f t="shared" si="0"/>
        <v>9</v>
      </c>
      <c r="C11" s="15">
        <v>45544</v>
      </c>
      <c r="D11" s="13">
        <v>4.1078900000000002E-2</v>
      </c>
      <c r="F11" s="13">
        <f t="shared" si="2"/>
        <v>0</v>
      </c>
    </row>
    <row r="12" spans="1:6" x14ac:dyDescent="0.25">
      <c r="A12">
        <f t="shared" si="1"/>
        <v>2024</v>
      </c>
      <c r="B12">
        <f t="shared" si="0"/>
        <v>12</v>
      </c>
      <c r="C12" s="15">
        <v>45635</v>
      </c>
      <c r="D12" s="13">
        <v>3.9890700000000001E-2</v>
      </c>
      <c r="E12" s="13">
        <f>(1+D10/4)*(1+D11/4) -1</f>
        <v>2.1064785349285575E-2</v>
      </c>
      <c r="F12" s="13">
        <f t="shared" si="2"/>
        <v>4.212957069857115E-2</v>
      </c>
    </row>
    <row r="13" spans="1:6" hidden="1" x14ac:dyDescent="0.25">
      <c r="A13">
        <f t="shared" si="1"/>
        <v>2025</v>
      </c>
      <c r="B13">
        <f t="shared" si="0"/>
        <v>1</v>
      </c>
      <c r="C13" s="15">
        <v>45666</v>
      </c>
      <c r="D13" s="13">
        <v>3.9525200000000003E-2</v>
      </c>
      <c r="F13" s="13">
        <f t="shared" si="2"/>
        <v>0</v>
      </c>
    </row>
    <row r="14" spans="1:6" hidden="1" x14ac:dyDescent="0.25">
      <c r="A14">
        <f t="shared" si="1"/>
        <v>2025</v>
      </c>
      <c r="B14">
        <f t="shared" si="0"/>
        <v>3</v>
      </c>
      <c r="C14" s="15">
        <v>45726</v>
      </c>
      <c r="D14" s="13">
        <v>3.8841399999999998E-2</v>
      </c>
      <c r="F14" s="13">
        <f t="shared" si="2"/>
        <v>0</v>
      </c>
    </row>
    <row r="15" spans="1:6" x14ac:dyDescent="0.25">
      <c r="A15">
        <f t="shared" si="1"/>
        <v>2025</v>
      </c>
      <c r="B15">
        <f t="shared" si="0"/>
        <v>6</v>
      </c>
      <c r="C15" s="15">
        <v>45817</v>
      </c>
      <c r="D15" s="13">
        <v>3.79093E-2</v>
      </c>
      <c r="E15" s="13">
        <f>(1+D13/4)*(1+D14/4) -1</f>
        <v>1.9687600881455047E-2</v>
      </c>
      <c r="F15" s="13">
        <f t="shared" si="2"/>
        <v>3.9375201762910095E-2</v>
      </c>
    </row>
    <row r="16" spans="1:6" hidden="1" x14ac:dyDescent="0.25">
      <c r="A16">
        <f t="shared" si="1"/>
        <v>2025</v>
      </c>
      <c r="B16">
        <f t="shared" si="0"/>
        <v>9</v>
      </c>
      <c r="C16" s="15">
        <v>45909</v>
      </c>
      <c r="D16" s="13">
        <v>3.7084499999999999E-2</v>
      </c>
      <c r="F16" s="13">
        <f t="shared" si="2"/>
        <v>0</v>
      </c>
    </row>
    <row r="17" spans="1:6" x14ac:dyDescent="0.25">
      <c r="A17">
        <f t="shared" si="1"/>
        <v>2025</v>
      </c>
      <c r="B17">
        <f t="shared" si="0"/>
        <v>12</v>
      </c>
      <c r="C17" s="15">
        <v>46000</v>
      </c>
      <c r="D17" s="13">
        <v>3.6381400000000001E-2</v>
      </c>
      <c r="E17" s="13">
        <f>(1+D15/4)*(1+D16/4) -1</f>
        <v>1.8836315464740627E-2</v>
      </c>
      <c r="F17" s="13">
        <f t="shared" si="2"/>
        <v>3.7672630929481254E-2</v>
      </c>
    </row>
    <row r="18" spans="1:6" hidden="1" x14ac:dyDescent="0.25">
      <c r="A18">
        <f t="shared" si="1"/>
        <v>2026</v>
      </c>
      <c r="B18">
        <f t="shared" si="0"/>
        <v>1</v>
      </c>
      <c r="C18" s="15">
        <v>46031</v>
      </c>
      <c r="D18" s="13">
        <v>3.6167100000000001E-2</v>
      </c>
      <c r="F18" s="13">
        <f t="shared" si="2"/>
        <v>0</v>
      </c>
    </row>
    <row r="19" spans="1:6" hidden="1" x14ac:dyDescent="0.25">
      <c r="A19">
        <f t="shared" si="1"/>
        <v>2026</v>
      </c>
      <c r="B19">
        <f t="shared" si="0"/>
        <v>3</v>
      </c>
      <c r="C19" s="15">
        <v>46090</v>
      </c>
      <c r="D19" s="13">
        <v>3.57933E-2</v>
      </c>
      <c r="F19" s="13">
        <f t="shared" si="2"/>
        <v>0</v>
      </c>
    </row>
    <row r="20" spans="1:6" x14ac:dyDescent="0.25">
      <c r="A20">
        <f t="shared" si="1"/>
        <v>2026</v>
      </c>
      <c r="B20">
        <f t="shared" si="0"/>
        <v>6</v>
      </c>
      <c r="C20" s="15">
        <v>46182</v>
      </c>
      <c r="D20" s="13">
        <v>3.5309800000000002E-2</v>
      </c>
      <c r="E20" s="13">
        <f>(1+D18/4)*(1+D19/4) -1</f>
        <v>1.8071008741276984E-2</v>
      </c>
      <c r="F20" s="13">
        <f t="shared" si="2"/>
        <v>3.6142017482553968E-2</v>
      </c>
    </row>
    <row r="21" spans="1:6" hidden="1" x14ac:dyDescent="0.25">
      <c r="A21">
        <f t="shared" si="1"/>
        <v>2026</v>
      </c>
      <c r="B21">
        <f t="shared" si="0"/>
        <v>9</v>
      </c>
      <c r="C21" s="15">
        <v>46274</v>
      </c>
      <c r="D21" s="13">
        <v>3.4941899999999998E-2</v>
      </c>
      <c r="F21" s="13">
        <f t="shared" si="2"/>
        <v>0</v>
      </c>
    </row>
    <row r="22" spans="1:6" x14ac:dyDescent="0.25">
      <c r="A22">
        <f t="shared" si="1"/>
        <v>2026</v>
      </c>
      <c r="B22">
        <f t="shared" si="0"/>
        <v>12</v>
      </c>
      <c r="C22" s="15">
        <v>46365</v>
      </c>
      <c r="D22" s="13">
        <v>3.4690600000000002E-2</v>
      </c>
      <c r="E22" s="13">
        <f>(1+D20/4)*(1+D21/4) -1</f>
        <v>1.7640036968788797E-2</v>
      </c>
      <c r="F22" s="13">
        <f t="shared" si="2"/>
        <v>3.5280073937577594E-2</v>
      </c>
    </row>
    <row r="23" spans="1:6" hidden="1" x14ac:dyDescent="0.25">
      <c r="A23">
        <f t="shared" si="1"/>
        <v>2027</v>
      </c>
      <c r="B23">
        <f t="shared" si="0"/>
        <v>1</v>
      </c>
      <c r="C23" s="15">
        <v>46398</v>
      </c>
      <c r="D23" s="13">
        <v>3.4628300000000001E-2</v>
      </c>
      <c r="F23" s="13">
        <f t="shared" si="2"/>
        <v>0</v>
      </c>
    </row>
    <row r="24" spans="1:6" hidden="1" x14ac:dyDescent="0.25">
      <c r="A24">
        <f t="shared" si="1"/>
        <v>2027</v>
      </c>
      <c r="B24">
        <f t="shared" si="0"/>
        <v>3</v>
      </c>
      <c r="C24" s="15">
        <v>46455</v>
      </c>
      <c r="D24" s="13">
        <v>3.4556000000000003E-2</v>
      </c>
      <c r="F24" s="13">
        <f t="shared" si="2"/>
        <v>0</v>
      </c>
    </row>
    <row r="25" spans="1:6" x14ac:dyDescent="0.25">
      <c r="A25">
        <f t="shared" si="1"/>
        <v>2027</v>
      </c>
      <c r="B25">
        <f t="shared" si="0"/>
        <v>6</v>
      </c>
      <c r="C25" s="15">
        <v>46547</v>
      </c>
      <c r="D25" s="13">
        <v>3.4531300000000001E-2</v>
      </c>
      <c r="E25" s="13">
        <f>(1+D23/4)*(1+D24/4) -1</f>
        <v>1.7370863470924869E-2</v>
      </c>
      <c r="F25" s="13">
        <f t="shared" si="2"/>
        <v>3.4741726941849738E-2</v>
      </c>
    </row>
    <row r="26" spans="1:6" hidden="1" x14ac:dyDescent="0.25">
      <c r="A26">
        <f t="shared" si="1"/>
        <v>2027</v>
      </c>
      <c r="B26">
        <f t="shared" si="0"/>
        <v>9</v>
      </c>
      <c r="C26" s="15">
        <v>46639</v>
      </c>
      <c r="D26" s="13">
        <v>3.4618999999999997E-2</v>
      </c>
      <c r="F26" s="13">
        <f t="shared" si="2"/>
        <v>0</v>
      </c>
    </row>
    <row r="27" spans="1:6" x14ac:dyDescent="0.25">
      <c r="A27">
        <f t="shared" si="1"/>
        <v>2027</v>
      </c>
      <c r="B27">
        <f t="shared" si="0"/>
        <v>12</v>
      </c>
      <c r="C27" s="15">
        <v>46730</v>
      </c>
      <c r="D27" s="13">
        <v>3.4777599999999999E-2</v>
      </c>
      <c r="E27" s="13">
        <f>(1+D25/4)*(1+D26/4) -1</f>
        <v>1.7362289942168818E-2</v>
      </c>
      <c r="F27" s="13">
        <f t="shared" si="2"/>
        <v>3.4724579884337636E-2</v>
      </c>
    </row>
    <row r="28" spans="1:6" hidden="1" x14ac:dyDescent="0.25">
      <c r="A28">
        <f t="shared" si="1"/>
        <v>2028</v>
      </c>
      <c r="B28">
        <f t="shared" si="0"/>
        <v>1</v>
      </c>
      <c r="C28" s="15">
        <v>46762</v>
      </c>
      <c r="D28" s="13">
        <v>3.4834999999999998E-2</v>
      </c>
      <c r="F28" s="13">
        <f t="shared" si="2"/>
        <v>0</v>
      </c>
    </row>
    <row r="29" spans="1:6" hidden="1" x14ac:dyDescent="0.25">
      <c r="A29">
        <f t="shared" si="1"/>
        <v>2028</v>
      </c>
      <c r="B29">
        <f t="shared" si="0"/>
        <v>3</v>
      </c>
      <c r="C29" s="15">
        <v>46821</v>
      </c>
      <c r="D29" s="13">
        <v>3.4942899999999999E-2</v>
      </c>
      <c r="F29" s="13">
        <f t="shared" si="2"/>
        <v>0</v>
      </c>
    </row>
    <row r="30" spans="1:6" x14ac:dyDescent="0.25">
      <c r="A30">
        <f t="shared" si="1"/>
        <v>2028</v>
      </c>
      <c r="B30">
        <f t="shared" si="0"/>
        <v>6</v>
      </c>
      <c r="C30" s="15">
        <v>46913</v>
      </c>
      <c r="D30" s="13">
        <v>3.5111299999999998E-2</v>
      </c>
      <c r="E30" s="13">
        <f>(1+D28/4)*(1+D29/4) -1</f>
        <v>1.7520552245093857E-2</v>
      </c>
      <c r="F30" s="13">
        <f t="shared" si="2"/>
        <v>3.5041104490187713E-2</v>
      </c>
    </row>
    <row r="31" spans="1:6" hidden="1" x14ac:dyDescent="0.25">
      <c r="A31">
        <f t="shared" si="1"/>
        <v>2028</v>
      </c>
      <c r="B31">
        <f t="shared" si="0"/>
        <v>9</v>
      </c>
      <c r="C31" s="15">
        <v>47007</v>
      </c>
      <c r="D31" s="13">
        <v>3.5268800000000003E-2</v>
      </c>
      <c r="F31" s="13">
        <f t="shared" si="2"/>
        <v>0</v>
      </c>
    </row>
    <row r="32" spans="1:6" x14ac:dyDescent="0.25">
      <c r="A32">
        <f t="shared" si="1"/>
        <v>2028</v>
      </c>
      <c r="B32">
        <f t="shared" si="0"/>
        <v>12</v>
      </c>
      <c r="C32" s="15">
        <v>47098</v>
      </c>
      <c r="D32" s="13">
        <v>3.5427500000000001E-2</v>
      </c>
      <c r="E32" s="13">
        <f>(1+D30/4)*(1+D31/4) -1</f>
        <v>1.7672420838589886E-2</v>
      </c>
      <c r="F32" s="13">
        <f t="shared" si="2"/>
        <v>3.5344841677179772E-2</v>
      </c>
    </row>
    <row r="33" spans="1:6" hidden="1" x14ac:dyDescent="0.25">
      <c r="A33">
        <f t="shared" si="1"/>
        <v>2029</v>
      </c>
      <c r="B33">
        <f t="shared" si="0"/>
        <v>1</v>
      </c>
      <c r="C33" s="15">
        <v>47127</v>
      </c>
      <c r="D33" s="13">
        <v>3.5475100000000002E-2</v>
      </c>
      <c r="F33" s="13">
        <f t="shared" si="2"/>
        <v>0</v>
      </c>
    </row>
    <row r="34" spans="1:6" hidden="1" x14ac:dyDescent="0.25">
      <c r="A34">
        <f t="shared" si="1"/>
        <v>2029</v>
      </c>
      <c r="B34">
        <f t="shared" si="0"/>
        <v>3</v>
      </c>
      <c r="C34" s="15">
        <v>47186</v>
      </c>
      <c r="D34" s="13">
        <v>3.5587500000000001E-2</v>
      </c>
      <c r="F34" s="13">
        <f t="shared" si="2"/>
        <v>0</v>
      </c>
    </row>
    <row r="35" spans="1:6" x14ac:dyDescent="0.25">
      <c r="A35">
        <f t="shared" si="1"/>
        <v>2029</v>
      </c>
      <c r="B35">
        <f t="shared" si="0"/>
        <v>6</v>
      </c>
      <c r="C35" s="15">
        <v>47280</v>
      </c>
      <c r="D35" s="13">
        <v>3.5743400000000002E-2</v>
      </c>
      <c r="E35" s="13">
        <f>(1+D33/4)*(1+D34/4) -1</f>
        <v>1.7844554382578259E-2</v>
      </c>
      <c r="F35" s="13">
        <f t="shared" si="2"/>
        <v>3.5689108765156519E-2</v>
      </c>
    </row>
    <row r="36" spans="1:6" hidden="1" x14ac:dyDescent="0.25">
      <c r="A36">
        <f t="shared" si="1"/>
        <v>2029</v>
      </c>
      <c r="B36">
        <f t="shared" si="0"/>
        <v>9</v>
      </c>
      <c r="C36" s="15">
        <v>47371</v>
      </c>
      <c r="D36" s="13">
        <v>3.5895400000000001E-2</v>
      </c>
      <c r="F36" s="13">
        <f t="shared" si="2"/>
        <v>0</v>
      </c>
    </row>
    <row r="37" spans="1:6" x14ac:dyDescent="0.25">
      <c r="A37">
        <f t="shared" si="1"/>
        <v>2029</v>
      </c>
      <c r="B37">
        <f t="shared" si="0"/>
        <v>12</v>
      </c>
      <c r="C37" s="15">
        <v>47462</v>
      </c>
      <c r="D37" s="13">
        <v>3.6048700000000003E-2</v>
      </c>
      <c r="E37" s="13">
        <f>(1+D35/4)*(1+D36/4) -1</f>
        <v>1.7989888977522739E-2</v>
      </c>
      <c r="F37" s="13">
        <f t="shared" si="2"/>
        <v>3.5979777955045478E-2</v>
      </c>
    </row>
    <row r="38" spans="1:6" hidden="1" x14ac:dyDescent="0.25">
      <c r="A38">
        <f t="shared" si="1"/>
        <v>2030</v>
      </c>
      <c r="B38">
        <f t="shared" si="0"/>
        <v>1</v>
      </c>
      <c r="C38" s="15">
        <v>47492</v>
      </c>
      <c r="D38" s="13">
        <v>3.6096299999999998E-2</v>
      </c>
      <c r="F38" s="13">
        <f t="shared" si="2"/>
        <v>0</v>
      </c>
    </row>
    <row r="39" spans="1:6" hidden="1" x14ac:dyDescent="0.25">
      <c r="A39">
        <f t="shared" si="1"/>
        <v>2030</v>
      </c>
      <c r="B39">
        <f t="shared" si="0"/>
        <v>3</v>
      </c>
      <c r="C39" s="15">
        <v>47553</v>
      </c>
      <c r="D39" s="13">
        <v>3.6203300000000001E-2</v>
      </c>
      <c r="F39" s="13">
        <f t="shared" si="2"/>
        <v>0</v>
      </c>
    </row>
    <row r="40" spans="1:6" x14ac:dyDescent="0.25">
      <c r="A40">
        <f t="shared" si="1"/>
        <v>2030</v>
      </c>
      <c r="B40">
        <f t="shared" si="0"/>
        <v>6</v>
      </c>
      <c r="C40" s="15">
        <v>47644</v>
      </c>
      <c r="D40" s="13">
        <v>3.6353900000000001E-2</v>
      </c>
      <c r="E40" s="13">
        <f>(1+D38/4)*(1+D39/4) -1</f>
        <v>1.8156575323611923E-2</v>
      </c>
      <c r="F40" s="13">
        <f t="shared" si="2"/>
        <v>3.6313150647223846E-2</v>
      </c>
    </row>
    <row r="41" spans="1:6" hidden="1" x14ac:dyDescent="0.25">
      <c r="A41">
        <f t="shared" si="1"/>
        <v>2030</v>
      </c>
      <c r="B41">
        <f t="shared" si="0"/>
        <v>9</v>
      </c>
      <c r="C41" s="15">
        <v>47735</v>
      </c>
      <c r="D41" s="13">
        <v>3.6500499999999998E-2</v>
      </c>
      <c r="F41" s="13">
        <f t="shared" si="2"/>
        <v>0</v>
      </c>
    </row>
    <row r="42" spans="1:6" x14ac:dyDescent="0.25">
      <c r="A42">
        <f t="shared" si="1"/>
        <v>2030</v>
      </c>
      <c r="B42">
        <f t="shared" si="0"/>
        <v>12</v>
      </c>
      <c r="C42" s="15">
        <v>47826</v>
      </c>
      <c r="D42" s="13">
        <v>3.6648500000000001E-2</v>
      </c>
      <c r="E42" s="13">
        <f>(1+D40/4)*(1+D41/4) -1</f>
        <v>1.8296533470434362E-2</v>
      </c>
      <c r="F42" s="13">
        <f t="shared" si="2"/>
        <v>3.6593066940868724E-2</v>
      </c>
    </row>
    <row r="43" spans="1:6" hidden="1" x14ac:dyDescent="0.25">
      <c r="A43">
        <f t="shared" si="1"/>
        <v>2031</v>
      </c>
      <c r="B43">
        <f t="shared" si="0"/>
        <v>1</v>
      </c>
      <c r="C43" s="15">
        <v>47857</v>
      </c>
      <c r="D43" s="13">
        <v>3.6695899999999997E-2</v>
      </c>
    </row>
    <row r="44" spans="1:6" hidden="1" x14ac:dyDescent="0.25">
      <c r="A44">
        <f t="shared" si="1"/>
        <v>2031</v>
      </c>
      <c r="B44">
        <f t="shared" si="0"/>
        <v>3</v>
      </c>
      <c r="C44" s="15">
        <v>47917</v>
      </c>
      <c r="D44" s="13">
        <v>3.6797700000000003E-2</v>
      </c>
    </row>
    <row r="45" spans="1:6" x14ac:dyDescent="0.25">
      <c r="A45">
        <f t="shared" si="1"/>
        <v>2031</v>
      </c>
      <c r="B45">
        <f t="shared" si="0"/>
        <v>6</v>
      </c>
      <c r="C45" s="15">
        <v>48008</v>
      </c>
      <c r="D45" s="13">
        <v>3.6942999999999997E-2</v>
      </c>
    </row>
    <row r="46" spans="1:6" hidden="1" x14ac:dyDescent="0.25">
      <c r="A46">
        <f t="shared" si="1"/>
        <v>2031</v>
      </c>
      <c r="B46">
        <f t="shared" si="0"/>
        <v>9</v>
      </c>
      <c r="C46" s="15">
        <v>48100</v>
      </c>
      <c r="D46" s="13">
        <v>3.7085800000000002E-2</v>
      </c>
    </row>
    <row r="47" spans="1:6" x14ac:dyDescent="0.25">
      <c r="A47">
        <f t="shared" si="1"/>
        <v>2031</v>
      </c>
      <c r="B47">
        <f t="shared" si="0"/>
        <v>12</v>
      </c>
      <c r="C47" s="15">
        <v>48191</v>
      </c>
      <c r="D47" s="13">
        <v>3.7228299999999999E-2</v>
      </c>
    </row>
    <row r="48" spans="1:6" hidden="1" x14ac:dyDescent="0.25">
      <c r="A48">
        <f t="shared" si="1"/>
        <v>2032</v>
      </c>
      <c r="B48">
        <f t="shared" si="0"/>
        <v>1</v>
      </c>
      <c r="C48" s="15">
        <v>48222</v>
      </c>
      <c r="D48" s="13">
        <v>3.72766E-2</v>
      </c>
    </row>
    <row r="49" spans="1:4" hidden="1" x14ac:dyDescent="0.25">
      <c r="A49">
        <f t="shared" si="1"/>
        <v>2032</v>
      </c>
      <c r="B49">
        <f t="shared" si="0"/>
        <v>3</v>
      </c>
      <c r="C49" s="15">
        <v>48282</v>
      </c>
      <c r="D49" s="13">
        <v>3.7372200000000001E-2</v>
      </c>
    </row>
    <row r="50" spans="1:4" x14ac:dyDescent="0.25">
      <c r="A50">
        <f t="shared" si="1"/>
        <v>2032</v>
      </c>
      <c r="B50">
        <f t="shared" si="0"/>
        <v>6</v>
      </c>
      <c r="C50" s="15">
        <v>48374</v>
      </c>
      <c r="D50" s="13">
        <v>3.7513600000000001E-2</v>
      </c>
    </row>
    <row r="51" spans="1:4" hidden="1" x14ac:dyDescent="0.25">
      <c r="A51">
        <f t="shared" si="1"/>
        <v>2032</v>
      </c>
      <c r="B51">
        <f t="shared" si="0"/>
        <v>9</v>
      </c>
      <c r="C51" s="15">
        <v>48466</v>
      </c>
      <c r="D51" s="13">
        <v>3.7650799999999998E-2</v>
      </c>
    </row>
  </sheetData>
  <autoFilter ref="A1:F51">
    <filterColumn colId="1">
      <filters>
        <filter val="6"/>
        <filter val="12"/>
      </filters>
    </filterColumn>
  </autoFilter>
  <phoneticPr fontId="27"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9" sqref="C9"/>
    </sheetView>
  </sheetViews>
  <sheetFormatPr defaultRowHeight="15.75" x14ac:dyDescent="0.25"/>
  <sheetData>
    <row r="1" spans="1:11" x14ac:dyDescent="0.25">
      <c r="A1" s="5"/>
      <c r="B1" s="5" t="s">
        <v>21</v>
      </c>
      <c r="C1" s="5" t="s">
        <v>22</v>
      </c>
      <c r="D1" s="5"/>
      <c r="E1" s="5" t="s">
        <v>23</v>
      </c>
      <c r="F1" s="5" t="s">
        <v>24</v>
      </c>
      <c r="G1" s="5" t="s">
        <v>25</v>
      </c>
      <c r="H1" s="5" t="s">
        <v>26</v>
      </c>
      <c r="I1" s="5" t="s">
        <v>27</v>
      </c>
      <c r="J1" s="5" t="s">
        <v>28</v>
      </c>
      <c r="K1" s="5"/>
    </row>
    <row r="2" spans="1:11" x14ac:dyDescent="0.25">
      <c r="A2" s="2"/>
      <c r="B2" s="6" t="s">
        <v>29</v>
      </c>
      <c r="C2" s="2">
        <v>3.6581000000000001</v>
      </c>
      <c r="D2" s="7">
        <f>C2/100</f>
        <v>3.6581000000000002E-2</v>
      </c>
      <c r="E2" s="2">
        <v>3.6579999999999999</v>
      </c>
      <c r="F2" s="2">
        <v>3.6581000000000001</v>
      </c>
      <c r="G2" s="2">
        <v>3.6581000000000001</v>
      </c>
      <c r="H2" s="2">
        <v>1E-4</v>
      </c>
      <c r="I2" s="7">
        <v>0</v>
      </c>
      <c r="J2" s="8">
        <v>44869</v>
      </c>
      <c r="K2" s="2"/>
    </row>
    <row r="3" spans="1:11" x14ac:dyDescent="0.25">
      <c r="A3" s="2"/>
      <c r="B3" s="6" t="s">
        <v>30</v>
      </c>
      <c r="C3" s="2">
        <v>4.1184000000000003</v>
      </c>
      <c r="D3" s="7">
        <f t="shared" ref="D3:D12" si="0">C3/100</f>
        <v>4.1184000000000005E-2</v>
      </c>
      <c r="E3" s="2">
        <v>4.1180000000000003</v>
      </c>
      <c r="F3" s="2">
        <v>4.1184000000000003</v>
      </c>
      <c r="G3" s="2">
        <v>4.1184000000000003</v>
      </c>
      <c r="H3" s="2">
        <v>4.0000000000000002E-4</v>
      </c>
      <c r="I3" s="7">
        <v>1E-4</v>
      </c>
      <c r="J3" s="8">
        <v>44869</v>
      </c>
      <c r="K3" s="2"/>
    </row>
    <row r="4" spans="1:11" x14ac:dyDescent="0.25">
      <c r="A4" s="2"/>
      <c r="B4" s="6" t="s">
        <v>31</v>
      </c>
      <c r="C4" s="2">
        <v>4.5735999999999999</v>
      </c>
      <c r="D4" s="7">
        <f t="shared" si="0"/>
        <v>4.5735999999999999E-2</v>
      </c>
      <c r="E4" s="2">
        <v>4.5819999999999999</v>
      </c>
      <c r="F4" s="2">
        <v>4.5735999999999999</v>
      </c>
      <c r="G4" s="2">
        <v>4.5735999999999999</v>
      </c>
      <c r="H4" s="2">
        <v>-8.3999999999999995E-3</v>
      </c>
      <c r="I4" s="7">
        <v>-1.8E-3</v>
      </c>
      <c r="J4" s="8">
        <v>44869</v>
      </c>
      <c r="K4" s="2"/>
    </row>
    <row r="5" spans="1:11" x14ac:dyDescent="0.25">
      <c r="A5" s="2"/>
      <c r="B5" s="6" t="s">
        <v>32</v>
      </c>
      <c r="C5" s="2">
        <v>4.7442000000000002</v>
      </c>
      <c r="D5" s="7">
        <f t="shared" si="0"/>
        <v>4.7442000000000005E-2</v>
      </c>
      <c r="E5" s="2">
        <v>4.7439999999999998</v>
      </c>
      <c r="F5" s="2">
        <v>4.7442000000000002</v>
      </c>
      <c r="G5" s="2">
        <v>4.7442000000000002</v>
      </c>
      <c r="H5" s="2">
        <v>2.0000000000000001E-4</v>
      </c>
      <c r="I5" s="7">
        <v>0</v>
      </c>
      <c r="J5" s="8">
        <v>44869</v>
      </c>
      <c r="K5" s="2"/>
    </row>
    <row r="6" spans="1:11" x14ac:dyDescent="0.25">
      <c r="A6" s="2"/>
      <c r="B6" s="6" t="s">
        <v>33</v>
      </c>
      <c r="C6" s="2">
        <v>4.6584000000000003</v>
      </c>
      <c r="D6" s="7">
        <f t="shared" si="0"/>
        <v>4.6584E-2</v>
      </c>
      <c r="E6" s="2">
        <v>4.6520000000000001</v>
      </c>
      <c r="F6" s="2">
        <v>4.6584000000000003</v>
      </c>
      <c r="G6" s="2">
        <v>4.6584000000000003</v>
      </c>
      <c r="H6" s="2">
        <v>6.4000000000000003E-3</v>
      </c>
      <c r="I6" s="7">
        <v>1.4E-3</v>
      </c>
      <c r="J6" s="8">
        <v>44869</v>
      </c>
      <c r="K6" s="2"/>
    </row>
    <row r="7" spans="1:11" x14ac:dyDescent="0.25">
      <c r="A7" s="2"/>
      <c r="B7" s="6" t="s">
        <v>34</v>
      </c>
      <c r="C7" s="2">
        <v>4.5910000000000002</v>
      </c>
      <c r="D7" s="7">
        <f t="shared" si="0"/>
        <v>4.5909999999999999E-2</v>
      </c>
      <c r="E7" s="2">
        <v>4.5819999999999999</v>
      </c>
      <c r="F7" s="2">
        <v>4.5910000000000002</v>
      </c>
      <c r="G7" s="2">
        <v>4.5910000000000002</v>
      </c>
      <c r="H7" s="2">
        <v>8.9999999999999993E-3</v>
      </c>
      <c r="I7" s="7">
        <v>2E-3</v>
      </c>
      <c r="J7" s="8">
        <v>44869</v>
      </c>
      <c r="K7" s="2"/>
    </row>
    <row r="8" spans="1:11" x14ac:dyDescent="0.25">
      <c r="A8" s="2"/>
      <c r="B8" s="6" t="s">
        <v>35</v>
      </c>
      <c r="C8" s="2">
        <v>4.3308</v>
      </c>
      <c r="D8" s="7">
        <f t="shared" si="0"/>
        <v>4.3307999999999999E-2</v>
      </c>
      <c r="E8" s="2">
        <v>4.3289999999999997</v>
      </c>
      <c r="F8" s="2">
        <v>4.3308</v>
      </c>
      <c r="G8" s="2">
        <v>4.3308</v>
      </c>
      <c r="H8" s="2">
        <v>1.8E-3</v>
      </c>
      <c r="I8" s="7">
        <v>4.0000000000000002E-4</v>
      </c>
      <c r="J8" s="8">
        <v>44869</v>
      </c>
      <c r="K8" s="2"/>
    </row>
    <row r="9" spans="1:11" x14ac:dyDescent="0.25">
      <c r="A9" s="2"/>
      <c r="B9" s="6" t="s">
        <v>36</v>
      </c>
      <c r="C9" s="2">
        <v>4.2530999999999999</v>
      </c>
      <c r="D9" s="7">
        <f t="shared" si="0"/>
        <v>4.2530999999999999E-2</v>
      </c>
      <c r="E9" s="2">
        <v>4.25</v>
      </c>
      <c r="F9" s="2">
        <v>4.2530999999999999</v>
      </c>
      <c r="G9" s="2">
        <v>4.2530999999999999</v>
      </c>
      <c r="H9" s="2">
        <v>3.0999999999999999E-3</v>
      </c>
      <c r="I9" s="7">
        <v>6.9999999999999999E-4</v>
      </c>
      <c r="J9" s="8">
        <v>44869</v>
      </c>
      <c r="K9" s="2"/>
    </row>
    <row r="10" spans="1:11" x14ac:dyDescent="0.25">
      <c r="A10" s="2"/>
      <c r="B10" s="6" t="s">
        <v>37</v>
      </c>
      <c r="C10" s="2">
        <v>4.1630000000000003</v>
      </c>
      <c r="D10" s="7">
        <f t="shared" si="0"/>
        <v>4.163E-2</v>
      </c>
      <c r="E10" s="2">
        <v>4.1580000000000004</v>
      </c>
      <c r="F10" s="2">
        <v>4.1630000000000003</v>
      </c>
      <c r="G10" s="2">
        <v>4.1630000000000003</v>
      </c>
      <c r="H10" s="2">
        <v>5.0000000000000001E-3</v>
      </c>
      <c r="I10" s="7">
        <v>1.1000000000000001E-3</v>
      </c>
      <c r="J10" s="8">
        <v>44869</v>
      </c>
      <c r="K10" s="2"/>
    </row>
    <row r="11" spans="1:11" x14ac:dyDescent="0.25">
      <c r="A11" s="2"/>
      <c r="B11" s="6" t="s">
        <v>38</v>
      </c>
      <c r="C11" s="2">
        <v>4.5058999999999996</v>
      </c>
      <c r="D11" s="7">
        <f t="shared" si="0"/>
        <v>4.5058999999999995E-2</v>
      </c>
      <c r="E11" s="2">
        <v>4.4969999999999999</v>
      </c>
      <c r="F11" s="2">
        <v>4.5058999999999996</v>
      </c>
      <c r="G11" s="2">
        <v>4.5058999999999996</v>
      </c>
      <c r="H11" s="2">
        <v>8.8999999999999999E-3</v>
      </c>
      <c r="I11" s="7">
        <v>2E-3</v>
      </c>
      <c r="J11" s="8">
        <v>44869</v>
      </c>
      <c r="K11" s="2"/>
    </row>
    <row r="12" spans="1:11" x14ac:dyDescent="0.25">
      <c r="A12" s="2"/>
      <c r="B12" s="6" t="s">
        <v>39</v>
      </c>
      <c r="C12" s="2">
        <v>4.2560000000000002</v>
      </c>
      <c r="D12" s="7">
        <f t="shared" si="0"/>
        <v>4.2560000000000001E-2</v>
      </c>
      <c r="E12" s="2">
        <v>4.2469999999999999</v>
      </c>
      <c r="F12" s="2">
        <v>4.2560000000000002</v>
      </c>
      <c r="G12" s="2">
        <v>4.2560000000000002</v>
      </c>
      <c r="H12" s="2">
        <v>8.9999999999999993E-3</v>
      </c>
      <c r="I12" s="7">
        <v>2.0999999999999999E-3</v>
      </c>
      <c r="J12" s="8">
        <v>44869</v>
      </c>
      <c r="K12" s="2"/>
    </row>
  </sheetData>
  <phoneticPr fontId="27" type="noConversion"/>
  <hyperlinks>
    <hyperlink ref="B2" r:id="rId1" tooltip="United States 1-Month" display="https://www.investing.com/rates-bonds/u.s.-1-month-bond-yield"/>
    <hyperlink ref="B3" r:id="rId2" tooltip="United States 3-Month" display="https://www.investing.com/rates-bonds/u.s.-3-month-bond-yield"/>
    <hyperlink ref="B4" r:id="rId3" tooltip="United States 6-Month" display="https://www.investing.com/rates-bonds/u.s.-6-month-bond-yield"/>
    <hyperlink ref="B5" r:id="rId4" tooltip="United States 1-Year" display="https://www.investing.com/rates-bonds/u.s.-1-year-bond-yield"/>
    <hyperlink ref="B6" r:id="rId5" tooltip="United States 2-Year" display="https://www.investing.com/rates-bonds/u.s.-2-year-bond-yield"/>
    <hyperlink ref="B7" r:id="rId6" tooltip="United States 3-Year" display="https://www.investing.com/rates-bonds/u.s.-3-year-bond-yield"/>
    <hyperlink ref="B8" r:id="rId7" tooltip="United States 5-Year" display="https://www.investing.com/rates-bonds/u.s.-5-year-bond-yield"/>
    <hyperlink ref="B9" r:id="rId8" tooltip="United States 7-Year" display="https://www.investing.com/rates-bonds/u.s.-7-year-bond-yield"/>
    <hyperlink ref="B10" r:id="rId9" tooltip="United States 10-Year" display="https://www.investing.com/rates-bonds/u.s.-10-year-bond-yield"/>
    <hyperlink ref="B11" r:id="rId10" tooltip="U.S. 20-Year" display="https://www.investing.com/rates-bonds/us-20-year-bond-yield"/>
    <hyperlink ref="B12" r:id="rId11" tooltip="United States 30-Year" display="https://www.investing.com/rates-bonds/u.s.-30-year-bond-yiel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3"/>
  <sheetViews>
    <sheetView workbookViewId="0">
      <selection activeCell="S2" sqref="S2"/>
    </sheetView>
  </sheetViews>
  <sheetFormatPr defaultColWidth="9.140625" defaultRowHeight="12.75" customHeight="1" x14ac:dyDescent="0.2"/>
  <cols>
    <col min="1" max="14" width="9.140625" style="9"/>
    <col min="15" max="15" width="11.85546875" style="9" customWidth="1"/>
    <col min="16" max="16" width="32.42578125" style="9" customWidth="1"/>
    <col min="17" max="18" width="32.7109375" style="9" customWidth="1"/>
    <col min="19" max="20" width="28.140625" style="9" customWidth="1"/>
    <col min="21" max="21" width="29.140625" style="9" customWidth="1"/>
    <col min="22" max="16384" width="9.140625" style="9"/>
  </cols>
  <sheetData>
    <row r="1" spans="2:21" ht="12.75" customHeight="1" thickBot="1" x14ac:dyDescent="0.25"/>
    <row r="2" spans="2:21" ht="12.75" customHeight="1" x14ac:dyDescent="0.25">
      <c r="O2" s="22" t="s">
        <v>51</v>
      </c>
      <c r="P2" s="21" t="s">
        <v>50</v>
      </c>
      <c r="Q2" s="21" t="s">
        <v>49</v>
      </c>
      <c r="R2" s="21" t="s">
        <v>48</v>
      </c>
      <c r="S2" s="21" t="s">
        <v>47</v>
      </c>
      <c r="T2" s="21" t="s">
        <v>46</v>
      </c>
      <c r="U2" s="20" t="s">
        <v>45</v>
      </c>
    </row>
    <row r="3" spans="2:21" ht="12.75" customHeight="1" x14ac:dyDescent="0.25">
      <c r="O3" s="15">
        <v>44874</v>
      </c>
      <c r="P3" s="14">
        <v>3.8763400000000003E-2</v>
      </c>
      <c r="Q3" s="14">
        <v>3.8497499999999997E-2</v>
      </c>
      <c r="R3" s="14">
        <v>4.1972299999999997E-2</v>
      </c>
      <c r="S3" s="14">
        <v>4.3245400000000003E-2</v>
      </c>
      <c r="T3" s="14">
        <v>4.2498000000000001E-2</v>
      </c>
      <c r="U3" s="13">
        <v>4.1696999999999998E-2</v>
      </c>
    </row>
    <row r="4" spans="2:21" ht="12.75" customHeight="1" x14ac:dyDescent="0.25">
      <c r="O4" s="15">
        <v>44904</v>
      </c>
      <c r="P4" s="14">
        <v>4.4178000000000002E-2</v>
      </c>
      <c r="Q4" s="14">
        <v>4.2124099999999998E-2</v>
      </c>
      <c r="R4" s="14">
        <v>4.49716E-2</v>
      </c>
      <c r="S4" s="14">
        <v>4.3319200000000002E-2</v>
      </c>
      <c r="T4" s="14">
        <v>4.25554E-2</v>
      </c>
      <c r="U4" s="13">
        <v>4.1763599999999998E-2</v>
      </c>
    </row>
    <row r="5" spans="2:21" ht="12.75" customHeight="1" x14ac:dyDescent="0.25">
      <c r="O5" s="15">
        <v>44935</v>
      </c>
      <c r="P5" s="14">
        <v>4.8387399999999997E-2</v>
      </c>
      <c r="Q5" s="14">
        <v>4.4741799999999998E-2</v>
      </c>
      <c r="R5" s="14">
        <v>4.7308700000000002E-2</v>
      </c>
      <c r="S5" s="14">
        <v>4.32757E-2</v>
      </c>
      <c r="T5" s="14">
        <v>4.2520099999999998E-2</v>
      </c>
      <c r="U5" s="13">
        <v>4.1764900000000001E-2</v>
      </c>
    </row>
    <row r="6" spans="2:21" ht="12.75" customHeight="1" x14ac:dyDescent="0.25">
      <c r="O6" s="15">
        <v>44966</v>
      </c>
      <c r="P6" s="14">
        <v>5.1280199999999998E-2</v>
      </c>
      <c r="Q6" s="14">
        <v>4.7840300000000002E-2</v>
      </c>
      <c r="R6" s="14">
        <v>4.9109699999999999E-2</v>
      </c>
      <c r="S6" s="14">
        <v>4.3142699999999999E-2</v>
      </c>
      <c r="T6" s="14">
        <v>4.24147E-2</v>
      </c>
      <c r="U6" s="13">
        <v>4.1718699999999997E-2</v>
      </c>
    </row>
    <row r="7" spans="2:21" ht="12.75" customHeight="1" x14ac:dyDescent="0.25">
      <c r="O7" s="15">
        <v>44994</v>
      </c>
      <c r="P7" s="14">
        <v>5.2745899999999998E-2</v>
      </c>
      <c r="Q7" s="14">
        <v>4.87987E-2</v>
      </c>
      <c r="R7" s="14">
        <v>5.0110700000000001E-2</v>
      </c>
      <c r="S7" s="14">
        <v>4.3010100000000002E-2</v>
      </c>
      <c r="T7" s="14">
        <v>4.2293900000000002E-2</v>
      </c>
      <c r="U7" s="13">
        <v>4.1662999999999999E-2</v>
      </c>
    </row>
    <row r="8" spans="2:21" ht="12.75" customHeight="1" x14ac:dyDescent="0.25">
      <c r="B8" s="19" t="s">
        <v>44</v>
      </c>
      <c r="O8" s="15">
        <v>45026</v>
      </c>
      <c r="P8" s="14">
        <v>5.3147300000000001E-2</v>
      </c>
      <c r="Q8" s="14">
        <v>5.0103599999999998E-2</v>
      </c>
      <c r="R8" s="14">
        <v>5.0756299999999997E-2</v>
      </c>
      <c r="S8" s="14">
        <v>4.2816800000000002E-2</v>
      </c>
      <c r="T8" s="14">
        <v>4.2135499999999999E-2</v>
      </c>
      <c r="U8" s="13">
        <v>4.1584900000000001E-2</v>
      </c>
    </row>
    <row r="9" spans="2:21" ht="12.75" customHeight="1" x14ac:dyDescent="0.25">
      <c r="B9" s="18" t="s">
        <v>43</v>
      </c>
      <c r="O9" s="15">
        <v>45055</v>
      </c>
      <c r="P9" s="14">
        <v>5.2896499999999999E-2</v>
      </c>
      <c r="Q9" s="14">
        <v>5.0869699999999997E-2</v>
      </c>
      <c r="R9" s="14">
        <v>5.0895900000000001E-2</v>
      </c>
      <c r="S9" s="14">
        <v>4.2651500000000002E-2</v>
      </c>
      <c r="T9" s="14">
        <v>4.19975E-2</v>
      </c>
      <c r="U9" s="13">
        <v>4.1522499999999997E-2</v>
      </c>
    </row>
    <row r="10" spans="2:21" ht="12.75" customHeight="1" x14ac:dyDescent="0.25">
      <c r="O10" s="15">
        <v>45086</v>
      </c>
      <c r="P10" s="14">
        <v>5.2453199999999998E-2</v>
      </c>
      <c r="Q10" s="14">
        <v>5.0649100000000002E-2</v>
      </c>
      <c r="R10" s="14">
        <v>5.0779699999999997E-2</v>
      </c>
      <c r="S10" s="14">
        <v>4.24765E-2</v>
      </c>
      <c r="T10" s="14">
        <v>4.18474E-2</v>
      </c>
      <c r="U10" s="13">
        <v>4.1455600000000002E-2</v>
      </c>
    </row>
    <row r="11" spans="2:21" ht="12.75" customHeight="1" x14ac:dyDescent="0.25">
      <c r="O11" s="15">
        <v>45117</v>
      </c>
      <c r="P11" s="14">
        <v>5.20568E-2</v>
      </c>
      <c r="Q11" s="14">
        <v>5.0509699999999998E-2</v>
      </c>
      <c r="R11" s="14">
        <v>5.0466200000000003E-2</v>
      </c>
      <c r="S11" s="14">
        <v>4.23141E-2</v>
      </c>
      <c r="T11" s="14">
        <v>4.1705600000000002E-2</v>
      </c>
      <c r="U11" s="13">
        <v>4.1398900000000002E-2</v>
      </c>
    </row>
    <row r="12" spans="2:21" ht="12.75" customHeight="1" x14ac:dyDescent="0.25">
      <c r="O12" s="15">
        <v>45147</v>
      </c>
      <c r="P12" s="14">
        <v>5.1766600000000003E-2</v>
      </c>
      <c r="Q12" s="14">
        <v>5.0516800000000001E-2</v>
      </c>
      <c r="R12" s="14">
        <v>5.0076099999999998E-2</v>
      </c>
      <c r="S12" s="14">
        <v>4.2162699999999997E-2</v>
      </c>
      <c r="T12" s="14">
        <v>4.1570099999999999E-2</v>
      </c>
      <c r="U12" s="13">
        <v>4.1347500000000002E-2</v>
      </c>
    </row>
    <row r="13" spans="2:21" ht="12.75" customHeight="1" x14ac:dyDescent="0.25">
      <c r="O13" s="15">
        <v>45180</v>
      </c>
      <c r="P13" s="14">
        <v>5.1442399999999999E-2</v>
      </c>
      <c r="Q13" s="14">
        <v>4.9676100000000001E-2</v>
      </c>
      <c r="R13" s="14">
        <v>4.9645000000000002E-2</v>
      </c>
      <c r="S13" s="14">
        <v>4.19999E-2</v>
      </c>
      <c r="T13" s="14">
        <v>4.1420600000000002E-2</v>
      </c>
      <c r="U13" s="13">
        <v>4.1291700000000001E-2</v>
      </c>
    </row>
    <row r="14" spans="2:21" ht="12.75" customHeight="1" x14ac:dyDescent="0.25">
      <c r="O14" s="15">
        <v>45208</v>
      </c>
      <c r="P14" s="14">
        <v>5.1048400000000001E-2</v>
      </c>
      <c r="Q14" s="14">
        <v>4.9323800000000001E-2</v>
      </c>
      <c r="R14" s="14">
        <v>4.9085499999999997E-2</v>
      </c>
      <c r="S14" s="14">
        <v>4.18783E-2</v>
      </c>
      <c r="T14" s="14">
        <v>4.1306900000000001E-2</v>
      </c>
      <c r="U14" s="13">
        <v>4.1258400000000001E-2</v>
      </c>
    </row>
    <row r="15" spans="2:21" ht="12.75" customHeight="1" x14ac:dyDescent="0.25">
      <c r="O15" s="15">
        <v>45239</v>
      </c>
      <c r="P15" s="14">
        <v>5.0453499999999998E-2</v>
      </c>
      <c r="Q15" s="14">
        <v>4.9327200000000002E-2</v>
      </c>
      <c r="R15" s="14">
        <v>4.8450199999999999E-2</v>
      </c>
      <c r="S15" s="14">
        <v>4.1748800000000003E-2</v>
      </c>
      <c r="T15" s="14">
        <v>4.11831E-2</v>
      </c>
      <c r="U15" s="13">
        <v>4.1223900000000001E-2</v>
      </c>
    </row>
    <row r="16" spans="2:21" ht="12.75" customHeight="1" x14ac:dyDescent="0.25">
      <c r="O16" s="15">
        <v>45271</v>
      </c>
      <c r="P16" s="14">
        <v>4.9702400000000001E-2</v>
      </c>
      <c r="Q16" s="14">
        <v>4.7952599999999998E-2</v>
      </c>
      <c r="R16" s="14">
        <v>4.77717E-2</v>
      </c>
      <c r="S16" s="14">
        <v>4.1631099999999997E-2</v>
      </c>
      <c r="T16" s="14">
        <v>4.1067899999999997E-2</v>
      </c>
      <c r="U16" s="13">
        <v>4.1201000000000002E-2</v>
      </c>
    </row>
    <row r="17" spans="15:21" ht="12.75" customHeight="1" x14ac:dyDescent="0.25">
      <c r="O17" s="15">
        <v>45300</v>
      </c>
      <c r="P17" s="14">
        <v>4.8916399999999999E-2</v>
      </c>
      <c r="Q17" s="14">
        <v>4.7391700000000002E-2</v>
      </c>
      <c r="R17" s="14">
        <v>4.7215399999999998E-2</v>
      </c>
      <c r="S17" s="14">
        <v>4.1528500000000003E-2</v>
      </c>
      <c r="T17" s="14">
        <v>4.0965500000000002E-2</v>
      </c>
      <c r="U17" s="13">
        <v>4.1182400000000001E-2</v>
      </c>
    </row>
    <row r="18" spans="15:21" ht="12.75" customHeight="1" x14ac:dyDescent="0.25">
      <c r="O18" s="15">
        <v>45331</v>
      </c>
      <c r="P18" s="14">
        <v>4.7984300000000001E-2</v>
      </c>
      <c r="Q18" s="14">
        <v>4.7391700000000002E-2</v>
      </c>
      <c r="R18" s="14">
        <v>4.6396899999999998E-2</v>
      </c>
      <c r="S18" s="14">
        <v>4.1428800000000002E-2</v>
      </c>
      <c r="T18" s="14">
        <v>4.0864499999999998E-2</v>
      </c>
      <c r="U18" s="13">
        <v>4.1171199999999998E-2</v>
      </c>
    </row>
    <row r="19" spans="15:21" ht="12.75" customHeight="1" x14ac:dyDescent="0.25">
      <c r="O19" s="15">
        <v>45362</v>
      </c>
      <c r="P19" s="14">
        <v>4.69107E-2</v>
      </c>
      <c r="Q19" s="14">
        <v>4.6203800000000003E-2</v>
      </c>
      <c r="R19" s="14">
        <v>4.5230100000000002E-2</v>
      </c>
      <c r="S19" s="14">
        <v>4.1318000000000001E-2</v>
      </c>
      <c r="T19" s="14">
        <v>4.0758599999999999E-2</v>
      </c>
      <c r="U19" s="13">
        <v>4.1158E-2</v>
      </c>
    </row>
    <row r="20" spans="15:21" ht="12.75" customHeight="1" x14ac:dyDescent="0.25">
      <c r="O20" s="15">
        <v>45391</v>
      </c>
      <c r="P20" s="14">
        <v>4.5885000000000002E-2</v>
      </c>
      <c r="Q20" s="14">
        <v>4.4973600000000002E-2</v>
      </c>
      <c r="R20" s="14">
        <v>4.42916E-2</v>
      </c>
      <c r="S20" s="14">
        <v>4.1232400000000002E-2</v>
      </c>
      <c r="T20" s="14">
        <v>4.0671300000000001E-2</v>
      </c>
      <c r="U20" s="13">
        <v>4.1154900000000001E-2</v>
      </c>
    </row>
    <row r="21" spans="15:21" ht="12.75" customHeight="1" x14ac:dyDescent="0.25">
      <c r="O21" s="15">
        <v>45421</v>
      </c>
      <c r="P21" s="14">
        <v>4.48046E-2</v>
      </c>
      <c r="Q21" s="14">
        <v>4.40925E-2</v>
      </c>
      <c r="R21" s="14">
        <v>4.3494900000000003E-2</v>
      </c>
      <c r="S21" s="14">
        <v>4.1151600000000003E-2</v>
      </c>
      <c r="T21" s="14">
        <v>4.0589399999999998E-2</v>
      </c>
      <c r="U21" s="13">
        <v>4.1160500000000003E-2</v>
      </c>
    </row>
    <row r="22" spans="15:21" ht="12.75" customHeight="1" x14ac:dyDescent="0.25">
      <c r="O22" s="15">
        <v>45453</v>
      </c>
      <c r="P22" s="14">
        <v>4.38261E-2</v>
      </c>
      <c r="Q22" s="14">
        <v>4.3281500000000001E-2</v>
      </c>
      <c r="R22" s="14">
        <v>4.2741300000000003E-2</v>
      </c>
      <c r="S22" s="14">
        <v>4.1062500000000002E-2</v>
      </c>
      <c r="T22" s="14">
        <v>4.0500800000000003E-2</v>
      </c>
      <c r="U22" s="13">
        <v>4.1165399999999998E-2</v>
      </c>
    </row>
    <row r="23" spans="15:21" ht="12.75" customHeight="1" x14ac:dyDescent="0.25">
      <c r="O23" s="15">
        <v>45482</v>
      </c>
      <c r="P23" s="14">
        <v>4.2867099999999998E-2</v>
      </c>
      <c r="Q23" s="14">
        <v>4.2594E-2</v>
      </c>
      <c r="R23" s="14">
        <v>4.21343E-2</v>
      </c>
      <c r="S23" s="14">
        <v>4.09862E-2</v>
      </c>
      <c r="T23" s="14">
        <v>4.0427200000000003E-2</v>
      </c>
      <c r="U23" s="13">
        <v>4.1176900000000002E-2</v>
      </c>
    </row>
    <row r="24" spans="15:21" ht="12.75" customHeight="1" x14ac:dyDescent="0.25">
      <c r="O24" s="15">
        <v>45513</v>
      </c>
      <c r="P24" s="14">
        <v>4.2089599999999998E-2</v>
      </c>
      <c r="Q24" s="14">
        <v>4.19485E-2</v>
      </c>
      <c r="R24" s="14">
        <v>4.1549000000000003E-2</v>
      </c>
      <c r="S24" s="14">
        <v>4.0900899999999997E-2</v>
      </c>
      <c r="T24" s="14">
        <v>4.0348000000000002E-2</v>
      </c>
      <c r="U24" s="13">
        <v>4.1188799999999998E-2</v>
      </c>
    </row>
    <row r="25" spans="15:21" ht="12.75" customHeight="1" x14ac:dyDescent="0.25">
      <c r="O25" s="15">
        <v>45544</v>
      </c>
      <c r="P25" s="14">
        <v>4.1486500000000003E-2</v>
      </c>
      <c r="Q25" s="14">
        <v>4.13906E-2</v>
      </c>
      <c r="R25" s="14">
        <v>4.1078900000000002E-2</v>
      </c>
      <c r="S25" s="14">
        <v>4.0806299999999997E-2</v>
      </c>
      <c r="T25" s="14">
        <v>4.0263599999999997E-2</v>
      </c>
      <c r="U25" s="13">
        <v>4.1195700000000002E-2</v>
      </c>
    </row>
    <row r="26" spans="15:21" ht="12.75" customHeight="1" x14ac:dyDescent="0.25">
      <c r="O26" s="15">
        <v>45574</v>
      </c>
      <c r="P26" s="14">
        <v>4.0956699999999999E-2</v>
      </c>
      <c r="Q26" s="14">
        <v>4.0903299999999997E-2</v>
      </c>
      <c r="R26" s="14">
        <v>4.0654999999999997E-2</v>
      </c>
      <c r="S26" s="14">
        <v>4.0718900000000002E-2</v>
      </c>
      <c r="T26" s="14">
        <v>4.0190700000000003E-2</v>
      </c>
      <c r="U26" s="13">
        <v>4.1211699999999997E-2</v>
      </c>
    </row>
    <row r="27" spans="15:21" ht="12.75" customHeight="1" x14ac:dyDescent="0.25">
      <c r="O27" s="15">
        <v>45607</v>
      </c>
      <c r="P27" s="14">
        <v>4.0552999999999999E-2</v>
      </c>
      <c r="Q27" s="14">
        <v>4.0467200000000002E-2</v>
      </c>
      <c r="R27" s="14">
        <v>4.0219100000000001E-2</v>
      </c>
      <c r="S27" s="14">
        <v>4.0611599999999998E-2</v>
      </c>
      <c r="T27" s="14">
        <v>4.0105599999999998E-2</v>
      </c>
      <c r="U27" s="13">
        <v>4.1224499999999997E-2</v>
      </c>
    </row>
    <row r="28" spans="15:21" ht="12.75" customHeight="1" x14ac:dyDescent="0.25">
      <c r="O28" s="15">
        <v>45635</v>
      </c>
      <c r="P28" s="14">
        <v>4.0284800000000003E-2</v>
      </c>
      <c r="Q28" s="14">
        <v>4.0121999999999998E-2</v>
      </c>
      <c r="R28" s="14">
        <v>3.9890700000000001E-2</v>
      </c>
      <c r="S28" s="14">
        <v>4.0519100000000002E-2</v>
      </c>
      <c r="T28" s="14">
        <v>4.0037299999999998E-2</v>
      </c>
      <c r="U28" s="13">
        <v>4.1239699999999997E-2</v>
      </c>
    </row>
    <row r="29" spans="15:21" ht="12.75" customHeight="1" x14ac:dyDescent="0.25">
      <c r="O29" s="15">
        <v>45666</v>
      </c>
      <c r="P29" s="14">
        <v>3.9990199999999997E-2</v>
      </c>
      <c r="Q29" s="14">
        <v>3.9738900000000001E-2</v>
      </c>
      <c r="R29" s="14">
        <v>3.9525200000000003E-2</v>
      </c>
      <c r="S29" s="14">
        <v>4.0407600000000002E-2</v>
      </c>
      <c r="T29" s="14">
        <v>3.9958100000000003E-2</v>
      </c>
      <c r="U29" s="13">
        <v>4.12521E-2</v>
      </c>
    </row>
    <row r="30" spans="15:21" ht="12.75" customHeight="1" x14ac:dyDescent="0.25">
      <c r="O30" s="15">
        <v>45698</v>
      </c>
      <c r="P30" s="14">
        <v>3.9749100000000002E-2</v>
      </c>
      <c r="Q30" s="14">
        <v>3.93757E-2</v>
      </c>
      <c r="R30" s="14">
        <v>3.9154399999999999E-2</v>
      </c>
      <c r="S30" s="14">
        <v>4.02917E-2</v>
      </c>
      <c r="T30" s="14">
        <v>3.9880899999999997E-2</v>
      </c>
      <c r="U30" s="13">
        <v>4.1268899999999997E-2</v>
      </c>
    </row>
    <row r="31" spans="15:21" ht="12.75" customHeight="1" x14ac:dyDescent="0.25">
      <c r="O31" s="15">
        <v>45726</v>
      </c>
      <c r="P31" s="14">
        <v>3.9523500000000003E-2</v>
      </c>
      <c r="Q31" s="14">
        <v>3.90456E-2</v>
      </c>
      <c r="R31" s="14">
        <v>3.8841399999999998E-2</v>
      </c>
      <c r="S31" s="14">
        <v>4.0196299999999997E-2</v>
      </c>
      <c r="T31" s="14">
        <v>3.9837299999999999E-2</v>
      </c>
      <c r="U31" s="13">
        <v>4.1293000000000003E-2</v>
      </c>
    </row>
    <row r="32" spans="15:21" ht="12.75" customHeight="1" x14ac:dyDescent="0.25">
      <c r="O32" s="15">
        <v>45756</v>
      </c>
      <c r="P32" s="14">
        <v>3.9260200000000002E-2</v>
      </c>
      <c r="Q32" s="14">
        <v>3.8718700000000002E-2</v>
      </c>
      <c r="R32" s="14">
        <v>3.8524700000000002E-2</v>
      </c>
      <c r="S32" s="14">
        <v>4.00849E-2</v>
      </c>
      <c r="T32" s="14">
        <v>3.9770699999999999E-2</v>
      </c>
      <c r="U32" s="13">
        <v>4.1311199999999999E-2</v>
      </c>
    </row>
    <row r="33" spans="2:21" ht="12.75" customHeight="1" x14ac:dyDescent="0.25">
      <c r="O33" s="15">
        <v>45786</v>
      </c>
      <c r="P33" s="14">
        <v>3.90176E-2</v>
      </c>
      <c r="Q33" s="14">
        <v>3.8397500000000001E-2</v>
      </c>
      <c r="R33" s="14">
        <v>3.8208300000000001E-2</v>
      </c>
      <c r="S33" s="14">
        <v>3.9979899999999999E-2</v>
      </c>
      <c r="T33" s="14">
        <v>3.9714199999999998E-2</v>
      </c>
      <c r="U33" s="13">
        <v>4.1337699999999998E-2</v>
      </c>
    </row>
    <row r="34" spans="2:21" ht="12.75" customHeight="1" x14ac:dyDescent="0.25">
      <c r="O34" s="15">
        <v>45817</v>
      </c>
      <c r="P34" s="14">
        <v>3.8794599999999999E-2</v>
      </c>
      <c r="Q34" s="14">
        <v>3.8084800000000002E-2</v>
      </c>
      <c r="R34" s="14">
        <v>3.79093E-2</v>
      </c>
      <c r="S34" s="14">
        <v>3.9870999999999997E-2</v>
      </c>
      <c r="T34" s="14">
        <v>3.9658699999999998E-2</v>
      </c>
      <c r="U34" s="13">
        <v>4.13648E-2</v>
      </c>
    </row>
    <row r="35" spans="2:21" ht="12.75" customHeight="1" x14ac:dyDescent="0.25">
      <c r="B35" s="17" t="s">
        <v>42</v>
      </c>
      <c r="F35" s="16" t="s">
        <v>41</v>
      </c>
      <c r="O35" s="15">
        <v>45847</v>
      </c>
      <c r="P35" s="14">
        <v>3.8529800000000003E-2</v>
      </c>
      <c r="Q35" s="14">
        <v>3.7783200000000003E-2</v>
      </c>
      <c r="R35" s="14">
        <v>3.7626899999999998E-2</v>
      </c>
      <c r="S35" s="14">
        <v>3.9775499999999998E-2</v>
      </c>
      <c r="T35" s="14">
        <v>3.9617600000000003E-2</v>
      </c>
      <c r="U35" s="13">
        <v>4.1400699999999999E-2</v>
      </c>
    </row>
    <row r="36" spans="2:21" ht="12.75" customHeight="1" x14ac:dyDescent="0.25">
      <c r="O36" s="15">
        <v>45880</v>
      </c>
      <c r="P36" s="14">
        <v>3.82756E-2</v>
      </c>
      <c r="Q36" s="14">
        <v>3.74805E-2</v>
      </c>
      <c r="R36" s="14">
        <v>3.7328100000000003E-2</v>
      </c>
      <c r="S36" s="14">
        <v>3.9676200000000002E-2</v>
      </c>
      <c r="T36" s="14">
        <v>3.9580999999999998E-2</v>
      </c>
      <c r="U36" s="13">
        <v>4.1444399999999999E-2</v>
      </c>
    </row>
    <row r="37" spans="2:21" ht="12.75" customHeight="1" x14ac:dyDescent="0.25">
      <c r="B37" s="161" t="s">
        <v>40</v>
      </c>
      <c r="C37" s="162"/>
      <c r="D37" s="162"/>
      <c r="E37" s="162"/>
      <c r="F37" s="162"/>
      <c r="G37" s="162"/>
      <c r="H37" s="162"/>
      <c r="I37" s="162"/>
      <c r="J37" s="162"/>
      <c r="K37" s="162"/>
      <c r="L37" s="162"/>
      <c r="M37" s="162"/>
      <c r="O37" s="15">
        <v>45909</v>
      </c>
      <c r="P37" s="14">
        <v>3.8067799999999999E-2</v>
      </c>
      <c r="Q37" s="14">
        <v>3.7224300000000002E-2</v>
      </c>
      <c r="R37" s="14">
        <v>3.7084499999999999E-2</v>
      </c>
      <c r="S37" s="14">
        <v>3.9591599999999998E-2</v>
      </c>
      <c r="T37" s="14">
        <v>3.9553600000000001E-2</v>
      </c>
      <c r="U37" s="13">
        <v>4.1482699999999997E-2</v>
      </c>
    </row>
    <row r="38" spans="2:21" ht="12.75" customHeight="1" x14ac:dyDescent="0.25">
      <c r="B38" s="162"/>
      <c r="C38" s="162"/>
      <c r="D38" s="162"/>
      <c r="E38" s="162"/>
      <c r="F38" s="162"/>
      <c r="G38" s="162"/>
      <c r="H38" s="162"/>
      <c r="I38" s="162"/>
      <c r="J38" s="162"/>
      <c r="K38" s="162"/>
      <c r="L38" s="162"/>
      <c r="M38" s="162"/>
      <c r="O38" s="15">
        <v>45939</v>
      </c>
      <c r="P38" s="14">
        <v>3.7830099999999998E-2</v>
      </c>
      <c r="Q38" s="14">
        <v>3.69641E-2</v>
      </c>
      <c r="R38" s="14">
        <v>3.6837700000000001E-2</v>
      </c>
      <c r="S38" s="14">
        <v>3.9521000000000001E-2</v>
      </c>
      <c r="T38" s="14">
        <v>3.9543700000000001E-2</v>
      </c>
      <c r="U38" s="13">
        <v>4.1537699999999997E-2</v>
      </c>
    </row>
    <row r="39" spans="2:21" ht="12.75" customHeight="1" x14ac:dyDescent="0.25">
      <c r="B39" s="162"/>
      <c r="C39" s="162"/>
      <c r="D39" s="162"/>
      <c r="E39" s="162"/>
      <c r="F39" s="162"/>
      <c r="G39" s="162"/>
      <c r="H39" s="162"/>
      <c r="I39" s="162"/>
      <c r="J39" s="162"/>
      <c r="K39" s="162"/>
      <c r="L39" s="162"/>
      <c r="M39" s="162"/>
      <c r="O39" s="15">
        <v>45971</v>
      </c>
      <c r="P39" s="14">
        <v>3.7623499999999997E-2</v>
      </c>
      <c r="Q39" s="14">
        <v>3.6709199999999997E-2</v>
      </c>
      <c r="R39" s="14">
        <v>3.6590299999999999E-2</v>
      </c>
      <c r="S39" s="14">
        <v>3.9450800000000001E-2</v>
      </c>
      <c r="T39" s="14">
        <v>3.9539900000000003E-2</v>
      </c>
      <c r="U39" s="13">
        <v>4.1598200000000002E-2</v>
      </c>
    </row>
    <row r="40" spans="2:21" ht="12.75" customHeight="1" x14ac:dyDescent="0.25">
      <c r="B40" s="162"/>
      <c r="C40" s="162"/>
      <c r="D40" s="162"/>
      <c r="E40" s="162"/>
      <c r="F40" s="162"/>
      <c r="G40" s="162"/>
      <c r="H40" s="162"/>
      <c r="I40" s="162"/>
      <c r="J40" s="162"/>
      <c r="K40" s="162"/>
      <c r="L40" s="162"/>
      <c r="M40" s="162"/>
      <c r="O40" s="15">
        <v>46000</v>
      </c>
      <c r="P40" s="14">
        <v>3.7431600000000002E-2</v>
      </c>
      <c r="Q40" s="14">
        <v>3.64844E-2</v>
      </c>
      <c r="R40" s="14">
        <v>3.6381400000000001E-2</v>
      </c>
      <c r="S40" s="14">
        <v>3.9399299999999998E-2</v>
      </c>
      <c r="T40" s="14">
        <v>3.9550000000000002E-2</v>
      </c>
      <c r="U40" s="13">
        <v>4.16633E-2</v>
      </c>
    </row>
    <row r="41" spans="2:21" ht="12.75" customHeight="1" x14ac:dyDescent="0.25">
      <c r="B41" s="162"/>
      <c r="C41" s="162"/>
      <c r="D41" s="162"/>
      <c r="E41" s="162"/>
      <c r="F41" s="162"/>
      <c r="G41" s="162"/>
      <c r="H41" s="162"/>
      <c r="I41" s="162"/>
      <c r="J41" s="162"/>
      <c r="K41" s="162"/>
      <c r="L41" s="162"/>
      <c r="M41" s="162"/>
      <c r="O41" s="15">
        <v>46031</v>
      </c>
      <c r="P41" s="14">
        <v>3.7236999999999999E-2</v>
      </c>
      <c r="Q41" s="14">
        <v>3.6258899999999997E-2</v>
      </c>
      <c r="R41" s="14">
        <v>3.6167100000000001E-2</v>
      </c>
      <c r="S41" s="14">
        <v>3.9348099999999997E-2</v>
      </c>
      <c r="T41" s="14">
        <v>3.9565900000000001E-2</v>
      </c>
      <c r="U41" s="13">
        <v>4.17335E-2</v>
      </c>
    </row>
    <row r="42" spans="2:21" ht="12.75" customHeight="1" x14ac:dyDescent="0.25">
      <c r="O42" s="15">
        <v>46062</v>
      </c>
      <c r="P42" s="14">
        <v>3.7077800000000001E-2</v>
      </c>
      <c r="Q42" s="14">
        <v>3.6050899999999997E-2</v>
      </c>
      <c r="R42" s="14">
        <v>3.5964599999999999E-2</v>
      </c>
      <c r="S42" s="14">
        <v>3.9307099999999998E-2</v>
      </c>
      <c r="T42" s="14">
        <v>3.9593200000000002E-2</v>
      </c>
      <c r="U42" s="13">
        <v>4.1811599999999997E-2</v>
      </c>
    </row>
    <row r="43" spans="2:21" ht="12.75" customHeight="1" x14ac:dyDescent="0.25">
      <c r="O43" s="15">
        <v>46090</v>
      </c>
      <c r="P43" s="14">
        <v>3.6942000000000003E-2</v>
      </c>
      <c r="Q43" s="14">
        <v>3.58657E-2</v>
      </c>
      <c r="R43" s="14">
        <v>3.57933E-2</v>
      </c>
      <c r="S43" s="14">
        <v>3.9283699999999998E-2</v>
      </c>
      <c r="T43" s="14">
        <v>3.96327E-2</v>
      </c>
      <c r="U43" s="13">
        <v>4.19058E-2</v>
      </c>
    </row>
    <row r="44" spans="2:21" ht="12.75" customHeight="1" x14ac:dyDescent="0.25">
      <c r="O44" s="15">
        <v>46121</v>
      </c>
      <c r="P44" s="14">
        <v>3.6789099999999998E-2</v>
      </c>
      <c r="Q44" s="14">
        <v>3.5677E-2</v>
      </c>
      <c r="R44" s="14">
        <v>3.5618299999999999E-2</v>
      </c>
      <c r="S44" s="14">
        <v>3.9255400000000003E-2</v>
      </c>
      <c r="T44" s="14">
        <v>3.9674500000000001E-2</v>
      </c>
      <c r="U44" s="13">
        <v>4.1990899999999998E-2</v>
      </c>
    </row>
    <row r="45" spans="2:21" ht="12.75" customHeight="1" x14ac:dyDescent="0.25">
      <c r="O45" s="15">
        <v>46153</v>
      </c>
      <c r="P45" s="14">
        <v>3.6663300000000003E-2</v>
      </c>
      <c r="Q45" s="14">
        <v>3.5498099999999998E-2</v>
      </c>
      <c r="R45" s="14">
        <v>3.5449700000000001E-2</v>
      </c>
      <c r="S45" s="14">
        <v>3.9238099999999998E-2</v>
      </c>
      <c r="T45" s="14">
        <v>3.9730300000000003E-2</v>
      </c>
      <c r="U45" s="13">
        <v>4.2088500000000001E-2</v>
      </c>
    </row>
    <row r="46" spans="2:21" ht="12.75" customHeight="1" x14ac:dyDescent="0.25">
      <c r="O46" s="15">
        <v>46182</v>
      </c>
      <c r="P46" s="14">
        <v>3.6575700000000003E-2</v>
      </c>
      <c r="Q46" s="14">
        <v>3.5347799999999999E-2</v>
      </c>
      <c r="R46" s="14">
        <v>3.5309800000000002E-2</v>
      </c>
      <c r="S46" s="14">
        <v>3.9224799999999997E-2</v>
      </c>
      <c r="T46" s="14">
        <v>3.9783699999999998E-2</v>
      </c>
      <c r="U46" s="13">
        <v>4.2175999999999998E-2</v>
      </c>
    </row>
    <row r="47" spans="2:21" ht="12.75" customHeight="1" x14ac:dyDescent="0.25">
      <c r="O47" s="15">
        <v>46212</v>
      </c>
      <c r="P47" s="14">
        <v>3.64687E-2</v>
      </c>
      <c r="Q47" s="14">
        <v>3.5202200000000003E-2</v>
      </c>
      <c r="R47" s="14">
        <v>3.5177100000000003E-2</v>
      </c>
      <c r="S47" s="14">
        <v>3.9221499999999999E-2</v>
      </c>
      <c r="T47" s="14">
        <v>3.9849900000000001E-2</v>
      </c>
      <c r="U47" s="13">
        <v>4.2275E-2</v>
      </c>
    </row>
    <row r="48" spans="2:21" ht="12.75" customHeight="1" x14ac:dyDescent="0.25">
      <c r="O48" s="15">
        <v>46244</v>
      </c>
      <c r="P48" s="14">
        <v>3.63898E-2</v>
      </c>
      <c r="Q48" s="14">
        <v>3.5062299999999998E-2</v>
      </c>
      <c r="R48" s="14">
        <v>3.5049200000000003E-2</v>
      </c>
      <c r="S48" s="14">
        <v>3.9222300000000002E-2</v>
      </c>
      <c r="T48" s="14">
        <v>3.9924899999999999E-2</v>
      </c>
      <c r="U48" s="13">
        <v>4.2381500000000003E-2</v>
      </c>
    </row>
    <row r="49" spans="15:21" ht="12.75" customHeight="1" x14ac:dyDescent="0.25">
      <c r="O49" s="15">
        <v>46274</v>
      </c>
      <c r="P49" s="14">
        <v>3.6329199999999999E-2</v>
      </c>
      <c r="Q49" s="14">
        <v>3.4943399999999999E-2</v>
      </c>
      <c r="R49" s="14">
        <v>3.4941899999999998E-2</v>
      </c>
      <c r="S49" s="14">
        <v>3.9223000000000001E-2</v>
      </c>
      <c r="T49" s="14">
        <v>3.9995200000000002E-2</v>
      </c>
      <c r="U49" s="13">
        <v>4.24777E-2</v>
      </c>
    </row>
    <row r="50" spans="15:21" ht="12.75" customHeight="1" x14ac:dyDescent="0.25">
      <c r="O50" s="15">
        <v>46304</v>
      </c>
      <c r="P50" s="14">
        <v>3.6252699999999999E-2</v>
      </c>
      <c r="Q50" s="14">
        <v>3.4836499999999999E-2</v>
      </c>
      <c r="R50" s="14">
        <v>3.4847700000000002E-2</v>
      </c>
      <c r="S50" s="14">
        <v>3.9237099999999997E-2</v>
      </c>
      <c r="T50" s="14">
        <v>4.0078900000000001E-2</v>
      </c>
      <c r="U50" s="13">
        <v>4.2585499999999998E-2</v>
      </c>
    </row>
    <row r="51" spans="15:21" ht="12.75" customHeight="1" x14ac:dyDescent="0.25">
      <c r="O51" s="15">
        <v>46335</v>
      </c>
      <c r="P51" s="14">
        <v>3.6202900000000003E-2</v>
      </c>
      <c r="Q51" s="14">
        <v>3.4738699999999997E-2</v>
      </c>
      <c r="R51" s="14">
        <v>3.4761899999999998E-2</v>
      </c>
      <c r="S51" s="14">
        <v>3.9252799999999997E-2</v>
      </c>
      <c r="T51" s="14">
        <v>4.0165899999999997E-2</v>
      </c>
      <c r="U51" s="13">
        <v>4.2694299999999998E-2</v>
      </c>
    </row>
    <row r="52" spans="15:21" ht="12.75" customHeight="1" x14ac:dyDescent="0.25">
      <c r="O52" s="15">
        <v>46365</v>
      </c>
      <c r="P52" s="14">
        <v>3.6178399999999999E-2</v>
      </c>
      <c r="Q52" s="14">
        <v>3.4657899999999998E-2</v>
      </c>
      <c r="R52" s="14">
        <v>3.4690600000000002E-2</v>
      </c>
      <c r="S52" s="14">
        <v>3.9276899999999997E-2</v>
      </c>
      <c r="T52" s="14">
        <v>4.0259000000000003E-2</v>
      </c>
      <c r="U52" s="13">
        <v>4.2806400000000001E-2</v>
      </c>
    </row>
    <row r="53" spans="15:21" ht="12.75" customHeight="1" x14ac:dyDescent="0.25">
      <c r="O53" s="15">
        <v>46398</v>
      </c>
      <c r="P53" s="14">
        <v>3.6141399999999997E-2</v>
      </c>
      <c r="Q53" s="14">
        <v>3.4581000000000001E-2</v>
      </c>
      <c r="R53" s="14">
        <v>3.4628300000000001E-2</v>
      </c>
      <c r="S53" s="14">
        <v>3.93043E-2</v>
      </c>
      <c r="T53" s="14">
        <v>4.0361099999999997E-2</v>
      </c>
      <c r="U53" s="13">
        <v>4.2926199999999998E-2</v>
      </c>
    </row>
    <row r="54" spans="15:21" ht="12.75" customHeight="1" x14ac:dyDescent="0.25">
      <c r="O54" s="15">
        <v>46427</v>
      </c>
      <c r="P54" s="14">
        <v>3.61362E-2</v>
      </c>
      <c r="Q54" s="14">
        <v>3.4523900000000003E-2</v>
      </c>
      <c r="R54" s="14">
        <v>3.4584200000000002E-2</v>
      </c>
      <c r="S54" s="14">
        <v>3.9334399999999999E-2</v>
      </c>
      <c r="T54" s="14">
        <v>4.0456300000000001E-2</v>
      </c>
      <c r="U54" s="13">
        <v>4.3034900000000001E-2</v>
      </c>
    </row>
    <row r="55" spans="15:21" ht="12.75" customHeight="1" x14ac:dyDescent="0.25">
      <c r="O55" s="15">
        <v>46455</v>
      </c>
      <c r="P55" s="14">
        <v>3.6157599999999998E-2</v>
      </c>
      <c r="Q55" s="14">
        <v>3.4484599999999997E-2</v>
      </c>
      <c r="R55" s="14">
        <v>3.4556000000000003E-2</v>
      </c>
      <c r="S55" s="14">
        <v>3.9394100000000001E-2</v>
      </c>
      <c r="T55" s="14">
        <v>4.0558299999999999E-2</v>
      </c>
      <c r="U55" s="13">
        <v>4.3149100000000003E-2</v>
      </c>
    </row>
    <row r="56" spans="15:21" ht="12.75" customHeight="1" x14ac:dyDescent="0.25">
      <c r="O56" s="15">
        <v>46486</v>
      </c>
      <c r="P56" s="14">
        <v>3.6164099999999998E-2</v>
      </c>
      <c r="Q56" s="14">
        <v>3.4450599999999998E-2</v>
      </c>
      <c r="R56" s="14">
        <v>3.45332E-2</v>
      </c>
      <c r="S56" s="14">
        <v>3.9431899999999999E-2</v>
      </c>
      <c r="T56" s="14">
        <v>4.0663299999999999E-2</v>
      </c>
      <c r="U56" s="13">
        <v>4.3264299999999999E-2</v>
      </c>
    </row>
    <row r="57" spans="15:21" ht="12.75" customHeight="1" x14ac:dyDescent="0.25">
      <c r="O57" s="15">
        <v>46517</v>
      </c>
      <c r="P57" s="14">
        <v>3.6198099999999997E-2</v>
      </c>
      <c r="Q57" s="14">
        <v>3.4429700000000001E-2</v>
      </c>
      <c r="R57" s="14">
        <v>3.45267E-2</v>
      </c>
      <c r="S57" s="14">
        <v>3.9477499999999999E-2</v>
      </c>
      <c r="T57" s="14">
        <v>4.0775199999999998E-2</v>
      </c>
      <c r="U57" s="13">
        <v>4.3384800000000001E-2</v>
      </c>
    </row>
    <row r="58" spans="15:21" ht="12.75" customHeight="1" x14ac:dyDescent="0.25">
      <c r="O58" s="15">
        <v>46547</v>
      </c>
      <c r="P58" s="14">
        <v>3.6261000000000002E-2</v>
      </c>
      <c r="Q58" s="14">
        <v>3.4420300000000001E-2</v>
      </c>
      <c r="R58" s="14">
        <v>3.4531300000000001E-2</v>
      </c>
      <c r="S58" s="14">
        <v>3.95205E-2</v>
      </c>
      <c r="T58" s="14">
        <v>4.0880600000000003E-2</v>
      </c>
      <c r="U58" s="13">
        <v>4.3496399999999998E-2</v>
      </c>
    </row>
    <row r="59" spans="15:21" ht="12.75" customHeight="1" x14ac:dyDescent="0.25">
      <c r="O59" s="15">
        <v>46577</v>
      </c>
      <c r="P59" s="14">
        <v>3.6303099999999998E-2</v>
      </c>
      <c r="Q59" s="14">
        <v>3.4426400000000003E-2</v>
      </c>
      <c r="R59" s="14">
        <v>3.4554700000000001E-2</v>
      </c>
      <c r="S59" s="14">
        <v>3.9570599999999997E-2</v>
      </c>
      <c r="T59" s="14">
        <v>4.0991899999999998E-2</v>
      </c>
      <c r="U59" s="13">
        <v>4.3612600000000001E-2</v>
      </c>
    </row>
    <row r="60" spans="15:21" ht="12.75" customHeight="1" x14ac:dyDescent="0.25">
      <c r="O60" s="15">
        <v>46608</v>
      </c>
      <c r="P60" s="14">
        <v>3.6367400000000001E-2</v>
      </c>
      <c r="Q60" s="14">
        <v>3.4443799999999997E-2</v>
      </c>
      <c r="R60" s="14">
        <v>3.4578699999999997E-2</v>
      </c>
      <c r="S60" s="14">
        <v>3.9622699999999997E-2</v>
      </c>
      <c r="T60" s="14">
        <v>4.1105200000000001E-2</v>
      </c>
      <c r="U60" s="13">
        <v>4.3729299999999999E-2</v>
      </c>
    </row>
    <row r="61" spans="15:21" ht="12.75" customHeight="1" x14ac:dyDescent="0.25">
      <c r="O61" s="15">
        <v>46639</v>
      </c>
      <c r="P61" s="14">
        <v>3.6457900000000001E-2</v>
      </c>
      <c r="Q61" s="14">
        <v>3.4478799999999997E-2</v>
      </c>
      <c r="R61" s="14">
        <v>3.4618999999999997E-2</v>
      </c>
      <c r="S61" s="14">
        <v>3.9671400000000002E-2</v>
      </c>
      <c r="T61" s="14">
        <v>4.1212499999999999E-2</v>
      </c>
      <c r="U61" s="13">
        <v>4.38377E-2</v>
      </c>
    </row>
    <row r="62" spans="15:21" ht="12.75" customHeight="1" x14ac:dyDescent="0.25">
      <c r="O62" s="15">
        <v>46671</v>
      </c>
      <c r="P62" s="14">
        <v>3.6525799999999997E-2</v>
      </c>
      <c r="Q62" s="14">
        <v>3.4521000000000003E-2</v>
      </c>
      <c r="R62" s="14">
        <v>3.4676199999999997E-2</v>
      </c>
      <c r="S62" s="14">
        <v>3.97314E-2</v>
      </c>
      <c r="T62" s="14">
        <v>4.1331899999999998E-2</v>
      </c>
      <c r="U62" s="13">
        <v>4.3957900000000001E-2</v>
      </c>
    </row>
    <row r="63" spans="15:21" ht="12.75" customHeight="1" x14ac:dyDescent="0.25">
      <c r="O63" s="15">
        <v>46700</v>
      </c>
      <c r="P63" s="14">
        <v>3.6600199999999999E-2</v>
      </c>
      <c r="Q63" s="14">
        <v>3.4567399999999998E-2</v>
      </c>
      <c r="R63" s="14">
        <v>3.4726199999999999E-2</v>
      </c>
      <c r="S63" s="14">
        <v>3.9782600000000001E-2</v>
      </c>
      <c r="T63" s="14">
        <v>4.1434899999999997E-2</v>
      </c>
      <c r="U63" s="13">
        <v>4.4059899999999999E-2</v>
      </c>
    </row>
    <row r="64" spans="15:21" ht="12.75" customHeight="1" x14ac:dyDescent="0.25">
      <c r="O64" s="15">
        <v>46730</v>
      </c>
      <c r="P64" s="14">
        <v>3.6690500000000001E-2</v>
      </c>
      <c r="Q64" s="14">
        <v>3.4626299999999999E-2</v>
      </c>
      <c r="R64" s="14">
        <v>3.4777599999999999E-2</v>
      </c>
      <c r="S64" s="14">
        <v>3.98407E-2</v>
      </c>
      <c r="T64" s="14">
        <v>4.1545499999999999E-2</v>
      </c>
      <c r="U64" s="13">
        <v>4.4169E-2</v>
      </c>
    </row>
    <row r="65" spans="15:21" ht="12.75" customHeight="1" x14ac:dyDescent="0.25">
      <c r="O65" s="15">
        <v>46762</v>
      </c>
      <c r="P65" s="14">
        <v>3.6745199999999999E-2</v>
      </c>
      <c r="Q65" s="14">
        <v>3.4680900000000001E-2</v>
      </c>
      <c r="R65" s="14">
        <v>3.4834999999999998E-2</v>
      </c>
      <c r="S65" s="14">
        <v>3.9898999999999997E-2</v>
      </c>
      <c r="T65" s="14">
        <v>4.1657699999999999E-2</v>
      </c>
      <c r="U65" s="13">
        <v>4.4277799999999999E-2</v>
      </c>
    </row>
    <row r="66" spans="15:21" ht="12.75" customHeight="1" x14ac:dyDescent="0.25">
      <c r="O66" s="15">
        <v>46792</v>
      </c>
      <c r="P66" s="14">
        <v>3.68092E-2</v>
      </c>
      <c r="Q66" s="14">
        <v>3.4729299999999998E-2</v>
      </c>
      <c r="R66" s="14">
        <v>3.4886E-2</v>
      </c>
      <c r="S66" s="14">
        <v>3.9956999999999999E-2</v>
      </c>
      <c r="T66" s="14">
        <v>4.1764599999999999E-2</v>
      </c>
      <c r="U66" s="13">
        <v>4.4380599999999999E-2</v>
      </c>
    </row>
    <row r="67" spans="15:21" ht="12.75" customHeight="1" x14ac:dyDescent="0.25">
      <c r="O67" s="15">
        <v>46821</v>
      </c>
      <c r="P67" s="14">
        <v>3.6872700000000001E-2</v>
      </c>
      <c r="Q67" s="14">
        <v>3.47885E-2</v>
      </c>
      <c r="R67" s="14">
        <v>3.4942899999999999E-2</v>
      </c>
      <c r="S67" s="14">
        <v>3.9995200000000002E-2</v>
      </c>
      <c r="T67" s="14">
        <v>4.1853599999999998E-2</v>
      </c>
      <c r="U67" s="13">
        <v>4.44704E-2</v>
      </c>
    </row>
    <row r="68" spans="15:21" ht="12.75" customHeight="1" x14ac:dyDescent="0.25">
      <c r="O68" s="15">
        <v>46853</v>
      </c>
      <c r="P68" s="14">
        <v>3.6895900000000002E-2</v>
      </c>
      <c r="Q68" s="14">
        <v>3.4840099999999999E-2</v>
      </c>
      <c r="R68" s="14">
        <v>3.4997199999999999E-2</v>
      </c>
      <c r="S68" s="14">
        <v>4.0058000000000003E-2</v>
      </c>
      <c r="T68" s="14">
        <v>4.1964700000000001E-2</v>
      </c>
      <c r="U68" s="13">
        <v>4.4574200000000001E-2</v>
      </c>
    </row>
    <row r="69" spans="15:21" ht="12.75" customHeight="1" x14ac:dyDescent="0.25">
      <c r="O69" s="15">
        <v>46882</v>
      </c>
      <c r="P69" s="14">
        <v>3.6922400000000001E-2</v>
      </c>
      <c r="Q69" s="14">
        <v>3.4894000000000001E-2</v>
      </c>
      <c r="R69" s="14">
        <v>3.5051300000000001E-2</v>
      </c>
      <c r="S69" s="14">
        <v>4.0120999999999997E-2</v>
      </c>
      <c r="T69" s="14">
        <v>4.2070099999999999E-2</v>
      </c>
      <c r="U69" s="13">
        <v>4.4672299999999998E-2</v>
      </c>
    </row>
    <row r="70" spans="15:21" ht="12.75" customHeight="1" x14ac:dyDescent="0.25">
      <c r="O70" s="15">
        <v>46913</v>
      </c>
      <c r="P70" s="14">
        <v>3.6949799999999998E-2</v>
      </c>
      <c r="Q70" s="14">
        <v>3.4948600000000003E-2</v>
      </c>
      <c r="R70" s="14">
        <v>3.5111299999999998E-2</v>
      </c>
      <c r="S70" s="14">
        <v>4.0186199999999998E-2</v>
      </c>
      <c r="T70" s="14">
        <v>4.2178E-2</v>
      </c>
      <c r="U70" s="13">
        <v>4.4770299999999999E-2</v>
      </c>
    </row>
    <row r="71" spans="15:21" ht="12.75" customHeight="1" x14ac:dyDescent="0.25">
      <c r="O71" s="15">
        <v>46944</v>
      </c>
      <c r="P71" s="14">
        <v>3.6938899999999997E-2</v>
      </c>
      <c r="Q71" s="14">
        <v>3.5003100000000002E-2</v>
      </c>
      <c r="R71" s="14">
        <v>3.5160799999999999E-2</v>
      </c>
      <c r="S71" s="14">
        <v>4.02584E-2</v>
      </c>
      <c r="T71" s="14">
        <v>4.22914E-2</v>
      </c>
      <c r="U71" s="13">
        <v>4.48729E-2</v>
      </c>
    </row>
    <row r="72" spans="15:21" ht="12.75" customHeight="1" x14ac:dyDescent="0.25">
      <c r="O72" s="15">
        <v>46974</v>
      </c>
      <c r="P72" s="14">
        <v>3.6931899999999997E-2</v>
      </c>
      <c r="Q72" s="14">
        <v>3.5060899999999999E-2</v>
      </c>
      <c r="R72" s="14">
        <v>3.5213500000000002E-2</v>
      </c>
      <c r="S72" s="14">
        <v>4.0328999999999997E-2</v>
      </c>
      <c r="T72" s="14">
        <v>4.2399399999999997E-2</v>
      </c>
      <c r="U72" s="13">
        <v>4.4968800000000003E-2</v>
      </c>
    </row>
    <row r="73" spans="15:21" ht="12.75" customHeight="1" x14ac:dyDescent="0.25">
      <c r="O73" s="15">
        <v>47007</v>
      </c>
      <c r="P73" s="14">
        <v>3.69279E-2</v>
      </c>
      <c r="Q73" s="14">
        <v>3.5110799999999998E-2</v>
      </c>
      <c r="R73" s="14">
        <v>3.5268800000000003E-2</v>
      </c>
      <c r="S73" s="14">
        <v>4.04039E-2</v>
      </c>
      <c r="T73" s="14">
        <v>4.25122E-2</v>
      </c>
      <c r="U73" s="13">
        <v>4.50657E-2</v>
      </c>
    </row>
    <row r="74" spans="15:21" ht="12.75" customHeight="1" x14ac:dyDescent="0.25">
      <c r="O74" s="15">
        <v>47035</v>
      </c>
      <c r="P74" s="14">
        <v>3.6895299999999999E-2</v>
      </c>
      <c r="Q74" s="14">
        <v>3.5164000000000001E-2</v>
      </c>
      <c r="R74" s="14">
        <v>3.5322100000000002E-2</v>
      </c>
      <c r="S74" s="14">
        <v>4.0478199999999999E-2</v>
      </c>
      <c r="T74" s="14">
        <v>4.2617500000000003E-2</v>
      </c>
      <c r="U74" s="13">
        <v>4.5157000000000003E-2</v>
      </c>
    </row>
    <row r="75" spans="15:21" ht="12.75" customHeight="1" x14ac:dyDescent="0.25">
      <c r="O75" s="15">
        <v>47066</v>
      </c>
      <c r="P75" s="14">
        <v>3.6868600000000001E-2</v>
      </c>
      <c r="Q75" s="14">
        <v>3.5218699999999999E-2</v>
      </c>
      <c r="R75" s="14">
        <v>3.53744E-2</v>
      </c>
      <c r="S75" s="14">
        <v>4.0559400000000002E-2</v>
      </c>
      <c r="T75" s="14">
        <v>4.2730200000000003E-2</v>
      </c>
      <c r="U75" s="13">
        <v>4.5251800000000002E-2</v>
      </c>
    </row>
    <row r="76" spans="15:21" ht="12.75" customHeight="1" x14ac:dyDescent="0.25">
      <c r="O76" s="15">
        <v>47098</v>
      </c>
      <c r="P76" s="14">
        <v>3.6851399999999999E-2</v>
      </c>
      <c r="Q76" s="14">
        <v>3.52716E-2</v>
      </c>
      <c r="R76" s="14">
        <v>3.5427500000000001E-2</v>
      </c>
      <c r="S76" s="14">
        <v>4.0652199999999999E-2</v>
      </c>
      <c r="T76" s="14">
        <v>4.2853299999999997E-2</v>
      </c>
      <c r="U76" s="13">
        <v>4.5355300000000001E-2</v>
      </c>
    </row>
    <row r="77" spans="15:21" ht="12.75" customHeight="1" x14ac:dyDescent="0.25">
      <c r="O77" s="15">
        <v>47127</v>
      </c>
      <c r="P77" s="14">
        <v>3.6813400000000003E-2</v>
      </c>
      <c r="Q77" s="14">
        <v>3.5321699999999998E-2</v>
      </c>
      <c r="R77" s="14">
        <v>3.5475100000000002E-2</v>
      </c>
      <c r="S77" s="14">
        <v>4.0736000000000001E-2</v>
      </c>
      <c r="T77" s="14">
        <v>4.2961800000000001E-2</v>
      </c>
      <c r="U77" s="13">
        <v>4.5443799999999999E-2</v>
      </c>
    </row>
    <row r="78" spans="15:21" ht="12.75" customHeight="1" x14ac:dyDescent="0.25">
      <c r="O78" s="15">
        <v>47158</v>
      </c>
      <c r="P78" s="14">
        <v>3.6788700000000001E-2</v>
      </c>
      <c r="Q78" s="14">
        <v>3.53674E-2</v>
      </c>
      <c r="R78" s="14">
        <v>3.5526099999999998E-2</v>
      </c>
      <c r="S78" s="14">
        <v>4.08327E-2</v>
      </c>
      <c r="T78" s="14">
        <v>4.3082500000000003E-2</v>
      </c>
      <c r="U78" s="13">
        <v>4.5541600000000002E-2</v>
      </c>
    </row>
    <row r="79" spans="15:21" ht="12.75" customHeight="1" x14ac:dyDescent="0.25">
      <c r="O79" s="15">
        <v>47186</v>
      </c>
      <c r="P79" s="14">
        <v>3.6778199999999997E-2</v>
      </c>
      <c r="Q79" s="14">
        <v>3.5423299999999998E-2</v>
      </c>
      <c r="R79" s="14">
        <v>3.5587500000000001E-2</v>
      </c>
      <c r="S79" s="14">
        <v>4.0931700000000001E-2</v>
      </c>
      <c r="T79" s="14">
        <v>4.3219199999999999E-2</v>
      </c>
      <c r="U79" s="13">
        <v>4.5639399999999997E-2</v>
      </c>
    </row>
    <row r="80" spans="15:21" ht="12.75" customHeight="1" x14ac:dyDescent="0.25">
      <c r="O80" s="15">
        <v>47217</v>
      </c>
      <c r="P80" s="14">
        <v>3.6745100000000003E-2</v>
      </c>
      <c r="Q80" s="14">
        <v>3.54738E-2</v>
      </c>
      <c r="R80" s="14">
        <v>3.5632900000000002E-2</v>
      </c>
      <c r="S80" s="14">
        <v>4.1036000000000003E-2</v>
      </c>
      <c r="T80" s="14">
        <v>4.3341999999999999E-2</v>
      </c>
      <c r="U80" s="13">
        <v>4.57353E-2</v>
      </c>
    </row>
    <row r="81" spans="15:21" ht="12.75" customHeight="1" x14ac:dyDescent="0.25">
      <c r="O81" s="15">
        <v>47247</v>
      </c>
      <c r="P81" s="14">
        <v>3.6728299999999998E-2</v>
      </c>
      <c r="Q81" s="14">
        <v>3.5532899999999999E-2</v>
      </c>
      <c r="R81" s="14">
        <v>3.5687000000000003E-2</v>
      </c>
      <c r="S81" s="14">
        <v>4.1146799999999997E-2</v>
      </c>
      <c r="T81" s="14">
        <v>4.3468699999999999E-2</v>
      </c>
      <c r="U81" s="13">
        <v>4.58345E-2</v>
      </c>
    </row>
    <row r="82" spans="15:21" ht="12.75" customHeight="1" x14ac:dyDescent="0.25">
      <c r="O82" s="15">
        <v>47280</v>
      </c>
      <c r="P82" s="14">
        <v>3.6727599999999999E-2</v>
      </c>
      <c r="Q82" s="14">
        <v>3.5581300000000003E-2</v>
      </c>
      <c r="R82" s="14">
        <v>3.5743400000000002E-2</v>
      </c>
      <c r="S82" s="14">
        <v>4.1270300000000003E-2</v>
      </c>
      <c r="T82" s="14">
        <v>4.36058E-2</v>
      </c>
      <c r="U82" s="13">
        <v>4.59385E-2</v>
      </c>
    </row>
    <row r="83" spans="15:21" ht="12.75" customHeight="1" x14ac:dyDescent="0.25">
      <c r="O83" s="15">
        <v>47308</v>
      </c>
      <c r="P83" s="14">
        <v>3.6707400000000001E-2</v>
      </c>
      <c r="Q83" s="14">
        <v>3.5631500000000003E-2</v>
      </c>
      <c r="R83" s="14">
        <v>3.5791099999999999E-2</v>
      </c>
      <c r="S83" s="14">
        <v>4.1384999999999998E-2</v>
      </c>
      <c r="T83" s="14">
        <v>4.3729900000000002E-2</v>
      </c>
      <c r="U83" s="13">
        <v>4.60331E-2</v>
      </c>
    </row>
    <row r="84" spans="15:21" ht="12.75" customHeight="1" x14ac:dyDescent="0.25">
      <c r="O84" s="15">
        <v>47339</v>
      </c>
      <c r="P84" s="14">
        <v>3.6703600000000003E-2</v>
      </c>
      <c r="Q84" s="14">
        <v>3.5686599999999999E-2</v>
      </c>
      <c r="R84" s="14">
        <v>3.5843800000000002E-2</v>
      </c>
      <c r="S84" s="14">
        <v>4.15156E-2</v>
      </c>
      <c r="T84" s="14">
        <v>4.3867700000000003E-2</v>
      </c>
      <c r="U84" s="13">
        <v>4.6135900000000001E-2</v>
      </c>
    </row>
    <row r="85" spans="15:21" ht="12.75" customHeight="1" x14ac:dyDescent="0.25">
      <c r="O85" s="15">
        <v>47371</v>
      </c>
      <c r="P85" s="14">
        <v>3.6717300000000001E-2</v>
      </c>
      <c r="Q85" s="14">
        <v>3.5735500000000003E-2</v>
      </c>
      <c r="R85" s="14">
        <v>3.5895400000000001E-2</v>
      </c>
      <c r="S85" s="14">
        <v>4.1651000000000001E-2</v>
      </c>
      <c r="T85" s="14">
        <v>4.40066E-2</v>
      </c>
      <c r="U85" s="13">
        <v>4.62353E-2</v>
      </c>
    </row>
    <row r="86" spans="15:21" ht="12.75" customHeight="1" x14ac:dyDescent="0.25">
      <c r="O86" s="15">
        <v>47400</v>
      </c>
      <c r="P86" s="14">
        <v>3.6704800000000003E-2</v>
      </c>
      <c r="Q86" s="14">
        <v>3.5786900000000003E-2</v>
      </c>
      <c r="R86" s="14">
        <v>3.5947E-2</v>
      </c>
      <c r="S86" s="14">
        <v>4.1788699999999998E-2</v>
      </c>
      <c r="T86" s="14">
        <v>4.4145400000000001E-2</v>
      </c>
      <c r="U86" s="13">
        <v>4.6337299999999998E-2</v>
      </c>
    </row>
    <row r="87" spans="15:21" ht="12.75" customHeight="1" x14ac:dyDescent="0.25">
      <c r="O87" s="15">
        <v>47431</v>
      </c>
      <c r="P87" s="14">
        <v>3.6710699999999999E-2</v>
      </c>
      <c r="Q87" s="14">
        <v>3.5839000000000003E-2</v>
      </c>
      <c r="R87" s="14">
        <v>3.6004500000000002E-2</v>
      </c>
      <c r="S87" s="14">
        <v>4.1938200000000002E-2</v>
      </c>
      <c r="T87" s="14">
        <v>4.4292199999999997E-2</v>
      </c>
      <c r="U87" s="13">
        <v>4.6441999999999997E-2</v>
      </c>
    </row>
    <row r="88" spans="15:21" ht="12.75" customHeight="1" x14ac:dyDescent="0.25">
      <c r="O88" s="15">
        <v>47462</v>
      </c>
      <c r="P88" s="14">
        <v>3.6735499999999997E-2</v>
      </c>
      <c r="Q88" s="14">
        <v>3.5890900000000003E-2</v>
      </c>
      <c r="R88" s="14">
        <v>3.6048700000000003E-2</v>
      </c>
      <c r="S88" s="14">
        <v>4.2100100000000001E-2</v>
      </c>
      <c r="T88" s="14">
        <v>4.4448700000000001E-2</v>
      </c>
      <c r="U88" s="13">
        <v>4.6554499999999999E-2</v>
      </c>
    </row>
    <row r="89" spans="15:21" ht="12.75" customHeight="1" x14ac:dyDescent="0.25">
      <c r="O89" s="15">
        <v>47492</v>
      </c>
      <c r="P89" s="14">
        <v>3.67368E-2</v>
      </c>
      <c r="Q89" s="14">
        <v>3.59463E-2</v>
      </c>
      <c r="R89" s="14">
        <v>3.6096299999999998E-2</v>
      </c>
      <c r="S89" s="14">
        <v>4.2258900000000002E-2</v>
      </c>
      <c r="T89" s="14">
        <v>4.4598699999999998E-2</v>
      </c>
      <c r="U89" s="13">
        <v>4.6659100000000002E-2</v>
      </c>
    </row>
    <row r="90" spans="15:21" ht="12.75" customHeight="1" x14ac:dyDescent="0.25">
      <c r="O90" s="15">
        <v>47525</v>
      </c>
      <c r="P90" s="14">
        <v>3.6759800000000002E-2</v>
      </c>
      <c r="Q90" s="14">
        <v>3.5987999999999999E-2</v>
      </c>
      <c r="R90" s="14">
        <v>3.6153999999999999E-2</v>
      </c>
      <c r="S90" s="14">
        <v>4.2443700000000001E-2</v>
      </c>
      <c r="T90" s="14">
        <v>4.4770600000000001E-2</v>
      </c>
      <c r="U90" s="13">
        <v>4.6779099999999997E-2</v>
      </c>
    </row>
    <row r="91" spans="15:21" ht="12.75" customHeight="1" x14ac:dyDescent="0.25">
      <c r="O91" s="15">
        <v>47553</v>
      </c>
      <c r="P91" s="14">
        <v>3.6793800000000002E-2</v>
      </c>
      <c r="Q91" s="14">
        <v>3.6042400000000002E-2</v>
      </c>
      <c r="R91" s="14">
        <v>3.6203300000000001E-2</v>
      </c>
      <c r="S91" s="14">
        <v>4.2614199999999998E-2</v>
      </c>
      <c r="T91" s="14">
        <v>4.4928700000000002E-2</v>
      </c>
      <c r="U91" s="13">
        <v>4.6902899999999997E-2</v>
      </c>
    </row>
    <row r="92" spans="15:21" ht="12.75" customHeight="1" x14ac:dyDescent="0.25">
      <c r="O92" s="15">
        <v>47582</v>
      </c>
      <c r="P92" s="14">
        <v>3.6804700000000003E-2</v>
      </c>
      <c r="Q92" s="14">
        <v>3.6087800000000003E-2</v>
      </c>
      <c r="R92" s="14">
        <v>3.6248799999999998E-2</v>
      </c>
      <c r="S92" s="14">
        <v>4.2785299999999998E-2</v>
      </c>
      <c r="T92" s="14">
        <v>4.5083100000000001E-2</v>
      </c>
      <c r="U92" s="13">
        <v>4.7007399999999998E-2</v>
      </c>
    </row>
    <row r="93" spans="15:21" ht="12.75" customHeight="1" x14ac:dyDescent="0.25">
      <c r="O93" s="15">
        <v>47612</v>
      </c>
      <c r="P93" s="14">
        <v>3.6835300000000001E-2</v>
      </c>
      <c r="Q93" s="14">
        <v>3.6142500000000001E-2</v>
      </c>
      <c r="R93" s="14">
        <v>3.6301100000000003E-2</v>
      </c>
      <c r="S93" s="14">
        <v>4.2972700000000003E-2</v>
      </c>
      <c r="T93" s="14">
        <v>4.5251100000000002E-2</v>
      </c>
      <c r="U93" s="13">
        <v>4.7122600000000001E-2</v>
      </c>
    </row>
    <row r="94" spans="15:21" ht="12.75" customHeight="1" x14ac:dyDescent="0.25">
      <c r="O94" s="15">
        <v>47644</v>
      </c>
      <c r="P94" s="14">
        <v>3.6883699999999998E-2</v>
      </c>
      <c r="Q94" s="14">
        <v>3.6189899999999997E-2</v>
      </c>
      <c r="R94" s="14">
        <v>3.6353900000000001E-2</v>
      </c>
      <c r="S94" s="14">
        <v>4.3173000000000003E-2</v>
      </c>
      <c r="T94" s="14">
        <v>4.5427299999999997E-2</v>
      </c>
      <c r="U94" s="13">
        <v>4.7239799999999998E-2</v>
      </c>
    </row>
    <row r="95" spans="15:21" ht="12.75" customHeight="1" x14ac:dyDescent="0.25">
      <c r="O95" s="15">
        <v>47673</v>
      </c>
      <c r="P95" s="14">
        <v>3.69079E-2</v>
      </c>
      <c r="Q95" s="14">
        <v>3.6240099999999997E-2</v>
      </c>
      <c r="R95" s="14">
        <v>3.6401599999999999E-2</v>
      </c>
      <c r="S95" s="14">
        <v>4.3364E-2</v>
      </c>
      <c r="T95" s="14">
        <v>4.5594599999999999E-2</v>
      </c>
      <c r="U95" s="13">
        <v>4.7352400000000003E-2</v>
      </c>
    </row>
    <row r="96" spans="15:21" ht="12.75" customHeight="1" x14ac:dyDescent="0.25">
      <c r="O96" s="15">
        <v>47704</v>
      </c>
      <c r="P96" s="14">
        <v>3.6949700000000002E-2</v>
      </c>
      <c r="Q96" s="14">
        <v>3.6290799999999998E-2</v>
      </c>
      <c r="R96" s="14">
        <v>3.64605E-2</v>
      </c>
      <c r="S96" s="14">
        <v>4.3569900000000002E-2</v>
      </c>
      <c r="T96" s="14">
        <v>4.5772500000000001E-2</v>
      </c>
      <c r="U96" s="13">
        <v>4.7469699999999997E-2</v>
      </c>
    </row>
    <row r="97" spans="15:21" ht="12.75" customHeight="1" x14ac:dyDescent="0.25">
      <c r="O97" s="15">
        <v>47735</v>
      </c>
      <c r="P97" s="14">
        <v>3.7007900000000003E-2</v>
      </c>
      <c r="Q97" s="14">
        <v>3.6338700000000002E-2</v>
      </c>
      <c r="R97" s="14">
        <v>3.6500499999999998E-2</v>
      </c>
      <c r="S97" s="14">
        <v>4.3772699999999998E-2</v>
      </c>
      <c r="T97" s="14">
        <v>4.59443E-2</v>
      </c>
      <c r="U97" s="13">
        <v>4.7578700000000002E-2</v>
      </c>
    </row>
    <row r="98" spans="15:21" ht="12.75" customHeight="1" x14ac:dyDescent="0.25">
      <c r="O98" s="15">
        <v>47765</v>
      </c>
      <c r="P98" s="14">
        <v>3.7043199999999998E-2</v>
      </c>
      <c r="Q98" s="14">
        <v>3.6398100000000003E-2</v>
      </c>
      <c r="R98" s="14">
        <v>3.6552099999999997E-2</v>
      </c>
      <c r="S98" s="14">
        <v>4.3982399999999998E-2</v>
      </c>
      <c r="T98" s="14">
        <v>4.61226E-2</v>
      </c>
      <c r="U98" s="13">
        <v>4.7695300000000003E-2</v>
      </c>
    </row>
    <row r="99" spans="15:21" ht="12.75" customHeight="1" x14ac:dyDescent="0.25">
      <c r="O99" s="15">
        <v>47798</v>
      </c>
      <c r="P99" s="14">
        <v>3.71002E-2</v>
      </c>
      <c r="Q99" s="14">
        <v>3.6442599999999999E-2</v>
      </c>
      <c r="R99" s="14">
        <v>3.6607399999999998E-2</v>
      </c>
      <c r="S99" s="14">
        <v>4.4211300000000002E-2</v>
      </c>
      <c r="T99" s="14">
        <v>4.6313899999999998E-2</v>
      </c>
      <c r="U99" s="13">
        <v>4.7816600000000001E-2</v>
      </c>
    </row>
    <row r="100" spans="15:21" ht="12.75" customHeight="1" x14ac:dyDescent="0.25">
      <c r="O100" s="15">
        <v>47826</v>
      </c>
      <c r="P100" s="14">
        <v>3.71639E-2</v>
      </c>
      <c r="Q100" s="14">
        <v>3.6488800000000002E-2</v>
      </c>
      <c r="R100" s="14">
        <v>3.6648500000000001E-2</v>
      </c>
      <c r="S100" s="14">
        <v>4.44132E-2</v>
      </c>
      <c r="T100" s="14">
        <v>4.6482500000000003E-2</v>
      </c>
      <c r="U100" s="13">
        <v>4.7924799999999997E-2</v>
      </c>
    </row>
    <row r="101" spans="15:21" ht="12.75" customHeight="1" x14ac:dyDescent="0.25">
      <c r="O101" s="15">
        <v>47857</v>
      </c>
      <c r="P101" s="14">
        <v>3.72112E-2</v>
      </c>
      <c r="Q101" s="14">
        <v>3.6541400000000002E-2</v>
      </c>
      <c r="R101" s="14">
        <v>3.6695899999999997E-2</v>
      </c>
      <c r="S101" s="14">
        <v>4.4633600000000002E-2</v>
      </c>
      <c r="T101" s="14">
        <v>4.6663700000000002E-2</v>
      </c>
      <c r="U101" s="13">
        <v>4.8037200000000002E-2</v>
      </c>
    </row>
    <row r="102" spans="15:21" ht="12.75" customHeight="1" x14ac:dyDescent="0.25">
      <c r="O102" s="15">
        <v>47889</v>
      </c>
      <c r="P102" s="14">
        <v>3.7273100000000003E-2</v>
      </c>
      <c r="Q102" s="14">
        <v>3.6582200000000002E-2</v>
      </c>
      <c r="R102" s="14">
        <v>3.6750100000000001E-2</v>
      </c>
      <c r="S102" s="14">
        <v>4.4866400000000001E-2</v>
      </c>
      <c r="T102" s="14">
        <v>4.6854199999999999E-2</v>
      </c>
      <c r="U102" s="13">
        <v>4.8155499999999997E-2</v>
      </c>
    </row>
    <row r="103" spans="15:21" ht="12.75" customHeight="1" x14ac:dyDescent="0.25">
      <c r="O103" s="15">
        <v>47917</v>
      </c>
      <c r="P103" s="14">
        <v>3.7351700000000002E-2</v>
      </c>
      <c r="Q103" s="14">
        <v>3.6635000000000001E-2</v>
      </c>
      <c r="R103" s="14">
        <v>3.6797700000000003E-2</v>
      </c>
      <c r="S103" s="14">
        <v>4.5106399999999998E-2</v>
      </c>
      <c r="T103" s="14">
        <v>4.7031000000000003E-2</v>
      </c>
      <c r="U103" s="13">
        <v>4.8268499999999999E-2</v>
      </c>
    </row>
    <row r="104" spans="15:21" ht="12.75" customHeight="1" x14ac:dyDescent="0.25">
      <c r="O104" s="15">
        <v>47947</v>
      </c>
      <c r="P104" s="14">
        <v>3.74045E-2</v>
      </c>
      <c r="Q104" s="14">
        <v>3.6680200000000003E-2</v>
      </c>
      <c r="R104" s="14">
        <v>3.6843099999999997E-2</v>
      </c>
      <c r="S104" s="14">
        <v>4.5325200000000003E-2</v>
      </c>
      <c r="T104" s="14">
        <v>4.7206600000000001E-2</v>
      </c>
      <c r="U104" s="13">
        <v>4.8373800000000002E-2</v>
      </c>
    </row>
    <row r="105" spans="15:21" ht="12.75" customHeight="1" x14ac:dyDescent="0.25">
      <c r="O105" s="15">
        <v>47977</v>
      </c>
      <c r="P105" s="14">
        <v>3.7471299999999999E-2</v>
      </c>
      <c r="Q105" s="14">
        <v>3.6730600000000002E-2</v>
      </c>
      <c r="R105" s="14">
        <v>3.6899000000000001E-2</v>
      </c>
      <c r="S105" s="14">
        <v>4.5550899999999998E-2</v>
      </c>
      <c r="T105" s="14">
        <v>4.7388E-2</v>
      </c>
      <c r="U105" s="13">
        <v>4.8483900000000003E-2</v>
      </c>
    </row>
    <row r="106" spans="15:21" ht="12.75" customHeight="1" x14ac:dyDescent="0.25">
      <c r="O106" s="15">
        <v>48008</v>
      </c>
      <c r="P106" s="14">
        <v>3.7552700000000001E-2</v>
      </c>
      <c r="Q106" s="14">
        <v>3.67771E-2</v>
      </c>
      <c r="R106" s="14">
        <v>3.6942999999999997E-2</v>
      </c>
      <c r="S106" s="14">
        <v>4.5779E-2</v>
      </c>
      <c r="T106" s="14">
        <v>4.7568399999999997E-2</v>
      </c>
      <c r="U106" s="13">
        <v>4.8589399999999998E-2</v>
      </c>
    </row>
    <row r="107" spans="15:21" ht="12.75" customHeight="1" x14ac:dyDescent="0.25">
      <c r="O107" s="15">
        <v>48038</v>
      </c>
      <c r="P107" s="14">
        <v>3.7613800000000003E-2</v>
      </c>
      <c r="Q107" s="14">
        <v>3.68326E-2</v>
      </c>
      <c r="R107" s="14">
        <v>3.6990599999999998E-2</v>
      </c>
      <c r="S107" s="14">
        <v>4.6005900000000002E-2</v>
      </c>
      <c r="T107" s="14">
        <v>4.7748199999999998E-2</v>
      </c>
      <c r="U107" s="13">
        <v>4.86959E-2</v>
      </c>
    </row>
    <row r="108" spans="15:21" ht="12.75" customHeight="1" x14ac:dyDescent="0.25">
      <c r="O108" s="15">
        <v>48071</v>
      </c>
      <c r="P108" s="14">
        <v>3.7697000000000001E-2</v>
      </c>
      <c r="Q108" s="14">
        <v>3.6879200000000001E-2</v>
      </c>
      <c r="R108" s="14">
        <v>3.7045399999999999E-2</v>
      </c>
      <c r="S108" s="14">
        <v>4.62522E-2</v>
      </c>
      <c r="T108" s="14">
        <v>4.79411E-2</v>
      </c>
      <c r="U108" s="13">
        <v>4.88069E-2</v>
      </c>
    </row>
    <row r="109" spans="15:21" ht="12.75" customHeight="1" x14ac:dyDescent="0.25">
      <c r="O109" s="15">
        <v>48100</v>
      </c>
      <c r="P109" s="14">
        <v>3.7784699999999997E-2</v>
      </c>
      <c r="Q109" s="14">
        <v>3.6922099999999999E-2</v>
      </c>
      <c r="R109" s="14">
        <v>3.7085800000000002E-2</v>
      </c>
      <c r="S109" s="14">
        <v>4.6460700000000001E-2</v>
      </c>
      <c r="T109" s="14">
        <v>4.8100499999999997E-2</v>
      </c>
      <c r="U109" s="13">
        <v>4.8893300000000001E-2</v>
      </c>
    </row>
    <row r="110" spans="15:21" ht="12.75" customHeight="1" x14ac:dyDescent="0.25">
      <c r="O110" s="15">
        <v>48130</v>
      </c>
      <c r="P110" s="14">
        <v>3.7854699999999998E-2</v>
      </c>
      <c r="Q110" s="14">
        <v>3.69745E-2</v>
      </c>
      <c r="R110" s="14">
        <v>3.7135599999999998E-2</v>
      </c>
      <c r="S110" s="14">
        <v>4.6686499999999999E-2</v>
      </c>
      <c r="T110" s="14">
        <v>4.8275699999999998E-2</v>
      </c>
      <c r="U110" s="13">
        <v>4.8992500000000001E-2</v>
      </c>
    </row>
    <row r="111" spans="15:21" ht="12.75" customHeight="1" x14ac:dyDescent="0.25">
      <c r="O111" s="15">
        <v>48162</v>
      </c>
      <c r="P111" s="14">
        <v>3.7938800000000002E-2</v>
      </c>
      <c r="Q111" s="14">
        <v>3.7019099999999999E-2</v>
      </c>
      <c r="R111" s="14">
        <v>3.7185700000000002E-2</v>
      </c>
      <c r="S111" s="14">
        <v>4.6920000000000003E-2</v>
      </c>
      <c r="T111" s="14">
        <v>4.8453700000000002E-2</v>
      </c>
      <c r="U111" s="13">
        <v>4.9088399999999997E-2</v>
      </c>
    </row>
    <row r="112" spans="15:21" ht="12.75" customHeight="1" x14ac:dyDescent="0.25">
      <c r="O112" s="15">
        <v>48191</v>
      </c>
      <c r="P112" s="14">
        <v>3.80408E-2</v>
      </c>
      <c r="Q112" s="14">
        <v>3.70669E-2</v>
      </c>
      <c r="R112" s="14">
        <v>3.7228299999999999E-2</v>
      </c>
      <c r="S112" s="14">
        <v>4.7135900000000001E-2</v>
      </c>
      <c r="T112" s="14">
        <v>4.8618799999999997E-2</v>
      </c>
      <c r="U112" s="13">
        <v>4.9178699999999999E-2</v>
      </c>
    </row>
    <row r="113" spans="15:21" ht="12.75" customHeight="1" x14ac:dyDescent="0.25">
      <c r="O113" s="15">
        <v>48222</v>
      </c>
      <c r="P113" s="14">
        <v>3.81115E-2</v>
      </c>
      <c r="Q113" s="14">
        <v>3.7115000000000002E-2</v>
      </c>
      <c r="R113" s="14">
        <v>3.72766E-2</v>
      </c>
      <c r="S113" s="14">
        <v>4.7358499999999998E-2</v>
      </c>
      <c r="T113" s="14">
        <v>4.87859E-2</v>
      </c>
      <c r="U113" s="13">
        <v>4.92649E-2</v>
      </c>
    </row>
    <row r="114" spans="15:21" ht="12.75" customHeight="1" x14ac:dyDescent="0.25">
      <c r="O114" s="15">
        <v>48253</v>
      </c>
      <c r="P114" s="14">
        <v>3.81909E-2</v>
      </c>
      <c r="Q114" s="14">
        <v>3.7157599999999999E-2</v>
      </c>
      <c r="R114" s="14">
        <v>3.7324700000000002E-2</v>
      </c>
      <c r="S114" s="14">
        <v>4.7581699999999998E-2</v>
      </c>
      <c r="T114" s="14">
        <v>4.8953099999999999E-2</v>
      </c>
      <c r="U114" s="13">
        <v>4.93508E-2</v>
      </c>
    </row>
    <row r="115" spans="15:21" ht="12.75" customHeight="1" x14ac:dyDescent="0.25">
      <c r="O115" s="15">
        <v>48282</v>
      </c>
      <c r="P115" s="14">
        <v>3.8283200000000003E-2</v>
      </c>
      <c r="Q115" s="14">
        <v>3.7207700000000003E-2</v>
      </c>
      <c r="R115" s="14">
        <v>3.7372200000000001E-2</v>
      </c>
      <c r="S115" s="14">
        <v>4.7766099999999999E-2</v>
      </c>
      <c r="T115" s="14">
        <v>4.9092999999999998E-2</v>
      </c>
      <c r="U115" s="13">
        <v>4.9421699999999999E-2</v>
      </c>
    </row>
    <row r="116" spans="15:21" ht="12.75" customHeight="1" x14ac:dyDescent="0.25">
      <c r="O116" s="15">
        <v>48313</v>
      </c>
      <c r="P116" s="14">
        <v>3.8341100000000003E-2</v>
      </c>
      <c r="Q116" s="14">
        <v>3.7255299999999998E-2</v>
      </c>
      <c r="R116" s="14">
        <v>3.7417300000000001E-2</v>
      </c>
      <c r="S116" s="14">
        <v>4.7980399999999999E-2</v>
      </c>
      <c r="T116" s="14">
        <v>4.9250000000000002E-2</v>
      </c>
      <c r="U116" s="13">
        <v>4.9496400000000003E-2</v>
      </c>
    </row>
    <row r="117" spans="15:21" ht="12.75" customHeight="1" x14ac:dyDescent="0.25">
      <c r="O117" s="15">
        <v>48344</v>
      </c>
      <c r="P117" s="14">
        <v>3.8404800000000003E-2</v>
      </c>
      <c r="Q117" s="14">
        <v>3.7302799999999997E-2</v>
      </c>
      <c r="R117" s="14">
        <v>3.74677E-2</v>
      </c>
      <c r="S117" s="14">
        <v>4.8197200000000003E-2</v>
      </c>
      <c r="T117" s="14">
        <v>4.9409599999999998E-2</v>
      </c>
      <c r="U117" s="13">
        <v>4.9573399999999997E-2</v>
      </c>
    </row>
    <row r="118" spans="15:21" ht="12.75" customHeight="1" x14ac:dyDescent="0.25">
      <c r="O118" s="15">
        <v>48374</v>
      </c>
      <c r="P118" s="14">
        <v>3.8476999999999997E-2</v>
      </c>
      <c r="Q118" s="14">
        <v>3.7345900000000001E-2</v>
      </c>
      <c r="R118" s="14">
        <v>3.7513600000000001E-2</v>
      </c>
      <c r="S118" s="14">
        <v>4.8397000000000003E-2</v>
      </c>
      <c r="T118" s="14">
        <v>4.9553199999999999E-2</v>
      </c>
      <c r="U118" s="13">
        <v>4.9636899999999998E-2</v>
      </c>
    </row>
    <row r="119" spans="15:21" ht="12.75" customHeight="1" x14ac:dyDescent="0.25">
      <c r="O119" s="15">
        <v>48404</v>
      </c>
      <c r="P119" s="14">
        <v>3.85116E-2</v>
      </c>
      <c r="Q119" s="14">
        <v>3.7394299999999998E-2</v>
      </c>
      <c r="R119" s="14">
        <v>3.75676E-2</v>
      </c>
      <c r="S119" s="14">
        <v>4.85989E-2</v>
      </c>
      <c r="T119" s="14">
        <v>4.9699199999999999E-2</v>
      </c>
      <c r="U119" s="13">
        <v>4.9702499999999997E-2</v>
      </c>
    </row>
    <row r="120" spans="15:21" ht="12.75" customHeight="1" x14ac:dyDescent="0.25">
      <c r="O120" s="15">
        <v>48435</v>
      </c>
      <c r="P120" s="14">
        <v>3.85502E-2</v>
      </c>
      <c r="Q120" s="14">
        <v>3.7441299999999997E-2</v>
      </c>
      <c r="R120" s="14">
        <v>3.7606599999999997E-2</v>
      </c>
      <c r="S120" s="14">
        <v>4.8799500000000003E-2</v>
      </c>
      <c r="T120" s="14">
        <v>4.98416E-2</v>
      </c>
      <c r="U120" s="13">
        <v>4.9761699999999999E-2</v>
      </c>
    </row>
    <row r="121" spans="15:21" ht="12.75" customHeight="1" x14ac:dyDescent="0.25">
      <c r="O121" s="15">
        <v>48466</v>
      </c>
      <c r="P121" s="14">
        <v>3.8594400000000001E-2</v>
      </c>
      <c r="Q121" s="14">
        <v>3.7493600000000002E-2</v>
      </c>
      <c r="R121" s="14">
        <v>3.7650799999999998E-2</v>
      </c>
      <c r="S121" s="14">
        <v>4.8985500000000001E-2</v>
      </c>
      <c r="T121" s="14">
        <v>4.9969E-2</v>
      </c>
      <c r="U121" s="13">
        <v>4.9806099999999999E-2</v>
      </c>
    </row>
    <row r="122" spans="15:21" ht="12.75" customHeight="1" x14ac:dyDescent="0.25">
      <c r="O122" s="15">
        <v>48498</v>
      </c>
      <c r="P122" s="14">
        <v>3.86028E-2</v>
      </c>
      <c r="Q122" s="14">
        <v>3.7538000000000002E-2</v>
      </c>
      <c r="R122" s="14">
        <v>3.7702399999999997E-2</v>
      </c>
      <c r="S122" s="14">
        <v>4.9184600000000002E-2</v>
      </c>
      <c r="T122" s="14">
        <v>5.0108199999999999E-2</v>
      </c>
      <c r="U122" s="13">
        <v>4.9859399999999998E-2</v>
      </c>
    </row>
    <row r="123" spans="15:21" ht="12.75" customHeight="1" thickBot="1" x14ac:dyDescent="0.3">
      <c r="O123" s="12">
        <v>48527</v>
      </c>
      <c r="P123" s="11">
        <v>3.8619199999999999E-2</v>
      </c>
      <c r="Q123" s="11">
        <v>3.7576900000000003E-2</v>
      </c>
      <c r="R123" s="11">
        <v>3.7742499999999998E-2</v>
      </c>
      <c r="S123" s="11">
        <v>4.93537E-2</v>
      </c>
      <c r="T123" s="11">
        <v>5.0222900000000001E-2</v>
      </c>
      <c r="U123" s="10">
        <v>4.9896200000000002E-2</v>
      </c>
    </row>
  </sheetData>
  <mergeCells count="1">
    <mergeCell ref="B37:M41"/>
  </mergeCells>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3"/>
  <sheetViews>
    <sheetView workbookViewId="0">
      <selection activeCell="P3" sqref="P3"/>
    </sheetView>
  </sheetViews>
  <sheetFormatPr defaultColWidth="9.140625" defaultRowHeight="12.75" customHeight="1" x14ac:dyDescent="0.2"/>
  <cols>
    <col min="1" max="14" width="9.140625" style="9"/>
    <col min="15" max="15" width="11.85546875" style="9" customWidth="1"/>
    <col min="16" max="16" width="32.42578125" style="9" customWidth="1"/>
    <col min="17" max="16384" width="9.140625" style="9"/>
  </cols>
  <sheetData>
    <row r="1" spans="2:16" ht="12.75" customHeight="1" thickBot="1" x14ac:dyDescent="0.25"/>
    <row r="2" spans="2:16" ht="12.75" customHeight="1" x14ac:dyDescent="0.25">
      <c r="O2" s="22" t="s">
        <v>51</v>
      </c>
      <c r="P2" s="20" t="s">
        <v>50</v>
      </c>
    </row>
    <row r="3" spans="2:16" ht="12.75" customHeight="1" x14ac:dyDescent="0.25">
      <c r="O3" s="15">
        <v>44874</v>
      </c>
      <c r="P3" s="13">
        <v>3.8763400000000003E-2</v>
      </c>
    </row>
    <row r="4" spans="2:16" ht="12.75" customHeight="1" x14ac:dyDescent="0.25">
      <c r="O4" s="15">
        <v>44904</v>
      </c>
      <c r="P4" s="13">
        <v>4.4178000000000002E-2</v>
      </c>
    </row>
    <row r="5" spans="2:16" ht="12.75" customHeight="1" x14ac:dyDescent="0.25">
      <c r="O5" s="15">
        <v>44935</v>
      </c>
      <c r="P5" s="13">
        <v>4.8387399999999997E-2</v>
      </c>
    </row>
    <row r="6" spans="2:16" ht="12.75" customHeight="1" x14ac:dyDescent="0.25">
      <c r="O6" s="15">
        <v>44966</v>
      </c>
      <c r="P6" s="13">
        <v>5.1280199999999998E-2</v>
      </c>
    </row>
    <row r="7" spans="2:16" ht="12.75" customHeight="1" x14ac:dyDescent="0.25">
      <c r="O7" s="15">
        <v>44994</v>
      </c>
      <c r="P7" s="13">
        <v>5.2745899999999998E-2</v>
      </c>
    </row>
    <row r="8" spans="2:16" ht="12.75" customHeight="1" x14ac:dyDescent="0.25">
      <c r="B8" s="19" t="s">
        <v>50</v>
      </c>
      <c r="O8" s="15">
        <v>45026</v>
      </c>
      <c r="P8" s="13">
        <v>5.3147300000000001E-2</v>
      </c>
    </row>
    <row r="9" spans="2:16" ht="12.75" customHeight="1" x14ac:dyDescent="0.25">
      <c r="B9" s="18" t="s">
        <v>43</v>
      </c>
      <c r="O9" s="15">
        <v>45055</v>
      </c>
      <c r="P9" s="13">
        <v>5.2896499999999999E-2</v>
      </c>
    </row>
    <row r="10" spans="2:16" ht="12.75" customHeight="1" x14ac:dyDescent="0.25">
      <c r="O10" s="15">
        <v>45086</v>
      </c>
      <c r="P10" s="13">
        <v>5.2453199999999998E-2</v>
      </c>
    </row>
    <row r="11" spans="2:16" ht="12.75" customHeight="1" x14ac:dyDescent="0.25">
      <c r="O11" s="15">
        <v>45117</v>
      </c>
      <c r="P11" s="13">
        <v>5.20568E-2</v>
      </c>
    </row>
    <row r="12" spans="2:16" ht="12.75" customHeight="1" x14ac:dyDescent="0.25">
      <c r="O12" s="15">
        <v>45147</v>
      </c>
      <c r="P12" s="13">
        <v>5.1766600000000003E-2</v>
      </c>
    </row>
    <row r="13" spans="2:16" ht="12.75" customHeight="1" x14ac:dyDescent="0.25">
      <c r="O13" s="15">
        <v>45180</v>
      </c>
      <c r="P13" s="13">
        <v>5.1442399999999999E-2</v>
      </c>
    </row>
    <row r="14" spans="2:16" ht="12.75" customHeight="1" x14ac:dyDescent="0.25">
      <c r="O14" s="15">
        <v>45208</v>
      </c>
      <c r="P14" s="13">
        <v>5.1048400000000001E-2</v>
      </c>
    </row>
    <row r="15" spans="2:16" ht="12.75" customHeight="1" x14ac:dyDescent="0.25">
      <c r="O15" s="15">
        <v>45239</v>
      </c>
      <c r="P15" s="13">
        <v>5.0453499999999998E-2</v>
      </c>
    </row>
    <row r="16" spans="2:16" ht="12.75" customHeight="1" x14ac:dyDescent="0.25">
      <c r="O16" s="15">
        <v>45271</v>
      </c>
      <c r="P16" s="13">
        <v>4.9702400000000001E-2</v>
      </c>
    </row>
    <row r="17" spans="15:16" ht="12.75" customHeight="1" x14ac:dyDescent="0.25">
      <c r="O17" s="15">
        <v>45300</v>
      </c>
      <c r="P17" s="13">
        <v>4.8916399999999999E-2</v>
      </c>
    </row>
    <row r="18" spans="15:16" ht="12.75" customHeight="1" x14ac:dyDescent="0.25">
      <c r="O18" s="15">
        <v>45331</v>
      </c>
      <c r="P18" s="13">
        <v>4.7984300000000001E-2</v>
      </c>
    </row>
    <row r="19" spans="15:16" ht="12.75" customHeight="1" x14ac:dyDescent="0.25">
      <c r="O19" s="15">
        <v>45362</v>
      </c>
      <c r="P19" s="13">
        <v>4.69107E-2</v>
      </c>
    </row>
    <row r="20" spans="15:16" ht="12.75" customHeight="1" x14ac:dyDescent="0.25">
      <c r="O20" s="15">
        <v>45391</v>
      </c>
      <c r="P20" s="13">
        <v>4.5885000000000002E-2</v>
      </c>
    </row>
    <row r="21" spans="15:16" ht="12.75" customHeight="1" x14ac:dyDescent="0.25">
      <c r="O21" s="15">
        <v>45421</v>
      </c>
      <c r="P21" s="13">
        <v>4.48046E-2</v>
      </c>
    </row>
    <row r="22" spans="15:16" ht="12.75" customHeight="1" x14ac:dyDescent="0.25">
      <c r="O22" s="15">
        <v>45453</v>
      </c>
      <c r="P22" s="13">
        <v>4.38261E-2</v>
      </c>
    </row>
    <row r="23" spans="15:16" ht="12.75" customHeight="1" x14ac:dyDescent="0.25">
      <c r="O23" s="15">
        <v>45482</v>
      </c>
      <c r="P23" s="13">
        <v>4.2867099999999998E-2</v>
      </c>
    </row>
    <row r="24" spans="15:16" ht="12.75" customHeight="1" x14ac:dyDescent="0.25">
      <c r="O24" s="15">
        <v>45513</v>
      </c>
      <c r="P24" s="13">
        <v>4.2089599999999998E-2</v>
      </c>
    </row>
    <row r="25" spans="15:16" ht="12.75" customHeight="1" x14ac:dyDescent="0.25">
      <c r="O25" s="15">
        <v>45544</v>
      </c>
      <c r="P25" s="13">
        <v>4.1486500000000003E-2</v>
      </c>
    </row>
    <row r="26" spans="15:16" ht="12.75" customHeight="1" x14ac:dyDescent="0.25">
      <c r="O26" s="15">
        <v>45574</v>
      </c>
      <c r="P26" s="13">
        <v>4.0956699999999999E-2</v>
      </c>
    </row>
    <row r="27" spans="15:16" ht="12.75" customHeight="1" x14ac:dyDescent="0.25">
      <c r="O27" s="15">
        <v>45607</v>
      </c>
      <c r="P27" s="13">
        <v>4.0552999999999999E-2</v>
      </c>
    </row>
    <row r="28" spans="15:16" ht="12.75" customHeight="1" x14ac:dyDescent="0.25">
      <c r="O28" s="15">
        <v>45635</v>
      </c>
      <c r="P28" s="13">
        <v>4.0284800000000003E-2</v>
      </c>
    </row>
    <row r="29" spans="15:16" ht="12.75" customHeight="1" x14ac:dyDescent="0.25">
      <c r="O29" s="15">
        <v>45666</v>
      </c>
      <c r="P29" s="13">
        <v>3.9990199999999997E-2</v>
      </c>
    </row>
    <row r="30" spans="15:16" ht="12.75" customHeight="1" x14ac:dyDescent="0.25">
      <c r="O30" s="15">
        <v>45698</v>
      </c>
      <c r="P30" s="13">
        <v>3.9749100000000002E-2</v>
      </c>
    </row>
    <row r="31" spans="15:16" ht="12.75" customHeight="1" x14ac:dyDescent="0.25">
      <c r="O31" s="15">
        <v>45726</v>
      </c>
      <c r="P31" s="13">
        <v>3.9523500000000003E-2</v>
      </c>
    </row>
    <row r="32" spans="15:16" ht="12.75" customHeight="1" x14ac:dyDescent="0.25">
      <c r="O32" s="15">
        <v>45756</v>
      </c>
      <c r="P32" s="13">
        <v>3.9260200000000002E-2</v>
      </c>
    </row>
    <row r="33" spans="2:16" ht="12.75" customHeight="1" x14ac:dyDescent="0.25">
      <c r="O33" s="15">
        <v>45786</v>
      </c>
      <c r="P33" s="13">
        <v>3.90176E-2</v>
      </c>
    </row>
    <row r="34" spans="2:16" ht="12.75" customHeight="1" x14ac:dyDescent="0.25">
      <c r="O34" s="15">
        <v>45817</v>
      </c>
      <c r="P34" s="13">
        <v>3.8794599999999999E-2</v>
      </c>
    </row>
    <row r="35" spans="2:16" ht="12.75" customHeight="1" x14ac:dyDescent="0.25">
      <c r="B35" s="17" t="s">
        <v>42</v>
      </c>
      <c r="F35" s="16" t="s">
        <v>41</v>
      </c>
      <c r="O35" s="15">
        <v>45847</v>
      </c>
      <c r="P35" s="13">
        <v>3.8529800000000003E-2</v>
      </c>
    </row>
    <row r="36" spans="2:16" ht="12.75" customHeight="1" x14ac:dyDescent="0.25">
      <c r="O36" s="15">
        <v>45880</v>
      </c>
      <c r="P36" s="13">
        <v>3.82756E-2</v>
      </c>
    </row>
    <row r="37" spans="2:16" ht="12.75" customHeight="1" x14ac:dyDescent="0.25">
      <c r="B37" s="161" t="s">
        <v>40</v>
      </c>
      <c r="C37" s="162"/>
      <c r="D37" s="162"/>
      <c r="E37" s="162"/>
      <c r="F37" s="162"/>
      <c r="G37" s="162"/>
      <c r="H37" s="162"/>
      <c r="I37" s="162"/>
      <c r="J37" s="162"/>
      <c r="K37" s="162"/>
      <c r="L37" s="162"/>
      <c r="M37" s="162"/>
      <c r="O37" s="15">
        <v>45909</v>
      </c>
      <c r="P37" s="13">
        <v>3.8067799999999999E-2</v>
      </c>
    </row>
    <row r="38" spans="2:16" ht="12.75" customHeight="1" x14ac:dyDescent="0.25">
      <c r="B38" s="162"/>
      <c r="C38" s="162"/>
      <c r="D38" s="162"/>
      <c r="E38" s="162"/>
      <c r="F38" s="162"/>
      <c r="G38" s="162"/>
      <c r="H38" s="162"/>
      <c r="I38" s="162"/>
      <c r="J38" s="162"/>
      <c r="K38" s="162"/>
      <c r="L38" s="162"/>
      <c r="M38" s="162"/>
      <c r="O38" s="15">
        <v>45939</v>
      </c>
      <c r="P38" s="13">
        <v>3.7830099999999998E-2</v>
      </c>
    </row>
    <row r="39" spans="2:16" ht="12.75" customHeight="1" x14ac:dyDescent="0.25">
      <c r="B39" s="162"/>
      <c r="C39" s="162"/>
      <c r="D39" s="162"/>
      <c r="E39" s="162"/>
      <c r="F39" s="162"/>
      <c r="G39" s="162"/>
      <c r="H39" s="162"/>
      <c r="I39" s="162"/>
      <c r="J39" s="162"/>
      <c r="K39" s="162"/>
      <c r="L39" s="162"/>
      <c r="M39" s="162"/>
      <c r="O39" s="15">
        <v>45971</v>
      </c>
      <c r="P39" s="13">
        <v>3.7623499999999997E-2</v>
      </c>
    </row>
    <row r="40" spans="2:16" ht="12.75" customHeight="1" x14ac:dyDescent="0.25">
      <c r="B40" s="162"/>
      <c r="C40" s="162"/>
      <c r="D40" s="162"/>
      <c r="E40" s="162"/>
      <c r="F40" s="162"/>
      <c r="G40" s="162"/>
      <c r="H40" s="162"/>
      <c r="I40" s="162"/>
      <c r="J40" s="162"/>
      <c r="K40" s="162"/>
      <c r="L40" s="162"/>
      <c r="M40" s="162"/>
      <c r="O40" s="15">
        <v>46000</v>
      </c>
      <c r="P40" s="13">
        <v>3.7431600000000002E-2</v>
      </c>
    </row>
    <row r="41" spans="2:16" ht="12.75" customHeight="1" x14ac:dyDescent="0.25">
      <c r="B41" s="162"/>
      <c r="C41" s="162"/>
      <c r="D41" s="162"/>
      <c r="E41" s="162"/>
      <c r="F41" s="162"/>
      <c r="G41" s="162"/>
      <c r="H41" s="162"/>
      <c r="I41" s="162"/>
      <c r="J41" s="162"/>
      <c r="K41" s="162"/>
      <c r="L41" s="162"/>
      <c r="M41" s="162"/>
      <c r="O41" s="15">
        <v>46031</v>
      </c>
      <c r="P41" s="13">
        <v>3.7236999999999999E-2</v>
      </c>
    </row>
    <row r="42" spans="2:16" ht="12.75" customHeight="1" x14ac:dyDescent="0.25">
      <c r="O42" s="15">
        <v>46062</v>
      </c>
      <c r="P42" s="13">
        <v>3.7077800000000001E-2</v>
      </c>
    </row>
    <row r="43" spans="2:16" ht="12.75" customHeight="1" x14ac:dyDescent="0.25">
      <c r="O43" s="15">
        <v>46090</v>
      </c>
      <c r="P43" s="13">
        <v>3.6942000000000003E-2</v>
      </c>
    </row>
    <row r="44" spans="2:16" ht="12.75" customHeight="1" x14ac:dyDescent="0.25">
      <c r="O44" s="15">
        <v>46121</v>
      </c>
      <c r="P44" s="13">
        <v>3.6789099999999998E-2</v>
      </c>
    </row>
    <row r="45" spans="2:16" ht="12.75" customHeight="1" x14ac:dyDescent="0.25">
      <c r="O45" s="15">
        <v>46153</v>
      </c>
      <c r="P45" s="13">
        <v>3.6663300000000003E-2</v>
      </c>
    </row>
    <row r="46" spans="2:16" ht="12.75" customHeight="1" x14ac:dyDescent="0.25">
      <c r="O46" s="15">
        <v>46182</v>
      </c>
      <c r="P46" s="13">
        <v>3.6575700000000003E-2</v>
      </c>
    </row>
    <row r="47" spans="2:16" ht="12.75" customHeight="1" x14ac:dyDescent="0.25">
      <c r="O47" s="15">
        <v>46212</v>
      </c>
      <c r="P47" s="13">
        <v>3.64687E-2</v>
      </c>
    </row>
    <row r="48" spans="2:16" ht="12.75" customHeight="1" x14ac:dyDescent="0.25">
      <c r="O48" s="15">
        <v>46244</v>
      </c>
      <c r="P48" s="13">
        <v>3.63898E-2</v>
      </c>
    </row>
    <row r="49" spans="15:16" ht="12.75" customHeight="1" x14ac:dyDescent="0.25">
      <c r="O49" s="15">
        <v>46274</v>
      </c>
      <c r="P49" s="13">
        <v>3.6329199999999999E-2</v>
      </c>
    </row>
    <row r="50" spans="15:16" ht="12.75" customHeight="1" x14ac:dyDescent="0.25">
      <c r="O50" s="15">
        <v>46304</v>
      </c>
      <c r="P50" s="13">
        <v>3.6252699999999999E-2</v>
      </c>
    </row>
    <row r="51" spans="15:16" ht="12.75" customHeight="1" x14ac:dyDescent="0.25">
      <c r="O51" s="15">
        <v>46335</v>
      </c>
      <c r="P51" s="13">
        <v>3.6202900000000003E-2</v>
      </c>
    </row>
    <row r="52" spans="15:16" ht="12.75" customHeight="1" x14ac:dyDescent="0.25">
      <c r="O52" s="15">
        <v>46365</v>
      </c>
      <c r="P52" s="13">
        <v>3.6178399999999999E-2</v>
      </c>
    </row>
    <row r="53" spans="15:16" ht="12.75" customHeight="1" x14ac:dyDescent="0.25">
      <c r="O53" s="15">
        <v>46398</v>
      </c>
      <c r="P53" s="13">
        <v>3.6141399999999997E-2</v>
      </c>
    </row>
    <row r="54" spans="15:16" ht="12.75" customHeight="1" x14ac:dyDescent="0.25">
      <c r="O54" s="15">
        <v>46427</v>
      </c>
      <c r="P54" s="13">
        <v>3.61362E-2</v>
      </c>
    </row>
    <row r="55" spans="15:16" ht="12.75" customHeight="1" x14ac:dyDescent="0.25">
      <c r="O55" s="15">
        <v>46455</v>
      </c>
      <c r="P55" s="13">
        <v>3.6157599999999998E-2</v>
      </c>
    </row>
    <row r="56" spans="15:16" ht="12.75" customHeight="1" x14ac:dyDescent="0.25">
      <c r="O56" s="15">
        <v>46486</v>
      </c>
      <c r="P56" s="13">
        <v>3.6164099999999998E-2</v>
      </c>
    </row>
    <row r="57" spans="15:16" ht="12.75" customHeight="1" x14ac:dyDescent="0.25">
      <c r="O57" s="15">
        <v>46517</v>
      </c>
      <c r="P57" s="13">
        <v>3.6198099999999997E-2</v>
      </c>
    </row>
    <row r="58" spans="15:16" ht="12.75" customHeight="1" x14ac:dyDescent="0.25">
      <c r="O58" s="15">
        <v>46547</v>
      </c>
      <c r="P58" s="13">
        <v>3.6261000000000002E-2</v>
      </c>
    </row>
    <row r="59" spans="15:16" ht="12.75" customHeight="1" x14ac:dyDescent="0.25">
      <c r="O59" s="15">
        <v>46577</v>
      </c>
      <c r="P59" s="13">
        <v>3.6303099999999998E-2</v>
      </c>
    </row>
    <row r="60" spans="15:16" ht="12.75" customHeight="1" x14ac:dyDescent="0.25">
      <c r="O60" s="15">
        <v>46608</v>
      </c>
      <c r="P60" s="13">
        <v>3.6367400000000001E-2</v>
      </c>
    </row>
    <row r="61" spans="15:16" ht="12.75" customHeight="1" x14ac:dyDescent="0.25">
      <c r="O61" s="15">
        <v>46639</v>
      </c>
      <c r="P61" s="13">
        <v>3.6457900000000001E-2</v>
      </c>
    </row>
    <row r="62" spans="15:16" ht="12.75" customHeight="1" x14ac:dyDescent="0.25">
      <c r="O62" s="15">
        <v>46671</v>
      </c>
      <c r="P62" s="13">
        <v>3.6525799999999997E-2</v>
      </c>
    </row>
    <row r="63" spans="15:16" ht="12.75" customHeight="1" x14ac:dyDescent="0.25">
      <c r="O63" s="15">
        <v>46700</v>
      </c>
      <c r="P63" s="13">
        <v>3.6600199999999999E-2</v>
      </c>
    </row>
    <row r="64" spans="15:16" ht="12.75" customHeight="1" x14ac:dyDescent="0.25">
      <c r="O64" s="15">
        <v>46730</v>
      </c>
      <c r="P64" s="13">
        <v>3.6690500000000001E-2</v>
      </c>
    </row>
    <row r="65" spans="15:16" ht="12.75" customHeight="1" x14ac:dyDescent="0.25">
      <c r="O65" s="15">
        <v>46762</v>
      </c>
      <c r="P65" s="13">
        <v>3.6745199999999999E-2</v>
      </c>
    </row>
    <row r="66" spans="15:16" ht="12.75" customHeight="1" x14ac:dyDescent="0.25">
      <c r="O66" s="15">
        <v>46792</v>
      </c>
      <c r="P66" s="13">
        <v>3.68092E-2</v>
      </c>
    </row>
    <row r="67" spans="15:16" ht="12.75" customHeight="1" x14ac:dyDescent="0.25">
      <c r="O67" s="15">
        <v>46821</v>
      </c>
      <c r="P67" s="13">
        <v>3.6872700000000001E-2</v>
      </c>
    </row>
    <row r="68" spans="15:16" ht="12.75" customHeight="1" x14ac:dyDescent="0.25">
      <c r="O68" s="15">
        <v>46853</v>
      </c>
      <c r="P68" s="13">
        <v>3.6895900000000002E-2</v>
      </c>
    </row>
    <row r="69" spans="15:16" ht="12.75" customHeight="1" x14ac:dyDescent="0.25">
      <c r="O69" s="15">
        <v>46882</v>
      </c>
      <c r="P69" s="13">
        <v>3.6922400000000001E-2</v>
      </c>
    </row>
    <row r="70" spans="15:16" ht="12.75" customHeight="1" x14ac:dyDescent="0.25">
      <c r="O70" s="15">
        <v>46913</v>
      </c>
      <c r="P70" s="13">
        <v>3.6949799999999998E-2</v>
      </c>
    </row>
    <row r="71" spans="15:16" ht="12.75" customHeight="1" x14ac:dyDescent="0.25">
      <c r="O71" s="15">
        <v>46944</v>
      </c>
      <c r="P71" s="13">
        <v>3.6938899999999997E-2</v>
      </c>
    </row>
    <row r="72" spans="15:16" ht="12.75" customHeight="1" x14ac:dyDescent="0.25">
      <c r="O72" s="15">
        <v>46974</v>
      </c>
      <c r="P72" s="13">
        <v>3.6931899999999997E-2</v>
      </c>
    </row>
    <row r="73" spans="15:16" ht="12.75" customHeight="1" x14ac:dyDescent="0.25">
      <c r="O73" s="15">
        <v>47007</v>
      </c>
      <c r="P73" s="13">
        <v>3.69279E-2</v>
      </c>
    </row>
    <row r="74" spans="15:16" ht="12.75" customHeight="1" x14ac:dyDescent="0.25">
      <c r="O74" s="15">
        <v>47035</v>
      </c>
      <c r="P74" s="13">
        <v>3.6895299999999999E-2</v>
      </c>
    </row>
    <row r="75" spans="15:16" ht="12.75" customHeight="1" x14ac:dyDescent="0.25">
      <c r="O75" s="15">
        <v>47066</v>
      </c>
      <c r="P75" s="13">
        <v>3.6868600000000001E-2</v>
      </c>
    </row>
    <row r="76" spans="15:16" ht="12.75" customHeight="1" x14ac:dyDescent="0.25">
      <c r="O76" s="15">
        <v>47098</v>
      </c>
      <c r="P76" s="13">
        <v>3.6851399999999999E-2</v>
      </c>
    </row>
    <row r="77" spans="15:16" ht="12.75" customHeight="1" x14ac:dyDescent="0.25">
      <c r="O77" s="15">
        <v>47127</v>
      </c>
      <c r="P77" s="13">
        <v>3.6813400000000003E-2</v>
      </c>
    </row>
    <row r="78" spans="15:16" ht="12.75" customHeight="1" x14ac:dyDescent="0.25">
      <c r="O78" s="15">
        <v>47158</v>
      </c>
      <c r="P78" s="13">
        <v>3.6788700000000001E-2</v>
      </c>
    </row>
    <row r="79" spans="15:16" ht="12.75" customHeight="1" x14ac:dyDescent="0.25">
      <c r="O79" s="15">
        <v>47186</v>
      </c>
      <c r="P79" s="13">
        <v>3.6778199999999997E-2</v>
      </c>
    </row>
    <row r="80" spans="15:16" ht="12.75" customHeight="1" x14ac:dyDescent="0.25">
      <c r="O80" s="15">
        <v>47217</v>
      </c>
      <c r="P80" s="13">
        <v>3.6745100000000003E-2</v>
      </c>
    </row>
    <row r="81" spans="15:16" ht="12.75" customHeight="1" x14ac:dyDescent="0.25">
      <c r="O81" s="15">
        <v>47247</v>
      </c>
      <c r="P81" s="13">
        <v>3.6728299999999998E-2</v>
      </c>
    </row>
    <row r="82" spans="15:16" ht="12.75" customHeight="1" x14ac:dyDescent="0.25">
      <c r="O82" s="15">
        <v>47280</v>
      </c>
      <c r="P82" s="13">
        <v>3.6727599999999999E-2</v>
      </c>
    </row>
    <row r="83" spans="15:16" ht="12.75" customHeight="1" x14ac:dyDescent="0.25">
      <c r="O83" s="15">
        <v>47308</v>
      </c>
      <c r="P83" s="13">
        <v>3.6707400000000001E-2</v>
      </c>
    </row>
    <row r="84" spans="15:16" ht="12.75" customHeight="1" x14ac:dyDescent="0.25">
      <c r="O84" s="15">
        <v>47339</v>
      </c>
      <c r="P84" s="13">
        <v>3.6703600000000003E-2</v>
      </c>
    </row>
    <row r="85" spans="15:16" ht="12.75" customHeight="1" x14ac:dyDescent="0.25">
      <c r="O85" s="15">
        <v>47371</v>
      </c>
      <c r="P85" s="13">
        <v>3.6717300000000001E-2</v>
      </c>
    </row>
    <row r="86" spans="15:16" ht="12.75" customHeight="1" x14ac:dyDescent="0.25">
      <c r="O86" s="15">
        <v>47400</v>
      </c>
      <c r="P86" s="13">
        <v>3.6704800000000003E-2</v>
      </c>
    </row>
    <row r="87" spans="15:16" ht="12.75" customHeight="1" x14ac:dyDescent="0.25">
      <c r="O87" s="15">
        <v>47431</v>
      </c>
      <c r="P87" s="13">
        <v>3.6710699999999999E-2</v>
      </c>
    </row>
    <row r="88" spans="15:16" ht="12.75" customHeight="1" x14ac:dyDescent="0.25">
      <c r="O88" s="15">
        <v>47462</v>
      </c>
      <c r="P88" s="13">
        <v>3.6735499999999997E-2</v>
      </c>
    </row>
    <row r="89" spans="15:16" ht="12.75" customHeight="1" x14ac:dyDescent="0.25">
      <c r="O89" s="15">
        <v>47492</v>
      </c>
      <c r="P89" s="13">
        <v>3.67368E-2</v>
      </c>
    </row>
    <row r="90" spans="15:16" ht="12.75" customHeight="1" x14ac:dyDescent="0.25">
      <c r="O90" s="15">
        <v>47525</v>
      </c>
      <c r="P90" s="13">
        <v>3.6759800000000002E-2</v>
      </c>
    </row>
    <row r="91" spans="15:16" ht="12.75" customHeight="1" x14ac:dyDescent="0.25">
      <c r="O91" s="15">
        <v>47553</v>
      </c>
      <c r="P91" s="13">
        <v>3.6793800000000002E-2</v>
      </c>
    </row>
    <row r="92" spans="15:16" ht="12.75" customHeight="1" x14ac:dyDescent="0.25">
      <c r="O92" s="15">
        <v>47582</v>
      </c>
      <c r="P92" s="13">
        <v>3.6804700000000003E-2</v>
      </c>
    </row>
    <row r="93" spans="15:16" ht="12.75" customHeight="1" x14ac:dyDescent="0.25">
      <c r="O93" s="15">
        <v>47612</v>
      </c>
      <c r="P93" s="13">
        <v>3.6835300000000001E-2</v>
      </c>
    </row>
    <row r="94" spans="15:16" ht="12.75" customHeight="1" x14ac:dyDescent="0.25">
      <c r="O94" s="15">
        <v>47644</v>
      </c>
      <c r="P94" s="13">
        <v>3.6883699999999998E-2</v>
      </c>
    </row>
    <row r="95" spans="15:16" ht="12.75" customHeight="1" x14ac:dyDescent="0.25">
      <c r="O95" s="15">
        <v>47673</v>
      </c>
      <c r="P95" s="13">
        <v>3.69079E-2</v>
      </c>
    </row>
    <row r="96" spans="15:16" ht="12.75" customHeight="1" x14ac:dyDescent="0.25">
      <c r="O96" s="15">
        <v>47704</v>
      </c>
      <c r="P96" s="13">
        <v>3.6949700000000002E-2</v>
      </c>
    </row>
    <row r="97" spans="15:16" ht="12.75" customHeight="1" x14ac:dyDescent="0.25">
      <c r="O97" s="15">
        <v>47735</v>
      </c>
      <c r="P97" s="13">
        <v>3.7007900000000003E-2</v>
      </c>
    </row>
    <row r="98" spans="15:16" ht="12.75" customHeight="1" x14ac:dyDescent="0.25">
      <c r="O98" s="15">
        <v>47765</v>
      </c>
      <c r="P98" s="13">
        <v>3.7043199999999998E-2</v>
      </c>
    </row>
    <row r="99" spans="15:16" ht="12.75" customHeight="1" x14ac:dyDescent="0.25">
      <c r="O99" s="15">
        <v>47798</v>
      </c>
      <c r="P99" s="13">
        <v>3.71002E-2</v>
      </c>
    </row>
    <row r="100" spans="15:16" ht="12.75" customHeight="1" x14ac:dyDescent="0.25">
      <c r="O100" s="15">
        <v>47826</v>
      </c>
      <c r="P100" s="13">
        <v>3.71639E-2</v>
      </c>
    </row>
    <row r="101" spans="15:16" ht="12.75" customHeight="1" x14ac:dyDescent="0.25">
      <c r="O101" s="15">
        <v>47857</v>
      </c>
      <c r="P101" s="13">
        <v>3.72112E-2</v>
      </c>
    </row>
    <row r="102" spans="15:16" ht="12.75" customHeight="1" x14ac:dyDescent="0.25">
      <c r="O102" s="15">
        <v>47889</v>
      </c>
      <c r="P102" s="13">
        <v>3.7273100000000003E-2</v>
      </c>
    </row>
    <row r="103" spans="15:16" ht="12.75" customHeight="1" x14ac:dyDescent="0.25">
      <c r="O103" s="15">
        <v>47917</v>
      </c>
      <c r="P103" s="13">
        <v>3.7351700000000002E-2</v>
      </c>
    </row>
    <row r="104" spans="15:16" ht="12.75" customHeight="1" x14ac:dyDescent="0.25">
      <c r="O104" s="15">
        <v>47947</v>
      </c>
      <c r="P104" s="13">
        <v>3.74045E-2</v>
      </c>
    </row>
    <row r="105" spans="15:16" ht="12.75" customHeight="1" x14ac:dyDescent="0.25">
      <c r="O105" s="15">
        <v>47977</v>
      </c>
      <c r="P105" s="13">
        <v>3.7471299999999999E-2</v>
      </c>
    </row>
    <row r="106" spans="15:16" ht="12.75" customHeight="1" x14ac:dyDescent="0.25">
      <c r="O106" s="15">
        <v>48008</v>
      </c>
      <c r="P106" s="13">
        <v>3.7552700000000001E-2</v>
      </c>
    </row>
    <row r="107" spans="15:16" ht="12.75" customHeight="1" x14ac:dyDescent="0.25">
      <c r="O107" s="15">
        <v>48038</v>
      </c>
      <c r="P107" s="13">
        <v>3.7613800000000003E-2</v>
      </c>
    </row>
    <row r="108" spans="15:16" ht="12.75" customHeight="1" x14ac:dyDescent="0.25">
      <c r="O108" s="15">
        <v>48071</v>
      </c>
      <c r="P108" s="13">
        <v>3.7697000000000001E-2</v>
      </c>
    </row>
    <row r="109" spans="15:16" ht="12.75" customHeight="1" x14ac:dyDescent="0.25">
      <c r="O109" s="15">
        <v>48100</v>
      </c>
      <c r="P109" s="13">
        <v>3.7784699999999997E-2</v>
      </c>
    </row>
    <row r="110" spans="15:16" ht="12.75" customHeight="1" x14ac:dyDescent="0.25">
      <c r="O110" s="15">
        <v>48130</v>
      </c>
      <c r="P110" s="13">
        <v>3.7854699999999998E-2</v>
      </c>
    </row>
    <row r="111" spans="15:16" ht="12.75" customHeight="1" x14ac:dyDescent="0.25">
      <c r="O111" s="15">
        <v>48162</v>
      </c>
      <c r="P111" s="13">
        <v>3.7938800000000002E-2</v>
      </c>
    </row>
    <row r="112" spans="15:16" ht="12.75" customHeight="1" x14ac:dyDescent="0.25">
      <c r="O112" s="15">
        <v>48191</v>
      </c>
      <c r="P112" s="13">
        <v>3.80408E-2</v>
      </c>
    </row>
    <row r="113" spans="15:16" ht="12.75" customHeight="1" x14ac:dyDescent="0.25">
      <c r="O113" s="15">
        <v>48222</v>
      </c>
      <c r="P113" s="13">
        <v>3.81115E-2</v>
      </c>
    </row>
    <row r="114" spans="15:16" ht="12.75" customHeight="1" x14ac:dyDescent="0.25">
      <c r="O114" s="15">
        <v>48253</v>
      </c>
      <c r="P114" s="13">
        <v>3.81909E-2</v>
      </c>
    </row>
    <row r="115" spans="15:16" ht="12.75" customHeight="1" x14ac:dyDescent="0.25">
      <c r="O115" s="15">
        <v>48282</v>
      </c>
      <c r="P115" s="13">
        <v>3.8283200000000003E-2</v>
      </c>
    </row>
    <row r="116" spans="15:16" ht="12.75" customHeight="1" x14ac:dyDescent="0.25">
      <c r="O116" s="15">
        <v>48313</v>
      </c>
      <c r="P116" s="13">
        <v>3.8341100000000003E-2</v>
      </c>
    </row>
    <row r="117" spans="15:16" ht="12.75" customHeight="1" x14ac:dyDescent="0.25">
      <c r="O117" s="15">
        <v>48344</v>
      </c>
      <c r="P117" s="13">
        <v>3.8404800000000003E-2</v>
      </c>
    </row>
    <row r="118" spans="15:16" ht="12.75" customHeight="1" x14ac:dyDescent="0.25">
      <c r="O118" s="15">
        <v>48374</v>
      </c>
      <c r="P118" s="13">
        <v>3.8476999999999997E-2</v>
      </c>
    </row>
    <row r="119" spans="15:16" ht="12.75" customHeight="1" x14ac:dyDescent="0.25">
      <c r="O119" s="15">
        <v>48404</v>
      </c>
      <c r="P119" s="13">
        <v>3.85116E-2</v>
      </c>
    </row>
    <row r="120" spans="15:16" ht="12.75" customHeight="1" x14ac:dyDescent="0.25">
      <c r="O120" s="15">
        <v>48435</v>
      </c>
      <c r="P120" s="13">
        <v>3.85502E-2</v>
      </c>
    </row>
    <row r="121" spans="15:16" ht="12.75" customHeight="1" x14ac:dyDescent="0.25">
      <c r="O121" s="15">
        <v>48466</v>
      </c>
      <c r="P121" s="13">
        <v>3.8594400000000001E-2</v>
      </c>
    </row>
    <row r="122" spans="15:16" ht="12.75" customHeight="1" x14ac:dyDescent="0.25">
      <c r="O122" s="15">
        <v>48498</v>
      </c>
      <c r="P122" s="13">
        <v>3.86028E-2</v>
      </c>
    </row>
    <row r="123" spans="15:16" ht="12.75" customHeight="1" thickBot="1" x14ac:dyDescent="0.3">
      <c r="O123" s="12">
        <v>48527</v>
      </c>
      <c r="P123" s="10">
        <v>3.8619199999999999E-2</v>
      </c>
    </row>
  </sheetData>
  <mergeCells count="1">
    <mergeCell ref="B37:M41"/>
  </mergeCells>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3"/>
  <sheetViews>
    <sheetView workbookViewId="0"/>
  </sheetViews>
  <sheetFormatPr defaultColWidth="9.140625" defaultRowHeight="12.75" customHeight="1" x14ac:dyDescent="0.2"/>
  <cols>
    <col min="1" max="14" width="9.140625" style="9"/>
    <col min="15" max="15" width="11.85546875" style="9" customWidth="1"/>
    <col min="16" max="16" width="32.7109375" style="9" customWidth="1"/>
    <col min="17" max="16384" width="9.140625" style="9"/>
  </cols>
  <sheetData>
    <row r="1" spans="2:16" ht="12.75" customHeight="1" thickBot="1" x14ac:dyDescent="0.25"/>
    <row r="2" spans="2:16" ht="12.75" customHeight="1" x14ac:dyDescent="0.25">
      <c r="O2" s="22" t="s">
        <v>51</v>
      </c>
      <c r="P2" s="20" t="s">
        <v>49</v>
      </c>
    </row>
    <row r="3" spans="2:16" ht="12.75" customHeight="1" x14ac:dyDescent="0.25">
      <c r="O3" s="15">
        <v>44874</v>
      </c>
      <c r="P3" s="13">
        <v>3.8497499999999997E-2</v>
      </c>
    </row>
    <row r="4" spans="2:16" ht="12.75" customHeight="1" x14ac:dyDescent="0.25">
      <c r="O4" s="15">
        <v>44904</v>
      </c>
      <c r="P4" s="13">
        <v>4.2124099999999998E-2</v>
      </c>
    </row>
    <row r="5" spans="2:16" ht="12.75" customHeight="1" x14ac:dyDescent="0.25">
      <c r="O5" s="15">
        <v>44935</v>
      </c>
      <c r="P5" s="13">
        <v>4.4741799999999998E-2</v>
      </c>
    </row>
    <row r="6" spans="2:16" ht="12.75" customHeight="1" x14ac:dyDescent="0.25">
      <c r="O6" s="15">
        <v>44966</v>
      </c>
      <c r="P6" s="13">
        <v>4.7840300000000002E-2</v>
      </c>
    </row>
    <row r="7" spans="2:16" ht="12.75" customHeight="1" x14ac:dyDescent="0.25">
      <c r="O7" s="15">
        <v>44994</v>
      </c>
      <c r="P7" s="13">
        <v>4.87987E-2</v>
      </c>
    </row>
    <row r="8" spans="2:16" ht="12.75" customHeight="1" x14ac:dyDescent="0.25">
      <c r="B8" s="19" t="s">
        <v>49</v>
      </c>
      <c r="O8" s="15">
        <v>45026</v>
      </c>
      <c r="P8" s="13">
        <v>5.0103599999999998E-2</v>
      </c>
    </row>
    <row r="9" spans="2:16" ht="12.75" customHeight="1" x14ac:dyDescent="0.25">
      <c r="B9" s="18" t="s">
        <v>43</v>
      </c>
      <c r="O9" s="15">
        <v>45055</v>
      </c>
      <c r="P9" s="13">
        <v>5.0869699999999997E-2</v>
      </c>
    </row>
    <row r="10" spans="2:16" ht="12.75" customHeight="1" x14ac:dyDescent="0.25">
      <c r="O10" s="15">
        <v>45086</v>
      </c>
      <c r="P10" s="13">
        <v>5.0649100000000002E-2</v>
      </c>
    </row>
    <row r="11" spans="2:16" ht="12.75" customHeight="1" x14ac:dyDescent="0.25">
      <c r="O11" s="15">
        <v>45117</v>
      </c>
      <c r="P11" s="13">
        <v>5.0509699999999998E-2</v>
      </c>
    </row>
    <row r="12" spans="2:16" ht="12.75" customHeight="1" x14ac:dyDescent="0.25">
      <c r="O12" s="15">
        <v>45147</v>
      </c>
      <c r="P12" s="13">
        <v>5.0516800000000001E-2</v>
      </c>
    </row>
    <row r="13" spans="2:16" ht="12.75" customHeight="1" x14ac:dyDescent="0.25">
      <c r="O13" s="15">
        <v>45180</v>
      </c>
      <c r="P13" s="13">
        <v>4.9676100000000001E-2</v>
      </c>
    </row>
    <row r="14" spans="2:16" ht="12.75" customHeight="1" x14ac:dyDescent="0.25">
      <c r="O14" s="15">
        <v>45208</v>
      </c>
      <c r="P14" s="13">
        <v>4.9323800000000001E-2</v>
      </c>
    </row>
    <row r="15" spans="2:16" ht="12.75" customHeight="1" x14ac:dyDescent="0.25">
      <c r="O15" s="15">
        <v>45239</v>
      </c>
      <c r="P15" s="13">
        <v>4.9327200000000002E-2</v>
      </c>
    </row>
    <row r="16" spans="2:16" ht="12.75" customHeight="1" x14ac:dyDescent="0.25">
      <c r="O16" s="15">
        <v>45271</v>
      </c>
      <c r="P16" s="13">
        <v>4.7952599999999998E-2</v>
      </c>
    </row>
    <row r="17" spans="15:16" ht="12.75" customHeight="1" x14ac:dyDescent="0.25">
      <c r="O17" s="15">
        <v>45300</v>
      </c>
      <c r="P17" s="13">
        <v>4.7391700000000002E-2</v>
      </c>
    </row>
    <row r="18" spans="15:16" ht="12.75" customHeight="1" x14ac:dyDescent="0.25">
      <c r="O18" s="15">
        <v>45331</v>
      </c>
      <c r="P18" s="13">
        <v>4.7391700000000002E-2</v>
      </c>
    </row>
    <row r="19" spans="15:16" ht="12.75" customHeight="1" x14ac:dyDescent="0.25">
      <c r="O19" s="15">
        <v>45362</v>
      </c>
      <c r="P19" s="13">
        <v>4.6203800000000003E-2</v>
      </c>
    </row>
    <row r="20" spans="15:16" ht="12.75" customHeight="1" x14ac:dyDescent="0.25">
      <c r="O20" s="15">
        <v>45391</v>
      </c>
      <c r="P20" s="13">
        <v>4.4973600000000002E-2</v>
      </c>
    </row>
    <row r="21" spans="15:16" ht="12.75" customHeight="1" x14ac:dyDescent="0.25">
      <c r="O21" s="15">
        <v>45421</v>
      </c>
      <c r="P21" s="13">
        <v>4.40925E-2</v>
      </c>
    </row>
    <row r="22" spans="15:16" ht="12.75" customHeight="1" x14ac:dyDescent="0.25">
      <c r="O22" s="15">
        <v>45453</v>
      </c>
      <c r="P22" s="13">
        <v>4.3281500000000001E-2</v>
      </c>
    </row>
    <row r="23" spans="15:16" ht="12.75" customHeight="1" x14ac:dyDescent="0.25">
      <c r="O23" s="15">
        <v>45482</v>
      </c>
      <c r="P23" s="13">
        <v>4.2594E-2</v>
      </c>
    </row>
    <row r="24" spans="15:16" ht="12.75" customHeight="1" x14ac:dyDescent="0.25">
      <c r="O24" s="15">
        <v>45513</v>
      </c>
      <c r="P24" s="13">
        <v>4.19485E-2</v>
      </c>
    </row>
    <row r="25" spans="15:16" ht="12.75" customHeight="1" x14ac:dyDescent="0.25">
      <c r="O25" s="15">
        <v>45544</v>
      </c>
      <c r="P25" s="13">
        <v>4.13906E-2</v>
      </c>
    </row>
    <row r="26" spans="15:16" ht="12.75" customHeight="1" x14ac:dyDescent="0.25">
      <c r="O26" s="15">
        <v>45574</v>
      </c>
      <c r="P26" s="13">
        <v>4.0903299999999997E-2</v>
      </c>
    </row>
    <row r="27" spans="15:16" ht="12.75" customHeight="1" x14ac:dyDescent="0.25">
      <c r="O27" s="15">
        <v>45607</v>
      </c>
      <c r="P27" s="13">
        <v>4.0467200000000002E-2</v>
      </c>
    </row>
    <row r="28" spans="15:16" ht="12.75" customHeight="1" x14ac:dyDescent="0.25">
      <c r="O28" s="15">
        <v>45635</v>
      </c>
      <c r="P28" s="13">
        <v>4.0121999999999998E-2</v>
      </c>
    </row>
    <row r="29" spans="15:16" ht="12.75" customHeight="1" x14ac:dyDescent="0.25">
      <c r="O29" s="15">
        <v>45666</v>
      </c>
      <c r="P29" s="13">
        <v>3.9738900000000001E-2</v>
      </c>
    </row>
    <row r="30" spans="15:16" ht="12.75" customHeight="1" x14ac:dyDescent="0.25">
      <c r="O30" s="15">
        <v>45698</v>
      </c>
      <c r="P30" s="13">
        <v>3.93757E-2</v>
      </c>
    </row>
    <row r="31" spans="15:16" ht="12.75" customHeight="1" x14ac:dyDescent="0.25">
      <c r="O31" s="15">
        <v>45726</v>
      </c>
      <c r="P31" s="13">
        <v>3.90456E-2</v>
      </c>
    </row>
    <row r="32" spans="15:16" ht="12.75" customHeight="1" x14ac:dyDescent="0.25">
      <c r="O32" s="15">
        <v>45756</v>
      </c>
      <c r="P32" s="13">
        <v>3.8718700000000002E-2</v>
      </c>
    </row>
    <row r="33" spans="2:16" ht="12.75" customHeight="1" x14ac:dyDescent="0.25">
      <c r="O33" s="15">
        <v>45786</v>
      </c>
      <c r="P33" s="13">
        <v>3.8397500000000001E-2</v>
      </c>
    </row>
    <row r="34" spans="2:16" ht="12.75" customHeight="1" x14ac:dyDescent="0.25">
      <c r="O34" s="15">
        <v>45817</v>
      </c>
      <c r="P34" s="13">
        <v>3.8084800000000002E-2</v>
      </c>
    </row>
    <row r="35" spans="2:16" ht="12.75" customHeight="1" x14ac:dyDescent="0.25">
      <c r="B35" s="17" t="s">
        <v>42</v>
      </c>
      <c r="F35" s="16" t="s">
        <v>41</v>
      </c>
      <c r="O35" s="15">
        <v>45847</v>
      </c>
      <c r="P35" s="13">
        <v>3.7783200000000003E-2</v>
      </c>
    </row>
    <row r="36" spans="2:16" ht="12.75" customHeight="1" x14ac:dyDescent="0.25">
      <c r="O36" s="15">
        <v>45880</v>
      </c>
      <c r="P36" s="13">
        <v>3.74805E-2</v>
      </c>
    </row>
    <row r="37" spans="2:16" ht="12.75" customHeight="1" x14ac:dyDescent="0.25">
      <c r="O37" s="15">
        <v>45909</v>
      </c>
      <c r="P37" s="13">
        <v>3.7224300000000002E-2</v>
      </c>
    </row>
    <row r="38" spans="2:16" ht="12.75" customHeight="1" x14ac:dyDescent="0.25">
      <c r="O38" s="15">
        <v>45939</v>
      </c>
      <c r="P38" s="13">
        <v>3.69641E-2</v>
      </c>
    </row>
    <row r="39" spans="2:16" ht="12.75" customHeight="1" x14ac:dyDescent="0.25">
      <c r="O39" s="15">
        <v>45971</v>
      </c>
      <c r="P39" s="13">
        <v>3.6709199999999997E-2</v>
      </c>
    </row>
    <row r="40" spans="2:16" ht="12.75" customHeight="1" x14ac:dyDescent="0.25">
      <c r="O40" s="15">
        <v>46000</v>
      </c>
      <c r="P40" s="13">
        <v>3.64844E-2</v>
      </c>
    </row>
    <row r="41" spans="2:16" ht="12.75" customHeight="1" x14ac:dyDescent="0.25">
      <c r="O41" s="15">
        <v>46031</v>
      </c>
      <c r="P41" s="13">
        <v>3.6258899999999997E-2</v>
      </c>
    </row>
    <row r="42" spans="2:16" ht="12.75" customHeight="1" x14ac:dyDescent="0.25">
      <c r="O42" s="15">
        <v>46062</v>
      </c>
      <c r="P42" s="13">
        <v>3.6050899999999997E-2</v>
      </c>
    </row>
    <row r="43" spans="2:16" ht="12.75" customHeight="1" x14ac:dyDescent="0.25">
      <c r="O43" s="15">
        <v>46090</v>
      </c>
      <c r="P43" s="13">
        <v>3.58657E-2</v>
      </c>
    </row>
    <row r="44" spans="2:16" ht="12.75" customHeight="1" x14ac:dyDescent="0.25">
      <c r="O44" s="15">
        <v>46121</v>
      </c>
      <c r="P44" s="13">
        <v>3.5677E-2</v>
      </c>
    </row>
    <row r="45" spans="2:16" ht="12.75" customHeight="1" x14ac:dyDescent="0.25">
      <c r="O45" s="15">
        <v>46153</v>
      </c>
      <c r="P45" s="13">
        <v>3.5498099999999998E-2</v>
      </c>
    </row>
    <row r="46" spans="2:16" ht="12.75" customHeight="1" x14ac:dyDescent="0.25">
      <c r="O46" s="15">
        <v>46182</v>
      </c>
      <c r="P46" s="13">
        <v>3.5347799999999999E-2</v>
      </c>
    </row>
    <row r="47" spans="2:16" ht="12.75" customHeight="1" x14ac:dyDescent="0.25">
      <c r="O47" s="15">
        <v>46212</v>
      </c>
      <c r="P47" s="13">
        <v>3.5202200000000003E-2</v>
      </c>
    </row>
    <row r="48" spans="2:16" ht="12.75" customHeight="1" x14ac:dyDescent="0.25">
      <c r="O48" s="15">
        <v>46244</v>
      </c>
      <c r="P48" s="13">
        <v>3.5062299999999998E-2</v>
      </c>
    </row>
    <row r="49" spans="15:16" ht="12.75" customHeight="1" x14ac:dyDescent="0.25">
      <c r="O49" s="15">
        <v>46274</v>
      </c>
      <c r="P49" s="13">
        <v>3.4943399999999999E-2</v>
      </c>
    </row>
    <row r="50" spans="15:16" ht="12.75" customHeight="1" x14ac:dyDescent="0.25">
      <c r="O50" s="15">
        <v>46304</v>
      </c>
      <c r="P50" s="13">
        <v>3.4836499999999999E-2</v>
      </c>
    </row>
    <row r="51" spans="15:16" ht="12.75" customHeight="1" x14ac:dyDescent="0.25">
      <c r="O51" s="15">
        <v>46335</v>
      </c>
      <c r="P51" s="13">
        <v>3.4738699999999997E-2</v>
      </c>
    </row>
    <row r="52" spans="15:16" ht="12.75" customHeight="1" x14ac:dyDescent="0.25">
      <c r="O52" s="15">
        <v>46365</v>
      </c>
      <c r="P52" s="13">
        <v>3.4657899999999998E-2</v>
      </c>
    </row>
    <row r="53" spans="15:16" ht="12.75" customHeight="1" x14ac:dyDescent="0.25">
      <c r="O53" s="15">
        <v>46398</v>
      </c>
      <c r="P53" s="13">
        <v>3.4581000000000001E-2</v>
      </c>
    </row>
    <row r="54" spans="15:16" ht="12.75" customHeight="1" x14ac:dyDescent="0.25">
      <c r="O54" s="15">
        <v>46427</v>
      </c>
      <c r="P54" s="13">
        <v>3.4523900000000003E-2</v>
      </c>
    </row>
    <row r="55" spans="15:16" ht="12.75" customHeight="1" x14ac:dyDescent="0.25">
      <c r="O55" s="15">
        <v>46455</v>
      </c>
      <c r="P55" s="13">
        <v>3.4484599999999997E-2</v>
      </c>
    </row>
    <row r="56" spans="15:16" ht="12.75" customHeight="1" x14ac:dyDescent="0.25">
      <c r="O56" s="15">
        <v>46486</v>
      </c>
      <c r="P56" s="13">
        <v>3.4450599999999998E-2</v>
      </c>
    </row>
    <row r="57" spans="15:16" ht="12.75" customHeight="1" x14ac:dyDescent="0.25">
      <c r="O57" s="15">
        <v>46517</v>
      </c>
      <c r="P57" s="13">
        <v>3.4429700000000001E-2</v>
      </c>
    </row>
    <row r="58" spans="15:16" ht="12.75" customHeight="1" x14ac:dyDescent="0.25">
      <c r="O58" s="15">
        <v>46547</v>
      </c>
      <c r="P58" s="13">
        <v>3.4420300000000001E-2</v>
      </c>
    </row>
    <row r="59" spans="15:16" ht="12.75" customHeight="1" x14ac:dyDescent="0.25">
      <c r="O59" s="15">
        <v>46577</v>
      </c>
      <c r="P59" s="13">
        <v>3.4426400000000003E-2</v>
      </c>
    </row>
    <row r="60" spans="15:16" ht="12.75" customHeight="1" x14ac:dyDescent="0.25">
      <c r="O60" s="15">
        <v>46608</v>
      </c>
      <c r="P60" s="13">
        <v>3.4443799999999997E-2</v>
      </c>
    </row>
    <row r="61" spans="15:16" ht="12.75" customHeight="1" x14ac:dyDescent="0.25">
      <c r="O61" s="15">
        <v>46639</v>
      </c>
      <c r="P61" s="13">
        <v>3.4478799999999997E-2</v>
      </c>
    </row>
    <row r="62" spans="15:16" ht="12.75" customHeight="1" x14ac:dyDescent="0.25">
      <c r="O62" s="15">
        <v>46671</v>
      </c>
      <c r="P62" s="13">
        <v>3.4521000000000003E-2</v>
      </c>
    </row>
    <row r="63" spans="15:16" ht="12.75" customHeight="1" x14ac:dyDescent="0.25">
      <c r="O63" s="15">
        <v>46700</v>
      </c>
      <c r="P63" s="13">
        <v>3.4567399999999998E-2</v>
      </c>
    </row>
    <row r="64" spans="15:16" ht="12.75" customHeight="1" x14ac:dyDescent="0.25">
      <c r="O64" s="15">
        <v>46730</v>
      </c>
      <c r="P64" s="13">
        <v>3.4626299999999999E-2</v>
      </c>
    </row>
    <row r="65" spans="15:16" ht="12.75" customHeight="1" x14ac:dyDescent="0.25">
      <c r="O65" s="15">
        <v>46762</v>
      </c>
      <c r="P65" s="13">
        <v>3.4680900000000001E-2</v>
      </c>
    </row>
    <row r="66" spans="15:16" ht="12.75" customHeight="1" x14ac:dyDescent="0.25">
      <c r="O66" s="15">
        <v>46792</v>
      </c>
      <c r="P66" s="13">
        <v>3.4729299999999998E-2</v>
      </c>
    </row>
    <row r="67" spans="15:16" ht="12.75" customHeight="1" x14ac:dyDescent="0.25">
      <c r="O67" s="15">
        <v>46821</v>
      </c>
      <c r="P67" s="13">
        <v>3.47885E-2</v>
      </c>
    </row>
    <row r="68" spans="15:16" ht="12.75" customHeight="1" x14ac:dyDescent="0.25">
      <c r="O68" s="15">
        <v>46853</v>
      </c>
      <c r="P68" s="13">
        <v>3.4840099999999999E-2</v>
      </c>
    </row>
    <row r="69" spans="15:16" ht="12.75" customHeight="1" x14ac:dyDescent="0.25">
      <c r="O69" s="15">
        <v>46882</v>
      </c>
      <c r="P69" s="13">
        <v>3.4894000000000001E-2</v>
      </c>
    </row>
    <row r="70" spans="15:16" ht="12.75" customHeight="1" x14ac:dyDescent="0.25">
      <c r="O70" s="15">
        <v>46913</v>
      </c>
      <c r="P70" s="13">
        <v>3.4948600000000003E-2</v>
      </c>
    </row>
    <row r="71" spans="15:16" ht="12.75" customHeight="1" x14ac:dyDescent="0.25">
      <c r="O71" s="15">
        <v>46944</v>
      </c>
      <c r="P71" s="13">
        <v>3.5003100000000002E-2</v>
      </c>
    </row>
    <row r="72" spans="15:16" ht="12.75" customHeight="1" x14ac:dyDescent="0.25">
      <c r="O72" s="15">
        <v>46974</v>
      </c>
      <c r="P72" s="13">
        <v>3.5060899999999999E-2</v>
      </c>
    </row>
    <row r="73" spans="15:16" ht="12.75" customHeight="1" x14ac:dyDescent="0.25">
      <c r="O73" s="15">
        <v>47007</v>
      </c>
      <c r="P73" s="13">
        <v>3.5110799999999998E-2</v>
      </c>
    </row>
    <row r="74" spans="15:16" ht="12.75" customHeight="1" x14ac:dyDescent="0.25">
      <c r="O74" s="15">
        <v>47035</v>
      </c>
      <c r="P74" s="13">
        <v>3.5164000000000001E-2</v>
      </c>
    </row>
    <row r="75" spans="15:16" ht="12.75" customHeight="1" x14ac:dyDescent="0.25">
      <c r="O75" s="15">
        <v>47066</v>
      </c>
      <c r="P75" s="13">
        <v>3.5218699999999999E-2</v>
      </c>
    </row>
    <row r="76" spans="15:16" ht="12.75" customHeight="1" x14ac:dyDescent="0.25">
      <c r="O76" s="15">
        <v>47098</v>
      </c>
      <c r="P76" s="13">
        <v>3.52716E-2</v>
      </c>
    </row>
    <row r="77" spans="15:16" ht="12.75" customHeight="1" x14ac:dyDescent="0.25">
      <c r="O77" s="15">
        <v>47127</v>
      </c>
      <c r="P77" s="13">
        <v>3.5321699999999998E-2</v>
      </c>
    </row>
    <row r="78" spans="15:16" ht="12.75" customHeight="1" x14ac:dyDescent="0.25">
      <c r="O78" s="15">
        <v>47158</v>
      </c>
      <c r="P78" s="13">
        <v>3.53674E-2</v>
      </c>
    </row>
    <row r="79" spans="15:16" ht="12.75" customHeight="1" x14ac:dyDescent="0.25">
      <c r="O79" s="15">
        <v>47186</v>
      </c>
      <c r="P79" s="13">
        <v>3.5423299999999998E-2</v>
      </c>
    </row>
    <row r="80" spans="15:16" ht="12.75" customHeight="1" x14ac:dyDescent="0.25">
      <c r="O80" s="15">
        <v>47217</v>
      </c>
      <c r="P80" s="13">
        <v>3.54738E-2</v>
      </c>
    </row>
    <row r="81" spans="15:16" ht="12.75" customHeight="1" x14ac:dyDescent="0.25">
      <c r="O81" s="15">
        <v>47247</v>
      </c>
      <c r="P81" s="13">
        <v>3.5532899999999999E-2</v>
      </c>
    </row>
    <row r="82" spans="15:16" ht="12.75" customHeight="1" x14ac:dyDescent="0.25">
      <c r="O82" s="15">
        <v>47280</v>
      </c>
      <c r="P82" s="13">
        <v>3.5581300000000003E-2</v>
      </c>
    </row>
    <row r="83" spans="15:16" ht="12.75" customHeight="1" x14ac:dyDescent="0.25">
      <c r="O83" s="15">
        <v>47308</v>
      </c>
      <c r="P83" s="13">
        <v>3.5631500000000003E-2</v>
      </c>
    </row>
    <row r="84" spans="15:16" ht="12.75" customHeight="1" x14ac:dyDescent="0.25">
      <c r="O84" s="15">
        <v>47339</v>
      </c>
      <c r="P84" s="13">
        <v>3.5686599999999999E-2</v>
      </c>
    </row>
    <row r="85" spans="15:16" ht="12.75" customHeight="1" x14ac:dyDescent="0.25">
      <c r="O85" s="15">
        <v>47371</v>
      </c>
      <c r="P85" s="13">
        <v>3.5735500000000003E-2</v>
      </c>
    </row>
    <row r="86" spans="15:16" ht="12.75" customHeight="1" x14ac:dyDescent="0.25">
      <c r="O86" s="15">
        <v>47400</v>
      </c>
      <c r="P86" s="13">
        <v>3.5786900000000003E-2</v>
      </c>
    </row>
    <row r="87" spans="15:16" ht="12.75" customHeight="1" x14ac:dyDescent="0.25">
      <c r="O87" s="15">
        <v>47431</v>
      </c>
      <c r="P87" s="13">
        <v>3.5839000000000003E-2</v>
      </c>
    </row>
    <row r="88" spans="15:16" ht="12.75" customHeight="1" x14ac:dyDescent="0.25">
      <c r="O88" s="15">
        <v>47462</v>
      </c>
      <c r="P88" s="13">
        <v>3.5890900000000003E-2</v>
      </c>
    </row>
    <row r="89" spans="15:16" ht="12.75" customHeight="1" x14ac:dyDescent="0.25">
      <c r="O89" s="15">
        <v>47492</v>
      </c>
      <c r="P89" s="13">
        <v>3.59463E-2</v>
      </c>
    </row>
    <row r="90" spans="15:16" ht="12.75" customHeight="1" x14ac:dyDescent="0.25">
      <c r="O90" s="15">
        <v>47525</v>
      </c>
      <c r="P90" s="13">
        <v>3.5987999999999999E-2</v>
      </c>
    </row>
    <row r="91" spans="15:16" ht="12.75" customHeight="1" x14ac:dyDescent="0.25">
      <c r="O91" s="15">
        <v>47553</v>
      </c>
      <c r="P91" s="13">
        <v>3.6042400000000002E-2</v>
      </c>
    </row>
    <row r="92" spans="15:16" ht="12.75" customHeight="1" x14ac:dyDescent="0.25">
      <c r="O92" s="15">
        <v>47582</v>
      </c>
      <c r="P92" s="13">
        <v>3.6087800000000003E-2</v>
      </c>
    </row>
    <row r="93" spans="15:16" ht="12.75" customHeight="1" x14ac:dyDescent="0.25">
      <c r="O93" s="15">
        <v>47612</v>
      </c>
      <c r="P93" s="13">
        <v>3.6142500000000001E-2</v>
      </c>
    </row>
    <row r="94" spans="15:16" ht="12.75" customHeight="1" x14ac:dyDescent="0.25">
      <c r="O94" s="15">
        <v>47644</v>
      </c>
      <c r="P94" s="13">
        <v>3.6189899999999997E-2</v>
      </c>
    </row>
    <row r="95" spans="15:16" ht="12.75" customHeight="1" x14ac:dyDescent="0.25">
      <c r="O95" s="15">
        <v>47673</v>
      </c>
      <c r="P95" s="13">
        <v>3.6240099999999997E-2</v>
      </c>
    </row>
    <row r="96" spans="15:16" ht="12.75" customHeight="1" x14ac:dyDescent="0.25">
      <c r="O96" s="15">
        <v>47704</v>
      </c>
      <c r="P96" s="13">
        <v>3.6290799999999998E-2</v>
      </c>
    </row>
    <row r="97" spans="15:16" ht="12.75" customHeight="1" x14ac:dyDescent="0.25">
      <c r="O97" s="15">
        <v>47735</v>
      </c>
      <c r="P97" s="13">
        <v>3.6338700000000002E-2</v>
      </c>
    </row>
    <row r="98" spans="15:16" ht="12.75" customHeight="1" x14ac:dyDescent="0.25">
      <c r="O98" s="15">
        <v>47765</v>
      </c>
      <c r="P98" s="13">
        <v>3.6398100000000003E-2</v>
      </c>
    </row>
    <row r="99" spans="15:16" ht="12.75" customHeight="1" x14ac:dyDescent="0.25">
      <c r="O99" s="15">
        <v>47798</v>
      </c>
      <c r="P99" s="13">
        <v>3.6442599999999999E-2</v>
      </c>
    </row>
    <row r="100" spans="15:16" ht="12.75" customHeight="1" x14ac:dyDescent="0.25">
      <c r="O100" s="15">
        <v>47826</v>
      </c>
      <c r="P100" s="13">
        <v>3.6488800000000002E-2</v>
      </c>
    </row>
    <row r="101" spans="15:16" ht="12.75" customHeight="1" x14ac:dyDescent="0.25">
      <c r="O101" s="15">
        <v>47857</v>
      </c>
      <c r="P101" s="13">
        <v>3.6541400000000002E-2</v>
      </c>
    </row>
    <row r="102" spans="15:16" ht="12.75" customHeight="1" x14ac:dyDescent="0.25">
      <c r="O102" s="15">
        <v>47889</v>
      </c>
      <c r="P102" s="13">
        <v>3.6582200000000002E-2</v>
      </c>
    </row>
    <row r="103" spans="15:16" ht="12.75" customHeight="1" x14ac:dyDescent="0.25">
      <c r="O103" s="15">
        <v>47917</v>
      </c>
      <c r="P103" s="13">
        <v>3.6635000000000001E-2</v>
      </c>
    </row>
    <row r="104" spans="15:16" ht="12.75" customHeight="1" x14ac:dyDescent="0.25">
      <c r="O104" s="15">
        <v>47947</v>
      </c>
      <c r="P104" s="13">
        <v>3.6680200000000003E-2</v>
      </c>
    </row>
    <row r="105" spans="15:16" ht="12.75" customHeight="1" x14ac:dyDescent="0.25">
      <c r="O105" s="15">
        <v>47977</v>
      </c>
      <c r="P105" s="13">
        <v>3.6730600000000002E-2</v>
      </c>
    </row>
    <row r="106" spans="15:16" ht="12.75" customHeight="1" x14ac:dyDescent="0.25">
      <c r="O106" s="15">
        <v>48008</v>
      </c>
      <c r="P106" s="13">
        <v>3.67771E-2</v>
      </c>
    </row>
    <row r="107" spans="15:16" ht="12.75" customHeight="1" x14ac:dyDescent="0.25">
      <c r="O107" s="15">
        <v>48038</v>
      </c>
      <c r="P107" s="13">
        <v>3.68326E-2</v>
      </c>
    </row>
    <row r="108" spans="15:16" ht="12.75" customHeight="1" x14ac:dyDescent="0.25">
      <c r="O108" s="15">
        <v>48071</v>
      </c>
      <c r="P108" s="13">
        <v>3.6879200000000001E-2</v>
      </c>
    </row>
    <row r="109" spans="15:16" ht="12.75" customHeight="1" x14ac:dyDescent="0.25">
      <c r="O109" s="15">
        <v>48100</v>
      </c>
      <c r="P109" s="13">
        <v>3.6922099999999999E-2</v>
      </c>
    </row>
    <row r="110" spans="15:16" ht="12.75" customHeight="1" x14ac:dyDescent="0.25">
      <c r="O110" s="15">
        <v>48130</v>
      </c>
      <c r="P110" s="13">
        <v>3.69745E-2</v>
      </c>
    </row>
    <row r="111" spans="15:16" ht="12.75" customHeight="1" x14ac:dyDescent="0.25">
      <c r="O111" s="15">
        <v>48162</v>
      </c>
      <c r="P111" s="13">
        <v>3.7019099999999999E-2</v>
      </c>
    </row>
    <row r="112" spans="15:16" ht="12.75" customHeight="1" x14ac:dyDescent="0.25">
      <c r="O112" s="15">
        <v>48191</v>
      </c>
      <c r="P112" s="13">
        <v>3.70669E-2</v>
      </c>
    </row>
    <row r="113" spans="15:16" ht="12.75" customHeight="1" x14ac:dyDescent="0.25">
      <c r="O113" s="15">
        <v>48222</v>
      </c>
      <c r="P113" s="13">
        <v>3.7115000000000002E-2</v>
      </c>
    </row>
    <row r="114" spans="15:16" ht="12.75" customHeight="1" x14ac:dyDescent="0.25">
      <c r="O114" s="15">
        <v>48253</v>
      </c>
      <c r="P114" s="13">
        <v>3.7157599999999999E-2</v>
      </c>
    </row>
    <row r="115" spans="15:16" ht="12.75" customHeight="1" x14ac:dyDescent="0.25">
      <c r="O115" s="15">
        <v>48282</v>
      </c>
      <c r="P115" s="13">
        <v>3.7207700000000003E-2</v>
      </c>
    </row>
    <row r="116" spans="15:16" ht="12.75" customHeight="1" x14ac:dyDescent="0.25">
      <c r="O116" s="15">
        <v>48313</v>
      </c>
      <c r="P116" s="13">
        <v>3.7255299999999998E-2</v>
      </c>
    </row>
    <row r="117" spans="15:16" ht="12.75" customHeight="1" x14ac:dyDescent="0.25">
      <c r="O117" s="15">
        <v>48344</v>
      </c>
      <c r="P117" s="13">
        <v>3.7302799999999997E-2</v>
      </c>
    </row>
    <row r="118" spans="15:16" ht="12.75" customHeight="1" x14ac:dyDescent="0.25">
      <c r="O118" s="15">
        <v>48374</v>
      </c>
      <c r="P118" s="13">
        <v>3.7345900000000001E-2</v>
      </c>
    </row>
    <row r="119" spans="15:16" ht="12.75" customHeight="1" x14ac:dyDescent="0.25">
      <c r="O119" s="15">
        <v>48404</v>
      </c>
      <c r="P119" s="13">
        <v>3.7394299999999998E-2</v>
      </c>
    </row>
    <row r="120" spans="15:16" ht="12.75" customHeight="1" x14ac:dyDescent="0.25">
      <c r="O120" s="15">
        <v>48435</v>
      </c>
      <c r="P120" s="13">
        <v>3.7441299999999997E-2</v>
      </c>
    </row>
    <row r="121" spans="15:16" ht="12.75" customHeight="1" x14ac:dyDescent="0.25">
      <c r="O121" s="15">
        <v>48466</v>
      </c>
      <c r="P121" s="13">
        <v>3.7493600000000002E-2</v>
      </c>
    </row>
    <row r="122" spans="15:16" ht="12.75" customHeight="1" x14ac:dyDescent="0.25">
      <c r="O122" s="15">
        <v>48498</v>
      </c>
      <c r="P122" s="13">
        <v>3.7538000000000002E-2</v>
      </c>
    </row>
    <row r="123" spans="15:16" ht="12.75" customHeight="1" thickBot="1" x14ac:dyDescent="0.3">
      <c r="O123" s="12">
        <v>48527</v>
      </c>
      <c r="P123" s="10">
        <v>3.7576900000000003E-2</v>
      </c>
    </row>
  </sheetData>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Q123"/>
  <sheetViews>
    <sheetView topLeftCell="B5" workbookViewId="0">
      <selection activeCell="Q10" sqref="Q10"/>
    </sheetView>
  </sheetViews>
  <sheetFormatPr defaultColWidth="9.140625" defaultRowHeight="12.75" customHeight="1" x14ac:dyDescent="0.2"/>
  <cols>
    <col min="1" max="14" width="9.140625" style="9"/>
    <col min="15" max="15" width="11.85546875" style="9" customWidth="1"/>
    <col min="16" max="16" width="32.7109375" style="9" customWidth="1"/>
    <col min="17" max="17" width="20.5703125" style="9" bestFit="1" customWidth="1"/>
    <col min="18" max="16384" width="9.140625" style="9"/>
  </cols>
  <sheetData>
    <row r="1" spans="2:17" ht="12.75" customHeight="1" thickBot="1" x14ac:dyDescent="0.25"/>
    <row r="2" spans="2:17" ht="12.75" customHeight="1" x14ac:dyDescent="0.25">
      <c r="N2" s="9" t="s">
        <v>7</v>
      </c>
      <c r="O2" s="22" t="s">
        <v>51</v>
      </c>
      <c r="P2" s="20" t="s">
        <v>48</v>
      </c>
    </row>
    <row r="3" spans="2:17" ht="12.75" hidden="1" customHeight="1" x14ac:dyDescent="0.25">
      <c r="N3" s="9">
        <f>MONTH(O3)</f>
        <v>11</v>
      </c>
      <c r="O3" s="15">
        <v>44874</v>
      </c>
      <c r="P3" s="13">
        <v>4.1972299999999997E-2</v>
      </c>
    </row>
    <row r="4" spans="2:17" ht="12.75" customHeight="1" x14ac:dyDescent="0.25">
      <c r="N4" s="9">
        <f t="shared" ref="N4:N67" si="0">MONTH(O4)</f>
        <v>12</v>
      </c>
      <c r="O4" s="15">
        <v>44904</v>
      </c>
      <c r="P4" s="13">
        <v>4.49716E-2</v>
      </c>
    </row>
    <row r="5" spans="2:17" ht="12.75" customHeight="1" x14ac:dyDescent="0.25">
      <c r="N5" s="9">
        <f t="shared" si="0"/>
        <v>1</v>
      </c>
      <c r="O5" s="15">
        <v>44935</v>
      </c>
      <c r="P5" s="13">
        <v>4.7308700000000002E-2</v>
      </c>
    </row>
    <row r="6" spans="2:17" ht="12.75" hidden="1" customHeight="1" x14ac:dyDescent="0.25">
      <c r="N6" s="9">
        <f t="shared" si="0"/>
        <v>2</v>
      </c>
      <c r="O6" s="15">
        <v>44966</v>
      </c>
      <c r="P6" s="13">
        <v>4.9109699999999999E-2</v>
      </c>
    </row>
    <row r="7" spans="2:17" ht="12.75" customHeight="1" x14ac:dyDescent="0.25">
      <c r="N7" s="9">
        <f t="shared" si="0"/>
        <v>3</v>
      </c>
      <c r="O7" s="15">
        <v>44994</v>
      </c>
      <c r="P7" s="13">
        <v>5.0110700000000001E-2</v>
      </c>
    </row>
    <row r="8" spans="2:17" ht="12.75" hidden="1" customHeight="1" x14ac:dyDescent="0.25">
      <c r="B8" s="19" t="s">
        <v>48</v>
      </c>
      <c r="N8" s="9">
        <f t="shared" si="0"/>
        <v>4</v>
      </c>
      <c r="O8" s="15">
        <v>45026</v>
      </c>
      <c r="P8" s="13">
        <v>5.0756299999999997E-2</v>
      </c>
    </row>
    <row r="9" spans="2:17" ht="12.75" hidden="1" customHeight="1" x14ac:dyDescent="0.25">
      <c r="B9" s="18" t="s">
        <v>43</v>
      </c>
      <c r="N9" s="9">
        <f t="shared" si="0"/>
        <v>5</v>
      </c>
      <c r="O9" s="15">
        <v>45055</v>
      </c>
      <c r="P9" s="13">
        <v>5.0895900000000001E-2</v>
      </c>
    </row>
    <row r="10" spans="2:17" ht="12.75" customHeight="1" x14ac:dyDescent="0.25">
      <c r="N10" s="9">
        <f t="shared" si="0"/>
        <v>6</v>
      </c>
      <c r="O10" s="15">
        <v>45086</v>
      </c>
      <c r="P10" s="13">
        <v>5.0779699999999997E-2</v>
      </c>
      <c r="Q10" s="48">
        <f>(1+P5/4)*(1+P7/4) -1</f>
        <v>2.4503017004568362E-2</v>
      </c>
    </row>
    <row r="11" spans="2:17" ht="12.75" hidden="1" customHeight="1" x14ac:dyDescent="0.25">
      <c r="N11" s="9">
        <f t="shared" si="0"/>
        <v>7</v>
      </c>
      <c r="O11" s="15">
        <v>45117</v>
      </c>
      <c r="P11" s="13">
        <v>5.0466200000000003E-2</v>
      </c>
    </row>
    <row r="12" spans="2:17" ht="12.75" hidden="1" customHeight="1" x14ac:dyDescent="0.25">
      <c r="N12" s="9">
        <f t="shared" si="0"/>
        <v>8</v>
      </c>
      <c r="O12" s="15">
        <v>45147</v>
      </c>
      <c r="P12" s="13">
        <v>5.0076099999999998E-2</v>
      </c>
    </row>
    <row r="13" spans="2:17" ht="12.75" customHeight="1" x14ac:dyDescent="0.25">
      <c r="N13" s="9">
        <f t="shared" si="0"/>
        <v>9</v>
      </c>
      <c r="O13" s="15">
        <v>45180</v>
      </c>
      <c r="P13" s="13">
        <v>4.9645000000000002E-2</v>
      </c>
    </row>
    <row r="14" spans="2:17" ht="12.75" hidden="1" customHeight="1" x14ac:dyDescent="0.25">
      <c r="N14" s="9">
        <f t="shared" si="0"/>
        <v>10</v>
      </c>
      <c r="O14" s="15">
        <v>45208</v>
      </c>
      <c r="P14" s="13">
        <v>4.9085499999999997E-2</v>
      </c>
    </row>
    <row r="15" spans="2:17" ht="12.75" hidden="1" customHeight="1" x14ac:dyDescent="0.25">
      <c r="N15" s="9">
        <f t="shared" si="0"/>
        <v>11</v>
      </c>
      <c r="O15" s="15">
        <v>45239</v>
      </c>
      <c r="P15" s="13">
        <v>4.8450199999999999E-2</v>
      </c>
    </row>
    <row r="16" spans="2:17" ht="12.75" customHeight="1" x14ac:dyDescent="0.25">
      <c r="N16" s="9">
        <f t="shared" si="0"/>
        <v>12</v>
      </c>
      <c r="O16" s="15">
        <v>45271</v>
      </c>
      <c r="P16" s="13">
        <v>4.77717E-2</v>
      </c>
    </row>
    <row r="17" spans="14:16" ht="12.75" customHeight="1" x14ac:dyDescent="0.25">
      <c r="N17" s="9">
        <f t="shared" si="0"/>
        <v>1</v>
      </c>
      <c r="O17" s="15">
        <v>45300</v>
      </c>
      <c r="P17" s="13">
        <v>4.7215399999999998E-2</v>
      </c>
    </row>
    <row r="18" spans="14:16" ht="12.75" hidden="1" customHeight="1" x14ac:dyDescent="0.25">
      <c r="N18" s="9">
        <f t="shared" si="0"/>
        <v>2</v>
      </c>
      <c r="O18" s="15">
        <v>45331</v>
      </c>
      <c r="P18" s="13">
        <v>4.6396899999999998E-2</v>
      </c>
    </row>
    <row r="19" spans="14:16" ht="12.75" customHeight="1" x14ac:dyDescent="0.25">
      <c r="N19" s="9">
        <f t="shared" si="0"/>
        <v>3</v>
      </c>
      <c r="O19" s="15">
        <v>45362</v>
      </c>
      <c r="P19" s="13">
        <v>4.5230100000000002E-2</v>
      </c>
    </row>
    <row r="20" spans="14:16" ht="12.75" hidden="1" customHeight="1" x14ac:dyDescent="0.25">
      <c r="N20" s="9">
        <f t="shared" si="0"/>
        <v>4</v>
      </c>
      <c r="O20" s="15">
        <v>45391</v>
      </c>
      <c r="P20" s="13">
        <v>4.42916E-2</v>
      </c>
    </row>
    <row r="21" spans="14:16" ht="12.75" hidden="1" customHeight="1" x14ac:dyDescent="0.25">
      <c r="N21" s="9">
        <f t="shared" si="0"/>
        <v>5</v>
      </c>
      <c r="O21" s="15">
        <v>45421</v>
      </c>
      <c r="P21" s="13">
        <v>4.3494900000000003E-2</v>
      </c>
    </row>
    <row r="22" spans="14:16" ht="12.75" customHeight="1" x14ac:dyDescent="0.25">
      <c r="N22" s="9">
        <f t="shared" si="0"/>
        <v>6</v>
      </c>
      <c r="O22" s="15">
        <v>45453</v>
      </c>
      <c r="P22" s="13">
        <v>4.2741300000000003E-2</v>
      </c>
    </row>
    <row r="23" spans="14:16" ht="12.75" hidden="1" customHeight="1" x14ac:dyDescent="0.25">
      <c r="N23" s="9">
        <f t="shared" si="0"/>
        <v>7</v>
      </c>
      <c r="O23" s="15">
        <v>45482</v>
      </c>
      <c r="P23" s="13">
        <v>4.21343E-2</v>
      </c>
    </row>
    <row r="24" spans="14:16" ht="12.75" hidden="1" customHeight="1" x14ac:dyDescent="0.25">
      <c r="N24" s="9">
        <f t="shared" si="0"/>
        <v>8</v>
      </c>
      <c r="O24" s="15">
        <v>45513</v>
      </c>
      <c r="P24" s="13">
        <v>4.1549000000000003E-2</v>
      </c>
    </row>
    <row r="25" spans="14:16" ht="12.75" customHeight="1" x14ac:dyDescent="0.25">
      <c r="N25" s="9">
        <f t="shared" si="0"/>
        <v>9</v>
      </c>
      <c r="O25" s="15">
        <v>45544</v>
      </c>
      <c r="P25" s="13">
        <v>4.1078900000000002E-2</v>
      </c>
    </row>
    <row r="26" spans="14:16" ht="12.75" hidden="1" customHeight="1" x14ac:dyDescent="0.25">
      <c r="N26" s="9">
        <f t="shared" si="0"/>
        <v>10</v>
      </c>
      <c r="O26" s="15">
        <v>45574</v>
      </c>
      <c r="P26" s="13">
        <v>4.0654999999999997E-2</v>
      </c>
    </row>
    <row r="27" spans="14:16" ht="12.75" hidden="1" customHeight="1" x14ac:dyDescent="0.25">
      <c r="N27" s="9">
        <f t="shared" si="0"/>
        <v>11</v>
      </c>
      <c r="O27" s="15">
        <v>45607</v>
      </c>
      <c r="P27" s="13">
        <v>4.0219100000000001E-2</v>
      </c>
    </row>
    <row r="28" spans="14:16" ht="12.75" customHeight="1" x14ac:dyDescent="0.25">
      <c r="N28" s="9">
        <f t="shared" si="0"/>
        <v>12</v>
      </c>
      <c r="O28" s="15">
        <v>45635</v>
      </c>
      <c r="P28" s="13">
        <v>3.9890700000000001E-2</v>
      </c>
    </row>
    <row r="29" spans="14:16" ht="12.75" customHeight="1" x14ac:dyDescent="0.25">
      <c r="N29" s="9">
        <f t="shared" si="0"/>
        <v>1</v>
      </c>
      <c r="O29" s="15">
        <v>45666</v>
      </c>
      <c r="P29" s="13">
        <v>3.9525200000000003E-2</v>
      </c>
    </row>
    <row r="30" spans="14:16" ht="12.75" hidden="1" customHeight="1" x14ac:dyDescent="0.25">
      <c r="N30" s="9">
        <f t="shared" si="0"/>
        <v>2</v>
      </c>
      <c r="O30" s="15">
        <v>45698</v>
      </c>
      <c r="P30" s="13">
        <v>3.9154399999999999E-2</v>
      </c>
    </row>
    <row r="31" spans="14:16" ht="12.75" customHeight="1" x14ac:dyDescent="0.25">
      <c r="N31" s="9">
        <f t="shared" si="0"/>
        <v>3</v>
      </c>
      <c r="O31" s="15">
        <v>45726</v>
      </c>
      <c r="P31" s="13">
        <v>3.8841399999999998E-2</v>
      </c>
    </row>
    <row r="32" spans="14:16" ht="12.75" hidden="1" customHeight="1" x14ac:dyDescent="0.25">
      <c r="N32" s="9">
        <f t="shared" si="0"/>
        <v>4</v>
      </c>
      <c r="O32" s="15">
        <v>45756</v>
      </c>
      <c r="P32" s="13">
        <v>3.8524700000000002E-2</v>
      </c>
    </row>
    <row r="33" spans="2:16" ht="12.75" hidden="1" customHeight="1" x14ac:dyDescent="0.25">
      <c r="N33" s="9">
        <f t="shared" si="0"/>
        <v>5</v>
      </c>
      <c r="O33" s="15">
        <v>45786</v>
      </c>
      <c r="P33" s="13">
        <v>3.8208300000000001E-2</v>
      </c>
    </row>
    <row r="34" spans="2:16" ht="12.75" customHeight="1" x14ac:dyDescent="0.25">
      <c r="N34" s="9">
        <f t="shared" si="0"/>
        <v>6</v>
      </c>
      <c r="O34" s="15">
        <v>45817</v>
      </c>
      <c r="P34" s="13">
        <v>3.79093E-2</v>
      </c>
    </row>
    <row r="35" spans="2:16" ht="12.75" hidden="1" customHeight="1" x14ac:dyDescent="0.25">
      <c r="B35" s="17" t="s">
        <v>42</v>
      </c>
      <c r="F35" s="16" t="s">
        <v>41</v>
      </c>
      <c r="N35" s="9">
        <f t="shared" si="0"/>
        <v>7</v>
      </c>
      <c r="O35" s="15">
        <v>45847</v>
      </c>
      <c r="P35" s="13">
        <v>3.7626899999999998E-2</v>
      </c>
    </row>
    <row r="36" spans="2:16" ht="12.75" hidden="1" customHeight="1" x14ac:dyDescent="0.25">
      <c r="N36" s="9">
        <f t="shared" si="0"/>
        <v>8</v>
      </c>
      <c r="O36" s="15">
        <v>45880</v>
      </c>
      <c r="P36" s="13">
        <v>3.7328100000000003E-2</v>
      </c>
    </row>
    <row r="37" spans="2:16" ht="12.75" customHeight="1" x14ac:dyDescent="0.25">
      <c r="N37" s="9">
        <f t="shared" si="0"/>
        <v>9</v>
      </c>
      <c r="O37" s="15">
        <v>45909</v>
      </c>
      <c r="P37" s="13">
        <v>3.7084499999999999E-2</v>
      </c>
    </row>
    <row r="38" spans="2:16" ht="12.75" hidden="1" customHeight="1" x14ac:dyDescent="0.25">
      <c r="N38" s="9">
        <f t="shared" si="0"/>
        <v>10</v>
      </c>
      <c r="O38" s="15">
        <v>45939</v>
      </c>
      <c r="P38" s="13">
        <v>3.6837700000000001E-2</v>
      </c>
    </row>
    <row r="39" spans="2:16" ht="12.75" hidden="1" customHeight="1" x14ac:dyDescent="0.25">
      <c r="N39" s="9">
        <f t="shared" si="0"/>
        <v>11</v>
      </c>
      <c r="O39" s="15">
        <v>45971</v>
      </c>
      <c r="P39" s="13">
        <v>3.6590299999999999E-2</v>
      </c>
    </row>
    <row r="40" spans="2:16" ht="12.75" customHeight="1" x14ac:dyDescent="0.25">
      <c r="N40" s="9">
        <f t="shared" si="0"/>
        <v>12</v>
      </c>
      <c r="O40" s="15">
        <v>46000</v>
      </c>
      <c r="P40" s="13">
        <v>3.6381400000000001E-2</v>
      </c>
    </row>
    <row r="41" spans="2:16" ht="12.75" customHeight="1" x14ac:dyDescent="0.25">
      <c r="N41" s="9">
        <f t="shared" si="0"/>
        <v>1</v>
      </c>
      <c r="O41" s="15">
        <v>46031</v>
      </c>
      <c r="P41" s="13">
        <v>3.6167100000000001E-2</v>
      </c>
    </row>
    <row r="42" spans="2:16" ht="12.75" hidden="1" customHeight="1" x14ac:dyDescent="0.25">
      <c r="N42" s="9">
        <f t="shared" si="0"/>
        <v>2</v>
      </c>
      <c r="O42" s="15">
        <v>46062</v>
      </c>
      <c r="P42" s="13">
        <v>3.5964599999999999E-2</v>
      </c>
    </row>
    <row r="43" spans="2:16" ht="12.75" customHeight="1" x14ac:dyDescent="0.25">
      <c r="N43" s="9">
        <f t="shared" si="0"/>
        <v>3</v>
      </c>
      <c r="O43" s="15">
        <v>46090</v>
      </c>
      <c r="P43" s="13">
        <v>3.57933E-2</v>
      </c>
    </row>
    <row r="44" spans="2:16" ht="12.75" hidden="1" customHeight="1" x14ac:dyDescent="0.25">
      <c r="N44" s="9">
        <f t="shared" si="0"/>
        <v>4</v>
      </c>
      <c r="O44" s="15">
        <v>46121</v>
      </c>
      <c r="P44" s="13">
        <v>3.5618299999999999E-2</v>
      </c>
    </row>
    <row r="45" spans="2:16" ht="12.75" hidden="1" customHeight="1" x14ac:dyDescent="0.25">
      <c r="N45" s="9">
        <f t="shared" si="0"/>
        <v>5</v>
      </c>
      <c r="O45" s="15">
        <v>46153</v>
      </c>
      <c r="P45" s="13">
        <v>3.5449700000000001E-2</v>
      </c>
    </row>
    <row r="46" spans="2:16" ht="12.75" customHeight="1" x14ac:dyDescent="0.25">
      <c r="N46" s="9">
        <f t="shared" si="0"/>
        <v>6</v>
      </c>
      <c r="O46" s="15">
        <v>46182</v>
      </c>
      <c r="P46" s="13">
        <v>3.5309800000000002E-2</v>
      </c>
    </row>
    <row r="47" spans="2:16" ht="12.75" hidden="1" customHeight="1" x14ac:dyDescent="0.25">
      <c r="N47" s="9">
        <f t="shared" si="0"/>
        <v>7</v>
      </c>
      <c r="O47" s="15">
        <v>46212</v>
      </c>
      <c r="P47" s="13">
        <v>3.5177100000000003E-2</v>
      </c>
    </row>
    <row r="48" spans="2:16" ht="12.75" hidden="1" customHeight="1" x14ac:dyDescent="0.25">
      <c r="N48" s="9">
        <f t="shared" si="0"/>
        <v>8</v>
      </c>
      <c r="O48" s="15">
        <v>46244</v>
      </c>
      <c r="P48" s="13">
        <v>3.5049200000000003E-2</v>
      </c>
    </row>
    <row r="49" spans="14:16" ht="12.75" customHeight="1" x14ac:dyDescent="0.25">
      <c r="N49" s="9">
        <f t="shared" si="0"/>
        <v>9</v>
      </c>
      <c r="O49" s="15">
        <v>46274</v>
      </c>
      <c r="P49" s="13">
        <v>3.4941899999999998E-2</v>
      </c>
    </row>
    <row r="50" spans="14:16" ht="12.75" hidden="1" customHeight="1" x14ac:dyDescent="0.25">
      <c r="N50" s="9">
        <f t="shared" si="0"/>
        <v>10</v>
      </c>
      <c r="O50" s="15">
        <v>46304</v>
      </c>
      <c r="P50" s="13">
        <v>3.4847700000000002E-2</v>
      </c>
    </row>
    <row r="51" spans="14:16" ht="12.75" hidden="1" customHeight="1" x14ac:dyDescent="0.25">
      <c r="N51" s="9">
        <f t="shared" si="0"/>
        <v>11</v>
      </c>
      <c r="O51" s="15">
        <v>46335</v>
      </c>
      <c r="P51" s="13">
        <v>3.4761899999999998E-2</v>
      </c>
    </row>
    <row r="52" spans="14:16" ht="12.75" customHeight="1" x14ac:dyDescent="0.25">
      <c r="N52" s="9">
        <f t="shared" si="0"/>
        <v>12</v>
      </c>
      <c r="O52" s="15">
        <v>46365</v>
      </c>
      <c r="P52" s="13">
        <v>3.4690600000000002E-2</v>
      </c>
    </row>
    <row r="53" spans="14:16" ht="12.75" customHeight="1" x14ac:dyDescent="0.25">
      <c r="N53" s="9">
        <f t="shared" si="0"/>
        <v>1</v>
      </c>
      <c r="O53" s="15">
        <v>46398</v>
      </c>
      <c r="P53" s="13">
        <v>3.4628300000000001E-2</v>
      </c>
    </row>
    <row r="54" spans="14:16" ht="12.75" hidden="1" customHeight="1" x14ac:dyDescent="0.25">
      <c r="N54" s="9">
        <f t="shared" si="0"/>
        <v>2</v>
      </c>
      <c r="O54" s="15">
        <v>46427</v>
      </c>
      <c r="P54" s="13">
        <v>3.4584200000000002E-2</v>
      </c>
    </row>
    <row r="55" spans="14:16" ht="12.75" customHeight="1" x14ac:dyDescent="0.25">
      <c r="N55" s="9">
        <f t="shared" si="0"/>
        <v>3</v>
      </c>
      <c r="O55" s="15">
        <v>46455</v>
      </c>
      <c r="P55" s="13">
        <v>3.4556000000000003E-2</v>
      </c>
    </row>
    <row r="56" spans="14:16" ht="12.75" hidden="1" customHeight="1" x14ac:dyDescent="0.25">
      <c r="N56" s="9">
        <f t="shared" si="0"/>
        <v>4</v>
      </c>
      <c r="O56" s="15">
        <v>46486</v>
      </c>
      <c r="P56" s="13">
        <v>3.45332E-2</v>
      </c>
    </row>
    <row r="57" spans="14:16" ht="12.75" hidden="1" customHeight="1" x14ac:dyDescent="0.25">
      <c r="N57" s="9">
        <f t="shared" si="0"/>
        <v>5</v>
      </c>
      <c r="O57" s="15">
        <v>46517</v>
      </c>
      <c r="P57" s="13">
        <v>3.45267E-2</v>
      </c>
    </row>
    <row r="58" spans="14:16" ht="12.75" customHeight="1" x14ac:dyDescent="0.25">
      <c r="N58" s="9">
        <f t="shared" si="0"/>
        <v>6</v>
      </c>
      <c r="O58" s="15">
        <v>46547</v>
      </c>
      <c r="P58" s="13">
        <v>3.4531300000000001E-2</v>
      </c>
    </row>
    <row r="59" spans="14:16" ht="12.75" hidden="1" customHeight="1" x14ac:dyDescent="0.25">
      <c r="N59" s="9">
        <f t="shared" si="0"/>
        <v>7</v>
      </c>
      <c r="O59" s="15">
        <v>46577</v>
      </c>
      <c r="P59" s="13">
        <v>3.4554700000000001E-2</v>
      </c>
    </row>
    <row r="60" spans="14:16" ht="12.75" hidden="1" customHeight="1" x14ac:dyDescent="0.25">
      <c r="N60" s="9">
        <f t="shared" si="0"/>
        <v>8</v>
      </c>
      <c r="O60" s="15">
        <v>46608</v>
      </c>
      <c r="P60" s="13">
        <v>3.4578699999999997E-2</v>
      </c>
    </row>
    <row r="61" spans="14:16" ht="12.75" customHeight="1" x14ac:dyDescent="0.25">
      <c r="N61" s="9">
        <f t="shared" si="0"/>
        <v>9</v>
      </c>
      <c r="O61" s="15">
        <v>46639</v>
      </c>
      <c r="P61" s="13">
        <v>3.4618999999999997E-2</v>
      </c>
    </row>
    <row r="62" spans="14:16" ht="12.75" hidden="1" customHeight="1" x14ac:dyDescent="0.25">
      <c r="N62" s="9">
        <f t="shared" si="0"/>
        <v>10</v>
      </c>
      <c r="O62" s="15">
        <v>46671</v>
      </c>
      <c r="P62" s="13">
        <v>3.4676199999999997E-2</v>
      </c>
    </row>
    <row r="63" spans="14:16" ht="12.75" hidden="1" customHeight="1" x14ac:dyDescent="0.25">
      <c r="N63" s="9">
        <f t="shared" si="0"/>
        <v>11</v>
      </c>
      <c r="O63" s="15">
        <v>46700</v>
      </c>
      <c r="P63" s="13">
        <v>3.4726199999999999E-2</v>
      </c>
    </row>
    <row r="64" spans="14:16" ht="12.75" customHeight="1" x14ac:dyDescent="0.25">
      <c r="N64" s="9">
        <f t="shared" si="0"/>
        <v>12</v>
      </c>
      <c r="O64" s="15">
        <v>46730</v>
      </c>
      <c r="P64" s="13">
        <v>3.4777599999999999E-2</v>
      </c>
    </row>
    <row r="65" spans="14:16" ht="12.75" customHeight="1" x14ac:dyDescent="0.25">
      <c r="N65" s="9">
        <f t="shared" si="0"/>
        <v>1</v>
      </c>
      <c r="O65" s="15">
        <v>46762</v>
      </c>
      <c r="P65" s="13">
        <v>3.4834999999999998E-2</v>
      </c>
    </row>
    <row r="66" spans="14:16" ht="12.75" hidden="1" customHeight="1" x14ac:dyDescent="0.25">
      <c r="N66" s="9">
        <f t="shared" si="0"/>
        <v>2</v>
      </c>
      <c r="O66" s="15">
        <v>46792</v>
      </c>
      <c r="P66" s="13">
        <v>3.4886E-2</v>
      </c>
    </row>
    <row r="67" spans="14:16" ht="12.75" customHeight="1" x14ac:dyDescent="0.25">
      <c r="N67" s="9">
        <f t="shared" si="0"/>
        <v>3</v>
      </c>
      <c r="O67" s="15">
        <v>46821</v>
      </c>
      <c r="P67" s="13">
        <v>3.4942899999999999E-2</v>
      </c>
    </row>
    <row r="68" spans="14:16" ht="12.75" hidden="1" customHeight="1" x14ac:dyDescent="0.25">
      <c r="N68" s="9">
        <f t="shared" ref="N68:N123" si="1">MONTH(O68)</f>
        <v>4</v>
      </c>
      <c r="O68" s="15">
        <v>46853</v>
      </c>
      <c r="P68" s="13">
        <v>3.4997199999999999E-2</v>
      </c>
    </row>
    <row r="69" spans="14:16" ht="12.75" hidden="1" customHeight="1" x14ac:dyDescent="0.25">
      <c r="N69" s="9">
        <f t="shared" si="1"/>
        <v>5</v>
      </c>
      <c r="O69" s="15">
        <v>46882</v>
      </c>
      <c r="P69" s="13">
        <v>3.5051300000000001E-2</v>
      </c>
    </row>
    <row r="70" spans="14:16" ht="12.75" customHeight="1" x14ac:dyDescent="0.25">
      <c r="N70" s="9">
        <f t="shared" si="1"/>
        <v>6</v>
      </c>
      <c r="O70" s="15">
        <v>46913</v>
      </c>
      <c r="P70" s="13">
        <v>3.5111299999999998E-2</v>
      </c>
    </row>
    <row r="71" spans="14:16" ht="12.75" hidden="1" customHeight="1" x14ac:dyDescent="0.25">
      <c r="N71" s="9">
        <f t="shared" si="1"/>
        <v>7</v>
      </c>
      <c r="O71" s="15">
        <v>46944</v>
      </c>
      <c r="P71" s="13">
        <v>3.5160799999999999E-2</v>
      </c>
    </row>
    <row r="72" spans="14:16" ht="12.75" hidden="1" customHeight="1" x14ac:dyDescent="0.25">
      <c r="N72" s="9">
        <f t="shared" si="1"/>
        <v>8</v>
      </c>
      <c r="O72" s="15">
        <v>46974</v>
      </c>
      <c r="P72" s="13">
        <v>3.5213500000000002E-2</v>
      </c>
    </row>
    <row r="73" spans="14:16" ht="12.75" customHeight="1" x14ac:dyDescent="0.25">
      <c r="N73" s="9">
        <f t="shared" si="1"/>
        <v>9</v>
      </c>
      <c r="O73" s="15">
        <v>47007</v>
      </c>
      <c r="P73" s="13">
        <v>3.5268800000000003E-2</v>
      </c>
    </row>
    <row r="74" spans="14:16" ht="12.75" hidden="1" customHeight="1" x14ac:dyDescent="0.25">
      <c r="N74" s="9">
        <f t="shared" si="1"/>
        <v>10</v>
      </c>
      <c r="O74" s="15">
        <v>47035</v>
      </c>
      <c r="P74" s="13">
        <v>3.5322100000000002E-2</v>
      </c>
    </row>
    <row r="75" spans="14:16" ht="12.75" hidden="1" customHeight="1" x14ac:dyDescent="0.25">
      <c r="N75" s="9">
        <f t="shared" si="1"/>
        <v>11</v>
      </c>
      <c r="O75" s="15">
        <v>47066</v>
      </c>
      <c r="P75" s="13">
        <v>3.53744E-2</v>
      </c>
    </row>
    <row r="76" spans="14:16" ht="12.75" customHeight="1" x14ac:dyDescent="0.25">
      <c r="N76" s="9">
        <f t="shared" si="1"/>
        <v>12</v>
      </c>
      <c r="O76" s="15">
        <v>47098</v>
      </c>
      <c r="P76" s="13">
        <v>3.5427500000000001E-2</v>
      </c>
    </row>
    <row r="77" spans="14:16" ht="12.75" customHeight="1" x14ac:dyDescent="0.25">
      <c r="N77" s="9">
        <f t="shared" si="1"/>
        <v>1</v>
      </c>
      <c r="O77" s="15">
        <v>47127</v>
      </c>
      <c r="P77" s="13">
        <v>3.5475100000000002E-2</v>
      </c>
    </row>
    <row r="78" spans="14:16" ht="12.75" hidden="1" customHeight="1" x14ac:dyDescent="0.25">
      <c r="N78" s="9">
        <f t="shared" si="1"/>
        <v>2</v>
      </c>
      <c r="O78" s="15">
        <v>47158</v>
      </c>
      <c r="P78" s="13">
        <v>3.5526099999999998E-2</v>
      </c>
    </row>
    <row r="79" spans="14:16" ht="12.75" customHeight="1" x14ac:dyDescent="0.25">
      <c r="N79" s="9">
        <f t="shared" si="1"/>
        <v>3</v>
      </c>
      <c r="O79" s="15">
        <v>47186</v>
      </c>
      <c r="P79" s="13">
        <v>3.5587500000000001E-2</v>
      </c>
    </row>
    <row r="80" spans="14:16" ht="12.75" hidden="1" customHeight="1" x14ac:dyDescent="0.25">
      <c r="N80" s="9">
        <f t="shared" si="1"/>
        <v>4</v>
      </c>
      <c r="O80" s="15">
        <v>47217</v>
      </c>
      <c r="P80" s="13">
        <v>3.5632900000000002E-2</v>
      </c>
    </row>
    <row r="81" spans="14:16" ht="12.75" hidden="1" customHeight="1" x14ac:dyDescent="0.25">
      <c r="N81" s="9">
        <f t="shared" si="1"/>
        <v>5</v>
      </c>
      <c r="O81" s="15">
        <v>47247</v>
      </c>
      <c r="P81" s="13">
        <v>3.5687000000000003E-2</v>
      </c>
    </row>
    <row r="82" spans="14:16" ht="12.75" customHeight="1" x14ac:dyDescent="0.25">
      <c r="N82" s="9">
        <f t="shared" si="1"/>
        <v>6</v>
      </c>
      <c r="O82" s="15">
        <v>47280</v>
      </c>
      <c r="P82" s="13">
        <v>3.5743400000000002E-2</v>
      </c>
    </row>
    <row r="83" spans="14:16" ht="12.75" hidden="1" customHeight="1" x14ac:dyDescent="0.25">
      <c r="N83" s="9">
        <f t="shared" si="1"/>
        <v>7</v>
      </c>
      <c r="O83" s="15">
        <v>47308</v>
      </c>
      <c r="P83" s="13">
        <v>3.5791099999999999E-2</v>
      </c>
    </row>
    <row r="84" spans="14:16" ht="12.75" hidden="1" customHeight="1" x14ac:dyDescent="0.25">
      <c r="N84" s="9">
        <f t="shared" si="1"/>
        <v>8</v>
      </c>
      <c r="O84" s="15">
        <v>47339</v>
      </c>
      <c r="P84" s="13">
        <v>3.5843800000000002E-2</v>
      </c>
    </row>
    <row r="85" spans="14:16" ht="12.75" customHeight="1" x14ac:dyDescent="0.25">
      <c r="N85" s="9">
        <f t="shared" si="1"/>
        <v>9</v>
      </c>
      <c r="O85" s="15">
        <v>47371</v>
      </c>
      <c r="P85" s="13">
        <v>3.5895400000000001E-2</v>
      </c>
    </row>
    <row r="86" spans="14:16" ht="12.75" hidden="1" customHeight="1" x14ac:dyDescent="0.25">
      <c r="N86" s="9">
        <f t="shared" si="1"/>
        <v>10</v>
      </c>
      <c r="O86" s="15">
        <v>47400</v>
      </c>
      <c r="P86" s="13">
        <v>3.5947E-2</v>
      </c>
    </row>
    <row r="87" spans="14:16" ht="12.75" hidden="1" customHeight="1" x14ac:dyDescent="0.25">
      <c r="N87" s="9">
        <f t="shared" si="1"/>
        <v>11</v>
      </c>
      <c r="O87" s="15">
        <v>47431</v>
      </c>
      <c r="P87" s="13">
        <v>3.6004500000000002E-2</v>
      </c>
    </row>
    <row r="88" spans="14:16" ht="12.75" customHeight="1" x14ac:dyDescent="0.25">
      <c r="N88" s="9">
        <f t="shared" si="1"/>
        <v>12</v>
      </c>
      <c r="O88" s="15">
        <v>47462</v>
      </c>
      <c r="P88" s="13">
        <v>3.6048700000000003E-2</v>
      </c>
    </row>
    <row r="89" spans="14:16" ht="12.75" customHeight="1" x14ac:dyDescent="0.25">
      <c r="N89" s="9">
        <f t="shared" si="1"/>
        <v>1</v>
      </c>
      <c r="O89" s="15">
        <v>47492</v>
      </c>
      <c r="P89" s="13">
        <v>3.6096299999999998E-2</v>
      </c>
    </row>
    <row r="90" spans="14:16" ht="12.75" hidden="1" customHeight="1" x14ac:dyDescent="0.25">
      <c r="N90" s="9">
        <f t="shared" si="1"/>
        <v>2</v>
      </c>
      <c r="O90" s="15">
        <v>47525</v>
      </c>
      <c r="P90" s="13">
        <v>3.6153999999999999E-2</v>
      </c>
    </row>
    <row r="91" spans="14:16" ht="12.75" customHeight="1" x14ac:dyDescent="0.25">
      <c r="N91" s="9">
        <f t="shared" si="1"/>
        <v>3</v>
      </c>
      <c r="O91" s="15">
        <v>47553</v>
      </c>
      <c r="P91" s="13">
        <v>3.6203300000000001E-2</v>
      </c>
    </row>
    <row r="92" spans="14:16" ht="12.75" hidden="1" customHeight="1" x14ac:dyDescent="0.25">
      <c r="N92" s="9">
        <f t="shared" si="1"/>
        <v>4</v>
      </c>
      <c r="O92" s="15">
        <v>47582</v>
      </c>
      <c r="P92" s="13">
        <v>3.6248799999999998E-2</v>
      </c>
    </row>
    <row r="93" spans="14:16" ht="12.75" hidden="1" customHeight="1" x14ac:dyDescent="0.25">
      <c r="N93" s="9">
        <f t="shared" si="1"/>
        <v>5</v>
      </c>
      <c r="O93" s="15">
        <v>47612</v>
      </c>
      <c r="P93" s="13">
        <v>3.6301100000000003E-2</v>
      </c>
    </row>
    <row r="94" spans="14:16" ht="12.75" customHeight="1" x14ac:dyDescent="0.25">
      <c r="N94" s="9">
        <f t="shared" si="1"/>
        <v>6</v>
      </c>
      <c r="O94" s="15">
        <v>47644</v>
      </c>
      <c r="P94" s="13">
        <v>3.6353900000000001E-2</v>
      </c>
    </row>
    <row r="95" spans="14:16" ht="12.75" hidden="1" customHeight="1" x14ac:dyDescent="0.25">
      <c r="N95" s="9">
        <f t="shared" si="1"/>
        <v>7</v>
      </c>
      <c r="O95" s="15">
        <v>47673</v>
      </c>
      <c r="P95" s="13">
        <v>3.6401599999999999E-2</v>
      </c>
    </row>
    <row r="96" spans="14:16" ht="12.75" hidden="1" customHeight="1" x14ac:dyDescent="0.25">
      <c r="N96" s="9">
        <f t="shared" si="1"/>
        <v>8</v>
      </c>
      <c r="O96" s="15">
        <v>47704</v>
      </c>
      <c r="P96" s="13">
        <v>3.64605E-2</v>
      </c>
    </row>
    <row r="97" spans="14:16" ht="12.75" customHeight="1" x14ac:dyDescent="0.25">
      <c r="N97" s="9">
        <f t="shared" si="1"/>
        <v>9</v>
      </c>
      <c r="O97" s="15">
        <v>47735</v>
      </c>
      <c r="P97" s="13">
        <v>3.6500499999999998E-2</v>
      </c>
    </row>
    <row r="98" spans="14:16" ht="12.75" hidden="1" customHeight="1" x14ac:dyDescent="0.25">
      <c r="N98" s="9">
        <f t="shared" si="1"/>
        <v>10</v>
      </c>
      <c r="O98" s="15">
        <v>47765</v>
      </c>
      <c r="P98" s="13">
        <v>3.6552099999999997E-2</v>
      </c>
    </row>
    <row r="99" spans="14:16" ht="12.75" hidden="1" customHeight="1" x14ac:dyDescent="0.25">
      <c r="N99" s="9">
        <f t="shared" si="1"/>
        <v>11</v>
      </c>
      <c r="O99" s="15">
        <v>47798</v>
      </c>
      <c r="P99" s="13">
        <v>3.6607399999999998E-2</v>
      </c>
    </row>
    <row r="100" spans="14:16" ht="12.75" customHeight="1" x14ac:dyDescent="0.25">
      <c r="N100" s="9">
        <f t="shared" si="1"/>
        <v>12</v>
      </c>
      <c r="O100" s="15">
        <v>47826</v>
      </c>
      <c r="P100" s="13">
        <v>3.6648500000000001E-2</v>
      </c>
    </row>
    <row r="101" spans="14:16" ht="12.75" customHeight="1" x14ac:dyDescent="0.25">
      <c r="N101" s="9">
        <f t="shared" si="1"/>
        <v>1</v>
      </c>
      <c r="O101" s="15">
        <v>47857</v>
      </c>
      <c r="P101" s="13">
        <v>3.6695899999999997E-2</v>
      </c>
    </row>
    <row r="102" spans="14:16" ht="12.75" hidden="1" customHeight="1" x14ac:dyDescent="0.25">
      <c r="N102" s="9">
        <f t="shared" si="1"/>
        <v>2</v>
      </c>
      <c r="O102" s="15">
        <v>47889</v>
      </c>
      <c r="P102" s="13">
        <v>3.6750100000000001E-2</v>
      </c>
    </row>
    <row r="103" spans="14:16" ht="12.75" customHeight="1" x14ac:dyDescent="0.25">
      <c r="N103" s="9">
        <f t="shared" si="1"/>
        <v>3</v>
      </c>
      <c r="O103" s="15">
        <v>47917</v>
      </c>
      <c r="P103" s="13">
        <v>3.6797700000000003E-2</v>
      </c>
    </row>
    <row r="104" spans="14:16" ht="12.75" hidden="1" customHeight="1" x14ac:dyDescent="0.25">
      <c r="N104" s="9">
        <f t="shared" si="1"/>
        <v>4</v>
      </c>
      <c r="O104" s="15">
        <v>47947</v>
      </c>
      <c r="P104" s="13">
        <v>3.6843099999999997E-2</v>
      </c>
    </row>
    <row r="105" spans="14:16" ht="12.75" hidden="1" customHeight="1" x14ac:dyDescent="0.25">
      <c r="N105" s="9">
        <f t="shared" si="1"/>
        <v>5</v>
      </c>
      <c r="O105" s="15">
        <v>47977</v>
      </c>
      <c r="P105" s="13">
        <v>3.6899000000000001E-2</v>
      </c>
    </row>
    <row r="106" spans="14:16" ht="12.75" customHeight="1" x14ac:dyDescent="0.25">
      <c r="N106" s="9">
        <f t="shared" si="1"/>
        <v>6</v>
      </c>
      <c r="O106" s="15">
        <v>48008</v>
      </c>
      <c r="P106" s="13">
        <v>3.6942999999999997E-2</v>
      </c>
    </row>
    <row r="107" spans="14:16" ht="12.75" hidden="1" customHeight="1" x14ac:dyDescent="0.25">
      <c r="N107" s="9">
        <f t="shared" si="1"/>
        <v>7</v>
      </c>
      <c r="O107" s="15">
        <v>48038</v>
      </c>
      <c r="P107" s="13">
        <v>3.6990599999999998E-2</v>
      </c>
    </row>
    <row r="108" spans="14:16" ht="12.75" hidden="1" customHeight="1" x14ac:dyDescent="0.25">
      <c r="N108" s="9">
        <f t="shared" si="1"/>
        <v>8</v>
      </c>
      <c r="O108" s="15">
        <v>48071</v>
      </c>
      <c r="P108" s="13">
        <v>3.7045399999999999E-2</v>
      </c>
    </row>
    <row r="109" spans="14:16" ht="12.75" customHeight="1" x14ac:dyDescent="0.25">
      <c r="N109" s="9">
        <f t="shared" si="1"/>
        <v>9</v>
      </c>
      <c r="O109" s="15">
        <v>48100</v>
      </c>
      <c r="P109" s="13">
        <v>3.7085800000000002E-2</v>
      </c>
    </row>
    <row r="110" spans="14:16" ht="12.75" hidden="1" customHeight="1" x14ac:dyDescent="0.25">
      <c r="N110" s="9">
        <f t="shared" si="1"/>
        <v>10</v>
      </c>
      <c r="O110" s="15">
        <v>48130</v>
      </c>
      <c r="P110" s="13">
        <v>3.7135599999999998E-2</v>
      </c>
    </row>
    <row r="111" spans="14:16" ht="12.75" hidden="1" customHeight="1" x14ac:dyDescent="0.25">
      <c r="N111" s="9">
        <f t="shared" si="1"/>
        <v>11</v>
      </c>
      <c r="O111" s="15">
        <v>48162</v>
      </c>
      <c r="P111" s="13">
        <v>3.7185700000000002E-2</v>
      </c>
    </row>
    <row r="112" spans="14:16" ht="12.75" customHeight="1" x14ac:dyDescent="0.25">
      <c r="N112" s="9">
        <f t="shared" si="1"/>
        <v>12</v>
      </c>
      <c r="O112" s="15">
        <v>48191</v>
      </c>
      <c r="P112" s="13">
        <v>3.7228299999999999E-2</v>
      </c>
    </row>
    <row r="113" spans="14:16" ht="12.75" customHeight="1" x14ac:dyDescent="0.25">
      <c r="N113" s="9">
        <f t="shared" si="1"/>
        <v>1</v>
      </c>
      <c r="O113" s="15">
        <v>48222</v>
      </c>
      <c r="P113" s="13">
        <v>3.72766E-2</v>
      </c>
    </row>
    <row r="114" spans="14:16" ht="12.75" hidden="1" customHeight="1" x14ac:dyDescent="0.25">
      <c r="N114" s="9">
        <f t="shared" si="1"/>
        <v>2</v>
      </c>
      <c r="O114" s="15">
        <v>48253</v>
      </c>
      <c r="P114" s="13">
        <v>3.7324700000000002E-2</v>
      </c>
    </row>
    <row r="115" spans="14:16" ht="12.75" customHeight="1" x14ac:dyDescent="0.25">
      <c r="N115" s="9">
        <f t="shared" si="1"/>
        <v>3</v>
      </c>
      <c r="O115" s="15">
        <v>48282</v>
      </c>
      <c r="P115" s="13">
        <v>3.7372200000000001E-2</v>
      </c>
    </row>
    <row r="116" spans="14:16" ht="12.75" hidden="1" customHeight="1" x14ac:dyDescent="0.25">
      <c r="N116" s="9">
        <f t="shared" si="1"/>
        <v>4</v>
      </c>
      <c r="O116" s="15">
        <v>48313</v>
      </c>
      <c r="P116" s="13">
        <v>3.7417300000000001E-2</v>
      </c>
    </row>
    <row r="117" spans="14:16" ht="12.75" hidden="1" customHeight="1" x14ac:dyDescent="0.25">
      <c r="N117" s="9">
        <f t="shared" si="1"/>
        <v>5</v>
      </c>
      <c r="O117" s="15">
        <v>48344</v>
      </c>
      <c r="P117" s="13">
        <v>3.74677E-2</v>
      </c>
    </row>
    <row r="118" spans="14:16" ht="12.75" customHeight="1" x14ac:dyDescent="0.25">
      <c r="N118" s="9">
        <f t="shared" si="1"/>
        <v>6</v>
      </c>
      <c r="O118" s="15">
        <v>48374</v>
      </c>
      <c r="P118" s="13">
        <v>3.7513600000000001E-2</v>
      </c>
    </row>
    <row r="119" spans="14:16" ht="12.75" hidden="1" customHeight="1" x14ac:dyDescent="0.25">
      <c r="N119" s="9">
        <f t="shared" si="1"/>
        <v>7</v>
      </c>
      <c r="O119" s="15">
        <v>48404</v>
      </c>
      <c r="P119" s="13">
        <v>3.75676E-2</v>
      </c>
    </row>
    <row r="120" spans="14:16" ht="12.75" hidden="1" customHeight="1" x14ac:dyDescent="0.25">
      <c r="N120" s="9">
        <f t="shared" si="1"/>
        <v>8</v>
      </c>
      <c r="O120" s="15">
        <v>48435</v>
      </c>
      <c r="P120" s="13">
        <v>3.7606599999999997E-2</v>
      </c>
    </row>
    <row r="121" spans="14:16" ht="12.75" customHeight="1" x14ac:dyDescent="0.25">
      <c r="N121" s="9">
        <f t="shared" si="1"/>
        <v>9</v>
      </c>
      <c r="O121" s="15">
        <v>48466</v>
      </c>
      <c r="P121" s="13">
        <v>3.7650799999999998E-2</v>
      </c>
    </row>
    <row r="122" spans="14:16" ht="12.75" hidden="1" customHeight="1" x14ac:dyDescent="0.25">
      <c r="N122" s="9">
        <f t="shared" si="1"/>
        <v>10</v>
      </c>
      <c r="O122" s="15">
        <v>48498</v>
      </c>
      <c r="P122" s="13">
        <v>3.7702399999999997E-2</v>
      </c>
    </row>
    <row r="123" spans="14:16" ht="12.75" hidden="1" customHeight="1" thickBot="1" x14ac:dyDescent="0.3">
      <c r="N123" s="9">
        <f t="shared" si="1"/>
        <v>11</v>
      </c>
      <c r="O123" s="12">
        <v>48527</v>
      </c>
      <c r="P123" s="10">
        <v>3.7742499999999998E-2</v>
      </c>
    </row>
  </sheetData>
  <autoFilter ref="N2:P123">
    <filterColumn colId="0">
      <filters>
        <filter val="1"/>
        <filter val="12"/>
        <filter val="3"/>
        <filter val="6"/>
        <filter val="9"/>
      </filters>
    </filterColumn>
  </autoFilter>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opLeftCell="A79" zoomScaleNormal="100" workbookViewId="0">
      <selection activeCell="C110" sqref="C110"/>
    </sheetView>
  </sheetViews>
  <sheetFormatPr defaultRowHeight="15.75" x14ac:dyDescent="0.25"/>
  <cols>
    <col min="2" max="2" width="25.85546875" bestFit="1" customWidth="1"/>
    <col min="3" max="3" width="16.28515625" bestFit="1" customWidth="1"/>
    <col min="4" max="4" width="12.5703125" customWidth="1"/>
    <col min="5" max="5" width="12.7109375" customWidth="1"/>
    <col min="6" max="6" width="12" bestFit="1" customWidth="1"/>
    <col min="7" max="18" width="11" bestFit="1" customWidth="1"/>
    <col min="19" max="19" width="13.140625" bestFit="1" customWidth="1"/>
    <col min="20" max="20" width="11" bestFit="1" customWidth="1"/>
    <col min="21" max="21" width="9.7109375" bestFit="1" customWidth="1"/>
  </cols>
  <sheetData>
    <row r="1" spans="1:1" x14ac:dyDescent="0.25">
      <c r="A1" s="1" t="s">
        <v>0</v>
      </c>
    </row>
    <row r="2" spans="1:1" x14ac:dyDescent="0.25">
      <c r="A2" s="1" t="s">
        <v>1</v>
      </c>
    </row>
    <row r="57" spans="2:8" x14ac:dyDescent="0.25">
      <c r="E57" s="53" t="s">
        <v>76</v>
      </c>
    </row>
    <row r="58" spans="2:8" x14ac:dyDescent="0.25">
      <c r="B58" s="35" t="s">
        <v>17</v>
      </c>
      <c r="C58" s="36">
        <v>44731</v>
      </c>
      <c r="E58" s="150" t="s">
        <v>77</v>
      </c>
      <c r="F58" s="151"/>
      <c r="G58" s="151"/>
      <c r="H58" s="151"/>
    </row>
    <row r="59" spans="2:8" x14ac:dyDescent="0.25">
      <c r="B59" s="35" t="s">
        <v>16</v>
      </c>
      <c r="C59" s="36">
        <v>44872</v>
      </c>
      <c r="E59" s="52">
        <v>1.3599999999999999E-2</v>
      </c>
    </row>
    <row r="60" spans="2:8" x14ac:dyDescent="0.25">
      <c r="B60" s="35" t="s">
        <v>18</v>
      </c>
      <c r="C60" s="37">
        <f>DATEDIF(C58,C59,"m")*30 + (30 - DAY(C58)) - (30 - DAY(C59))</f>
        <v>108</v>
      </c>
      <c r="E60" s="152" t="s">
        <v>80</v>
      </c>
      <c r="F60" s="152"/>
      <c r="G60" s="152"/>
      <c r="H60" s="152"/>
    </row>
    <row r="61" spans="2:8" x14ac:dyDescent="0.25">
      <c r="B61" s="35" t="s">
        <v>86</v>
      </c>
      <c r="C61" s="37">
        <f>360/2</f>
        <v>180</v>
      </c>
    </row>
    <row r="62" spans="2:8" x14ac:dyDescent="0.25">
      <c r="B62" s="35" t="s">
        <v>87</v>
      </c>
      <c r="C62" s="35">
        <f>C60/C61</f>
        <v>0.6</v>
      </c>
    </row>
    <row r="63" spans="2:8" x14ac:dyDescent="0.25">
      <c r="B63" s="35" t="s">
        <v>20</v>
      </c>
      <c r="C63" s="38">
        <f>$C$62*$D$73</f>
        <v>0.375</v>
      </c>
    </row>
    <row r="64" spans="2:8" x14ac:dyDescent="0.25">
      <c r="C64" s="71" t="s">
        <v>141</v>
      </c>
      <c r="D64" s="32" t="s">
        <v>138</v>
      </c>
      <c r="E64" s="32" t="s">
        <v>139</v>
      </c>
      <c r="F64" s="32" t="s">
        <v>140</v>
      </c>
    </row>
    <row r="65" spans="1:19" x14ac:dyDescent="0.25">
      <c r="B65" s="39" t="s">
        <v>22</v>
      </c>
      <c r="C65" s="40">
        <v>9.1579999999999995E-2</v>
      </c>
      <c r="D65" s="64">
        <f>'US Tresury (20221106)'!D9</f>
        <v>4.2530999999999999E-2</v>
      </c>
      <c r="E65" s="64">
        <f>E59</f>
        <v>1.3599999999999999E-2</v>
      </c>
      <c r="F65" s="70">
        <f>C65-D65-E65</f>
        <v>3.5448999999999994E-2</v>
      </c>
    </row>
    <row r="66" spans="1:19" x14ac:dyDescent="0.25">
      <c r="B66" s="39" t="s">
        <v>56</v>
      </c>
      <c r="C66" s="41">
        <v>79.5</v>
      </c>
    </row>
    <row r="67" spans="1:19" x14ac:dyDescent="0.25">
      <c r="B67" s="39" t="s">
        <v>11</v>
      </c>
      <c r="C67" s="39">
        <v>100</v>
      </c>
    </row>
    <row r="69" spans="1:19" x14ac:dyDescent="0.25">
      <c r="B69" t="s">
        <v>59</v>
      </c>
      <c r="C69">
        <v>0</v>
      </c>
      <c r="D69">
        <f>C69+1</f>
        <v>1</v>
      </c>
      <c r="E69">
        <f t="shared" ref="E69:S69" si="0">D69+1</f>
        <v>2</v>
      </c>
      <c r="F69">
        <f t="shared" si="0"/>
        <v>3</v>
      </c>
      <c r="G69">
        <f t="shared" si="0"/>
        <v>4</v>
      </c>
      <c r="H69">
        <f t="shared" si="0"/>
        <v>5</v>
      </c>
      <c r="I69">
        <f t="shared" si="0"/>
        <v>6</v>
      </c>
      <c r="J69">
        <f t="shared" si="0"/>
        <v>7</v>
      </c>
      <c r="K69">
        <f t="shared" si="0"/>
        <v>8</v>
      </c>
      <c r="L69">
        <f t="shared" si="0"/>
        <v>9</v>
      </c>
      <c r="M69">
        <f t="shared" si="0"/>
        <v>10</v>
      </c>
      <c r="N69">
        <f t="shared" si="0"/>
        <v>11</v>
      </c>
      <c r="O69">
        <f t="shared" si="0"/>
        <v>12</v>
      </c>
      <c r="P69">
        <f t="shared" si="0"/>
        <v>13</v>
      </c>
      <c r="Q69">
        <f t="shared" si="0"/>
        <v>14</v>
      </c>
      <c r="R69">
        <f t="shared" si="0"/>
        <v>15</v>
      </c>
      <c r="S69">
        <f t="shared" si="0"/>
        <v>16</v>
      </c>
    </row>
    <row r="70" spans="1:19" x14ac:dyDescent="0.25">
      <c r="B70" t="s">
        <v>6</v>
      </c>
      <c r="C70">
        <v>2022</v>
      </c>
      <c r="D70">
        <v>2022</v>
      </c>
      <c r="E70">
        <v>2023</v>
      </c>
      <c r="F70">
        <v>2023</v>
      </c>
      <c r="G70">
        <v>2024</v>
      </c>
      <c r="H70">
        <v>2024</v>
      </c>
      <c r="I70">
        <v>2025</v>
      </c>
      <c r="J70">
        <v>2025</v>
      </c>
      <c r="K70">
        <v>2026</v>
      </c>
      <c r="L70">
        <v>2026</v>
      </c>
      <c r="M70">
        <v>2027</v>
      </c>
      <c r="N70">
        <v>2027</v>
      </c>
      <c r="O70">
        <v>2028</v>
      </c>
      <c r="P70">
        <v>2028</v>
      </c>
      <c r="Q70">
        <v>2029</v>
      </c>
      <c r="R70">
        <v>2029</v>
      </c>
      <c r="S70">
        <v>2030</v>
      </c>
    </row>
    <row r="71" spans="1:19" x14ac:dyDescent="0.25">
      <c r="B71" t="s">
        <v>7</v>
      </c>
      <c r="C71" s="49" t="s">
        <v>9</v>
      </c>
      <c r="D71" s="49" t="s">
        <v>8</v>
      </c>
      <c r="E71" s="49" t="s">
        <v>9</v>
      </c>
      <c r="F71" s="49" t="s">
        <v>8</v>
      </c>
      <c r="G71" s="49" t="s">
        <v>9</v>
      </c>
      <c r="H71" s="49" t="s">
        <v>8</v>
      </c>
      <c r="I71" s="49" t="s">
        <v>9</v>
      </c>
      <c r="J71" s="49" t="s">
        <v>8</v>
      </c>
      <c r="K71" s="49" t="s">
        <v>9</v>
      </c>
      <c r="L71" s="49" t="s">
        <v>8</v>
      </c>
      <c r="M71" s="49" t="s">
        <v>9</v>
      </c>
      <c r="N71" s="49" t="s">
        <v>8</v>
      </c>
      <c r="O71" s="49" t="s">
        <v>9</v>
      </c>
      <c r="P71" s="49" t="s">
        <v>8</v>
      </c>
      <c r="Q71" s="49" t="s">
        <v>9</v>
      </c>
      <c r="R71" s="49" t="s">
        <v>8</v>
      </c>
      <c r="S71" s="49" t="s">
        <v>9</v>
      </c>
    </row>
    <row r="72" spans="1:19" x14ac:dyDescent="0.25">
      <c r="B72" t="s">
        <v>10</v>
      </c>
      <c r="C72" s="4">
        <v>0</v>
      </c>
      <c r="D72" s="4">
        <v>1.2500000000000001E-2</v>
      </c>
      <c r="E72" s="4">
        <v>1.2500000000000001E-2</v>
      </c>
      <c r="F72" s="4">
        <v>1.2500000000000001E-2</v>
      </c>
      <c r="G72" s="4">
        <v>1.2500000000000001E-2</v>
      </c>
      <c r="H72" s="4">
        <v>1.2500000000000001E-2</v>
      </c>
      <c r="I72" s="4">
        <v>1.4999999999999999E-2</v>
      </c>
      <c r="J72" s="4">
        <v>1.4999999999999999E-2</v>
      </c>
      <c r="K72" s="4">
        <v>1.7500000000000002E-2</v>
      </c>
      <c r="L72" s="4">
        <v>1.7500000000000002E-2</v>
      </c>
      <c r="M72" s="4">
        <v>0.02</v>
      </c>
      <c r="N72" s="4">
        <v>0.02</v>
      </c>
      <c r="O72" s="4">
        <v>0.03</v>
      </c>
      <c r="P72" s="4">
        <v>0.03</v>
      </c>
      <c r="Q72" s="4">
        <v>0.04</v>
      </c>
      <c r="R72" s="4">
        <v>0.04</v>
      </c>
      <c r="S72" s="4">
        <v>0</v>
      </c>
    </row>
    <row r="73" spans="1:19" x14ac:dyDescent="0.25">
      <c r="B73" t="s">
        <v>13</v>
      </c>
      <c r="C73">
        <f>$C$67*C72/2</f>
        <v>0</v>
      </c>
      <c r="D73">
        <f t="shared" ref="D73:S73" si="1">$C$67*D72/2</f>
        <v>0.625</v>
      </c>
      <c r="E73">
        <f t="shared" si="1"/>
        <v>0.625</v>
      </c>
      <c r="F73">
        <f t="shared" si="1"/>
        <v>0.625</v>
      </c>
      <c r="G73">
        <f t="shared" si="1"/>
        <v>0.625</v>
      </c>
      <c r="H73">
        <f t="shared" si="1"/>
        <v>0.625</v>
      </c>
      <c r="I73">
        <f t="shared" si="1"/>
        <v>0.75</v>
      </c>
      <c r="J73">
        <f t="shared" si="1"/>
        <v>0.75</v>
      </c>
      <c r="K73">
        <f t="shared" si="1"/>
        <v>0.87500000000000011</v>
      </c>
      <c r="L73">
        <f t="shared" si="1"/>
        <v>0.87500000000000011</v>
      </c>
      <c r="M73">
        <f t="shared" si="1"/>
        <v>1</v>
      </c>
      <c r="N73">
        <f t="shared" si="1"/>
        <v>1</v>
      </c>
      <c r="O73">
        <f t="shared" si="1"/>
        <v>1.5</v>
      </c>
      <c r="P73">
        <f t="shared" si="1"/>
        <v>1.5</v>
      </c>
      <c r="Q73">
        <f t="shared" si="1"/>
        <v>2</v>
      </c>
      <c r="R73">
        <f t="shared" si="1"/>
        <v>2</v>
      </c>
      <c r="S73">
        <f t="shared" si="1"/>
        <v>0</v>
      </c>
    </row>
    <row r="74" spans="1:19" x14ac:dyDescent="0.25">
      <c r="B74" t="s">
        <v>14</v>
      </c>
      <c r="C74">
        <v>0</v>
      </c>
      <c r="D74">
        <v>0</v>
      </c>
      <c r="E74">
        <v>0</v>
      </c>
      <c r="F74">
        <v>0</v>
      </c>
      <c r="G74">
        <v>0</v>
      </c>
      <c r="H74">
        <v>0</v>
      </c>
      <c r="I74">
        <v>0</v>
      </c>
      <c r="J74">
        <v>0</v>
      </c>
      <c r="K74">
        <v>0</v>
      </c>
      <c r="L74">
        <v>0</v>
      </c>
      <c r="M74">
        <v>0</v>
      </c>
      <c r="N74">
        <v>0</v>
      </c>
      <c r="O74">
        <v>0</v>
      </c>
      <c r="P74">
        <v>0</v>
      </c>
      <c r="Q74">
        <v>0</v>
      </c>
      <c r="R74">
        <v>0</v>
      </c>
      <c r="S74">
        <f>$C$67</f>
        <v>100</v>
      </c>
    </row>
    <row r="75" spans="1:19" x14ac:dyDescent="0.25">
      <c r="B75" t="s">
        <v>12</v>
      </c>
      <c r="C75">
        <f>SUM(C73:C74)</f>
        <v>0</v>
      </c>
      <c r="D75">
        <f t="shared" ref="D75:S75" si="2">SUM(D73:D74)</f>
        <v>0.625</v>
      </c>
      <c r="E75">
        <f t="shared" si="2"/>
        <v>0.625</v>
      </c>
      <c r="F75">
        <f t="shared" si="2"/>
        <v>0.625</v>
      </c>
      <c r="G75">
        <f t="shared" si="2"/>
        <v>0.625</v>
      </c>
      <c r="H75">
        <f t="shared" si="2"/>
        <v>0.625</v>
      </c>
      <c r="I75">
        <f t="shared" si="2"/>
        <v>0.75</v>
      </c>
      <c r="J75">
        <f t="shared" si="2"/>
        <v>0.75</v>
      </c>
      <c r="K75">
        <f t="shared" si="2"/>
        <v>0.87500000000000011</v>
      </c>
      <c r="L75">
        <f t="shared" si="2"/>
        <v>0.87500000000000011</v>
      </c>
      <c r="M75">
        <f t="shared" si="2"/>
        <v>1</v>
      </c>
      <c r="N75">
        <f t="shared" si="2"/>
        <v>1</v>
      </c>
      <c r="O75">
        <f t="shared" si="2"/>
        <v>1.5</v>
      </c>
      <c r="P75">
        <f t="shared" si="2"/>
        <v>1.5</v>
      </c>
      <c r="Q75">
        <f t="shared" si="2"/>
        <v>2</v>
      </c>
      <c r="R75">
        <f t="shared" si="2"/>
        <v>2</v>
      </c>
      <c r="S75">
        <f t="shared" si="2"/>
        <v>100</v>
      </c>
    </row>
    <row r="76" spans="1:19" x14ac:dyDescent="0.25">
      <c r="B76" t="s">
        <v>15</v>
      </c>
      <c r="C76">
        <f t="shared" ref="C76:C79" si="3">SUM(C74:C75)</f>
        <v>0</v>
      </c>
      <c r="D76">
        <f>D75/(1+$C$65/2)^D69</f>
        <v>0.5976343242907276</v>
      </c>
      <c r="E76">
        <f t="shared" ref="E76:S76" si="4">E75/(1+$C$65/2)^E69</f>
        <v>0.57146685691269528</v>
      </c>
      <c r="F76">
        <f t="shared" si="4"/>
        <v>0.54644513421690322</v>
      </c>
      <c r="G76">
        <f t="shared" si="4"/>
        <v>0.52251898967947985</v>
      </c>
      <c r="H76">
        <f t="shared" si="4"/>
        <v>0.49964045332187129</v>
      </c>
      <c r="I76">
        <f t="shared" si="4"/>
        <v>0.57331638664191242</v>
      </c>
      <c r="J76">
        <f t="shared" si="4"/>
        <v>0.54821368213686528</v>
      </c>
      <c r="K76">
        <f t="shared" si="4"/>
        <v>0.61157845184948811</v>
      </c>
      <c r="L76">
        <f t="shared" si="4"/>
        <v>0.584800439714941</v>
      </c>
      <c r="M76">
        <f t="shared" si="4"/>
        <v>0.63907989144495381</v>
      </c>
      <c r="N76">
        <f t="shared" si="4"/>
        <v>0.61109772654639427</v>
      </c>
      <c r="O76">
        <f t="shared" si="4"/>
        <v>0.87651114451237</v>
      </c>
      <c r="P76">
        <f t="shared" si="4"/>
        <v>0.83813303293430808</v>
      </c>
      <c r="Q76">
        <f t="shared" si="4"/>
        <v>1.0685804134473245</v>
      </c>
      <c r="R76">
        <f t="shared" si="4"/>
        <v>1.0217925333454367</v>
      </c>
      <c r="S76">
        <f t="shared" si="4"/>
        <v>48.852663218496858</v>
      </c>
    </row>
    <row r="77" spans="1:19" x14ac:dyDescent="0.25">
      <c r="B77" t="s">
        <v>60</v>
      </c>
      <c r="C77">
        <f t="shared" si="3"/>
        <v>0</v>
      </c>
      <c r="D77">
        <f>D76/$C$66</f>
        <v>7.5174128841600961E-3</v>
      </c>
      <c r="E77">
        <f t="shared" ref="E77:S77" si="5">E76/$C$66</f>
        <v>7.1882623511030849E-3</v>
      </c>
      <c r="F77">
        <f t="shared" si="5"/>
        <v>6.87352370084155E-3</v>
      </c>
      <c r="G77">
        <f t="shared" si="5"/>
        <v>6.5725659079179854E-3</v>
      </c>
      <c r="H77">
        <f t="shared" si="5"/>
        <v>6.2847855763757399E-3</v>
      </c>
      <c r="I77">
        <f t="shared" si="5"/>
        <v>7.2115268759988986E-3</v>
      </c>
      <c r="J77">
        <f t="shared" si="5"/>
        <v>6.8957695866272359E-3</v>
      </c>
      <c r="K77">
        <f t="shared" si="5"/>
        <v>7.6928107150879008E-3</v>
      </c>
      <c r="L77">
        <f t="shared" si="5"/>
        <v>7.3559803737728423E-3</v>
      </c>
      <c r="M77">
        <f t="shared" si="5"/>
        <v>8.0387407728925008E-3</v>
      </c>
      <c r="N77">
        <f t="shared" si="5"/>
        <v>7.686763855929488E-3</v>
      </c>
      <c r="O77">
        <f t="shared" si="5"/>
        <v>1.1025297415249937E-2</v>
      </c>
      <c r="P77">
        <f t="shared" si="5"/>
        <v>1.0542553873387523E-2</v>
      </c>
      <c r="Q77">
        <f t="shared" si="5"/>
        <v>1.3441263062230497E-2</v>
      </c>
      <c r="R77">
        <f t="shared" si="5"/>
        <v>1.2852736268496059E-2</v>
      </c>
      <c r="S77">
        <f t="shared" si="5"/>
        <v>0.61449890840876553</v>
      </c>
    </row>
    <row r="78" spans="1:19" x14ac:dyDescent="0.25">
      <c r="A78" t="s">
        <v>57</v>
      </c>
      <c r="B78" t="s">
        <v>58</v>
      </c>
      <c r="C78">
        <f t="shared" si="3"/>
        <v>0</v>
      </c>
      <c r="D78">
        <f>D77*D69</f>
        <v>7.5174128841600961E-3</v>
      </c>
      <c r="E78">
        <f t="shared" ref="E78:S78" si="6">E77*E69</f>
        <v>1.437652470220617E-2</v>
      </c>
      <c r="F78">
        <f t="shared" si="6"/>
        <v>2.0620571102524649E-2</v>
      </c>
      <c r="G78">
        <f t="shared" si="6"/>
        <v>2.6290263631671942E-2</v>
      </c>
      <c r="H78">
        <f t="shared" si="6"/>
        <v>3.1423927881878699E-2</v>
      </c>
      <c r="I78">
        <f t="shared" si="6"/>
        <v>4.3269161255993394E-2</v>
      </c>
      <c r="J78">
        <f t="shared" si="6"/>
        <v>4.8270387106390651E-2</v>
      </c>
      <c r="K78">
        <f t="shared" si="6"/>
        <v>6.1542485720703206E-2</v>
      </c>
      <c r="L78">
        <f t="shared" si="6"/>
        <v>6.6203823363955583E-2</v>
      </c>
      <c r="M78">
        <f t="shared" si="6"/>
        <v>8.0387407728925012E-2</v>
      </c>
      <c r="N78">
        <f t="shared" si="6"/>
        <v>8.455440241522437E-2</v>
      </c>
      <c r="O78">
        <f t="shared" si="6"/>
        <v>0.13230356898299925</v>
      </c>
      <c r="P78">
        <f t="shared" si="6"/>
        <v>0.13705320035403781</v>
      </c>
      <c r="Q78">
        <f t="shared" si="6"/>
        <v>0.18817768287122696</v>
      </c>
      <c r="R78">
        <f t="shared" si="6"/>
        <v>0.19279104402744088</v>
      </c>
      <c r="S78">
        <f t="shared" si="6"/>
        <v>9.8319825345402485</v>
      </c>
    </row>
    <row r="79" spans="1:19" x14ac:dyDescent="0.25">
      <c r="B79" t="s">
        <v>66</v>
      </c>
      <c r="C79">
        <f t="shared" si="3"/>
        <v>0</v>
      </c>
      <c r="D79">
        <f>D69*(D69+1)*D77</f>
        <v>1.5034825768320192E-2</v>
      </c>
      <c r="E79">
        <f t="shared" ref="E79:S79" si="7">E69*(E69+1)*E77</f>
        <v>4.312957410661851E-2</v>
      </c>
      <c r="F79">
        <f t="shared" si="7"/>
        <v>8.2482284410098597E-2</v>
      </c>
      <c r="G79">
        <f t="shared" si="7"/>
        <v>0.1314513181583597</v>
      </c>
      <c r="H79">
        <f t="shared" si="7"/>
        <v>0.1885435672912722</v>
      </c>
      <c r="I79">
        <f t="shared" si="7"/>
        <v>0.30288412879195376</v>
      </c>
      <c r="J79">
        <f t="shared" si="7"/>
        <v>0.38616309685112521</v>
      </c>
      <c r="K79">
        <f t="shared" si="7"/>
        <v>0.55388237148632891</v>
      </c>
      <c r="L79">
        <f t="shared" si="7"/>
        <v>0.66203823363955583</v>
      </c>
      <c r="M79">
        <f t="shared" si="7"/>
        <v>0.88426148501817514</v>
      </c>
      <c r="N79">
        <f t="shared" si="7"/>
        <v>1.0146528289826924</v>
      </c>
      <c r="O79">
        <f t="shared" si="7"/>
        <v>1.7199463967789901</v>
      </c>
      <c r="P79">
        <f t="shared" si="7"/>
        <v>1.9187448049565292</v>
      </c>
      <c r="Q79">
        <f t="shared" si="7"/>
        <v>2.8226652430684043</v>
      </c>
      <c r="R79">
        <f t="shared" si="7"/>
        <v>3.084656704439054</v>
      </c>
      <c r="S79">
        <f t="shared" si="7"/>
        <v>167.14370308718424</v>
      </c>
    </row>
    <row r="80" spans="1:19" x14ac:dyDescent="0.25">
      <c r="D80" s="31"/>
      <c r="E80" s="31"/>
      <c r="F80" s="31"/>
      <c r="G80" s="31"/>
      <c r="H80" s="31"/>
      <c r="I80" s="31"/>
      <c r="J80" s="31"/>
      <c r="K80" s="31"/>
      <c r="L80" s="31"/>
      <c r="M80" s="31"/>
      <c r="N80" s="31"/>
      <c r="O80" s="31"/>
      <c r="P80" s="31"/>
      <c r="Q80" s="31"/>
      <c r="R80" s="31"/>
      <c r="S80" s="31"/>
    </row>
    <row r="81" spans="2:21" x14ac:dyDescent="0.25">
      <c r="C81" t="s">
        <v>59</v>
      </c>
      <c r="D81">
        <v>0</v>
      </c>
      <c r="E81">
        <f>D81+1</f>
        <v>1</v>
      </c>
      <c r="F81">
        <f t="shared" ref="F81" si="8">E81+1</f>
        <v>2</v>
      </c>
      <c r="G81">
        <f t="shared" ref="G81" si="9">F81+1</f>
        <v>3</v>
      </c>
      <c r="H81">
        <f t="shared" ref="H81" si="10">G81+1</f>
        <v>4</v>
      </c>
      <c r="I81">
        <f t="shared" ref="I81" si="11">H81+1</f>
        <v>5</v>
      </c>
      <c r="J81">
        <f t="shared" ref="J81" si="12">I81+1</f>
        <v>6</v>
      </c>
      <c r="K81">
        <f t="shared" ref="K81" si="13">J81+1</f>
        <v>7</v>
      </c>
      <c r="L81">
        <f t="shared" ref="L81" si="14">K81+1</f>
        <v>8</v>
      </c>
      <c r="M81">
        <f t="shared" ref="M81" si="15">L81+1</f>
        <v>9</v>
      </c>
      <c r="N81">
        <f t="shared" ref="N81" si="16">M81+1</f>
        <v>10</v>
      </c>
      <c r="O81">
        <f t="shared" ref="O81" si="17">N81+1</f>
        <v>11</v>
      </c>
      <c r="P81">
        <f t="shared" ref="P81" si="18">O81+1</f>
        <v>12</v>
      </c>
      <c r="Q81">
        <f t="shared" ref="Q81" si="19">P81+1</f>
        <v>13</v>
      </c>
      <c r="R81">
        <f t="shared" ref="R81" si="20">Q81+1</f>
        <v>14</v>
      </c>
      <c r="S81">
        <f t="shared" ref="S81" si="21">R81+1</f>
        <v>15</v>
      </c>
    </row>
    <row r="82" spans="2:21" x14ac:dyDescent="0.25">
      <c r="C82" t="s">
        <v>82</v>
      </c>
      <c r="D82" s="4">
        <v>0.02</v>
      </c>
      <c r="E82" s="4">
        <f>(E69-D69)/(F69-D69)*(F82-D82)+D82</f>
        <v>2.1860500000000001E-2</v>
      </c>
      <c r="F82" s="4">
        <f>'US Tresury (20221106)'!$D$5/2</f>
        <v>2.3721000000000003E-2</v>
      </c>
      <c r="G82" s="4">
        <f>(G69-F69)/(H69-F69)*(H82-F82)+F82</f>
        <v>2.35065E-2</v>
      </c>
      <c r="H82" s="4">
        <f>'US Tresury (20221106)'!$D$6/2</f>
        <v>2.3292E-2</v>
      </c>
      <c r="I82" s="4">
        <f>(I69-H69)/(J69-H69)*(J82-H82)+H82</f>
        <v>2.3123499999999998E-2</v>
      </c>
      <c r="J82" s="4">
        <f>'US Tresury (20221106)'!D7/2</f>
        <v>2.2955E-2</v>
      </c>
      <c r="K82" s="4">
        <f>(K69-$J$69)/($N$69-$J$69)*($N$82-$J$82)+$J$82</f>
        <v>2.2629750000000001E-2</v>
      </c>
      <c r="L82" s="4">
        <f>(L69-$J$69)/($N$69-$J$69)*($N$82-$J$82)+$J$82</f>
        <v>2.2304499999999998E-2</v>
      </c>
      <c r="M82" s="4">
        <f>(M69-$J$69)/($N$69-$J$69)*($N$82-$J$82)+$J$82</f>
        <v>2.1979249999999999E-2</v>
      </c>
      <c r="N82" s="4">
        <f>'US Tresury (20221106)'!$D$8/2</f>
        <v>2.1654E-2</v>
      </c>
      <c r="O82" s="4">
        <f>(O69-$N$69)/($R$69-$N$69)*($R$82-$N$82)+$N$82</f>
        <v>2.1556875E-2</v>
      </c>
      <c r="P82" s="4">
        <f>(P69-$N$69)/($R$69-$N$69)*($R$82-$N$82)+$N$82</f>
        <v>2.145975E-2</v>
      </c>
      <c r="Q82" s="4">
        <f>(Q69-$N$69)/($R$69-$N$69)*($R$82-$N$82)+$N$82</f>
        <v>2.1362625E-2</v>
      </c>
      <c r="R82" s="4">
        <f>'US Tresury (20221106)'!$D$9/2</f>
        <v>2.12655E-2</v>
      </c>
      <c r="S82" s="4">
        <f>R82</f>
        <v>2.12655E-2</v>
      </c>
    </row>
    <row r="83" spans="2:21" x14ac:dyDescent="0.25">
      <c r="C83" t="s">
        <v>83</v>
      </c>
      <c r="D83">
        <v>1</v>
      </c>
      <c r="E83" s="4">
        <f t="shared" ref="E83:S83" si="22">1+E82+$E$59</f>
        <v>1.0354605000000001</v>
      </c>
      <c r="F83" s="4">
        <f t="shared" si="22"/>
        <v>1.0373210000000002</v>
      </c>
      <c r="G83" s="4">
        <f t="shared" si="22"/>
        <v>1.0371065000000002</v>
      </c>
      <c r="H83" s="4">
        <f t="shared" si="22"/>
        <v>1.0368920000000001</v>
      </c>
      <c r="I83" s="4">
        <f t="shared" si="22"/>
        <v>1.0367235000000001</v>
      </c>
      <c r="J83" s="4">
        <f t="shared" si="22"/>
        <v>1.0365550000000001</v>
      </c>
      <c r="K83" s="4">
        <f t="shared" si="22"/>
        <v>1.0362297499999999</v>
      </c>
      <c r="L83" s="4">
        <f t="shared" si="22"/>
        <v>1.0359045</v>
      </c>
      <c r="M83" s="4">
        <f t="shared" si="22"/>
        <v>1.0355792500000001</v>
      </c>
      <c r="N83" s="4">
        <f t="shared" si="22"/>
        <v>1.0352540000000001</v>
      </c>
      <c r="O83" s="4">
        <f t="shared" si="22"/>
        <v>1.035156875</v>
      </c>
      <c r="P83" s="4">
        <f t="shared" si="22"/>
        <v>1.0350597500000001</v>
      </c>
      <c r="Q83" s="4">
        <f t="shared" si="22"/>
        <v>1.0349626250000001</v>
      </c>
      <c r="R83" s="4">
        <f t="shared" si="22"/>
        <v>1.0348655</v>
      </c>
      <c r="S83" s="4">
        <f t="shared" si="22"/>
        <v>1.0348655</v>
      </c>
    </row>
    <row r="84" spans="2:21" x14ac:dyDescent="0.25">
      <c r="C84" t="s">
        <v>15</v>
      </c>
      <c r="D84">
        <v>0</v>
      </c>
      <c r="E84">
        <f>E75/E83^E81</f>
        <v>0.60359617773927632</v>
      </c>
      <c r="F84">
        <f t="shared" ref="F84:S84" si="23">F75/F83^F81</f>
        <v>0.58083620238724809</v>
      </c>
      <c r="G84">
        <f t="shared" si="23"/>
        <v>0.5602862296501071</v>
      </c>
      <c r="H84">
        <f t="shared" si="23"/>
        <v>0.54068699327192749</v>
      </c>
      <c r="I84">
        <f t="shared" si="23"/>
        <v>0.62624828299654567</v>
      </c>
      <c r="J84">
        <f t="shared" si="23"/>
        <v>0.6046543173512865</v>
      </c>
      <c r="K84">
        <f t="shared" si="23"/>
        <v>0.68204912547491037</v>
      </c>
      <c r="L84">
        <f t="shared" si="23"/>
        <v>0.65985771034325591</v>
      </c>
      <c r="M84">
        <f t="shared" si="23"/>
        <v>0.73004552190698357</v>
      </c>
      <c r="N84">
        <f t="shared" si="23"/>
        <v>0.70718139755220533</v>
      </c>
      <c r="O84">
        <f t="shared" si="23"/>
        <v>1.0257071426881139</v>
      </c>
      <c r="P84">
        <f t="shared" si="23"/>
        <v>0.9919875262434994</v>
      </c>
      <c r="Q84">
        <f t="shared" si="23"/>
        <v>1.2794087871047597</v>
      </c>
      <c r="R84">
        <f t="shared" si="23"/>
        <v>1.2378136630207348</v>
      </c>
      <c r="S84">
        <f t="shared" si="23"/>
        <v>59.80553332876277</v>
      </c>
    </row>
    <row r="85" spans="2:21" x14ac:dyDescent="0.25">
      <c r="C85" s="50" t="s">
        <v>75</v>
      </c>
      <c r="D85" s="54">
        <f>SUM(D84:S84)</f>
        <v>70.635892406493625</v>
      </c>
      <c r="E85" s="31"/>
      <c r="F85" s="31"/>
      <c r="G85" s="31"/>
      <c r="H85" s="31"/>
      <c r="I85" s="31"/>
      <c r="J85" s="31"/>
      <c r="K85" s="31"/>
      <c r="L85" s="31"/>
      <c r="M85" s="31"/>
      <c r="N85" s="31"/>
      <c r="O85" s="31"/>
      <c r="P85" s="31"/>
      <c r="Q85" s="31"/>
      <c r="R85" s="31"/>
      <c r="S85" s="31"/>
    </row>
    <row r="86" spans="2:21" x14ac:dyDescent="0.25">
      <c r="D86" s="31"/>
      <c r="E86" s="31"/>
      <c r="F86" s="31"/>
      <c r="G86" s="31"/>
      <c r="H86" s="31"/>
      <c r="I86" s="31"/>
      <c r="J86" s="31"/>
      <c r="K86" s="31"/>
      <c r="L86" s="31"/>
      <c r="M86" s="31"/>
      <c r="N86" s="31"/>
      <c r="O86" s="31"/>
      <c r="P86" s="31"/>
      <c r="Q86" s="31"/>
      <c r="R86" s="31"/>
      <c r="S86" s="31"/>
    </row>
    <row r="87" spans="2:21" x14ac:dyDescent="0.25">
      <c r="B87" s="39" t="s">
        <v>81</v>
      </c>
      <c r="C87" s="45">
        <v>0.02</v>
      </c>
      <c r="D87" s="45">
        <f>F96</f>
        <v>2.4503017004568362E-2</v>
      </c>
      <c r="E87" s="45">
        <f t="shared" ref="E87:S87" si="24">G96</f>
        <v>2.526373488790612E-2</v>
      </c>
      <c r="F87" s="45">
        <f t="shared" si="24"/>
        <v>2.3244847328971252E-2</v>
      </c>
      <c r="G87" s="45">
        <f t="shared" si="24"/>
        <v>2.1064785349285575E-2</v>
      </c>
      <c r="H87" s="45">
        <f t="shared" si="24"/>
        <v>1.9687600881455047E-2</v>
      </c>
      <c r="I87" s="45">
        <f t="shared" si="24"/>
        <v>1.8836315464740627E-2</v>
      </c>
      <c r="J87" s="45">
        <f t="shared" si="24"/>
        <v>1.8071008741276984E-2</v>
      </c>
      <c r="K87" s="45">
        <f t="shared" si="24"/>
        <v>1.7640036968788797E-2</v>
      </c>
      <c r="L87" s="45">
        <f t="shared" si="24"/>
        <v>1.7370863470924869E-2</v>
      </c>
      <c r="M87" s="45">
        <f t="shared" si="24"/>
        <v>1.7362289942168818E-2</v>
      </c>
      <c r="N87" s="45">
        <f t="shared" si="24"/>
        <v>1.7520552245093857E-2</v>
      </c>
      <c r="O87" s="45">
        <f t="shared" si="24"/>
        <v>1.7672420838589886E-2</v>
      </c>
      <c r="P87" s="45">
        <f t="shared" si="24"/>
        <v>1.7844554382578259E-2</v>
      </c>
      <c r="Q87" s="45">
        <f t="shared" si="24"/>
        <v>1.7989888977522739E-2</v>
      </c>
      <c r="R87" s="45">
        <f t="shared" si="24"/>
        <v>1.8156575323611923E-2</v>
      </c>
      <c r="S87" s="45">
        <f t="shared" si="24"/>
        <v>1.8296533470434362E-2</v>
      </c>
      <c r="T87" t="s">
        <v>137</v>
      </c>
    </row>
    <row r="88" spans="2:21" x14ac:dyDescent="0.25">
      <c r="B88" t="s">
        <v>74</v>
      </c>
      <c r="C88">
        <v>1</v>
      </c>
      <c r="D88" s="4">
        <f>C88*(1+C87)</f>
        <v>1.02</v>
      </c>
      <c r="E88" s="4">
        <f t="shared" ref="E88:S88" si="25">D88*(1+D87)</f>
        <v>1.0449930773446598</v>
      </c>
      <c r="F88" s="4">
        <f t="shared" si="25"/>
        <v>1.0713935054103925</v>
      </c>
      <c r="G88" s="4">
        <f t="shared" si="25"/>
        <v>1.0962978838729083</v>
      </c>
      <c r="H88" s="4">
        <f t="shared" si="25"/>
        <v>1.1193911634755671</v>
      </c>
      <c r="I88" s="4">
        <f t="shared" si="25"/>
        <v>1.1414292899323017</v>
      </c>
      <c r="J88" s="4">
        <f t="shared" si="25"/>
        <v>1.1629296121181614</v>
      </c>
      <c r="K88" s="4">
        <f t="shared" si="25"/>
        <v>1.1839449233042385</v>
      </c>
      <c r="L88" s="4">
        <f t="shared" si="25"/>
        <v>1.2048297555203351</v>
      </c>
      <c r="M88" s="4">
        <f t="shared" si="25"/>
        <v>1.2257586887091867</v>
      </c>
      <c r="N88" s="4">
        <f t="shared" si="25"/>
        <v>1.2470406664616882</v>
      </c>
      <c r="O88" s="4">
        <f t="shared" si="25"/>
        <v>1.2688895076101869</v>
      </c>
      <c r="P88" s="4">
        <f t="shared" si="25"/>
        <v>1.2913138569863452</v>
      </c>
      <c r="Q88" s="4">
        <f t="shared" si="25"/>
        <v>1.3143567773323148</v>
      </c>
      <c r="R88" s="4">
        <f t="shared" si="25"/>
        <v>1.3380019098333777</v>
      </c>
      <c r="S88" s="4">
        <f t="shared" si="25"/>
        <v>1.3622954422924041</v>
      </c>
      <c r="T88" s="4">
        <f>(S88^(1/S69) -1)*2</f>
        <v>3.9022190260654899E-2</v>
      </c>
    </row>
    <row r="89" spans="2:21" x14ac:dyDescent="0.25">
      <c r="B89" t="s">
        <v>15</v>
      </c>
      <c r="C89">
        <v>0</v>
      </c>
      <c r="D89">
        <f t="shared" ref="D89:S89" si="26">D75/D88</f>
        <v>0.61274509803921573</v>
      </c>
      <c r="E89">
        <f t="shared" si="26"/>
        <v>0.598090086479934</v>
      </c>
      <c r="F89">
        <f t="shared" si="26"/>
        <v>0.58335242545697208</v>
      </c>
      <c r="G89">
        <f t="shared" si="26"/>
        <v>0.57010052577320769</v>
      </c>
      <c r="H89">
        <f t="shared" si="26"/>
        <v>0.55833922974651196</v>
      </c>
      <c r="I89">
        <f t="shared" si="26"/>
        <v>0.65707092556253099</v>
      </c>
      <c r="J89">
        <f t="shared" si="26"/>
        <v>0.64492295336254202</v>
      </c>
      <c r="K89">
        <f t="shared" si="26"/>
        <v>0.73905464922978614</v>
      </c>
      <c r="L89">
        <f t="shared" si="26"/>
        <v>0.72624368379921855</v>
      </c>
      <c r="M89">
        <f t="shared" si="26"/>
        <v>0.81582126173062086</v>
      </c>
      <c r="N89">
        <f t="shared" si="26"/>
        <v>0.80189846802459686</v>
      </c>
      <c r="O89">
        <f t="shared" si="26"/>
        <v>1.182136026031994</v>
      </c>
      <c r="P89">
        <f t="shared" si="26"/>
        <v>1.1616076075422008</v>
      </c>
      <c r="Q89">
        <f t="shared" si="26"/>
        <v>1.5216568548908778</v>
      </c>
      <c r="R89">
        <f t="shared" si="26"/>
        <v>1.4947661773136491</v>
      </c>
      <c r="S89">
        <f t="shared" si="26"/>
        <v>73.405516083739442</v>
      </c>
    </row>
    <row r="90" spans="2:21" x14ac:dyDescent="0.25">
      <c r="B90" s="50" t="s">
        <v>75</v>
      </c>
      <c r="C90" s="51">
        <f>SUM(D89:S89)</f>
        <v>86.073322056723299</v>
      </c>
      <c r="D90" s="51">
        <f>C90*(1+C87)</f>
        <v>87.794788497857766</v>
      </c>
    </row>
    <row r="92" spans="2:21" x14ac:dyDescent="0.25">
      <c r="B92" s="32" t="s">
        <v>61</v>
      </c>
      <c r="C92" s="33">
        <f>SUM(D78:S78)</f>
        <v>10.966764398569588</v>
      </c>
      <c r="E92" t="s">
        <v>78</v>
      </c>
      <c r="F92">
        <v>2023</v>
      </c>
      <c r="G92">
        <v>2023</v>
      </c>
      <c r="H92">
        <v>2024</v>
      </c>
      <c r="I92">
        <v>2024</v>
      </c>
      <c r="J92">
        <v>2025</v>
      </c>
      <c r="K92">
        <v>2025</v>
      </c>
      <c r="L92">
        <v>2026</v>
      </c>
      <c r="M92">
        <v>2026</v>
      </c>
      <c r="N92">
        <v>2027</v>
      </c>
      <c r="O92">
        <v>2027</v>
      </c>
      <c r="P92">
        <v>2028</v>
      </c>
      <c r="Q92">
        <v>2028</v>
      </c>
      <c r="R92">
        <v>2029</v>
      </c>
      <c r="S92">
        <v>2029</v>
      </c>
      <c r="T92">
        <v>2030</v>
      </c>
      <c r="U92">
        <v>2030</v>
      </c>
    </row>
    <row r="93" spans="2:21" x14ac:dyDescent="0.25">
      <c r="B93" s="32" t="s">
        <v>63</v>
      </c>
      <c r="C93" s="33">
        <f>C92/2</f>
        <v>5.4833821992847938</v>
      </c>
      <c r="E93" t="s">
        <v>79</v>
      </c>
      <c r="F93">
        <v>6</v>
      </c>
      <c r="G93">
        <v>12</v>
      </c>
      <c r="H93">
        <v>6</v>
      </c>
      <c r="I93">
        <v>12</v>
      </c>
      <c r="J93">
        <v>6</v>
      </c>
      <c r="K93">
        <v>12</v>
      </c>
      <c r="L93">
        <v>6</v>
      </c>
      <c r="M93">
        <v>12</v>
      </c>
      <c r="N93">
        <v>6</v>
      </c>
      <c r="O93">
        <v>12</v>
      </c>
      <c r="P93">
        <v>6</v>
      </c>
      <c r="Q93">
        <v>12</v>
      </c>
      <c r="R93">
        <v>6</v>
      </c>
      <c r="S93">
        <v>12</v>
      </c>
      <c r="T93">
        <v>6</v>
      </c>
      <c r="U93">
        <v>12</v>
      </c>
    </row>
    <row r="94" spans="2:21" x14ac:dyDescent="0.25">
      <c r="B94" s="32" t="s">
        <v>62</v>
      </c>
      <c r="C94" s="34">
        <f>C92/(1+$C$65/2)</f>
        <v>10.486583729591588</v>
      </c>
      <c r="E94" t="s">
        <v>51</v>
      </c>
      <c r="F94" s="15">
        <v>45086</v>
      </c>
      <c r="G94" s="15">
        <v>45271</v>
      </c>
      <c r="H94" s="15">
        <v>45453</v>
      </c>
      <c r="I94" s="15">
        <v>45635</v>
      </c>
      <c r="J94" s="15">
        <v>45817</v>
      </c>
      <c r="K94" s="15">
        <v>46000</v>
      </c>
      <c r="L94" s="15">
        <v>46182</v>
      </c>
      <c r="M94" s="15">
        <v>46365</v>
      </c>
      <c r="N94" s="15">
        <v>46547</v>
      </c>
      <c r="O94" s="15">
        <v>46730</v>
      </c>
      <c r="P94" s="15">
        <v>46913</v>
      </c>
      <c r="Q94" s="15">
        <v>47098</v>
      </c>
      <c r="R94" s="15">
        <v>47280</v>
      </c>
      <c r="S94" s="15">
        <v>47462</v>
      </c>
      <c r="T94" s="15">
        <v>47644</v>
      </c>
      <c r="U94" s="15">
        <v>47826</v>
      </c>
    </row>
    <row r="95" spans="2:21" x14ac:dyDescent="0.25">
      <c r="B95" s="32" t="s">
        <v>64</v>
      </c>
      <c r="C95" s="42">
        <f>C94/2</f>
        <v>5.2432918647957942</v>
      </c>
      <c r="E95" t="s">
        <v>48</v>
      </c>
      <c r="F95" s="4">
        <v>5.0779699999999997E-2</v>
      </c>
      <c r="G95" s="4">
        <v>4.77717E-2</v>
      </c>
      <c r="H95" s="4">
        <v>4.2741300000000003E-2</v>
      </c>
      <c r="I95" s="4">
        <v>3.9890700000000001E-2</v>
      </c>
      <c r="J95" s="4">
        <v>3.79093E-2</v>
      </c>
      <c r="K95" s="4">
        <v>3.6381400000000001E-2</v>
      </c>
      <c r="L95" s="4">
        <v>3.5309800000000002E-2</v>
      </c>
      <c r="M95" s="4">
        <v>3.4690600000000002E-2</v>
      </c>
      <c r="N95" s="4">
        <v>3.4531300000000001E-2</v>
      </c>
      <c r="O95" s="4">
        <v>3.4777599999999999E-2</v>
      </c>
      <c r="P95" s="4">
        <v>3.5111299999999998E-2</v>
      </c>
      <c r="Q95" s="4">
        <v>3.5427500000000001E-2</v>
      </c>
      <c r="R95" s="4">
        <v>3.5743400000000002E-2</v>
      </c>
      <c r="S95" s="4">
        <v>3.6048700000000003E-2</v>
      </c>
      <c r="T95" s="4">
        <v>3.6353900000000001E-2</v>
      </c>
      <c r="U95" s="4">
        <v>3.6648500000000001E-2</v>
      </c>
    </row>
    <row r="96" spans="2:21" x14ac:dyDescent="0.25">
      <c r="B96" s="32" t="s">
        <v>65</v>
      </c>
      <c r="C96" s="32">
        <f>C95*$C$66</f>
        <v>416.84170325126564</v>
      </c>
      <c r="E96" t="s">
        <v>72</v>
      </c>
      <c r="F96" s="4">
        <v>2.4503017004568362E-2</v>
      </c>
      <c r="G96" s="4">
        <v>2.526373488790612E-2</v>
      </c>
      <c r="H96" s="4">
        <v>2.3244847328971252E-2</v>
      </c>
      <c r="I96" s="4">
        <v>2.1064785349285575E-2</v>
      </c>
      <c r="J96" s="4">
        <v>1.9687600881455047E-2</v>
      </c>
      <c r="K96" s="4">
        <v>1.8836315464740627E-2</v>
      </c>
      <c r="L96" s="4">
        <v>1.8071008741276984E-2</v>
      </c>
      <c r="M96" s="4">
        <v>1.7640036968788797E-2</v>
      </c>
      <c r="N96" s="4">
        <v>1.7370863470924869E-2</v>
      </c>
      <c r="O96" s="4">
        <v>1.7362289942168818E-2</v>
      </c>
      <c r="P96" s="4">
        <v>1.7520552245093857E-2</v>
      </c>
      <c r="Q96" s="4">
        <v>1.7672420838589886E-2</v>
      </c>
      <c r="R96" s="4">
        <v>1.7844554382578259E-2</v>
      </c>
      <c r="S96" s="4">
        <v>1.7989888977522739E-2</v>
      </c>
      <c r="T96" s="4">
        <v>1.8156575323611923E-2</v>
      </c>
      <c r="U96" s="4">
        <v>1.8296533470434362E-2</v>
      </c>
    </row>
    <row r="97" spans="2:21" x14ac:dyDescent="0.25">
      <c r="E97" t="s">
        <v>73</v>
      </c>
      <c r="F97" s="4">
        <v>4.9006034009136723E-2</v>
      </c>
      <c r="G97" s="4">
        <v>5.0527469775812239E-2</v>
      </c>
      <c r="H97" s="4">
        <v>4.6489694657942504E-2</v>
      </c>
      <c r="I97" s="4">
        <v>4.212957069857115E-2</v>
      </c>
      <c r="J97" s="4">
        <v>3.9375201762910095E-2</v>
      </c>
      <c r="K97" s="4">
        <v>3.7672630929481254E-2</v>
      </c>
      <c r="L97" s="4">
        <v>3.6142017482553968E-2</v>
      </c>
      <c r="M97" s="4">
        <v>3.5280073937577594E-2</v>
      </c>
      <c r="N97" s="4">
        <v>3.4741726941849738E-2</v>
      </c>
      <c r="O97" s="4">
        <v>3.4724579884337636E-2</v>
      </c>
      <c r="P97" s="4">
        <v>3.5041104490187713E-2</v>
      </c>
      <c r="Q97" s="4">
        <v>3.5344841677179772E-2</v>
      </c>
      <c r="R97" s="4">
        <v>3.5689108765156519E-2</v>
      </c>
      <c r="S97" s="4">
        <v>3.5979777955045478E-2</v>
      </c>
      <c r="T97" s="4">
        <v>3.6313150647223846E-2</v>
      </c>
      <c r="U97" s="4">
        <v>3.6593066940868724E-2</v>
      </c>
    </row>
    <row r="98" spans="2:21" x14ac:dyDescent="0.25">
      <c r="B98" s="32" t="s">
        <v>67</v>
      </c>
      <c r="C98" s="33">
        <f>SUM(D79:S79)/(1+$C$65/2)^2</f>
        <v>165.45496119965537</v>
      </c>
    </row>
    <row r="99" spans="2:21" x14ac:dyDescent="0.25">
      <c r="B99" s="32" t="s">
        <v>68</v>
      </c>
      <c r="C99" s="42">
        <f>C98/2^2</f>
        <v>41.363740299913843</v>
      </c>
    </row>
    <row r="100" spans="2:21" x14ac:dyDescent="0.25">
      <c r="B100" s="32" t="s">
        <v>69</v>
      </c>
      <c r="C100" s="32">
        <f>C99*$C$66</f>
        <v>3288.4173538431505</v>
      </c>
    </row>
    <row r="102" spans="2:21" x14ac:dyDescent="0.25">
      <c r="B102" s="81" t="s">
        <v>196</v>
      </c>
      <c r="C102" s="39">
        <f>S69/2</f>
        <v>8</v>
      </c>
    </row>
    <row r="103" spans="2:21" x14ac:dyDescent="0.25">
      <c r="B103" s="81" t="s">
        <v>142</v>
      </c>
      <c r="C103" s="82">
        <f>C93-C102</f>
        <v>-2.5166178007152062</v>
      </c>
    </row>
    <row r="105" spans="2:21" ht="61.5" customHeight="1" x14ac:dyDescent="0.25">
      <c r="B105" s="147" t="s">
        <v>345</v>
      </c>
      <c r="C105" s="147"/>
      <c r="D105" s="147"/>
      <c r="E105" s="147"/>
    </row>
    <row r="106" spans="2:21" ht="47.25" x14ac:dyDescent="0.25">
      <c r="B106" s="73" t="s">
        <v>342</v>
      </c>
      <c r="C106" s="73" t="s">
        <v>344</v>
      </c>
      <c r="D106" s="73" t="s">
        <v>136</v>
      </c>
      <c r="E106" s="80" t="s">
        <v>192</v>
      </c>
    </row>
    <row r="107" spans="2:21" x14ac:dyDescent="0.25">
      <c r="B107" s="39" t="s">
        <v>343</v>
      </c>
      <c r="C107" s="72">
        <f>'Credit Spread Matrix'!$K$3*10000</f>
        <v>-12.999999999999956</v>
      </c>
      <c r="D107" s="72">
        <f>'Term Struct. of Yield Vol.'!$F$27*10000</f>
        <v>-37.16999999999998</v>
      </c>
      <c r="E107" s="72">
        <f>'Credit Spread Matrix'!D4*10000</f>
        <v>144.00000000000003</v>
      </c>
    </row>
    <row r="108" spans="2:21" x14ac:dyDescent="0.25">
      <c r="B108" s="39" t="s">
        <v>185</v>
      </c>
      <c r="C108" s="45">
        <f>$E$65+C107/10000</f>
        <v>1.2300000000000004E-2</v>
      </c>
      <c r="D108" s="45">
        <f>$D$65+D107/10000</f>
        <v>3.8814000000000001E-2</v>
      </c>
      <c r="E108" s="45">
        <f>$E$65+E107/10000</f>
        <v>2.8000000000000004E-2</v>
      </c>
    </row>
    <row r="109" spans="2:21" x14ac:dyDescent="0.25">
      <c r="B109" s="39" t="s">
        <v>186</v>
      </c>
      <c r="C109" s="45">
        <f>$D$65+$F$65+C108</f>
        <v>9.0279999999999999E-2</v>
      </c>
      <c r="D109" s="45">
        <f>$E$65+$F$65+D108</f>
        <v>8.7862999999999997E-2</v>
      </c>
      <c r="E109" s="45">
        <f>$D$65+$F$65+E108</f>
        <v>0.10597999999999999</v>
      </c>
    </row>
    <row r="110" spans="2:21" x14ac:dyDescent="0.25">
      <c r="B110" s="43" t="s">
        <v>70</v>
      </c>
      <c r="C110" s="44">
        <f>-$C$95*C107/10000+(0.5*$C$99*((C107/10000)^2))</f>
        <v>6.8512317847879353E-3</v>
      </c>
      <c r="D110" s="44">
        <f t="shared" ref="D110:E110" si="27">-$C$95*D107/10000+(0.5*$C$99*((D107/10000)^2))</f>
        <v>1.9775058420124204E-2</v>
      </c>
      <c r="E110" s="44">
        <f t="shared" si="27"/>
        <v>-7.1214810258764388E-2</v>
      </c>
    </row>
    <row r="111" spans="2:21" x14ac:dyDescent="0.25">
      <c r="B111" s="46" t="s">
        <v>71</v>
      </c>
      <c r="C111" s="47">
        <f>$C$66*(1+C110)</f>
        <v>80.044672926890641</v>
      </c>
      <c r="D111" s="47">
        <f>$C$66*(1+D110)</f>
        <v>81.072117144399868</v>
      </c>
      <c r="E111" s="47">
        <f>$C$66*(1+E110)</f>
        <v>73.83842258442823</v>
      </c>
    </row>
  </sheetData>
  <mergeCells count="3">
    <mergeCell ref="E58:H58"/>
    <mergeCell ref="E60:H60"/>
    <mergeCell ref="B105:E105"/>
  </mergeCells>
  <phoneticPr fontId="27" type="noConversion"/>
  <hyperlinks>
    <hyperlink ref="A2" r:id="rId1"/>
    <hyperlink ref="A1" r:id="rId2"/>
  </hyperlinks>
  <pageMargins left="0.7" right="0.7" top="0.75" bottom="0.75" header="0.3" footer="0.3"/>
  <pageSetup paperSize="9" orientation="portrait" horizontalDpi="1200" verticalDpi="12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3"/>
  <sheetViews>
    <sheetView topLeftCell="A12" workbookViewId="0"/>
  </sheetViews>
  <sheetFormatPr defaultColWidth="9.140625" defaultRowHeight="12.75" customHeight="1" x14ac:dyDescent="0.2"/>
  <cols>
    <col min="1" max="14" width="9.140625" style="9"/>
    <col min="15" max="15" width="11.85546875" style="9" customWidth="1"/>
    <col min="16" max="16" width="28.140625" style="9" customWidth="1"/>
    <col min="17" max="16384" width="9.140625" style="9"/>
  </cols>
  <sheetData>
    <row r="1" spans="2:16" ht="12.75" customHeight="1" thickBot="1" x14ac:dyDescent="0.25"/>
    <row r="2" spans="2:16" ht="12.75" customHeight="1" x14ac:dyDescent="0.25">
      <c r="O2" s="22" t="s">
        <v>51</v>
      </c>
      <c r="P2" s="20" t="s">
        <v>47</v>
      </c>
    </row>
    <row r="3" spans="2:16" ht="12.75" customHeight="1" x14ac:dyDescent="0.25">
      <c r="O3" s="15">
        <v>44874</v>
      </c>
      <c r="P3" s="13">
        <v>4.3245400000000003E-2</v>
      </c>
    </row>
    <row r="4" spans="2:16" ht="12.75" customHeight="1" x14ac:dyDescent="0.25">
      <c r="O4" s="15">
        <v>44904</v>
      </c>
      <c r="P4" s="13">
        <v>4.3319200000000002E-2</v>
      </c>
    </row>
    <row r="5" spans="2:16" ht="12.75" customHeight="1" x14ac:dyDescent="0.25">
      <c r="O5" s="15">
        <v>44935</v>
      </c>
      <c r="P5" s="13">
        <v>4.32757E-2</v>
      </c>
    </row>
    <row r="6" spans="2:16" ht="12.75" customHeight="1" x14ac:dyDescent="0.25">
      <c r="O6" s="15">
        <v>44966</v>
      </c>
      <c r="P6" s="13">
        <v>4.3142699999999999E-2</v>
      </c>
    </row>
    <row r="7" spans="2:16" ht="12.75" customHeight="1" x14ac:dyDescent="0.25">
      <c r="O7" s="15">
        <v>44994</v>
      </c>
      <c r="P7" s="13">
        <v>4.3010100000000002E-2</v>
      </c>
    </row>
    <row r="8" spans="2:16" ht="12.75" customHeight="1" x14ac:dyDescent="0.25">
      <c r="B8" s="19" t="s">
        <v>47</v>
      </c>
      <c r="O8" s="15">
        <v>45026</v>
      </c>
      <c r="P8" s="13">
        <v>4.2816800000000002E-2</v>
      </c>
    </row>
    <row r="9" spans="2:16" ht="12.75" customHeight="1" x14ac:dyDescent="0.25">
      <c r="B9" s="18" t="s">
        <v>43</v>
      </c>
      <c r="O9" s="15">
        <v>45055</v>
      </c>
      <c r="P9" s="13">
        <v>4.2651500000000002E-2</v>
      </c>
    </row>
    <row r="10" spans="2:16" ht="12.75" customHeight="1" x14ac:dyDescent="0.25">
      <c r="O10" s="15">
        <v>45086</v>
      </c>
      <c r="P10" s="13">
        <v>4.24765E-2</v>
      </c>
    </row>
    <row r="11" spans="2:16" ht="12.75" customHeight="1" x14ac:dyDescent="0.25">
      <c r="O11" s="15">
        <v>45117</v>
      </c>
      <c r="P11" s="13">
        <v>4.23141E-2</v>
      </c>
    </row>
    <row r="12" spans="2:16" ht="12.75" customHeight="1" x14ac:dyDescent="0.25">
      <c r="O12" s="15">
        <v>45147</v>
      </c>
      <c r="P12" s="13">
        <v>4.2162699999999997E-2</v>
      </c>
    </row>
    <row r="13" spans="2:16" ht="12.75" customHeight="1" x14ac:dyDescent="0.25">
      <c r="O13" s="15">
        <v>45180</v>
      </c>
      <c r="P13" s="13">
        <v>4.19999E-2</v>
      </c>
    </row>
    <row r="14" spans="2:16" ht="12.75" customHeight="1" x14ac:dyDescent="0.25">
      <c r="O14" s="15">
        <v>45208</v>
      </c>
      <c r="P14" s="13">
        <v>4.18783E-2</v>
      </c>
    </row>
    <row r="15" spans="2:16" ht="12.75" customHeight="1" x14ac:dyDescent="0.25">
      <c r="O15" s="15">
        <v>45239</v>
      </c>
      <c r="P15" s="13">
        <v>4.1748800000000003E-2</v>
      </c>
    </row>
    <row r="16" spans="2:16" ht="12.75" customHeight="1" x14ac:dyDescent="0.25">
      <c r="O16" s="15">
        <v>45271</v>
      </c>
      <c r="P16" s="13">
        <v>4.1631099999999997E-2</v>
      </c>
    </row>
    <row r="17" spans="15:16" ht="12.75" customHeight="1" x14ac:dyDescent="0.25">
      <c r="O17" s="15">
        <v>45300</v>
      </c>
      <c r="P17" s="13">
        <v>4.1528500000000003E-2</v>
      </c>
    </row>
    <row r="18" spans="15:16" ht="12.75" customHeight="1" x14ac:dyDescent="0.25">
      <c r="O18" s="15">
        <v>45331</v>
      </c>
      <c r="P18" s="13">
        <v>4.1428800000000002E-2</v>
      </c>
    </row>
    <row r="19" spans="15:16" ht="12.75" customHeight="1" x14ac:dyDescent="0.25">
      <c r="O19" s="15">
        <v>45362</v>
      </c>
      <c r="P19" s="13">
        <v>4.1318000000000001E-2</v>
      </c>
    </row>
    <row r="20" spans="15:16" ht="12.75" customHeight="1" x14ac:dyDescent="0.25">
      <c r="O20" s="15">
        <v>45391</v>
      </c>
      <c r="P20" s="13">
        <v>4.1232400000000002E-2</v>
      </c>
    </row>
    <row r="21" spans="15:16" ht="12.75" customHeight="1" x14ac:dyDescent="0.25">
      <c r="O21" s="15">
        <v>45421</v>
      </c>
      <c r="P21" s="13">
        <v>4.1151600000000003E-2</v>
      </c>
    </row>
    <row r="22" spans="15:16" ht="12.75" customHeight="1" x14ac:dyDescent="0.25">
      <c r="O22" s="15">
        <v>45453</v>
      </c>
      <c r="P22" s="13">
        <v>4.1062500000000002E-2</v>
      </c>
    </row>
    <row r="23" spans="15:16" ht="12.75" customHeight="1" x14ac:dyDescent="0.25">
      <c r="O23" s="15">
        <v>45482</v>
      </c>
      <c r="P23" s="13">
        <v>4.09862E-2</v>
      </c>
    </row>
    <row r="24" spans="15:16" ht="12.75" customHeight="1" x14ac:dyDescent="0.25">
      <c r="O24" s="15">
        <v>45513</v>
      </c>
      <c r="P24" s="13">
        <v>4.0900899999999997E-2</v>
      </c>
    </row>
    <row r="25" spans="15:16" ht="12.75" customHeight="1" x14ac:dyDescent="0.25">
      <c r="O25" s="15">
        <v>45544</v>
      </c>
      <c r="P25" s="13">
        <v>4.0806299999999997E-2</v>
      </c>
    </row>
    <row r="26" spans="15:16" ht="12.75" customHeight="1" x14ac:dyDescent="0.25">
      <c r="O26" s="15">
        <v>45574</v>
      </c>
      <c r="P26" s="13">
        <v>4.0718900000000002E-2</v>
      </c>
    </row>
    <row r="27" spans="15:16" ht="12.75" customHeight="1" x14ac:dyDescent="0.25">
      <c r="O27" s="15">
        <v>45607</v>
      </c>
      <c r="P27" s="13">
        <v>4.0611599999999998E-2</v>
      </c>
    </row>
    <row r="28" spans="15:16" ht="12.75" customHeight="1" x14ac:dyDescent="0.25">
      <c r="O28" s="15">
        <v>45635</v>
      </c>
      <c r="P28" s="13">
        <v>4.0519100000000002E-2</v>
      </c>
    </row>
    <row r="29" spans="15:16" ht="12.75" customHeight="1" x14ac:dyDescent="0.25">
      <c r="O29" s="15">
        <v>45666</v>
      </c>
      <c r="P29" s="13">
        <v>4.0407600000000002E-2</v>
      </c>
    </row>
    <row r="30" spans="15:16" ht="12.75" customHeight="1" x14ac:dyDescent="0.25">
      <c r="O30" s="15">
        <v>45698</v>
      </c>
      <c r="P30" s="13">
        <v>4.02917E-2</v>
      </c>
    </row>
    <row r="31" spans="15:16" ht="12.75" customHeight="1" x14ac:dyDescent="0.25">
      <c r="O31" s="15">
        <v>45726</v>
      </c>
      <c r="P31" s="13">
        <v>4.0196299999999997E-2</v>
      </c>
    </row>
    <row r="32" spans="15:16" ht="12.75" customHeight="1" x14ac:dyDescent="0.25">
      <c r="O32" s="15">
        <v>45756</v>
      </c>
      <c r="P32" s="13">
        <v>4.00849E-2</v>
      </c>
    </row>
    <row r="33" spans="2:16" ht="12.75" customHeight="1" x14ac:dyDescent="0.25">
      <c r="O33" s="15">
        <v>45786</v>
      </c>
      <c r="P33" s="13">
        <v>3.9979899999999999E-2</v>
      </c>
    </row>
    <row r="34" spans="2:16" ht="12.75" customHeight="1" x14ac:dyDescent="0.25">
      <c r="O34" s="15">
        <v>45817</v>
      </c>
      <c r="P34" s="13">
        <v>3.9870999999999997E-2</v>
      </c>
    </row>
    <row r="35" spans="2:16" ht="12.75" customHeight="1" x14ac:dyDescent="0.25">
      <c r="B35" s="17" t="s">
        <v>42</v>
      </c>
      <c r="F35" s="16" t="s">
        <v>41</v>
      </c>
      <c r="O35" s="15">
        <v>45847</v>
      </c>
      <c r="P35" s="13">
        <v>3.9775499999999998E-2</v>
      </c>
    </row>
    <row r="36" spans="2:16" ht="12.75" customHeight="1" x14ac:dyDescent="0.25">
      <c r="O36" s="15">
        <v>45880</v>
      </c>
      <c r="P36" s="13">
        <v>3.9676200000000002E-2</v>
      </c>
    </row>
    <row r="37" spans="2:16" ht="12.75" customHeight="1" x14ac:dyDescent="0.25">
      <c r="O37" s="15">
        <v>45909</v>
      </c>
      <c r="P37" s="13">
        <v>3.9591599999999998E-2</v>
      </c>
    </row>
    <row r="38" spans="2:16" ht="12.75" customHeight="1" x14ac:dyDescent="0.25">
      <c r="O38" s="15">
        <v>45939</v>
      </c>
      <c r="P38" s="13">
        <v>3.9521000000000001E-2</v>
      </c>
    </row>
    <row r="39" spans="2:16" ht="12.75" customHeight="1" x14ac:dyDescent="0.25">
      <c r="O39" s="15">
        <v>45971</v>
      </c>
      <c r="P39" s="13">
        <v>3.9450800000000001E-2</v>
      </c>
    </row>
    <row r="40" spans="2:16" ht="12.75" customHeight="1" x14ac:dyDescent="0.25">
      <c r="O40" s="15">
        <v>46000</v>
      </c>
      <c r="P40" s="13">
        <v>3.9399299999999998E-2</v>
      </c>
    </row>
    <row r="41" spans="2:16" ht="12.75" customHeight="1" x14ac:dyDescent="0.25">
      <c r="O41" s="15">
        <v>46031</v>
      </c>
      <c r="P41" s="13">
        <v>3.9348099999999997E-2</v>
      </c>
    </row>
    <row r="42" spans="2:16" ht="12.75" customHeight="1" x14ac:dyDescent="0.25">
      <c r="O42" s="15">
        <v>46062</v>
      </c>
      <c r="P42" s="13">
        <v>3.9307099999999998E-2</v>
      </c>
    </row>
    <row r="43" spans="2:16" ht="12.75" customHeight="1" x14ac:dyDescent="0.25">
      <c r="O43" s="15">
        <v>46090</v>
      </c>
      <c r="P43" s="13">
        <v>3.9283699999999998E-2</v>
      </c>
    </row>
    <row r="44" spans="2:16" ht="12.75" customHeight="1" x14ac:dyDescent="0.25">
      <c r="O44" s="15">
        <v>46121</v>
      </c>
      <c r="P44" s="13">
        <v>3.9255400000000003E-2</v>
      </c>
    </row>
    <row r="45" spans="2:16" ht="12.75" customHeight="1" x14ac:dyDescent="0.25">
      <c r="O45" s="15">
        <v>46153</v>
      </c>
      <c r="P45" s="13">
        <v>3.9238099999999998E-2</v>
      </c>
    </row>
    <row r="46" spans="2:16" ht="12.75" customHeight="1" x14ac:dyDescent="0.25">
      <c r="O46" s="15">
        <v>46182</v>
      </c>
      <c r="P46" s="13">
        <v>3.9224799999999997E-2</v>
      </c>
    </row>
    <row r="47" spans="2:16" ht="12.75" customHeight="1" x14ac:dyDescent="0.25">
      <c r="O47" s="15">
        <v>46212</v>
      </c>
      <c r="P47" s="13">
        <v>3.9221499999999999E-2</v>
      </c>
    </row>
    <row r="48" spans="2:16" ht="12.75" customHeight="1" x14ac:dyDescent="0.25">
      <c r="O48" s="15">
        <v>46244</v>
      </c>
      <c r="P48" s="13">
        <v>3.9222300000000002E-2</v>
      </c>
    </row>
    <row r="49" spans="15:16" ht="12.75" customHeight="1" x14ac:dyDescent="0.25">
      <c r="O49" s="15">
        <v>46274</v>
      </c>
      <c r="P49" s="13">
        <v>3.9223000000000001E-2</v>
      </c>
    </row>
    <row r="50" spans="15:16" ht="12.75" customHeight="1" x14ac:dyDescent="0.25">
      <c r="O50" s="15">
        <v>46304</v>
      </c>
      <c r="P50" s="13">
        <v>3.9237099999999997E-2</v>
      </c>
    </row>
    <row r="51" spans="15:16" ht="12.75" customHeight="1" x14ac:dyDescent="0.25">
      <c r="O51" s="15">
        <v>46335</v>
      </c>
      <c r="P51" s="13">
        <v>3.9252799999999997E-2</v>
      </c>
    </row>
    <row r="52" spans="15:16" ht="12.75" customHeight="1" x14ac:dyDescent="0.25">
      <c r="O52" s="15">
        <v>46365</v>
      </c>
      <c r="P52" s="13">
        <v>3.9276899999999997E-2</v>
      </c>
    </row>
    <row r="53" spans="15:16" ht="12.75" customHeight="1" x14ac:dyDescent="0.25">
      <c r="O53" s="15">
        <v>46398</v>
      </c>
      <c r="P53" s="13">
        <v>3.93043E-2</v>
      </c>
    </row>
    <row r="54" spans="15:16" ht="12.75" customHeight="1" x14ac:dyDescent="0.25">
      <c r="O54" s="15">
        <v>46427</v>
      </c>
      <c r="P54" s="13">
        <v>3.9334399999999999E-2</v>
      </c>
    </row>
    <row r="55" spans="15:16" ht="12.75" customHeight="1" x14ac:dyDescent="0.25">
      <c r="O55" s="15">
        <v>46455</v>
      </c>
      <c r="P55" s="13">
        <v>3.9394100000000001E-2</v>
      </c>
    </row>
    <row r="56" spans="15:16" ht="12.75" customHeight="1" x14ac:dyDescent="0.25">
      <c r="O56" s="15">
        <v>46486</v>
      </c>
      <c r="P56" s="13">
        <v>3.9431899999999999E-2</v>
      </c>
    </row>
    <row r="57" spans="15:16" ht="12.75" customHeight="1" x14ac:dyDescent="0.25">
      <c r="O57" s="15">
        <v>46517</v>
      </c>
      <c r="P57" s="13">
        <v>3.9477499999999999E-2</v>
      </c>
    </row>
    <row r="58" spans="15:16" ht="12.75" customHeight="1" x14ac:dyDescent="0.25">
      <c r="O58" s="15">
        <v>46547</v>
      </c>
      <c r="P58" s="13">
        <v>3.95205E-2</v>
      </c>
    </row>
    <row r="59" spans="15:16" ht="12.75" customHeight="1" x14ac:dyDescent="0.25">
      <c r="O59" s="15">
        <v>46577</v>
      </c>
      <c r="P59" s="13">
        <v>3.9570599999999997E-2</v>
      </c>
    </row>
    <row r="60" spans="15:16" ht="12.75" customHeight="1" x14ac:dyDescent="0.25">
      <c r="O60" s="15">
        <v>46608</v>
      </c>
      <c r="P60" s="13">
        <v>3.9622699999999997E-2</v>
      </c>
    </row>
    <row r="61" spans="15:16" ht="12.75" customHeight="1" x14ac:dyDescent="0.25">
      <c r="O61" s="15">
        <v>46639</v>
      </c>
      <c r="P61" s="13">
        <v>3.9671400000000002E-2</v>
      </c>
    </row>
    <row r="62" spans="15:16" ht="12.75" customHeight="1" x14ac:dyDescent="0.25">
      <c r="O62" s="15">
        <v>46671</v>
      </c>
      <c r="P62" s="13">
        <v>3.97314E-2</v>
      </c>
    </row>
    <row r="63" spans="15:16" ht="12.75" customHeight="1" x14ac:dyDescent="0.25">
      <c r="O63" s="15">
        <v>46700</v>
      </c>
      <c r="P63" s="13">
        <v>3.9782600000000001E-2</v>
      </c>
    </row>
    <row r="64" spans="15:16" ht="12.75" customHeight="1" x14ac:dyDescent="0.25">
      <c r="O64" s="15">
        <v>46730</v>
      </c>
      <c r="P64" s="13">
        <v>3.98407E-2</v>
      </c>
    </row>
    <row r="65" spans="15:16" ht="12.75" customHeight="1" x14ac:dyDescent="0.25">
      <c r="O65" s="15">
        <v>46762</v>
      </c>
      <c r="P65" s="13">
        <v>3.9898999999999997E-2</v>
      </c>
    </row>
    <row r="66" spans="15:16" ht="12.75" customHeight="1" x14ac:dyDescent="0.25">
      <c r="O66" s="15">
        <v>46792</v>
      </c>
      <c r="P66" s="13">
        <v>3.9956999999999999E-2</v>
      </c>
    </row>
    <row r="67" spans="15:16" ht="12.75" customHeight="1" x14ac:dyDescent="0.25">
      <c r="O67" s="15">
        <v>46821</v>
      </c>
      <c r="P67" s="13">
        <v>3.9995200000000002E-2</v>
      </c>
    </row>
    <row r="68" spans="15:16" ht="12.75" customHeight="1" x14ac:dyDescent="0.25">
      <c r="O68" s="15">
        <v>46853</v>
      </c>
      <c r="P68" s="13">
        <v>4.0058000000000003E-2</v>
      </c>
    </row>
    <row r="69" spans="15:16" ht="12.75" customHeight="1" x14ac:dyDescent="0.25">
      <c r="O69" s="15">
        <v>46882</v>
      </c>
      <c r="P69" s="13">
        <v>4.0120999999999997E-2</v>
      </c>
    </row>
    <row r="70" spans="15:16" ht="12.75" customHeight="1" x14ac:dyDescent="0.25">
      <c r="O70" s="15">
        <v>46913</v>
      </c>
      <c r="P70" s="13">
        <v>4.0186199999999998E-2</v>
      </c>
    </row>
    <row r="71" spans="15:16" ht="12.75" customHeight="1" x14ac:dyDescent="0.25">
      <c r="O71" s="15">
        <v>46944</v>
      </c>
      <c r="P71" s="13">
        <v>4.02584E-2</v>
      </c>
    </row>
    <row r="72" spans="15:16" ht="12.75" customHeight="1" x14ac:dyDescent="0.25">
      <c r="O72" s="15">
        <v>46974</v>
      </c>
      <c r="P72" s="13">
        <v>4.0328999999999997E-2</v>
      </c>
    </row>
    <row r="73" spans="15:16" ht="12.75" customHeight="1" x14ac:dyDescent="0.25">
      <c r="O73" s="15">
        <v>47007</v>
      </c>
      <c r="P73" s="13">
        <v>4.04039E-2</v>
      </c>
    </row>
    <row r="74" spans="15:16" ht="12.75" customHeight="1" x14ac:dyDescent="0.25">
      <c r="O74" s="15">
        <v>47035</v>
      </c>
      <c r="P74" s="13">
        <v>4.0478199999999999E-2</v>
      </c>
    </row>
    <row r="75" spans="15:16" ht="12.75" customHeight="1" x14ac:dyDescent="0.25">
      <c r="O75" s="15">
        <v>47066</v>
      </c>
      <c r="P75" s="13">
        <v>4.0559400000000002E-2</v>
      </c>
    </row>
    <row r="76" spans="15:16" ht="12.75" customHeight="1" x14ac:dyDescent="0.25">
      <c r="O76" s="15">
        <v>47098</v>
      </c>
      <c r="P76" s="13">
        <v>4.0652199999999999E-2</v>
      </c>
    </row>
    <row r="77" spans="15:16" ht="12.75" customHeight="1" x14ac:dyDescent="0.25">
      <c r="O77" s="15">
        <v>47127</v>
      </c>
      <c r="P77" s="13">
        <v>4.0736000000000001E-2</v>
      </c>
    </row>
    <row r="78" spans="15:16" ht="12.75" customHeight="1" x14ac:dyDescent="0.25">
      <c r="O78" s="15">
        <v>47158</v>
      </c>
      <c r="P78" s="13">
        <v>4.08327E-2</v>
      </c>
    </row>
    <row r="79" spans="15:16" ht="12.75" customHeight="1" x14ac:dyDescent="0.25">
      <c r="O79" s="15">
        <v>47186</v>
      </c>
      <c r="P79" s="13">
        <v>4.0931700000000001E-2</v>
      </c>
    </row>
    <row r="80" spans="15:16" ht="12.75" customHeight="1" x14ac:dyDescent="0.25">
      <c r="O80" s="15">
        <v>47217</v>
      </c>
      <c r="P80" s="13">
        <v>4.1036000000000003E-2</v>
      </c>
    </row>
    <row r="81" spans="15:16" ht="12.75" customHeight="1" x14ac:dyDescent="0.25">
      <c r="O81" s="15">
        <v>47247</v>
      </c>
      <c r="P81" s="13">
        <v>4.1146799999999997E-2</v>
      </c>
    </row>
    <row r="82" spans="15:16" ht="12.75" customHeight="1" x14ac:dyDescent="0.25">
      <c r="O82" s="15">
        <v>47280</v>
      </c>
      <c r="P82" s="13">
        <v>4.1270300000000003E-2</v>
      </c>
    </row>
    <row r="83" spans="15:16" ht="12.75" customHeight="1" x14ac:dyDescent="0.25">
      <c r="O83" s="15">
        <v>47308</v>
      </c>
      <c r="P83" s="13">
        <v>4.1384999999999998E-2</v>
      </c>
    </row>
    <row r="84" spans="15:16" ht="12.75" customHeight="1" x14ac:dyDescent="0.25">
      <c r="O84" s="15">
        <v>47339</v>
      </c>
      <c r="P84" s="13">
        <v>4.15156E-2</v>
      </c>
    </row>
    <row r="85" spans="15:16" ht="12.75" customHeight="1" x14ac:dyDescent="0.25">
      <c r="O85" s="15">
        <v>47371</v>
      </c>
      <c r="P85" s="13">
        <v>4.1651000000000001E-2</v>
      </c>
    </row>
    <row r="86" spans="15:16" ht="12.75" customHeight="1" x14ac:dyDescent="0.25">
      <c r="O86" s="15">
        <v>47400</v>
      </c>
      <c r="P86" s="13">
        <v>4.1788699999999998E-2</v>
      </c>
    </row>
    <row r="87" spans="15:16" ht="12.75" customHeight="1" x14ac:dyDescent="0.25">
      <c r="O87" s="15">
        <v>47431</v>
      </c>
      <c r="P87" s="13">
        <v>4.1938200000000002E-2</v>
      </c>
    </row>
    <row r="88" spans="15:16" ht="12.75" customHeight="1" x14ac:dyDescent="0.25">
      <c r="O88" s="15">
        <v>47462</v>
      </c>
      <c r="P88" s="13">
        <v>4.2100100000000001E-2</v>
      </c>
    </row>
    <row r="89" spans="15:16" ht="12.75" customHeight="1" x14ac:dyDescent="0.25">
      <c r="O89" s="15">
        <v>47492</v>
      </c>
      <c r="P89" s="13">
        <v>4.2258900000000002E-2</v>
      </c>
    </row>
    <row r="90" spans="15:16" ht="12.75" customHeight="1" x14ac:dyDescent="0.25">
      <c r="O90" s="15">
        <v>47525</v>
      </c>
      <c r="P90" s="13">
        <v>4.2443700000000001E-2</v>
      </c>
    </row>
    <row r="91" spans="15:16" ht="12.75" customHeight="1" x14ac:dyDescent="0.25">
      <c r="O91" s="15">
        <v>47553</v>
      </c>
      <c r="P91" s="13">
        <v>4.2614199999999998E-2</v>
      </c>
    </row>
    <row r="92" spans="15:16" ht="12.75" customHeight="1" x14ac:dyDescent="0.25">
      <c r="O92" s="15">
        <v>47582</v>
      </c>
      <c r="P92" s="13">
        <v>4.2785299999999998E-2</v>
      </c>
    </row>
    <row r="93" spans="15:16" ht="12.75" customHeight="1" x14ac:dyDescent="0.25">
      <c r="O93" s="15">
        <v>47612</v>
      </c>
      <c r="P93" s="13">
        <v>4.2972700000000003E-2</v>
      </c>
    </row>
    <row r="94" spans="15:16" ht="12.75" customHeight="1" x14ac:dyDescent="0.25">
      <c r="O94" s="15">
        <v>47644</v>
      </c>
      <c r="P94" s="13">
        <v>4.3173000000000003E-2</v>
      </c>
    </row>
    <row r="95" spans="15:16" ht="12.75" customHeight="1" x14ac:dyDescent="0.25">
      <c r="O95" s="15">
        <v>47673</v>
      </c>
      <c r="P95" s="13">
        <v>4.3364E-2</v>
      </c>
    </row>
    <row r="96" spans="15:16" ht="12.75" customHeight="1" x14ac:dyDescent="0.25">
      <c r="O96" s="15">
        <v>47704</v>
      </c>
      <c r="P96" s="13">
        <v>4.3569900000000002E-2</v>
      </c>
    </row>
    <row r="97" spans="15:16" ht="12.75" customHeight="1" x14ac:dyDescent="0.25">
      <c r="O97" s="15">
        <v>47735</v>
      </c>
      <c r="P97" s="13">
        <v>4.3772699999999998E-2</v>
      </c>
    </row>
    <row r="98" spans="15:16" ht="12.75" customHeight="1" x14ac:dyDescent="0.25">
      <c r="O98" s="15">
        <v>47765</v>
      </c>
      <c r="P98" s="13">
        <v>4.3982399999999998E-2</v>
      </c>
    </row>
    <row r="99" spans="15:16" ht="12.75" customHeight="1" x14ac:dyDescent="0.25">
      <c r="O99" s="15">
        <v>47798</v>
      </c>
      <c r="P99" s="13">
        <v>4.4211300000000002E-2</v>
      </c>
    </row>
    <row r="100" spans="15:16" ht="12.75" customHeight="1" x14ac:dyDescent="0.25">
      <c r="O100" s="15">
        <v>47826</v>
      </c>
      <c r="P100" s="13">
        <v>4.44132E-2</v>
      </c>
    </row>
    <row r="101" spans="15:16" ht="12.75" customHeight="1" x14ac:dyDescent="0.25">
      <c r="O101" s="15">
        <v>47857</v>
      </c>
      <c r="P101" s="13">
        <v>4.4633600000000002E-2</v>
      </c>
    </row>
    <row r="102" spans="15:16" ht="12.75" customHeight="1" x14ac:dyDescent="0.25">
      <c r="O102" s="15">
        <v>47889</v>
      </c>
      <c r="P102" s="13">
        <v>4.4866400000000001E-2</v>
      </c>
    </row>
    <row r="103" spans="15:16" ht="12.75" customHeight="1" x14ac:dyDescent="0.25">
      <c r="O103" s="15">
        <v>47917</v>
      </c>
      <c r="P103" s="13">
        <v>4.5106399999999998E-2</v>
      </c>
    </row>
    <row r="104" spans="15:16" ht="12.75" customHeight="1" x14ac:dyDescent="0.25">
      <c r="O104" s="15">
        <v>47947</v>
      </c>
      <c r="P104" s="13">
        <v>4.5325200000000003E-2</v>
      </c>
    </row>
    <row r="105" spans="15:16" ht="12.75" customHeight="1" x14ac:dyDescent="0.25">
      <c r="O105" s="15">
        <v>47977</v>
      </c>
      <c r="P105" s="13">
        <v>4.5550899999999998E-2</v>
      </c>
    </row>
    <row r="106" spans="15:16" ht="12.75" customHeight="1" x14ac:dyDescent="0.25">
      <c r="O106" s="15">
        <v>48008</v>
      </c>
      <c r="P106" s="13">
        <v>4.5779E-2</v>
      </c>
    </row>
    <row r="107" spans="15:16" ht="12.75" customHeight="1" x14ac:dyDescent="0.25">
      <c r="O107" s="15">
        <v>48038</v>
      </c>
      <c r="P107" s="13">
        <v>4.6005900000000002E-2</v>
      </c>
    </row>
    <row r="108" spans="15:16" ht="12.75" customHeight="1" x14ac:dyDescent="0.25">
      <c r="O108" s="15">
        <v>48071</v>
      </c>
      <c r="P108" s="13">
        <v>4.62522E-2</v>
      </c>
    </row>
    <row r="109" spans="15:16" ht="12.75" customHeight="1" x14ac:dyDescent="0.25">
      <c r="O109" s="15">
        <v>48100</v>
      </c>
      <c r="P109" s="13">
        <v>4.6460700000000001E-2</v>
      </c>
    </row>
    <row r="110" spans="15:16" ht="12.75" customHeight="1" x14ac:dyDescent="0.25">
      <c r="O110" s="15">
        <v>48130</v>
      </c>
      <c r="P110" s="13">
        <v>4.6686499999999999E-2</v>
      </c>
    </row>
    <row r="111" spans="15:16" ht="12.75" customHeight="1" x14ac:dyDescent="0.25">
      <c r="O111" s="15">
        <v>48162</v>
      </c>
      <c r="P111" s="13">
        <v>4.6920000000000003E-2</v>
      </c>
    </row>
    <row r="112" spans="15:16" ht="12.75" customHeight="1" x14ac:dyDescent="0.25">
      <c r="O112" s="15">
        <v>48191</v>
      </c>
      <c r="P112" s="13">
        <v>4.7135900000000001E-2</v>
      </c>
    </row>
    <row r="113" spans="15:16" ht="12.75" customHeight="1" x14ac:dyDescent="0.25">
      <c r="O113" s="15">
        <v>48222</v>
      </c>
      <c r="P113" s="13">
        <v>4.7358499999999998E-2</v>
      </c>
    </row>
    <row r="114" spans="15:16" ht="12.75" customHeight="1" x14ac:dyDescent="0.25">
      <c r="O114" s="15">
        <v>48253</v>
      </c>
      <c r="P114" s="13">
        <v>4.7581699999999998E-2</v>
      </c>
    </row>
    <row r="115" spans="15:16" ht="12.75" customHeight="1" x14ac:dyDescent="0.25">
      <c r="O115" s="15">
        <v>48282</v>
      </c>
      <c r="P115" s="13">
        <v>4.7766099999999999E-2</v>
      </c>
    </row>
    <row r="116" spans="15:16" ht="12.75" customHeight="1" x14ac:dyDescent="0.25">
      <c r="O116" s="15">
        <v>48313</v>
      </c>
      <c r="P116" s="13">
        <v>4.7980399999999999E-2</v>
      </c>
    </row>
    <row r="117" spans="15:16" ht="12.75" customHeight="1" x14ac:dyDescent="0.25">
      <c r="O117" s="15">
        <v>48344</v>
      </c>
      <c r="P117" s="13">
        <v>4.8197200000000003E-2</v>
      </c>
    </row>
    <row r="118" spans="15:16" ht="12.75" customHeight="1" x14ac:dyDescent="0.25">
      <c r="O118" s="15">
        <v>48374</v>
      </c>
      <c r="P118" s="13">
        <v>4.8397000000000003E-2</v>
      </c>
    </row>
    <row r="119" spans="15:16" ht="12.75" customHeight="1" x14ac:dyDescent="0.25">
      <c r="O119" s="15">
        <v>48404</v>
      </c>
      <c r="P119" s="13">
        <v>4.85989E-2</v>
      </c>
    </row>
    <row r="120" spans="15:16" ht="12.75" customHeight="1" x14ac:dyDescent="0.25">
      <c r="O120" s="15">
        <v>48435</v>
      </c>
      <c r="P120" s="13">
        <v>4.8799500000000003E-2</v>
      </c>
    </row>
    <row r="121" spans="15:16" ht="12.75" customHeight="1" x14ac:dyDescent="0.25">
      <c r="O121" s="15">
        <v>48466</v>
      </c>
      <c r="P121" s="13">
        <v>4.8985500000000001E-2</v>
      </c>
    </row>
    <row r="122" spans="15:16" ht="12.75" customHeight="1" x14ac:dyDescent="0.25">
      <c r="O122" s="15">
        <v>48498</v>
      </c>
      <c r="P122" s="13">
        <v>4.9184600000000002E-2</v>
      </c>
    </row>
    <row r="123" spans="15:16" ht="12.75" customHeight="1" thickBot="1" x14ac:dyDescent="0.3">
      <c r="O123" s="12">
        <v>48527</v>
      </c>
      <c r="P123" s="10">
        <v>4.93537E-2</v>
      </c>
    </row>
  </sheetData>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3"/>
  <sheetViews>
    <sheetView workbookViewId="0"/>
  </sheetViews>
  <sheetFormatPr defaultColWidth="9.140625" defaultRowHeight="12.75" customHeight="1" x14ac:dyDescent="0.2"/>
  <cols>
    <col min="1" max="14" width="9.140625" style="9"/>
    <col min="15" max="15" width="11.85546875" style="9" customWidth="1"/>
    <col min="16" max="16" width="28.140625" style="9" customWidth="1"/>
    <col min="17" max="16384" width="9.140625" style="9"/>
  </cols>
  <sheetData>
    <row r="1" spans="2:16" ht="12.75" customHeight="1" thickBot="1" x14ac:dyDescent="0.25"/>
    <row r="2" spans="2:16" ht="12.75" customHeight="1" x14ac:dyDescent="0.25">
      <c r="O2" s="22" t="s">
        <v>51</v>
      </c>
      <c r="P2" s="20" t="s">
        <v>46</v>
      </c>
    </row>
    <row r="3" spans="2:16" ht="12.75" customHeight="1" x14ac:dyDescent="0.25">
      <c r="O3" s="15">
        <v>44874</v>
      </c>
      <c r="P3" s="13">
        <v>4.2498000000000001E-2</v>
      </c>
    </row>
    <row r="4" spans="2:16" ht="12.75" customHeight="1" x14ac:dyDescent="0.25">
      <c r="O4" s="15">
        <v>44904</v>
      </c>
      <c r="P4" s="13">
        <v>4.25554E-2</v>
      </c>
    </row>
    <row r="5" spans="2:16" ht="12.75" customHeight="1" x14ac:dyDescent="0.25">
      <c r="O5" s="15">
        <v>44935</v>
      </c>
      <c r="P5" s="13">
        <v>4.2520099999999998E-2</v>
      </c>
    </row>
    <row r="6" spans="2:16" ht="12.75" customHeight="1" x14ac:dyDescent="0.25">
      <c r="O6" s="15">
        <v>44966</v>
      </c>
      <c r="P6" s="13">
        <v>4.24147E-2</v>
      </c>
    </row>
    <row r="7" spans="2:16" ht="12.75" customHeight="1" x14ac:dyDescent="0.25">
      <c r="O7" s="15">
        <v>44994</v>
      </c>
      <c r="P7" s="13">
        <v>4.2293900000000002E-2</v>
      </c>
    </row>
    <row r="8" spans="2:16" ht="12.75" customHeight="1" x14ac:dyDescent="0.25">
      <c r="B8" s="19" t="s">
        <v>46</v>
      </c>
      <c r="O8" s="15">
        <v>45026</v>
      </c>
      <c r="P8" s="13">
        <v>4.2135499999999999E-2</v>
      </c>
    </row>
    <row r="9" spans="2:16" ht="12.75" customHeight="1" x14ac:dyDescent="0.25">
      <c r="B9" s="18" t="s">
        <v>43</v>
      </c>
      <c r="O9" s="15">
        <v>45055</v>
      </c>
      <c r="P9" s="13">
        <v>4.19975E-2</v>
      </c>
    </row>
    <row r="10" spans="2:16" ht="12.75" customHeight="1" x14ac:dyDescent="0.25">
      <c r="O10" s="15">
        <v>45086</v>
      </c>
      <c r="P10" s="13">
        <v>4.18474E-2</v>
      </c>
    </row>
    <row r="11" spans="2:16" ht="12.75" customHeight="1" x14ac:dyDescent="0.25">
      <c r="O11" s="15">
        <v>45117</v>
      </c>
      <c r="P11" s="13">
        <v>4.1705600000000002E-2</v>
      </c>
    </row>
    <row r="12" spans="2:16" ht="12.75" customHeight="1" x14ac:dyDescent="0.25">
      <c r="O12" s="15">
        <v>45147</v>
      </c>
      <c r="P12" s="13">
        <v>4.1570099999999999E-2</v>
      </c>
    </row>
    <row r="13" spans="2:16" ht="12.75" customHeight="1" x14ac:dyDescent="0.25">
      <c r="O13" s="15">
        <v>45180</v>
      </c>
      <c r="P13" s="13">
        <v>4.1420600000000002E-2</v>
      </c>
    </row>
    <row r="14" spans="2:16" ht="12.75" customHeight="1" x14ac:dyDescent="0.25">
      <c r="O14" s="15">
        <v>45208</v>
      </c>
      <c r="P14" s="13">
        <v>4.1306900000000001E-2</v>
      </c>
    </row>
    <row r="15" spans="2:16" ht="12.75" customHeight="1" x14ac:dyDescent="0.25">
      <c r="O15" s="15">
        <v>45239</v>
      </c>
      <c r="P15" s="13">
        <v>4.11831E-2</v>
      </c>
    </row>
    <row r="16" spans="2:16" ht="12.75" customHeight="1" x14ac:dyDescent="0.25">
      <c r="O16" s="15">
        <v>45271</v>
      </c>
      <c r="P16" s="13">
        <v>4.1067899999999997E-2</v>
      </c>
    </row>
    <row r="17" spans="15:16" ht="12.75" customHeight="1" x14ac:dyDescent="0.25">
      <c r="O17" s="15">
        <v>45300</v>
      </c>
      <c r="P17" s="13">
        <v>4.0965500000000002E-2</v>
      </c>
    </row>
    <row r="18" spans="15:16" ht="12.75" customHeight="1" x14ac:dyDescent="0.25">
      <c r="O18" s="15">
        <v>45331</v>
      </c>
      <c r="P18" s="13">
        <v>4.0864499999999998E-2</v>
      </c>
    </row>
    <row r="19" spans="15:16" ht="12.75" customHeight="1" x14ac:dyDescent="0.25">
      <c r="O19" s="15">
        <v>45362</v>
      </c>
      <c r="P19" s="13">
        <v>4.0758599999999999E-2</v>
      </c>
    </row>
    <row r="20" spans="15:16" ht="12.75" customHeight="1" x14ac:dyDescent="0.25">
      <c r="O20" s="15">
        <v>45391</v>
      </c>
      <c r="P20" s="13">
        <v>4.0671300000000001E-2</v>
      </c>
    </row>
    <row r="21" spans="15:16" ht="12.75" customHeight="1" x14ac:dyDescent="0.25">
      <c r="O21" s="15">
        <v>45421</v>
      </c>
      <c r="P21" s="13">
        <v>4.0589399999999998E-2</v>
      </c>
    </row>
    <row r="22" spans="15:16" ht="12.75" customHeight="1" x14ac:dyDescent="0.25">
      <c r="O22" s="15">
        <v>45453</v>
      </c>
      <c r="P22" s="13">
        <v>4.0500800000000003E-2</v>
      </c>
    </row>
    <row r="23" spans="15:16" ht="12.75" customHeight="1" x14ac:dyDescent="0.25">
      <c r="O23" s="15">
        <v>45482</v>
      </c>
      <c r="P23" s="13">
        <v>4.0427200000000003E-2</v>
      </c>
    </row>
    <row r="24" spans="15:16" ht="12.75" customHeight="1" x14ac:dyDescent="0.25">
      <c r="O24" s="15">
        <v>45513</v>
      </c>
      <c r="P24" s="13">
        <v>4.0348000000000002E-2</v>
      </c>
    </row>
    <row r="25" spans="15:16" ht="12.75" customHeight="1" x14ac:dyDescent="0.25">
      <c r="O25" s="15">
        <v>45544</v>
      </c>
      <c r="P25" s="13">
        <v>4.0263599999999997E-2</v>
      </c>
    </row>
    <row r="26" spans="15:16" ht="12.75" customHeight="1" x14ac:dyDescent="0.25">
      <c r="O26" s="15">
        <v>45574</v>
      </c>
      <c r="P26" s="13">
        <v>4.0190700000000003E-2</v>
      </c>
    </row>
    <row r="27" spans="15:16" ht="12.75" customHeight="1" x14ac:dyDescent="0.25">
      <c r="O27" s="15">
        <v>45607</v>
      </c>
      <c r="P27" s="13">
        <v>4.0105599999999998E-2</v>
      </c>
    </row>
    <row r="28" spans="15:16" ht="12.75" customHeight="1" x14ac:dyDescent="0.25">
      <c r="O28" s="15">
        <v>45635</v>
      </c>
      <c r="P28" s="13">
        <v>4.0037299999999998E-2</v>
      </c>
    </row>
    <row r="29" spans="15:16" ht="12.75" customHeight="1" x14ac:dyDescent="0.25">
      <c r="O29" s="15">
        <v>45666</v>
      </c>
      <c r="P29" s="13">
        <v>3.9958100000000003E-2</v>
      </c>
    </row>
    <row r="30" spans="15:16" ht="12.75" customHeight="1" x14ac:dyDescent="0.25">
      <c r="O30" s="15">
        <v>45698</v>
      </c>
      <c r="P30" s="13">
        <v>3.9880899999999997E-2</v>
      </c>
    </row>
    <row r="31" spans="15:16" ht="12.75" customHeight="1" x14ac:dyDescent="0.25">
      <c r="O31" s="15">
        <v>45726</v>
      </c>
      <c r="P31" s="13">
        <v>3.9837299999999999E-2</v>
      </c>
    </row>
    <row r="32" spans="15:16" ht="12.75" customHeight="1" x14ac:dyDescent="0.25">
      <c r="O32" s="15">
        <v>45756</v>
      </c>
      <c r="P32" s="13">
        <v>3.9770699999999999E-2</v>
      </c>
    </row>
    <row r="33" spans="2:16" ht="12.75" customHeight="1" x14ac:dyDescent="0.25">
      <c r="O33" s="15">
        <v>45786</v>
      </c>
      <c r="P33" s="13">
        <v>3.9714199999999998E-2</v>
      </c>
    </row>
    <row r="34" spans="2:16" ht="12.75" customHeight="1" x14ac:dyDescent="0.25">
      <c r="O34" s="15">
        <v>45817</v>
      </c>
      <c r="P34" s="13">
        <v>3.9658699999999998E-2</v>
      </c>
    </row>
    <row r="35" spans="2:16" ht="12.75" customHeight="1" x14ac:dyDescent="0.25">
      <c r="B35" s="17" t="s">
        <v>42</v>
      </c>
      <c r="F35" s="16" t="s">
        <v>41</v>
      </c>
      <c r="O35" s="15">
        <v>45847</v>
      </c>
      <c r="P35" s="13">
        <v>3.9617600000000003E-2</v>
      </c>
    </row>
    <row r="36" spans="2:16" ht="12.75" customHeight="1" x14ac:dyDescent="0.25">
      <c r="O36" s="15">
        <v>45880</v>
      </c>
      <c r="P36" s="13">
        <v>3.9580999999999998E-2</v>
      </c>
    </row>
    <row r="37" spans="2:16" ht="12.75" customHeight="1" x14ac:dyDescent="0.25">
      <c r="O37" s="15">
        <v>45909</v>
      </c>
      <c r="P37" s="13">
        <v>3.9553600000000001E-2</v>
      </c>
    </row>
    <row r="38" spans="2:16" ht="12.75" customHeight="1" x14ac:dyDescent="0.25">
      <c r="O38" s="15">
        <v>45939</v>
      </c>
      <c r="P38" s="13">
        <v>3.9543700000000001E-2</v>
      </c>
    </row>
    <row r="39" spans="2:16" ht="12.75" customHeight="1" x14ac:dyDescent="0.25">
      <c r="O39" s="15">
        <v>45971</v>
      </c>
      <c r="P39" s="13">
        <v>3.9539900000000003E-2</v>
      </c>
    </row>
    <row r="40" spans="2:16" ht="12.75" customHeight="1" x14ac:dyDescent="0.25">
      <c r="O40" s="15">
        <v>46000</v>
      </c>
      <c r="P40" s="13">
        <v>3.9550000000000002E-2</v>
      </c>
    </row>
    <row r="41" spans="2:16" ht="12.75" customHeight="1" x14ac:dyDescent="0.25">
      <c r="O41" s="15">
        <v>46031</v>
      </c>
      <c r="P41" s="13">
        <v>3.9565900000000001E-2</v>
      </c>
    </row>
    <row r="42" spans="2:16" ht="12.75" customHeight="1" x14ac:dyDescent="0.25">
      <c r="O42" s="15">
        <v>46062</v>
      </c>
      <c r="P42" s="13">
        <v>3.9593200000000002E-2</v>
      </c>
    </row>
    <row r="43" spans="2:16" ht="12.75" customHeight="1" x14ac:dyDescent="0.25">
      <c r="O43" s="15">
        <v>46090</v>
      </c>
      <c r="P43" s="13">
        <v>3.96327E-2</v>
      </c>
    </row>
    <row r="44" spans="2:16" ht="12.75" customHeight="1" x14ac:dyDescent="0.25">
      <c r="O44" s="15">
        <v>46121</v>
      </c>
      <c r="P44" s="13">
        <v>3.9674500000000001E-2</v>
      </c>
    </row>
    <row r="45" spans="2:16" ht="12.75" customHeight="1" x14ac:dyDescent="0.25">
      <c r="O45" s="15">
        <v>46153</v>
      </c>
      <c r="P45" s="13">
        <v>3.9730300000000003E-2</v>
      </c>
    </row>
    <row r="46" spans="2:16" ht="12.75" customHeight="1" x14ac:dyDescent="0.25">
      <c r="O46" s="15">
        <v>46182</v>
      </c>
      <c r="P46" s="13">
        <v>3.9783699999999998E-2</v>
      </c>
    </row>
    <row r="47" spans="2:16" ht="12.75" customHeight="1" x14ac:dyDescent="0.25">
      <c r="O47" s="15">
        <v>46212</v>
      </c>
      <c r="P47" s="13">
        <v>3.9849900000000001E-2</v>
      </c>
    </row>
    <row r="48" spans="2:16" ht="12.75" customHeight="1" x14ac:dyDescent="0.25">
      <c r="O48" s="15">
        <v>46244</v>
      </c>
      <c r="P48" s="13">
        <v>3.9924899999999999E-2</v>
      </c>
    </row>
    <row r="49" spans="15:16" ht="12.75" customHeight="1" x14ac:dyDescent="0.25">
      <c r="O49" s="15">
        <v>46274</v>
      </c>
      <c r="P49" s="13">
        <v>3.9995200000000002E-2</v>
      </c>
    </row>
    <row r="50" spans="15:16" ht="12.75" customHeight="1" x14ac:dyDescent="0.25">
      <c r="O50" s="15">
        <v>46304</v>
      </c>
      <c r="P50" s="13">
        <v>4.0078900000000001E-2</v>
      </c>
    </row>
    <row r="51" spans="15:16" ht="12.75" customHeight="1" x14ac:dyDescent="0.25">
      <c r="O51" s="15">
        <v>46335</v>
      </c>
      <c r="P51" s="13">
        <v>4.0165899999999997E-2</v>
      </c>
    </row>
    <row r="52" spans="15:16" ht="12.75" customHeight="1" x14ac:dyDescent="0.25">
      <c r="O52" s="15">
        <v>46365</v>
      </c>
      <c r="P52" s="13">
        <v>4.0259000000000003E-2</v>
      </c>
    </row>
    <row r="53" spans="15:16" ht="12.75" customHeight="1" x14ac:dyDescent="0.25">
      <c r="O53" s="15">
        <v>46398</v>
      </c>
      <c r="P53" s="13">
        <v>4.0361099999999997E-2</v>
      </c>
    </row>
    <row r="54" spans="15:16" ht="12.75" customHeight="1" x14ac:dyDescent="0.25">
      <c r="O54" s="15">
        <v>46427</v>
      </c>
      <c r="P54" s="13">
        <v>4.0456300000000001E-2</v>
      </c>
    </row>
    <row r="55" spans="15:16" ht="12.75" customHeight="1" x14ac:dyDescent="0.25">
      <c r="O55" s="15">
        <v>46455</v>
      </c>
      <c r="P55" s="13">
        <v>4.0558299999999999E-2</v>
      </c>
    </row>
    <row r="56" spans="15:16" ht="12.75" customHeight="1" x14ac:dyDescent="0.25">
      <c r="O56" s="15">
        <v>46486</v>
      </c>
      <c r="P56" s="13">
        <v>4.0663299999999999E-2</v>
      </c>
    </row>
    <row r="57" spans="15:16" ht="12.75" customHeight="1" x14ac:dyDescent="0.25">
      <c r="O57" s="15">
        <v>46517</v>
      </c>
      <c r="P57" s="13">
        <v>4.0775199999999998E-2</v>
      </c>
    </row>
    <row r="58" spans="15:16" ht="12.75" customHeight="1" x14ac:dyDescent="0.25">
      <c r="O58" s="15">
        <v>46547</v>
      </c>
      <c r="P58" s="13">
        <v>4.0880600000000003E-2</v>
      </c>
    </row>
    <row r="59" spans="15:16" ht="12.75" customHeight="1" x14ac:dyDescent="0.25">
      <c r="O59" s="15">
        <v>46577</v>
      </c>
      <c r="P59" s="13">
        <v>4.0991899999999998E-2</v>
      </c>
    </row>
    <row r="60" spans="15:16" ht="12.75" customHeight="1" x14ac:dyDescent="0.25">
      <c r="O60" s="15">
        <v>46608</v>
      </c>
      <c r="P60" s="13">
        <v>4.1105200000000001E-2</v>
      </c>
    </row>
    <row r="61" spans="15:16" ht="12.75" customHeight="1" x14ac:dyDescent="0.25">
      <c r="O61" s="15">
        <v>46639</v>
      </c>
      <c r="P61" s="13">
        <v>4.1212499999999999E-2</v>
      </c>
    </row>
    <row r="62" spans="15:16" ht="12.75" customHeight="1" x14ac:dyDescent="0.25">
      <c r="O62" s="15">
        <v>46671</v>
      </c>
      <c r="P62" s="13">
        <v>4.1331899999999998E-2</v>
      </c>
    </row>
    <row r="63" spans="15:16" ht="12.75" customHeight="1" x14ac:dyDescent="0.25">
      <c r="O63" s="15">
        <v>46700</v>
      </c>
      <c r="P63" s="13">
        <v>4.1434899999999997E-2</v>
      </c>
    </row>
    <row r="64" spans="15:16" ht="12.75" customHeight="1" x14ac:dyDescent="0.25">
      <c r="O64" s="15">
        <v>46730</v>
      </c>
      <c r="P64" s="13">
        <v>4.1545499999999999E-2</v>
      </c>
    </row>
    <row r="65" spans="15:16" ht="12.75" customHeight="1" x14ac:dyDescent="0.25">
      <c r="O65" s="15">
        <v>46762</v>
      </c>
      <c r="P65" s="13">
        <v>4.1657699999999999E-2</v>
      </c>
    </row>
    <row r="66" spans="15:16" ht="12.75" customHeight="1" x14ac:dyDescent="0.25">
      <c r="O66" s="15">
        <v>46792</v>
      </c>
      <c r="P66" s="13">
        <v>4.1764599999999999E-2</v>
      </c>
    </row>
    <row r="67" spans="15:16" ht="12.75" customHeight="1" x14ac:dyDescent="0.25">
      <c r="O67" s="15">
        <v>46821</v>
      </c>
      <c r="P67" s="13">
        <v>4.1853599999999998E-2</v>
      </c>
    </row>
    <row r="68" spans="15:16" ht="12.75" customHeight="1" x14ac:dyDescent="0.25">
      <c r="O68" s="15">
        <v>46853</v>
      </c>
      <c r="P68" s="13">
        <v>4.1964700000000001E-2</v>
      </c>
    </row>
    <row r="69" spans="15:16" ht="12.75" customHeight="1" x14ac:dyDescent="0.25">
      <c r="O69" s="15">
        <v>46882</v>
      </c>
      <c r="P69" s="13">
        <v>4.2070099999999999E-2</v>
      </c>
    </row>
    <row r="70" spans="15:16" ht="12.75" customHeight="1" x14ac:dyDescent="0.25">
      <c r="O70" s="15">
        <v>46913</v>
      </c>
      <c r="P70" s="13">
        <v>4.2178E-2</v>
      </c>
    </row>
    <row r="71" spans="15:16" ht="12.75" customHeight="1" x14ac:dyDescent="0.25">
      <c r="O71" s="15">
        <v>46944</v>
      </c>
      <c r="P71" s="13">
        <v>4.22914E-2</v>
      </c>
    </row>
    <row r="72" spans="15:16" ht="12.75" customHeight="1" x14ac:dyDescent="0.25">
      <c r="O72" s="15">
        <v>46974</v>
      </c>
      <c r="P72" s="13">
        <v>4.2399399999999997E-2</v>
      </c>
    </row>
    <row r="73" spans="15:16" ht="12.75" customHeight="1" x14ac:dyDescent="0.25">
      <c r="O73" s="15">
        <v>47007</v>
      </c>
      <c r="P73" s="13">
        <v>4.25122E-2</v>
      </c>
    </row>
    <row r="74" spans="15:16" ht="12.75" customHeight="1" x14ac:dyDescent="0.25">
      <c r="O74" s="15">
        <v>47035</v>
      </c>
      <c r="P74" s="13">
        <v>4.2617500000000003E-2</v>
      </c>
    </row>
    <row r="75" spans="15:16" ht="12.75" customHeight="1" x14ac:dyDescent="0.25">
      <c r="O75" s="15">
        <v>47066</v>
      </c>
      <c r="P75" s="13">
        <v>4.2730200000000003E-2</v>
      </c>
    </row>
    <row r="76" spans="15:16" ht="12.75" customHeight="1" x14ac:dyDescent="0.25">
      <c r="O76" s="15">
        <v>47098</v>
      </c>
      <c r="P76" s="13">
        <v>4.2853299999999997E-2</v>
      </c>
    </row>
    <row r="77" spans="15:16" ht="12.75" customHeight="1" x14ac:dyDescent="0.25">
      <c r="O77" s="15">
        <v>47127</v>
      </c>
      <c r="P77" s="13">
        <v>4.2961800000000001E-2</v>
      </c>
    </row>
    <row r="78" spans="15:16" ht="12.75" customHeight="1" x14ac:dyDescent="0.25">
      <c r="O78" s="15">
        <v>47158</v>
      </c>
      <c r="P78" s="13">
        <v>4.3082500000000003E-2</v>
      </c>
    </row>
    <row r="79" spans="15:16" ht="12.75" customHeight="1" x14ac:dyDescent="0.25">
      <c r="O79" s="15">
        <v>47186</v>
      </c>
      <c r="P79" s="13">
        <v>4.3219199999999999E-2</v>
      </c>
    </row>
    <row r="80" spans="15:16" ht="12.75" customHeight="1" x14ac:dyDescent="0.25">
      <c r="O80" s="15">
        <v>47217</v>
      </c>
      <c r="P80" s="13">
        <v>4.3341999999999999E-2</v>
      </c>
    </row>
    <row r="81" spans="15:16" ht="12.75" customHeight="1" x14ac:dyDescent="0.25">
      <c r="O81" s="15">
        <v>47247</v>
      </c>
      <c r="P81" s="13">
        <v>4.3468699999999999E-2</v>
      </c>
    </row>
    <row r="82" spans="15:16" ht="12.75" customHeight="1" x14ac:dyDescent="0.25">
      <c r="O82" s="15">
        <v>47280</v>
      </c>
      <c r="P82" s="13">
        <v>4.36058E-2</v>
      </c>
    </row>
    <row r="83" spans="15:16" ht="12.75" customHeight="1" x14ac:dyDescent="0.25">
      <c r="O83" s="15">
        <v>47308</v>
      </c>
      <c r="P83" s="13">
        <v>4.3729900000000002E-2</v>
      </c>
    </row>
    <row r="84" spans="15:16" ht="12.75" customHeight="1" x14ac:dyDescent="0.25">
      <c r="O84" s="15">
        <v>47339</v>
      </c>
      <c r="P84" s="13">
        <v>4.3867700000000003E-2</v>
      </c>
    </row>
    <row r="85" spans="15:16" ht="12.75" customHeight="1" x14ac:dyDescent="0.25">
      <c r="O85" s="15">
        <v>47371</v>
      </c>
      <c r="P85" s="13">
        <v>4.40066E-2</v>
      </c>
    </row>
    <row r="86" spans="15:16" ht="12.75" customHeight="1" x14ac:dyDescent="0.25">
      <c r="O86" s="15">
        <v>47400</v>
      </c>
      <c r="P86" s="13">
        <v>4.4145400000000001E-2</v>
      </c>
    </row>
    <row r="87" spans="15:16" ht="12.75" customHeight="1" x14ac:dyDescent="0.25">
      <c r="O87" s="15">
        <v>47431</v>
      </c>
      <c r="P87" s="13">
        <v>4.4292199999999997E-2</v>
      </c>
    </row>
    <row r="88" spans="15:16" ht="12.75" customHeight="1" x14ac:dyDescent="0.25">
      <c r="O88" s="15">
        <v>47462</v>
      </c>
      <c r="P88" s="13">
        <v>4.4448700000000001E-2</v>
      </c>
    </row>
    <row r="89" spans="15:16" ht="12.75" customHeight="1" x14ac:dyDescent="0.25">
      <c r="O89" s="15">
        <v>47492</v>
      </c>
      <c r="P89" s="13">
        <v>4.4598699999999998E-2</v>
      </c>
    </row>
    <row r="90" spans="15:16" ht="12.75" customHeight="1" x14ac:dyDescent="0.25">
      <c r="O90" s="15">
        <v>47525</v>
      </c>
      <c r="P90" s="13">
        <v>4.4770600000000001E-2</v>
      </c>
    </row>
    <row r="91" spans="15:16" ht="12.75" customHeight="1" x14ac:dyDescent="0.25">
      <c r="O91" s="15">
        <v>47553</v>
      </c>
      <c r="P91" s="13">
        <v>4.4928700000000002E-2</v>
      </c>
    </row>
    <row r="92" spans="15:16" ht="12.75" customHeight="1" x14ac:dyDescent="0.25">
      <c r="O92" s="15">
        <v>47582</v>
      </c>
      <c r="P92" s="13">
        <v>4.5083100000000001E-2</v>
      </c>
    </row>
    <row r="93" spans="15:16" ht="12.75" customHeight="1" x14ac:dyDescent="0.25">
      <c r="O93" s="15">
        <v>47612</v>
      </c>
      <c r="P93" s="13">
        <v>4.5251100000000002E-2</v>
      </c>
    </row>
    <row r="94" spans="15:16" ht="12.75" customHeight="1" x14ac:dyDescent="0.25">
      <c r="O94" s="15">
        <v>47644</v>
      </c>
      <c r="P94" s="13">
        <v>4.5427299999999997E-2</v>
      </c>
    </row>
    <row r="95" spans="15:16" ht="12.75" customHeight="1" x14ac:dyDescent="0.25">
      <c r="O95" s="15">
        <v>47673</v>
      </c>
      <c r="P95" s="13">
        <v>4.5594599999999999E-2</v>
      </c>
    </row>
    <row r="96" spans="15:16" ht="12.75" customHeight="1" x14ac:dyDescent="0.25">
      <c r="O96" s="15">
        <v>47704</v>
      </c>
      <c r="P96" s="13">
        <v>4.5772500000000001E-2</v>
      </c>
    </row>
    <row r="97" spans="15:16" ht="12.75" customHeight="1" x14ac:dyDescent="0.25">
      <c r="O97" s="15">
        <v>47735</v>
      </c>
      <c r="P97" s="13">
        <v>4.59443E-2</v>
      </c>
    </row>
    <row r="98" spans="15:16" ht="12.75" customHeight="1" x14ac:dyDescent="0.25">
      <c r="O98" s="15">
        <v>47765</v>
      </c>
      <c r="P98" s="13">
        <v>4.61226E-2</v>
      </c>
    </row>
    <row r="99" spans="15:16" ht="12.75" customHeight="1" x14ac:dyDescent="0.25">
      <c r="O99" s="15">
        <v>47798</v>
      </c>
      <c r="P99" s="13">
        <v>4.6313899999999998E-2</v>
      </c>
    </row>
    <row r="100" spans="15:16" ht="12.75" customHeight="1" x14ac:dyDescent="0.25">
      <c r="O100" s="15">
        <v>47826</v>
      </c>
      <c r="P100" s="13">
        <v>4.6482500000000003E-2</v>
      </c>
    </row>
    <row r="101" spans="15:16" ht="12.75" customHeight="1" x14ac:dyDescent="0.25">
      <c r="O101" s="15">
        <v>47857</v>
      </c>
      <c r="P101" s="13">
        <v>4.6663700000000002E-2</v>
      </c>
    </row>
    <row r="102" spans="15:16" ht="12.75" customHeight="1" x14ac:dyDescent="0.25">
      <c r="O102" s="15">
        <v>47889</v>
      </c>
      <c r="P102" s="13">
        <v>4.6854199999999999E-2</v>
      </c>
    </row>
    <row r="103" spans="15:16" ht="12.75" customHeight="1" x14ac:dyDescent="0.25">
      <c r="O103" s="15">
        <v>47917</v>
      </c>
      <c r="P103" s="13">
        <v>4.7031000000000003E-2</v>
      </c>
    </row>
    <row r="104" spans="15:16" ht="12.75" customHeight="1" x14ac:dyDescent="0.25">
      <c r="O104" s="15">
        <v>47947</v>
      </c>
      <c r="P104" s="13">
        <v>4.7206600000000001E-2</v>
      </c>
    </row>
    <row r="105" spans="15:16" ht="12.75" customHeight="1" x14ac:dyDescent="0.25">
      <c r="O105" s="15">
        <v>47977</v>
      </c>
      <c r="P105" s="13">
        <v>4.7388E-2</v>
      </c>
    </row>
    <row r="106" spans="15:16" ht="12.75" customHeight="1" x14ac:dyDescent="0.25">
      <c r="O106" s="15">
        <v>48008</v>
      </c>
      <c r="P106" s="13">
        <v>4.7568399999999997E-2</v>
      </c>
    </row>
    <row r="107" spans="15:16" ht="12.75" customHeight="1" x14ac:dyDescent="0.25">
      <c r="O107" s="15">
        <v>48038</v>
      </c>
      <c r="P107" s="13">
        <v>4.7748199999999998E-2</v>
      </c>
    </row>
    <row r="108" spans="15:16" ht="12.75" customHeight="1" x14ac:dyDescent="0.25">
      <c r="O108" s="15">
        <v>48071</v>
      </c>
      <c r="P108" s="13">
        <v>4.79411E-2</v>
      </c>
    </row>
    <row r="109" spans="15:16" ht="12.75" customHeight="1" x14ac:dyDescent="0.25">
      <c r="O109" s="15">
        <v>48100</v>
      </c>
      <c r="P109" s="13">
        <v>4.8100499999999997E-2</v>
      </c>
    </row>
    <row r="110" spans="15:16" ht="12.75" customHeight="1" x14ac:dyDescent="0.25">
      <c r="O110" s="15">
        <v>48130</v>
      </c>
      <c r="P110" s="13">
        <v>4.8275699999999998E-2</v>
      </c>
    </row>
    <row r="111" spans="15:16" ht="12.75" customHeight="1" x14ac:dyDescent="0.25">
      <c r="O111" s="15">
        <v>48162</v>
      </c>
      <c r="P111" s="13">
        <v>4.8453700000000002E-2</v>
      </c>
    </row>
    <row r="112" spans="15:16" ht="12.75" customHeight="1" x14ac:dyDescent="0.25">
      <c r="O112" s="15">
        <v>48191</v>
      </c>
      <c r="P112" s="13">
        <v>4.8618799999999997E-2</v>
      </c>
    </row>
    <row r="113" spans="15:16" ht="12.75" customHeight="1" x14ac:dyDescent="0.25">
      <c r="O113" s="15">
        <v>48222</v>
      </c>
      <c r="P113" s="13">
        <v>4.87859E-2</v>
      </c>
    </row>
    <row r="114" spans="15:16" ht="12.75" customHeight="1" x14ac:dyDescent="0.25">
      <c r="O114" s="15">
        <v>48253</v>
      </c>
      <c r="P114" s="13">
        <v>4.8953099999999999E-2</v>
      </c>
    </row>
    <row r="115" spans="15:16" ht="12.75" customHeight="1" x14ac:dyDescent="0.25">
      <c r="O115" s="15">
        <v>48282</v>
      </c>
      <c r="P115" s="13">
        <v>4.9092999999999998E-2</v>
      </c>
    </row>
    <row r="116" spans="15:16" ht="12.75" customHeight="1" x14ac:dyDescent="0.25">
      <c r="O116" s="15">
        <v>48313</v>
      </c>
      <c r="P116" s="13">
        <v>4.9250000000000002E-2</v>
      </c>
    </row>
    <row r="117" spans="15:16" ht="12.75" customHeight="1" x14ac:dyDescent="0.25">
      <c r="O117" s="15">
        <v>48344</v>
      </c>
      <c r="P117" s="13">
        <v>4.9409599999999998E-2</v>
      </c>
    </row>
    <row r="118" spans="15:16" ht="12.75" customHeight="1" x14ac:dyDescent="0.25">
      <c r="O118" s="15">
        <v>48374</v>
      </c>
      <c r="P118" s="13">
        <v>4.9553199999999999E-2</v>
      </c>
    </row>
    <row r="119" spans="15:16" ht="12.75" customHeight="1" x14ac:dyDescent="0.25">
      <c r="O119" s="15">
        <v>48404</v>
      </c>
      <c r="P119" s="13">
        <v>4.9699199999999999E-2</v>
      </c>
    </row>
    <row r="120" spans="15:16" ht="12.75" customHeight="1" x14ac:dyDescent="0.25">
      <c r="O120" s="15">
        <v>48435</v>
      </c>
      <c r="P120" s="13">
        <v>4.98416E-2</v>
      </c>
    </row>
    <row r="121" spans="15:16" ht="12.75" customHeight="1" x14ac:dyDescent="0.25">
      <c r="O121" s="15">
        <v>48466</v>
      </c>
      <c r="P121" s="13">
        <v>4.9969E-2</v>
      </c>
    </row>
    <row r="122" spans="15:16" ht="12.75" customHeight="1" x14ac:dyDescent="0.25">
      <c r="O122" s="15">
        <v>48498</v>
      </c>
      <c r="P122" s="13">
        <v>5.0108199999999999E-2</v>
      </c>
    </row>
    <row r="123" spans="15:16" ht="12.75" customHeight="1" thickBot="1" x14ac:dyDescent="0.3">
      <c r="O123" s="12">
        <v>48527</v>
      </c>
      <c r="P123" s="10">
        <v>5.0222900000000001E-2</v>
      </c>
    </row>
  </sheetData>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23"/>
  <sheetViews>
    <sheetView topLeftCell="A10" workbookViewId="0"/>
  </sheetViews>
  <sheetFormatPr defaultColWidth="9.140625" defaultRowHeight="12.75" customHeight="1" x14ac:dyDescent="0.2"/>
  <cols>
    <col min="1" max="14" width="9.140625" style="9"/>
    <col min="15" max="15" width="11.85546875" style="9" customWidth="1"/>
    <col min="16" max="16" width="29.140625" style="9" customWidth="1"/>
    <col min="17" max="16384" width="9.140625" style="9"/>
  </cols>
  <sheetData>
    <row r="1" spans="2:16" ht="12.75" customHeight="1" thickBot="1" x14ac:dyDescent="0.25"/>
    <row r="2" spans="2:16" ht="12.75" customHeight="1" x14ac:dyDescent="0.25">
      <c r="O2" s="22" t="s">
        <v>51</v>
      </c>
      <c r="P2" s="20" t="s">
        <v>45</v>
      </c>
    </row>
    <row r="3" spans="2:16" ht="12.75" customHeight="1" x14ac:dyDescent="0.25">
      <c r="O3" s="15">
        <v>44874</v>
      </c>
      <c r="P3" s="13">
        <v>4.1696999999999998E-2</v>
      </c>
    </row>
    <row r="4" spans="2:16" ht="12.75" customHeight="1" x14ac:dyDescent="0.25">
      <c r="O4" s="15">
        <v>44904</v>
      </c>
      <c r="P4" s="13">
        <v>4.1763599999999998E-2</v>
      </c>
    </row>
    <row r="5" spans="2:16" ht="12.75" customHeight="1" x14ac:dyDescent="0.25">
      <c r="O5" s="15">
        <v>44935</v>
      </c>
      <c r="P5" s="13">
        <v>4.1764900000000001E-2</v>
      </c>
    </row>
    <row r="6" spans="2:16" ht="12.75" customHeight="1" x14ac:dyDescent="0.25">
      <c r="O6" s="15">
        <v>44966</v>
      </c>
      <c r="P6" s="13">
        <v>4.1718699999999997E-2</v>
      </c>
    </row>
    <row r="7" spans="2:16" ht="12.75" customHeight="1" x14ac:dyDescent="0.25">
      <c r="O7" s="15">
        <v>44994</v>
      </c>
      <c r="P7" s="13">
        <v>4.1662999999999999E-2</v>
      </c>
    </row>
    <row r="8" spans="2:16" ht="12.75" customHeight="1" x14ac:dyDescent="0.25">
      <c r="B8" s="19" t="s">
        <v>45</v>
      </c>
      <c r="O8" s="15">
        <v>45026</v>
      </c>
      <c r="P8" s="13">
        <v>4.1584900000000001E-2</v>
      </c>
    </row>
    <row r="9" spans="2:16" ht="12.75" customHeight="1" x14ac:dyDescent="0.25">
      <c r="B9" s="18" t="s">
        <v>43</v>
      </c>
      <c r="O9" s="15">
        <v>45055</v>
      </c>
      <c r="P9" s="13">
        <v>4.1522499999999997E-2</v>
      </c>
    </row>
    <row r="10" spans="2:16" ht="12.75" customHeight="1" x14ac:dyDescent="0.25">
      <c r="O10" s="15">
        <v>45086</v>
      </c>
      <c r="P10" s="13">
        <v>4.1455600000000002E-2</v>
      </c>
    </row>
    <row r="11" spans="2:16" ht="12.75" customHeight="1" x14ac:dyDescent="0.25">
      <c r="O11" s="15">
        <v>45117</v>
      </c>
      <c r="P11" s="13">
        <v>4.1398900000000002E-2</v>
      </c>
    </row>
    <row r="12" spans="2:16" ht="12.75" customHeight="1" x14ac:dyDescent="0.25">
      <c r="O12" s="15">
        <v>45147</v>
      </c>
      <c r="P12" s="13">
        <v>4.1347500000000002E-2</v>
      </c>
    </row>
    <row r="13" spans="2:16" ht="12.75" customHeight="1" x14ac:dyDescent="0.25">
      <c r="O13" s="15">
        <v>45180</v>
      </c>
      <c r="P13" s="13">
        <v>4.1291700000000001E-2</v>
      </c>
    </row>
    <row r="14" spans="2:16" ht="12.75" customHeight="1" x14ac:dyDescent="0.25">
      <c r="O14" s="15">
        <v>45208</v>
      </c>
      <c r="P14" s="13">
        <v>4.1258400000000001E-2</v>
      </c>
    </row>
    <row r="15" spans="2:16" ht="12.75" customHeight="1" x14ac:dyDescent="0.25">
      <c r="O15" s="15">
        <v>45239</v>
      </c>
      <c r="P15" s="13">
        <v>4.1223900000000001E-2</v>
      </c>
    </row>
    <row r="16" spans="2:16" ht="12.75" customHeight="1" x14ac:dyDescent="0.25">
      <c r="O16" s="15">
        <v>45271</v>
      </c>
      <c r="P16" s="13">
        <v>4.1201000000000002E-2</v>
      </c>
    </row>
    <row r="17" spans="15:16" ht="12.75" customHeight="1" x14ac:dyDescent="0.25">
      <c r="O17" s="15">
        <v>45300</v>
      </c>
      <c r="P17" s="13">
        <v>4.1182400000000001E-2</v>
      </c>
    </row>
    <row r="18" spans="15:16" ht="12.75" customHeight="1" x14ac:dyDescent="0.25">
      <c r="O18" s="15">
        <v>45331</v>
      </c>
      <c r="P18" s="13">
        <v>4.1171199999999998E-2</v>
      </c>
    </row>
    <row r="19" spans="15:16" ht="12.75" customHeight="1" x14ac:dyDescent="0.25">
      <c r="O19" s="15">
        <v>45362</v>
      </c>
      <c r="P19" s="13">
        <v>4.1158E-2</v>
      </c>
    </row>
    <row r="20" spans="15:16" ht="12.75" customHeight="1" x14ac:dyDescent="0.25">
      <c r="O20" s="15">
        <v>45391</v>
      </c>
      <c r="P20" s="13">
        <v>4.1154900000000001E-2</v>
      </c>
    </row>
    <row r="21" spans="15:16" ht="12.75" customHeight="1" x14ac:dyDescent="0.25">
      <c r="O21" s="15">
        <v>45421</v>
      </c>
      <c r="P21" s="13">
        <v>4.1160500000000003E-2</v>
      </c>
    </row>
    <row r="22" spans="15:16" ht="12.75" customHeight="1" x14ac:dyDescent="0.25">
      <c r="O22" s="15">
        <v>45453</v>
      </c>
      <c r="P22" s="13">
        <v>4.1165399999999998E-2</v>
      </c>
    </row>
    <row r="23" spans="15:16" ht="12.75" customHeight="1" x14ac:dyDescent="0.25">
      <c r="O23" s="15">
        <v>45482</v>
      </c>
      <c r="P23" s="13">
        <v>4.1176900000000002E-2</v>
      </c>
    </row>
    <row r="24" spans="15:16" ht="12.75" customHeight="1" x14ac:dyDescent="0.25">
      <c r="O24" s="15">
        <v>45513</v>
      </c>
      <c r="P24" s="13">
        <v>4.1188799999999998E-2</v>
      </c>
    </row>
    <row r="25" spans="15:16" ht="12.75" customHeight="1" x14ac:dyDescent="0.25">
      <c r="O25" s="15">
        <v>45544</v>
      </c>
      <c r="P25" s="13">
        <v>4.1195700000000002E-2</v>
      </c>
    </row>
    <row r="26" spans="15:16" ht="12.75" customHeight="1" x14ac:dyDescent="0.25">
      <c r="O26" s="15">
        <v>45574</v>
      </c>
      <c r="P26" s="13">
        <v>4.1211699999999997E-2</v>
      </c>
    </row>
    <row r="27" spans="15:16" ht="12.75" customHeight="1" x14ac:dyDescent="0.25">
      <c r="O27" s="15">
        <v>45607</v>
      </c>
      <c r="P27" s="13">
        <v>4.1224499999999997E-2</v>
      </c>
    </row>
    <row r="28" spans="15:16" ht="12.75" customHeight="1" x14ac:dyDescent="0.25">
      <c r="O28" s="15">
        <v>45635</v>
      </c>
      <c r="P28" s="13">
        <v>4.1239699999999997E-2</v>
      </c>
    </row>
    <row r="29" spans="15:16" ht="12.75" customHeight="1" x14ac:dyDescent="0.25">
      <c r="O29" s="15">
        <v>45666</v>
      </c>
      <c r="P29" s="13">
        <v>4.12521E-2</v>
      </c>
    </row>
    <row r="30" spans="15:16" ht="12.75" customHeight="1" x14ac:dyDescent="0.25">
      <c r="O30" s="15">
        <v>45698</v>
      </c>
      <c r="P30" s="13">
        <v>4.1268899999999997E-2</v>
      </c>
    </row>
    <row r="31" spans="15:16" ht="12.75" customHeight="1" x14ac:dyDescent="0.25">
      <c r="O31" s="15">
        <v>45726</v>
      </c>
      <c r="P31" s="13">
        <v>4.1293000000000003E-2</v>
      </c>
    </row>
    <row r="32" spans="15:16" ht="12.75" customHeight="1" x14ac:dyDescent="0.25">
      <c r="O32" s="15">
        <v>45756</v>
      </c>
      <c r="P32" s="13">
        <v>4.1311199999999999E-2</v>
      </c>
    </row>
    <row r="33" spans="2:16" ht="12.75" customHeight="1" x14ac:dyDescent="0.25">
      <c r="O33" s="15">
        <v>45786</v>
      </c>
      <c r="P33" s="13">
        <v>4.1337699999999998E-2</v>
      </c>
    </row>
    <row r="34" spans="2:16" ht="12.75" customHeight="1" x14ac:dyDescent="0.25">
      <c r="O34" s="15">
        <v>45817</v>
      </c>
      <c r="P34" s="13">
        <v>4.13648E-2</v>
      </c>
    </row>
    <row r="35" spans="2:16" ht="12.75" customHeight="1" x14ac:dyDescent="0.25">
      <c r="B35" s="17" t="s">
        <v>42</v>
      </c>
      <c r="F35" s="16" t="s">
        <v>41</v>
      </c>
      <c r="O35" s="15">
        <v>45847</v>
      </c>
      <c r="P35" s="13">
        <v>4.1400699999999999E-2</v>
      </c>
    </row>
    <row r="36" spans="2:16" ht="12.75" customHeight="1" x14ac:dyDescent="0.25">
      <c r="O36" s="15">
        <v>45880</v>
      </c>
      <c r="P36" s="13">
        <v>4.1444399999999999E-2</v>
      </c>
    </row>
    <row r="37" spans="2:16" ht="12.75" customHeight="1" x14ac:dyDescent="0.25">
      <c r="O37" s="15">
        <v>45909</v>
      </c>
      <c r="P37" s="13">
        <v>4.1482699999999997E-2</v>
      </c>
    </row>
    <row r="38" spans="2:16" ht="12.75" customHeight="1" x14ac:dyDescent="0.25">
      <c r="O38" s="15">
        <v>45939</v>
      </c>
      <c r="P38" s="13">
        <v>4.1537699999999997E-2</v>
      </c>
    </row>
    <row r="39" spans="2:16" ht="12.75" customHeight="1" x14ac:dyDescent="0.25">
      <c r="O39" s="15">
        <v>45971</v>
      </c>
      <c r="P39" s="13">
        <v>4.1598200000000002E-2</v>
      </c>
    </row>
    <row r="40" spans="2:16" ht="12.75" customHeight="1" x14ac:dyDescent="0.25">
      <c r="O40" s="15">
        <v>46000</v>
      </c>
      <c r="P40" s="13">
        <v>4.16633E-2</v>
      </c>
    </row>
    <row r="41" spans="2:16" ht="12.75" customHeight="1" x14ac:dyDescent="0.25">
      <c r="O41" s="15">
        <v>46031</v>
      </c>
      <c r="P41" s="13">
        <v>4.17335E-2</v>
      </c>
    </row>
    <row r="42" spans="2:16" ht="12.75" customHeight="1" x14ac:dyDescent="0.25">
      <c r="O42" s="15">
        <v>46062</v>
      </c>
      <c r="P42" s="13">
        <v>4.1811599999999997E-2</v>
      </c>
    </row>
    <row r="43" spans="2:16" ht="12.75" customHeight="1" x14ac:dyDescent="0.25">
      <c r="O43" s="15">
        <v>46090</v>
      </c>
      <c r="P43" s="13">
        <v>4.19058E-2</v>
      </c>
    </row>
    <row r="44" spans="2:16" ht="12.75" customHeight="1" x14ac:dyDescent="0.25">
      <c r="O44" s="15">
        <v>46121</v>
      </c>
      <c r="P44" s="13">
        <v>4.1990899999999998E-2</v>
      </c>
    </row>
    <row r="45" spans="2:16" ht="12.75" customHeight="1" x14ac:dyDescent="0.25">
      <c r="O45" s="15">
        <v>46153</v>
      </c>
      <c r="P45" s="13">
        <v>4.2088500000000001E-2</v>
      </c>
    </row>
    <row r="46" spans="2:16" ht="12.75" customHeight="1" x14ac:dyDescent="0.25">
      <c r="O46" s="15">
        <v>46182</v>
      </c>
      <c r="P46" s="13">
        <v>4.2175999999999998E-2</v>
      </c>
    </row>
    <row r="47" spans="2:16" ht="12.75" customHeight="1" x14ac:dyDescent="0.25">
      <c r="O47" s="15">
        <v>46212</v>
      </c>
      <c r="P47" s="13">
        <v>4.2275E-2</v>
      </c>
    </row>
    <row r="48" spans="2:16" ht="12.75" customHeight="1" x14ac:dyDescent="0.25">
      <c r="O48" s="15">
        <v>46244</v>
      </c>
      <c r="P48" s="13">
        <v>4.2381500000000003E-2</v>
      </c>
    </row>
    <row r="49" spans="15:16" ht="12.75" customHeight="1" x14ac:dyDescent="0.25">
      <c r="O49" s="15">
        <v>46274</v>
      </c>
      <c r="P49" s="13">
        <v>4.24777E-2</v>
      </c>
    </row>
    <row r="50" spans="15:16" ht="12.75" customHeight="1" x14ac:dyDescent="0.25">
      <c r="O50" s="15">
        <v>46304</v>
      </c>
      <c r="P50" s="13">
        <v>4.2585499999999998E-2</v>
      </c>
    </row>
    <row r="51" spans="15:16" ht="12.75" customHeight="1" x14ac:dyDescent="0.25">
      <c r="O51" s="15">
        <v>46335</v>
      </c>
      <c r="P51" s="13">
        <v>4.2694299999999998E-2</v>
      </c>
    </row>
    <row r="52" spans="15:16" ht="12.75" customHeight="1" x14ac:dyDescent="0.25">
      <c r="O52" s="15">
        <v>46365</v>
      </c>
      <c r="P52" s="13">
        <v>4.2806400000000001E-2</v>
      </c>
    </row>
    <row r="53" spans="15:16" ht="12.75" customHeight="1" x14ac:dyDescent="0.25">
      <c r="O53" s="15">
        <v>46398</v>
      </c>
      <c r="P53" s="13">
        <v>4.2926199999999998E-2</v>
      </c>
    </row>
    <row r="54" spans="15:16" ht="12.75" customHeight="1" x14ac:dyDescent="0.25">
      <c r="O54" s="15">
        <v>46427</v>
      </c>
      <c r="P54" s="13">
        <v>4.3034900000000001E-2</v>
      </c>
    </row>
    <row r="55" spans="15:16" ht="12.75" customHeight="1" x14ac:dyDescent="0.25">
      <c r="O55" s="15">
        <v>46455</v>
      </c>
      <c r="P55" s="13">
        <v>4.3149100000000003E-2</v>
      </c>
    </row>
    <row r="56" spans="15:16" ht="12.75" customHeight="1" x14ac:dyDescent="0.25">
      <c r="O56" s="15">
        <v>46486</v>
      </c>
      <c r="P56" s="13">
        <v>4.3264299999999999E-2</v>
      </c>
    </row>
    <row r="57" spans="15:16" ht="12.75" customHeight="1" x14ac:dyDescent="0.25">
      <c r="O57" s="15">
        <v>46517</v>
      </c>
      <c r="P57" s="13">
        <v>4.3384800000000001E-2</v>
      </c>
    </row>
    <row r="58" spans="15:16" ht="12.75" customHeight="1" x14ac:dyDescent="0.25">
      <c r="O58" s="15">
        <v>46547</v>
      </c>
      <c r="P58" s="13">
        <v>4.3496399999999998E-2</v>
      </c>
    </row>
    <row r="59" spans="15:16" ht="12.75" customHeight="1" x14ac:dyDescent="0.25">
      <c r="O59" s="15">
        <v>46577</v>
      </c>
      <c r="P59" s="13">
        <v>4.3612600000000001E-2</v>
      </c>
    </row>
    <row r="60" spans="15:16" ht="12.75" customHeight="1" x14ac:dyDescent="0.25">
      <c r="O60" s="15">
        <v>46608</v>
      </c>
      <c r="P60" s="13">
        <v>4.3729299999999999E-2</v>
      </c>
    </row>
    <row r="61" spans="15:16" ht="12.75" customHeight="1" x14ac:dyDescent="0.25">
      <c r="O61" s="15">
        <v>46639</v>
      </c>
      <c r="P61" s="13">
        <v>4.38377E-2</v>
      </c>
    </row>
    <row r="62" spans="15:16" ht="12.75" customHeight="1" x14ac:dyDescent="0.25">
      <c r="O62" s="15">
        <v>46671</v>
      </c>
      <c r="P62" s="13">
        <v>4.3957900000000001E-2</v>
      </c>
    </row>
    <row r="63" spans="15:16" ht="12.75" customHeight="1" x14ac:dyDescent="0.25">
      <c r="O63" s="15">
        <v>46700</v>
      </c>
      <c r="P63" s="13">
        <v>4.4059899999999999E-2</v>
      </c>
    </row>
    <row r="64" spans="15:16" ht="12.75" customHeight="1" x14ac:dyDescent="0.25">
      <c r="O64" s="15">
        <v>46730</v>
      </c>
      <c r="P64" s="13">
        <v>4.4169E-2</v>
      </c>
    </row>
    <row r="65" spans="15:16" ht="12.75" customHeight="1" x14ac:dyDescent="0.25">
      <c r="O65" s="15">
        <v>46762</v>
      </c>
      <c r="P65" s="13">
        <v>4.4277799999999999E-2</v>
      </c>
    </row>
    <row r="66" spans="15:16" ht="12.75" customHeight="1" x14ac:dyDescent="0.25">
      <c r="O66" s="15">
        <v>46792</v>
      </c>
      <c r="P66" s="13">
        <v>4.4380599999999999E-2</v>
      </c>
    </row>
    <row r="67" spans="15:16" ht="12.75" customHeight="1" x14ac:dyDescent="0.25">
      <c r="O67" s="15">
        <v>46821</v>
      </c>
      <c r="P67" s="13">
        <v>4.44704E-2</v>
      </c>
    </row>
    <row r="68" spans="15:16" ht="12.75" customHeight="1" x14ac:dyDescent="0.25">
      <c r="O68" s="15">
        <v>46853</v>
      </c>
      <c r="P68" s="13">
        <v>4.4574200000000001E-2</v>
      </c>
    </row>
    <row r="69" spans="15:16" ht="12.75" customHeight="1" x14ac:dyDescent="0.25">
      <c r="O69" s="15">
        <v>46882</v>
      </c>
      <c r="P69" s="13">
        <v>4.4672299999999998E-2</v>
      </c>
    </row>
    <row r="70" spans="15:16" ht="12.75" customHeight="1" x14ac:dyDescent="0.25">
      <c r="O70" s="15">
        <v>46913</v>
      </c>
      <c r="P70" s="13">
        <v>4.4770299999999999E-2</v>
      </c>
    </row>
    <row r="71" spans="15:16" ht="12.75" customHeight="1" x14ac:dyDescent="0.25">
      <c r="O71" s="15">
        <v>46944</v>
      </c>
      <c r="P71" s="13">
        <v>4.48729E-2</v>
      </c>
    </row>
    <row r="72" spans="15:16" ht="12.75" customHeight="1" x14ac:dyDescent="0.25">
      <c r="O72" s="15">
        <v>46974</v>
      </c>
      <c r="P72" s="13">
        <v>4.4968800000000003E-2</v>
      </c>
    </row>
    <row r="73" spans="15:16" ht="12.75" customHeight="1" x14ac:dyDescent="0.25">
      <c r="O73" s="15">
        <v>47007</v>
      </c>
      <c r="P73" s="13">
        <v>4.50657E-2</v>
      </c>
    </row>
    <row r="74" spans="15:16" ht="12.75" customHeight="1" x14ac:dyDescent="0.25">
      <c r="O74" s="15">
        <v>47035</v>
      </c>
      <c r="P74" s="13">
        <v>4.5157000000000003E-2</v>
      </c>
    </row>
    <row r="75" spans="15:16" ht="12.75" customHeight="1" x14ac:dyDescent="0.25">
      <c r="O75" s="15">
        <v>47066</v>
      </c>
      <c r="P75" s="13">
        <v>4.5251800000000002E-2</v>
      </c>
    </row>
    <row r="76" spans="15:16" ht="12.75" customHeight="1" x14ac:dyDescent="0.25">
      <c r="O76" s="15">
        <v>47098</v>
      </c>
      <c r="P76" s="13">
        <v>4.5355300000000001E-2</v>
      </c>
    </row>
    <row r="77" spans="15:16" ht="12.75" customHeight="1" x14ac:dyDescent="0.25">
      <c r="O77" s="15">
        <v>47127</v>
      </c>
      <c r="P77" s="13">
        <v>4.5443799999999999E-2</v>
      </c>
    </row>
    <row r="78" spans="15:16" ht="12.75" customHeight="1" x14ac:dyDescent="0.25">
      <c r="O78" s="15">
        <v>47158</v>
      </c>
      <c r="P78" s="13">
        <v>4.5541600000000002E-2</v>
      </c>
    </row>
    <row r="79" spans="15:16" ht="12.75" customHeight="1" x14ac:dyDescent="0.25">
      <c r="O79" s="15">
        <v>47186</v>
      </c>
      <c r="P79" s="13">
        <v>4.5639399999999997E-2</v>
      </c>
    </row>
    <row r="80" spans="15:16" ht="12.75" customHeight="1" x14ac:dyDescent="0.25">
      <c r="O80" s="15">
        <v>47217</v>
      </c>
      <c r="P80" s="13">
        <v>4.57353E-2</v>
      </c>
    </row>
    <row r="81" spans="15:16" ht="12.75" customHeight="1" x14ac:dyDescent="0.25">
      <c r="O81" s="15">
        <v>47247</v>
      </c>
      <c r="P81" s="13">
        <v>4.58345E-2</v>
      </c>
    </row>
    <row r="82" spans="15:16" ht="12.75" customHeight="1" x14ac:dyDescent="0.25">
      <c r="O82" s="15">
        <v>47280</v>
      </c>
      <c r="P82" s="13">
        <v>4.59385E-2</v>
      </c>
    </row>
    <row r="83" spans="15:16" ht="12.75" customHeight="1" x14ac:dyDescent="0.25">
      <c r="O83" s="15">
        <v>47308</v>
      </c>
      <c r="P83" s="13">
        <v>4.60331E-2</v>
      </c>
    </row>
    <row r="84" spans="15:16" ht="12.75" customHeight="1" x14ac:dyDescent="0.25">
      <c r="O84" s="15">
        <v>47339</v>
      </c>
      <c r="P84" s="13">
        <v>4.6135900000000001E-2</v>
      </c>
    </row>
    <row r="85" spans="15:16" ht="12.75" customHeight="1" x14ac:dyDescent="0.25">
      <c r="O85" s="15">
        <v>47371</v>
      </c>
      <c r="P85" s="13">
        <v>4.62353E-2</v>
      </c>
    </row>
    <row r="86" spans="15:16" ht="12.75" customHeight="1" x14ac:dyDescent="0.25">
      <c r="O86" s="15">
        <v>47400</v>
      </c>
      <c r="P86" s="13">
        <v>4.6337299999999998E-2</v>
      </c>
    </row>
    <row r="87" spans="15:16" ht="12.75" customHeight="1" x14ac:dyDescent="0.25">
      <c r="O87" s="15">
        <v>47431</v>
      </c>
      <c r="P87" s="13">
        <v>4.6441999999999997E-2</v>
      </c>
    </row>
    <row r="88" spans="15:16" ht="12.75" customHeight="1" x14ac:dyDescent="0.25">
      <c r="O88" s="15">
        <v>47462</v>
      </c>
      <c r="P88" s="13">
        <v>4.6554499999999999E-2</v>
      </c>
    </row>
    <row r="89" spans="15:16" ht="12.75" customHeight="1" x14ac:dyDescent="0.25">
      <c r="O89" s="15">
        <v>47492</v>
      </c>
      <c r="P89" s="13">
        <v>4.6659100000000002E-2</v>
      </c>
    </row>
    <row r="90" spans="15:16" ht="12.75" customHeight="1" x14ac:dyDescent="0.25">
      <c r="O90" s="15">
        <v>47525</v>
      </c>
      <c r="P90" s="13">
        <v>4.6779099999999997E-2</v>
      </c>
    </row>
    <row r="91" spans="15:16" ht="12.75" customHeight="1" x14ac:dyDescent="0.25">
      <c r="O91" s="15">
        <v>47553</v>
      </c>
      <c r="P91" s="13">
        <v>4.6902899999999997E-2</v>
      </c>
    </row>
    <row r="92" spans="15:16" ht="12.75" customHeight="1" x14ac:dyDescent="0.25">
      <c r="O92" s="15">
        <v>47582</v>
      </c>
      <c r="P92" s="13">
        <v>4.7007399999999998E-2</v>
      </c>
    </row>
    <row r="93" spans="15:16" ht="12.75" customHeight="1" x14ac:dyDescent="0.25">
      <c r="O93" s="15">
        <v>47612</v>
      </c>
      <c r="P93" s="13">
        <v>4.7122600000000001E-2</v>
      </c>
    </row>
    <row r="94" spans="15:16" ht="12.75" customHeight="1" x14ac:dyDescent="0.25">
      <c r="O94" s="15">
        <v>47644</v>
      </c>
      <c r="P94" s="13">
        <v>4.7239799999999998E-2</v>
      </c>
    </row>
    <row r="95" spans="15:16" ht="12.75" customHeight="1" x14ac:dyDescent="0.25">
      <c r="O95" s="15">
        <v>47673</v>
      </c>
      <c r="P95" s="13">
        <v>4.7352400000000003E-2</v>
      </c>
    </row>
    <row r="96" spans="15:16" ht="12.75" customHeight="1" x14ac:dyDescent="0.25">
      <c r="O96" s="15">
        <v>47704</v>
      </c>
      <c r="P96" s="13">
        <v>4.7469699999999997E-2</v>
      </c>
    </row>
    <row r="97" spans="15:16" ht="12.75" customHeight="1" x14ac:dyDescent="0.25">
      <c r="O97" s="15">
        <v>47735</v>
      </c>
      <c r="P97" s="13">
        <v>4.7578700000000002E-2</v>
      </c>
    </row>
    <row r="98" spans="15:16" ht="12.75" customHeight="1" x14ac:dyDescent="0.25">
      <c r="O98" s="15">
        <v>47765</v>
      </c>
      <c r="P98" s="13">
        <v>4.7695300000000003E-2</v>
      </c>
    </row>
    <row r="99" spans="15:16" ht="12.75" customHeight="1" x14ac:dyDescent="0.25">
      <c r="O99" s="15">
        <v>47798</v>
      </c>
      <c r="P99" s="13">
        <v>4.7816600000000001E-2</v>
      </c>
    </row>
    <row r="100" spans="15:16" ht="12.75" customHeight="1" x14ac:dyDescent="0.25">
      <c r="O100" s="15">
        <v>47826</v>
      </c>
      <c r="P100" s="13">
        <v>4.7924799999999997E-2</v>
      </c>
    </row>
    <row r="101" spans="15:16" ht="12.75" customHeight="1" x14ac:dyDescent="0.25">
      <c r="O101" s="15">
        <v>47857</v>
      </c>
      <c r="P101" s="13">
        <v>4.8037200000000002E-2</v>
      </c>
    </row>
    <row r="102" spans="15:16" ht="12.75" customHeight="1" x14ac:dyDescent="0.25">
      <c r="O102" s="15">
        <v>47889</v>
      </c>
      <c r="P102" s="13">
        <v>4.8155499999999997E-2</v>
      </c>
    </row>
    <row r="103" spans="15:16" ht="12.75" customHeight="1" x14ac:dyDescent="0.25">
      <c r="O103" s="15">
        <v>47917</v>
      </c>
      <c r="P103" s="13">
        <v>4.8268499999999999E-2</v>
      </c>
    </row>
    <row r="104" spans="15:16" ht="12.75" customHeight="1" x14ac:dyDescent="0.25">
      <c r="O104" s="15">
        <v>47947</v>
      </c>
      <c r="P104" s="13">
        <v>4.8373800000000002E-2</v>
      </c>
    </row>
    <row r="105" spans="15:16" ht="12.75" customHeight="1" x14ac:dyDescent="0.25">
      <c r="O105" s="15">
        <v>47977</v>
      </c>
      <c r="P105" s="13">
        <v>4.8483900000000003E-2</v>
      </c>
    </row>
    <row r="106" spans="15:16" ht="12.75" customHeight="1" x14ac:dyDescent="0.25">
      <c r="O106" s="15">
        <v>48008</v>
      </c>
      <c r="P106" s="13">
        <v>4.8589399999999998E-2</v>
      </c>
    </row>
    <row r="107" spans="15:16" ht="12.75" customHeight="1" x14ac:dyDescent="0.25">
      <c r="O107" s="15">
        <v>48038</v>
      </c>
      <c r="P107" s="13">
        <v>4.86959E-2</v>
      </c>
    </row>
    <row r="108" spans="15:16" ht="12.75" customHeight="1" x14ac:dyDescent="0.25">
      <c r="O108" s="15">
        <v>48071</v>
      </c>
      <c r="P108" s="13">
        <v>4.88069E-2</v>
      </c>
    </row>
    <row r="109" spans="15:16" ht="12.75" customHeight="1" x14ac:dyDescent="0.25">
      <c r="O109" s="15">
        <v>48100</v>
      </c>
      <c r="P109" s="13">
        <v>4.8893300000000001E-2</v>
      </c>
    </row>
    <row r="110" spans="15:16" ht="12.75" customHeight="1" x14ac:dyDescent="0.25">
      <c r="O110" s="15">
        <v>48130</v>
      </c>
      <c r="P110" s="13">
        <v>4.8992500000000001E-2</v>
      </c>
    </row>
    <row r="111" spans="15:16" ht="12.75" customHeight="1" x14ac:dyDescent="0.25">
      <c r="O111" s="15">
        <v>48162</v>
      </c>
      <c r="P111" s="13">
        <v>4.9088399999999997E-2</v>
      </c>
    </row>
    <row r="112" spans="15:16" ht="12.75" customHeight="1" x14ac:dyDescent="0.25">
      <c r="O112" s="15">
        <v>48191</v>
      </c>
      <c r="P112" s="13">
        <v>4.9178699999999999E-2</v>
      </c>
    </row>
    <row r="113" spans="15:16" ht="12.75" customHeight="1" x14ac:dyDescent="0.25">
      <c r="O113" s="15">
        <v>48222</v>
      </c>
      <c r="P113" s="13">
        <v>4.92649E-2</v>
      </c>
    </row>
    <row r="114" spans="15:16" ht="12.75" customHeight="1" x14ac:dyDescent="0.25">
      <c r="O114" s="15">
        <v>48253</v>
      </c>
      <c r="P114" s="13">
        <v>4.93508E-2</v>
      </c>
    </row>
    <row r="115" spans="15:16" ht="12.75" customHeight="1" x14ac:dyDescent="0.25">
      <c r="O115" s="15">
        <v>48282</v>
      </c>
      <c r="P115" s="13">
        <v>4.9421699999999999E-2</v>
      </c>
    </row>
    <row r="116" spans="15:16" ht="12.75" customHeight="1" x14ac:dyDescent="0.25">
      <c r="O116" s="15">
        <v>48313</v>
      </c>
      <c r="P116" s="13">
        <v>4.9496400000000003E-2</v>
      </c>
    </row>
    <row r="117" spans="15:16" ht="12.75" customHeight="1" x14ac:dyDescent="0.25">
      <c r="O117" s="15">
        <v>48344</v>
      </c>
      <c r="P117" s="13">
        <v>4.9573399999999997E-2</v>
      </c>
    </row>
    <row r="118" spans="15:16" ht="12.75" customHeight="1" x14ac:dyDescent="0.25">
      <c r="O118" s="15">
        <v>48374</v>
      </c>
      <c r="P118" s="13">
        <v>4.9636899999999998E-2</v>
      </c>
    </row>
    <row r="119" spans="15:16" ht="12.75" customHeight="1" x14ac:dyDescent="0.25">
      <c r="O119" s="15">
        <v>48404</v>
      </c>
      <c r="P119" s="13">
        <v>4.9702499999999997E-2</v>
      </c>
    </row>
    <row r="120" spans="15:16" ht="12.75" customHeight="1" x14ac:dyDescent="0.25">
      <c r="O120" s="15">
        <v>48435</v>
      </c>
      <c r="P120" s="13">
        <v>4.9761699999999999E-2</v>
      </c>
    </row>
    <row r="121" spans="15:16" ht="12.75" customHeight="1" x14ac:dyDescent="0.25">
      <c r="O121" s="15">
        <v>48466</v>
      </c>
      <c r="P121" s="13">
        <v>4.9806099999999999E-2</v>
      </c>
    </row>
    <row r="122" spans="15:16" ht="12.75" customHeight="1" x14ac:dyDescent="0.25">
      <c r="O122" s="15">
        <v>48498</v>
      </c>
      <c r="P122" s="13">
        <v>4.9859399999999998E-2</v>
      </c>
    </row>
    <row r="123" spans="15:16" ht="12.75" customHeight="1" thickBot="1" x14ac:dyDescent="0.3">
      <c r="O123" s="12">
        <v>48527</v>
      </c>
      <c r="P123" s="10">
        <v>4.9896200000000002E-2</v>
      </c>
    </row>
  </sheetData>
  <phoneticPr fontId="27" type="noConversion"/>
  <hyperlinks>
    <hyperlink ref="F35:K35" r:id="rId1" tooltip="Click to visit Chatham Rates" display="https://www.chathamfinancial.com/technology/us-forward-curves"/>
  </hyperlinks>
  <pageMargins left="0.75" right="0.75" top="1" bottom="1" header="0.5" footer="0.5"/>
  <pageSetup paperSize="9" orientation="portrait"/>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G29"/>
  <sheetViews>
    <sheetView topLeftCell="A6" workbookViewId="0"/>
  </sheetViews>
  <sheetFormatPr defaultColWidth="9.140625" defaultRowHeight="12.75" customHeight="1" x14ac:dyDescent="0.2"/>
  <cols>
    <col min="1" max="16384" width="9.140625" style="9"/>
  </cols>
  <sheetData>
    <row r="8" spans="2:7" ht="12.75" customHeight="1" x14ac:dyDescent="0.2">
      <c r="B8" s="19" t="s">
        <v>55</v>
      </c>
    </row>
    <row r="9" spans="2:7" ht="12.75" customHeight="1" x14ac:dyDescent="0.2">
      <c r="B9" s="18" t="s">
        <v>54</v>
      </c>
    </row>
    <row r="12" spans="2:7" ht="12.75" customHeight="1" x14ac:dyDescent="0.25">
      <c r="B12" s="22" t="s">
        <v>53</v>
      </c>
      <c r="C12" s="21">
        <v>2022</v>
      </c>
      <c r="D12" s="21">
        <v>2023</v>
      </c>
      <c r="E12" s="21">
        <v>2024</v>
      </c>
      <c r="F12" s="21">
        <v>2025</v>
      </c>
      <c r="G12" s="20">
        <v>2026</v>
      </c>
    </row>
    <row r="13" spans="2:7" ht="12.75" customHeight="1" x14ac:dyDescent="0.25">
      <c r="B13" s="30" t="s">
        <v>52</v>
      </c>
      <c r="C13" s="29">
        <v>4.3749999999999997E-2</v>
      </c>
      <c r="D13" s="29">
        <v>4.6249999999999999E-2</v>
      </c>
      <c r="E13" s="29">
        <v>3.875E-2</v>
      </c>
      <c r="F13" s="29">
        <v>3.125E-2</v>
      </c>
      <c r="G13" s="28">
        <v>2.5000000000000001E-2</v>
      </c>
    </row>
    <row r="14" spans="2:7" ht="12.75" customHeight="1" x14ac:dyDescent="0.25">
      <c r="B14" s="27">
        <v>2.2499999999999999E-2</v>
      </c>
      <c r="C14" s="17"/>
      <c r="D14" s="17"/>
      <c r="E14" s="17"/>
      <c r="F14" s="17"/>
      <c r="G14" s="26">
        <v>6</v>
      </c>
    </row>
    <row r="15" spans="2:7" ht="12.75" customHeight="1" x14ac:dyDescent="0.25">
      <c r="B15" s="27">
        <v>2.375E-2</v>
      </c>
      <c r="C15" s="17"/>
      <c r="D15" s="17"/>
      <c r="E15" s="17"/>
      <c r="F15" s="17">
        <v>4</v>
      </c>
      <c r="G15" s="26">
        <v>1</v>
      </c>
    </row>
    <row r="16" spans="2:7" ht="12.75" customHeight="1" x14ac:dyDescent="0.25">
      <c r="B16" s="27">
        <v>2.5000000000000001E-2</v>
      </c>
      <c r="C16" s="17"/>
      <c r="D16" s="17"/>
      <c r="E16" s="17"/>
      <c r="F16" s="17"/>
      <c r="G16" s="26">
        <v>8</v>
      </c>
    </row>
    <row r="17" spans="2:7" ht="12.75" customHeight="1" x14ac:dyDescent="0.25">
      <c r="B17" s="27">
        <v>2.6249999999999999E-2</v>
      </c>
      <c r="C17" s="17"/>
      <c r="D17" s="17"/>
      <c r="E17" s="17">
        <v>1</v>
      </c>
      <c r="F17" s="17">
        <v>3</v>
      </c>
      <c r="G17" s="26">
        <v>1</v>
      </c>
    </row>
    <row r="18" spans="2:7" ht="12.75" customHeight="1" x14ac:dyDescent="0.25">
      <c r="B18" s="27">
        <v>2.8750000000000001E-2</v>
      </c>
      <c r="C18" s="17"/>
      <c r="D18" s="17"/>
      <c r="E18" s="17">
        <v>1</v>
      </c>
      <c r="F18" s="17">
        <v>3</v>
      </c>
      <c r="G18" s="26"/>
    </row>
    <row r="19" spans="2:7" ht="12.75" customHeight="1" x14ac:dyDescent="0.25">
      <c r="B19" s="27">
        <v>0.03</v>
      </c>
      <c r="C19" s="17"/>
      <c r="D19" s="17"/>
      <c r="E19" s="17"/>
      <c r="F19" s="17"/>
      <c r="G19" s="26">
        <v>2</v>
      </c>
    </row>
    <row r="20" spans="2:7" ht="12.75" customHeight="1" x14ac:dyDescent="0.25">
      <c r="B20" s="27">
        <v>3.125E-2</v>
      </c>
      <c r="C20" s="17"/>
      <c r="D20" s="17"/>
      <c r="E20" s="17">
        <v>1</v>
      </c>
      <c r="F20" s="17">
        <v>4</v>
      </c>
      <c r="G20" s="26"/>
    </row>
    <row r="21" spans="2:7" ht="12.75" customHeight="1" x14ac:dyDescent="0.25">
      <c r="B21" s="27">
        <v>3.3750000000000002E-2</v>
      </c>
      <c r="C21" s="17"/>
      <c r="D21" s="17"/>
      <c r="E21" s="17">
        <v>3</v>
      </c>
      <c r="F21" s="17">
        <v>2</v>
      </c>
      <c r="G21" s="26"/>
    </row>
    <row r="22" spans="2:7" ht="12.75" customHeight="1" x14ac:dyDescent="0.25">
      <c r="B22" s="27">
        <v>3.6249999999999998E-2</v>
      </c>
      <c r="C22" s="17"/>
      <c r="D22" s="17"/>
      <c r="E22" s="17">
        <v>3</v>
      </c>
      <c r="F22" s="17">
        <v>2</v>
      </c>
      <c r="G22" s="26"/>
    </row>
    <row r="23" spans="2:7" ht="12.75" customHeight="1" x14ac:dyDescent="0.25">
      <c r="B23" s="27">
        <v>3.875E-2</v>
      </c>
      <c r="C23" s="17">
        <v>1</v>
      </c>
      <c r="D23" s="17">
        <v>1</v>
      </c>
      <c r="E23" s="17">
        <v>4</v>
      </c>
      <c r="F23" s="17"/>
      <c r="G23" s="26"/>
    </row>
    <row r="24" spans="2:7" ht="12.75" customHeight="1" x14ac:dyDescent="0.25">
      <c r="B24" s="27">
        <v>4.1250000000000002E-2</v>
      </c>
      <c r="C24" s="17">
        <v>8</v>
      </c>
      <c r="D24" s="17"/>
      <c r="E24" s="17">
        <v>2</v>
      </c>
      <c r="F24" s="17"/>
      <c r="G24" s="26"/>
    </row>
    <row r="25" spans="2:7" ht="12.75" customHeight="1" x14ac:dyDescent="0.25">
      <c r="B25" s="27">
        <v>4.3749999999999997E-2</v>
      </c>
      <c r="C25" s="17">
        <v>9</v>
      </c>
      <c r="D25" s="17">
        <v>6</v>
      </c>
      <c r="E25" s="17">
        <v>2</v>
      </c>
      <c r="F25" s="17"/>
      <c r="G25" s="26"/>
    </row>
    <row r="26" spans="2:7" ht="12.75" customHeight="1" x14ac:dyDescent="0.25">
      <c r="B26" s="27">
        <v>4.6249999999999999E-2</v>
      </c>
      <c r="C26" s="17">
        <v>1</v>
      </c>
      <c r="D26" s="17">
        <v>6</v>
      </c>
      <c r="E26" s="17">
        <v>2</v>
      </c>
      <c r="F26" s="17">
        <v>1</v>
      </c>
      <c r="G26" s="26"/>
    </row>
    <row r="27" spans="2:7" ht="12.75" customHeight="1" thickBot="1" x14ac:dyDescent="0.3">
      <c r="B27" s="25">
        <v>4.8750000000000002E-2</v>
      </c>
      <c r="C27" s="24"/>
      <c r="D27" s="24">
        <v>6</v>
      </c>
      <c r="E27" s="24"/>
      <c r="F27" s="24"/>
      <c r="G27" s="23"/>
    </row>
    <row r="29" spans="2:7" ht="12.75" customHeight="1" x14ac:dyDescent="0.25">
      <c r="B29" s="17" t="s">
        <v>42</v>
      </c>
      <c r="F29" s="16" t="s">
        <v>41</v>
      </c>
    </row>
  </sheetData>
  <phoneticPr fontId="27" type="noConversion"/>
  <hyperlinks>
    <hyperlink ref="F29:K29" r:id="rId1" tooltip="Click to visit Chatham Rates" display="https://www.chathamfinancial.com/technology/us-forward-curves"/>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L3" sqref="L3"/>
    </sheetView>
  </sheetViews>
  <sheetFormatPr defaultRowHeight="15.75" x14ac:dyDescent="0.25"/>
  <cols>
    <col min="2" max="2" width="16.140625" customWidth="1"/>
    <col min="9" max="9" width="22.7109375" customWidth="1"/>
    <col min="10" max="10" width="16.5703125" bestFit="1" customWidth="1"/>
    <col min="12" max="12" width="22.28515625" customWidth="1"/>
    <col min="13" max="13" width="10.7109375" bestFit="1" customWidth="1"/>
    <col min="14" max="14" width="9.7109375" customWidth="1"/>
    <col min="15" max="15" width="23.28515625" bestFit="1" customWidth="1"/>
    <col min="16" max="16" width="18.85546875" bestFit="1" customWidth="1"/>
    <col min="17" max="20" width="18.85546875" customWidth="1"/>
    <col min="21" max="21" width="13.5703125" customWidth="1"/>
  </cols>
  <sheetData>
    <row r="1" spans="1:21" ht="16.5" thickBot="1" x14ac:dyDescent="0.3">
      <c r="A1" s="1"/>
      <c r="L1" s="100" t="s">
        <v>94</v>
      </c>
      <c r="M1" s="101">
        <v>1000</v>
      </c>
      <c r="O1" s="164" t="s">
        <v>110</v>
      </c>
      <c r="P1" s="65">
        <f>DATEDIF(M3,M2,"m")</f>
        <v>6</v>
      </c>
    </row>
    <row r="2" spans="1:21" x14ac:dyDescent="0.25">
      <c r="A2" s="1"/>
      <c r="L2" s="102" t="s">
        <v>367</v>
      </c>
      <c r="M2" s="103">
        <v>45007</v>
      </c>
      <c r="O2" s="165" t="s">
        <v>104</v>
      </c>
      <c r="P2" s="46" t="s">
        <v>105</v>
      </c>
      <c r="Q2" s="63" t="s">
        <v>106</v>
      </c>
      <c r="R2" s="46" t="s">
        <v>105</v>
      </c>
      <c r="S2" s="63" t="s">
        <v>106</v>
      </c>
      <c r="T2" s="46" t="s">
        <v>105</v>
      </c>
      <c r="U2" s="46" t="s">
        <v>105</v>
      </c>
    </row>
    <row r="3" spans="1:21" ht="16.5" thickBot="1" x14ac:dyDescent="0.3">
      <c r="L3" s="102" t="s">
        <v>91</v>
      </c>
      <c r="M3" s="103">
        <v>44826</v>
      </c>
      <c r="O3" s="166" t="s">
        <v>107</v>
      </c>
      <c r="P3" t="s">
        <v>98</v>
      </c>
      <c r="Q3" t="s">
        <v>99</v>
      </c>
      <c r="R3" t="s">
        <v>100</v>
      </c>
      <c r="S3" t="s">
        <v>101</v>
      </c>
      <c r="T3" t="s">
        <v>102</v>
      </c>
      <c r="U3" t="s">
        <v>84</v>
      </c>
    </row>
    <row r="4" spans="1:21" x14ac:dyDescent="0.25">
      <c r="A4" s="2"/>
      <c r="B4" s="3"/>
      <c r="I4" s="87" t="s">
        <v>112</v>
      </c>
      <c r="J4" s="88" t="s">
        <v>113</v>
      </c>
      <c r="L4" s="104" t="s">
        <v>16</v>
      </c>
      <c r="M4" s="105">
        <v>44879</v>
      </c>
      <c r="N4" s="163"/>
      <c r="O4" s="167" t="s">
        <v>90</v>
      </c>
      <c r="P4" s="99">
        <v>45922</v>
      </c>
      <c r="Q4" s="57">
        <v>46013</v>
      </c>
      <c r="R4" s="57">
        <v>46103</v>
      </c>
      <c r="S4" s="57">
        <v>46195</v>
      </c>
      <c r="T4" s="57">
        <v>46287</v>
      </c>
      <c r="U4" s="55">
        <v>47748</v>
      </c>
    </row>
    <row r="5" spans="1:21" x14ac:dyDescent="0.25">
      <c r="I5" s="89" t="s">
        <v>187</v>
      </c>
      <c r="J5" s="90" t="str">
        <f>'JPM Notching'!A7</f>
        <v>Senior unsecured</v>
      </c>
      <c r="L5" s="106" t="s">
        <v>108</v>
      </c>
      <c r="M5" s="107">
        <v>5.6550000000000003E-2</v>
      </c>
      <c r="N5" s="56"/>
      <c r="O5" s="168" t="s">
        <v>92</v>
      </c>
      <c r="P5" s="4">
        <f>RATE(P9,$M$9,-$M$6*$M$1, P6*$M$1)</f>
        <v>6.0573494866440952E-2</v>
      </c>
      <c r="Q5" s="4"/>
      <c r="R5" s="4">
        <f t="shared" ref="R5:U5" si="0">RATE(R9,$M$9,-$M$6*$M$1, R6*$M$1)</f>
        <v>5.3014346754752431E-2</v>
      </c>
      <c r="S5" s="4"/>
      <c r="T5" s="4">
        <f t="shared" si="0"/>
        <v>4.7380914639965688E-2</v>
      </c>
      <c r="U5" s="4">
        <f t="shared" si="0"/>
        <v>2.7909370315326407E-2</v>
      </c>
    </row>
    <row r="6" spans="1:21" x14ac:dyDescent="0.25">
      <c r="A6" s="1" t="s">
        <v>143</v>
      </c>
      <c r="I6" s="89" t="s">
        <v>188</v>
      </c>
      <c r="J6" s="90" t="str">
        <f>'JPM Notching'!B7</f>
        <v>A1</v>
      </c>
      <c r="L6" s="106" t="s">
        <v>111</v>
      </c>
      <c r="M6" s="107">
        <v>0.73948999999999998</v>
      </c>
      <c r="O6" s="166" t="s">
        <v>109</v>
      </c>
      <c r="P6" s="4">
        <v>1</v>
      </c>
      <c r="Q6" s="4"/>
      <c r="R6" s="4">
        <v>1</v>
      </c>
      <c r="S6" s="4"/>
      <c r="T6" s="4">
        <v>1</v>
      </c>
      <c r="U6" s="4">
        <v>1</v>
      </c>
    </row>
    <row r="7" spans="1:21" x14ac:dyDescent="0.25">
      <c r="A7" s="1"/>
      <c r="I7" s="89" t="s">
        <v>193</v>
      </c>
      <c r="J7" s="91">
        <f>AVERAGE(54.1%, 11.7%,47.9%)</f>
        <v>0.379</v>
      </c>
      <c r="L7" s="108" t="s">
        <v>103</v>
      </c>
      <c r="M7" s="109">
        <f>M6+M13/100</f>
        <v>0.79282333333333332</v>
      </c>
      <c r="O7" s="166"/>
      <c r="P7" s="4"/>
      <c r="Q7" s="4"/>
      <c r="R7" s="4"/>
      <c r="S7" s="4"/>
      <c r="T7" s="4"/>
      <c r="U7" s="4"/>
    </row>
    <row r="8" spans="1:21" x14ac:dyDescent="0.25">
      <c r="I8" s="89" t="s">
        <v>195</v>
      </c>
      <c r="J8" s="92">
        <v>0.3</v>
      </c>
      <c r="L8" s="104" t="s">
        <v>89</v>
      </c>
      <c r="M8" s="110">
        <v>1.4999999999999999E-2</v>
      </c>
      <c r="O8" s="166" t="s">
        <v>73</v>
      </c>
      <c r="P8" s="4">
        <f>P5*2</f>
        <v>0.1211469897328819</v>
      </c>
      <c r="Q8" s="4"/>
      <c r="R8" s="4">
        <f t="shared" ref="R8" si="1">R5*2</f>
        <v>0.10602869350950486</v>
      </c>
      <c r="S8" s="4"/>
      <c r="T8" s="4">
        <f t="shared" ref="T8" si="2">T5*2</f>
        <v>9.4761829279931376E-2</v>
      </c>
      <c r="U8" s="4">
        <f t="shared" ref="U8" si="3">U5*2</f>
        <v>5.5818740630652813E-2</v>
      </c>
    </row>
    <row r="9" spans="1:21" ht="16.5" thickBot="1" x14ac:dyDescent="0.3">
      <c r="I9" s="93" t="s">
        <v>194</v>
      </c>
      <c r="J9" s="94">
        <f>(1-J7)*J8</f>
        <v>0.18629999999999999</v>
      </c>
      <c r="L9" s="104" t="s">
        <v>13</v>
      </c>
      <c r="M9" s="111">
        <f>$M$1*($M$8/2)</f>
        <v>7.5</v>
      </c>
      <c r="O9" s="166" t="s">
        <v>85</v>
      </c>
      <c r="P9" s="58">
        <f>INT(DATEDIF($M$3,P4,"m")/6)</f>
        <v>6</v>
      </c>
      <c r="Q9" s="58"/>
      <c r="R9" s="58">
        <f t="shared" ref="R9" si="4">INT(DATEDIF($M$3,R4,"m")/6)</f>
        <v>7</v>
      </c>
      <c r="S9" s="58"/>
      <c r="T9" s="58">
        <f t="shared" ref="T9" si="5">INT(DATEDIF($M$3,T4,"m")/6)</f>
        <v>8</v>
      </c>
      <c r="U9" s="58">
        <f t="shared" ref="U9" si="6">INT(DATEDIF($M$3,U4,"m")/6)</f>
        <v>16</v>
      </c>
    </row>
    <row r="10" spans="1:21" ht="16.5" thickBot="1" x14ac:dyDescent="0.3">
      <c r="L10" s="89" t="s">
        <v>18</v>
      </c>
      <c r="M10" s="112">
        <f>DATEDIF($M$4,$M$2,"m")*30 + (30 - DAY($M$4)) -(30 - DAY($M$2))</f>
        <v>128</v>
      </c>
      <c r="O10" s="169" t="s">
        <v>93</v>
      </c>
      <c r="P10" s="59">
        <f>MIN(P8:U8)</f>
        <v>5.5818740630652813E-2</v>
      </c>
    </row>
    <row r="11" spans="1:21" x14ac:dyDescent="0.25">
      <c r="I11" s="155" t="s">
        <v>189</v>
      </c>
      <c r="J11" s="156"/>
      <c r="L11" s="89" t="s">
        <v>86</v>
      </c>
      <c r="M11" s="112">
        <f>360/2</f>
        <v>180</v>
      </c>
    </row>
    <row r="12" spans="1:21" x14ac:dyDescent="0.25">
      <c r="I12" s="95" t="s">
        <v>190</v>
      </c>
      <c r="J12" s="96">
        <f>72.767-73.949</f>
        <v>-1.1820000000000022</v>
      </c>
      <c r="L12" s="89" t="s">
        <v>19</v>
      </c>
      <c r="M12" s="113">
        <f>M10/M11</f>
        <v>0.71111111111111114</v>
      </c>
      <c r="P12" s="56"/>
    </row>
    <row r="13" spans="1:21" ht="16.5" thickBot="1" x14ac:dyDescent="0.3">
      <c r="I13" s="97" t="s">
        <v>191</v>
      </c>
      <c r="J13" s="98" t="s">
        <v>355</v>
      </c>
      <c r="L13" s="93" t="s">
        <v>88</v>
      </c>
      <c r="M13" s="114">
        <f>M12*M9</f>
        <v>5.3333333333333339</v>
      </c>
    </row>
    <row r="15" spans="1:21" ht="16.5" x14ac:dyDescent="0.25">
      <c r="L15" s="62" t="s">
        <v>95</v>
      </c>
    </row>
    <row r="17" spans="12:22" ht="18" customHeight="1" x14ac:dyDescent="0.25">
      <c r="L17" s="153" t="s">
        <v>96</v>
      </c>
      <c r="M17" s="153"/>
      <c r="N17" s="153"/>
      <c r="O17" s="153"/>
      <c r="P17" s="153"/>
      <c r="Q17" s="153"/>
      <c r="R17" s="153"/>
      <c r="S17" s="153"/>
      <c r="T17" s="153"/>
      <c r="U17" s="153"/>
      <c r="V17" s="153"/>
    </row>
    <row r="18" spans="12:22" ht="84" customHeight="1" x14ac:dyDescent="0.25">
      <c r="L18" s="153"/>
      <c r="M18" s="153"/>
      <c r="N18" s="153"/>
      <c r="O18" s="153"/>
      <c r="P18" s="153"/>
      <c r="Q18" s="153"/>
      <c r="R18" s="153"/>
      <c r="S18" s="153"/>
      <c r="T18" s="153"/>
      <c r="U18" s="153"/>
      <c r="V18" s="153"/>
    </row>
    <row r="20" spans="12:22" ht="15" customHeight="1" x14ac:dyDescent="0.25">
      <c r="L20" s="154" t="s">
        <v>97</v>
      </c>
      <c r="M20" s="154"/>
      <c r="N20" s="154"/>
      <c r="O20" s="154"/>
      <c r="P20" s="154"/>
      <c r="Q20" s="154"/>
      <c r="R20" s="154"/>
      <c r="S20" s="154"/>
      <c r="T20" s="154"/>
      <c r="U20" s="154"/>
      <c r="V20" s="154"/>
    </row>
    <row r="21" spans="12:22" ht="15" customHeight="1" x14ac:dyDescent="0.25">
      <c r="L21" s="154"/>
      <c r="M21" s="154"/>
      <c r="N21" s="154"/>
      <c r="O21" s="154"/>
      <c r="P21" s="154"/>
      <c r="Q21" s="154"/>
      <c r="R21" s="154"/>
      <c r="S21" s="154"/>
      <c r="T21" s="154"/>
      <c r="U21" s="154"/>
      <c r="V21" s="154"/>
    </row>
    <row r="22" spans="12:22" ht="60.75" customHeight="1" x14ac:dyDescent="0.25">
      <c r="L22" s="154"/>
      <c r="M22" s="154"/>
      <c r="N22" s="154"/>
      <c r="O22" s="154"/>
      <c r="P22" s="154"/>
      <c r="Q22" s="154"/>
      <c r="R22" s="154"/>
      <c r="S22" s="154"/>
      <c r="T22" s="154"/>
      <c r="U22" s="154"/>
      <c r="V22" s="154"/>
    </row>
  </sheetData>
  <mergeCells count="3">
    <mergeCell ref="L17:V18"/>
    <mergeCell ref="L20:V22"/>
    <mergeCell ref="I11:J11"/>
  </mergeCells>
  <phoneticPr fontId="24" type="noConversion"/>
  <hyperlinks>
    <hyperlink ref="A6" r:id="rId1"/>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222"/>
  <sheetViews>
    <sheetView topLeftCell="A44" workbookViewId="0">
      <selection activeCell="L3" sqref="L3:L44"/>
    </sheetView>
  </sheetViews>
  <sheetFormatPr defaultRowHeight="15.75" x14ac:dyDescent="0.25"/>
  <cols>
    <col min="1" max="1" width="10.7109375" bestFit="1" customWidth="1"/>
  </cols>
  <sheetData>
    <row r="1" spans="1:14" x14ac:dyDescent="0.25">
      <c r="A1" s="50" t="s">
        <v>340</v>
      </c>
      <c r="B1" s="157" t="s">
        <v>341</v>
      </c>
      <c r="C1" s="157"/>
      <c r="D1" s="157"/>
      <c r="E1" s="157"/>
      <c r="F1" s="157"/>
      <c r="G1" s="157"/>
      <c r="H1" s="157"/>
      <c r="I1" s="157"/>
      <c r="J1" s="157"/>
      <c r="K1" s="157"/>
      <c r="L1" s="157"/>
      <c r="M1" s="157"/>
      <c r="N1" s="157"/>
    </row>
    <row r="2" spans="1:14" x14ac:dyDescent="0.25">
      <c r="A2" t="s">
        <v>51</v>
      </c>
      <c r="B2" t="s">
        <v>339</v>
      </c>
      <c r="C2" t="s">
        <v>338</v>
      </c>
      <c r="D2" t="s">
        <v>337</v>
      </c>
      <c r="E2" t="s">
        <v>336</v>
      </c>
      <c r="F2" t="s">
        <v>335</v>
      </c>
      <c r="G2" t="s">
        <v>334</v>
      </c>
      <c r="H2" t="s">
        <v>333</v>
      </c>
      <c r="I2" t="s">
        <v>332</v>
      </c>
      <c r="J2" t="s">
        <v>331</v>
      </c>
      <c r="K2" t="s">
        <v>330</v>
      </c>
      <c r="L2" t="s">
        <v>329</v>
      </c>
      <c r="M2" t="s">
        <v>328</v>
      </c>
      <c r="N2" t="s">
        <v>327</v>
      </c>
    </row>
    <row r="3" spans="1:14" x14ac:dyDescent="0.25">
      <c r="A3" t="s">
        <v>326</v>
      </c>
      <c r="B3">
        <v>3.93</v>
      </c>
      <c r="C3">
        <v>4.2</v>
      </c>
      <c r="D3">
        <v>4.32</v>
      </c>
      <c r="E3">
        <v>4.4400000000000004</v>
      </c>
      <c r="F3">
        <v>4.57</v>
      </c>
      <c r="G3">
        <v>4.68</v>
      </c>
      <c r="H3">
        <v>4.43</v>
      </c>
      <c r="I3">
        <v>4.22</v>
      </c>
      <c r="J3">
        <v>3.93</v>
      </c>
      <c r="K3">
        <v>3.87</v>
      </c>
      <c r="L3">
        <v>3.77</v>
      </c>
      <c r="M3">
        <v>4.0999999999999996</v>
      </c>
      <c r="N3">
        <v>3.89</v>
      </c>
    </row>
    <row r="4" spans="1:14" hidden="1" x14ac:dyDescent="0.25">
      <c r="A4" t="s">
        <v>325</v>
      </c>
      <c r="B4">
        <v>3.81</v>
      </c>
      <c r="C4">
        <v>4.1500000000000004</v>
      </c>
      <c r="D4">
        <v>4.32</v>
      </c>
      <c r="E4">
        <v>4.43</v>
      </c>
      <c r="F4">
        <v>4.54</v>
      </c>
      <c r="G4">
        <v>4.62</v>
      </c>
      <c r="H4">
        <v>4.3499999999999996</v>
      </c>
      <c r="I4">
        <v>4.13</v>
      </c>
      <c r="J4">
        <v>3.83</v>
      </c>
      <c r="K4">
        <v>3.77</v>
      </c>
      <c r="L4">
        <v>3.67</v>
      </c>
      <c r="M4">
        <v>4.03</v>
      </c>
      <c r="N4">
        <v>3.85</v>
      </c>
    </row>
    <row r="5" spans="1:14" hidden="1" x14ac:dyDescent="0.25">
      <c r="A5" t="s">
        <v>324</v>
      </c>
      <c r="B5">
        <v>3.77</v>
      </c>
      <c r="C5">
        <v>4.0999999999999996</v>
      </c>
      <c r="D5">
        <v>4.3099999999999996</v>
      </c>
      <c r="E5">
        <v>4.4000000000000004</v>
      </c>
      <c r="F5">
        <v>4.54</v>
      </c>
      <c r="G5">
        <v>4.5999999999999996</v>
      </c>
      <c r="H5">
        <v>4.37</v>
      </c>
      <c r="I5">
        <v>4.17</v>
      </c>
      <c r="J5">
        <v>3.93</v>
      </c>
      <c r="K5">
        <v>3.88</v>
      </c>
      <c r="L5">
        <v>3.8</v>
      </c>
      <c r="M5">
        <v>4.2</v>
      </c>
      <c r="N5">
        <v>3.98</v>
      </c>
    </row>
    <row r="6" spans="1:14" hidden="1" x14ac:dyDescent="0.25">
      <c r="A6" t="s">
        <v>323</v>
      </c>
      <c r="B6">
        <v>3.72</v>
      </c>
      <c r="C6">
        <v>4.05</v>
      </c>
      <c r="D6">
        <v>4.34</v>
      </c>
      <c r="E6">
        <v>4.38</v>
      </c>
      <c r="F6">
        <v>4.55</v>
      </c>
      <c r="G6">
        <v>4.63</v>
      </c>
      <c r="H6">
        <v>4.4000000000000004</v>
      </c>
      <c r="I6">
        <v>4.24</v>
      </c>
      <c r="J6">
        <v>4</v>
      </c>
      <c r="K6">
        <v>3.95</v>
      </c>
      <c r="L6">
        <v>3.88</v>
      </c>
      <c r="M6">
        <v>4.28</v>
      </c>
      <c r="N6">
        <v>4.07</v>
      </c>
    </row>
    <row r="7" spans="1:14" hidden="1" x14ac:dyDescent="0.25">
      <c r="A7" s="55">
        <v>44845</v>
      </c>
      <c r="B7">
        <v>3.71</v>
      </c>
      <c r="C7">
        <v>4</v>
      </c>
      <c r="D7">
        <v>4.28</v>
      </c>
      <c r="E7">
        <v>4.3600000000000003</v>
      </c>
      <c r="F7">
        <v>4.5199999999999996</v>
      </c>
      <c r="G7">
        <v>4.59</v>
      </c>
      <c r="H7">
        <v>4.34</v>
      </c>
      <c r="I7">
        <v>4.17</v>
      </c>
      <c r="J7">
        <v>3.95</v>
      </c>
      <c r="K7">
        <v>3.89</v>
      </c>
      <c r="L7">
        <v>3.82</v>
      </c>
      <c r="M7">
        <v>4.24</v>
      </c>
      <c r="N7">
        <v>4.03</v>
      </c>
    </row>
    <row r="8" spans="1:14" hidden="1" x14ac:dyDescent="0.25">
      <c r="A8" s="55">
        <v>44815</v>
      </c>
      <c r="B8">
        <v>3.65</v>
      </c>
      <c r="C8">
        <v>4.05</v>
      </c>
      <c r="D8">
        <v>4.29</v>
      </c>
      <c r="E8">
        <v>4.4000000000000004</v>
      </c>
      <c r="F8">
        <v>4.59</v>
      </c>
      <c r="G8">
        <v>4.75</v>
      </c>
      <c r="H8">
        <v>4.6100000000000003</v>
      </c>
      <c r="I8">
        <v>4.49</v>
      </c>
      <c r="J8">
        <v>4.2699999999999996</v>
      </c>
      <c r="K8">
        <v>4.2</v>
      </c>
      <c r="L8">
        <v>4.12</v>
      </c>
      <c r="M8">
        <v>4.5</v>
      </c>
      <c r="N8">
        <v>4.3099999999999996</v>
      </c>
    </row>
    <row r="9" spans="1:14" hidden="1" x14ac:dyDescent="0.25">
      <c r="A9" s="55">
        <v>44784</v>
      </c>
      <c r="B9">
        <v>3.66</v>
      </c>
      <c r="C9">
        <v>4.04</v>
      </c>
      <c r="D9">
        <v>4.28</v>
      </c>
      <c r="E9">
        <v>4.3899999999999997</v>
      </c>
      <c r="F9">
        <v>4.5999999999999996</v>
      </c>
      <c r="G9">
        <v>4.7699999999999996</v>
      </c>
      <c r="H9">
        <v>4.67</v>
      </c>
      <c r="I9">
        <v>4.55</v>
      </c>
      <c r="J9">
        <v>4.3099999999999996</v>
      </c>
      <c r="K9">
        <v>4.22</v>
      </c>
      <c r="L9">
        <v>4.1399999999999997</v>
      </c>
      <c r="M9">
        <v>4.47</v>
      </c>
      <c r="N9">
        <v>4.28</v>
      </c>
    </row>
    <row r="10" spans="1:14" hidden="1" x14ac:dyDescent="0.25">
      <c r="A10" s="55">
        <v>44753</v>
      </c>
      <c r="B10">
        <v>3.78</v>
      </c>
      <c r="C10">
        <v>4.04</v>
      </c>
      <c r="D10">
        <v>4.29</v>
      </c>
      <c r="E10">
        <v>4.3899999999999997</v>
      </c>
      <c r="F10">
        <v>4.62</v>
      </c>
      <c r="G10">
        <v>4.8</v>
      </c>
      <c r="H10">
        <v>4.72</v>
      </c>
      <c r="I10">
        <v>4.63</v>
      </c>
      <c r="J10">
        <v>4.3899999999999997</v>
      </c>
      <c r="K10">
        <v>4.3099999999999996</v>
      </c>
      <c r="L10">
        <v>4.22</v>
      </c>
      <c r="M10">
        <v>4.55</v>
      </c>
      <c r="N10">
        <v>4.34</v>
      </c>
    </row>
    <row r="11" spans="1:14" hidden="1" x14ac:dyDescent="0.25">
      <c r="A11" s="55">
        <v>44662</v>
      </c>
      <c r="B11">
        <v>3.73</v>
      </c>
      <c r="C11">
        <v>4</v>
      </c>
      <c r="D11">
        <v>4.21</v>
      </c>
      <c r="E11">
        <v>4.3600000000000003</v>
      </c>
      <c r="F11">
        <v>4.55</v>
      </c>
      <c r="G11">
        <v>4.76</v>
      </c>
      <c r="H11">
        <v>4.66</v>
      </c>
      <c r="I11">
        <v>4.58</v>
      </c>
      <c r="J11">
        <v>4.33</v>
      </c>
      <c r="K11">
        <v>4.26</v>
      </c>
      <c r="L11">
        <v>4.17</v>
      </c>
      <c r="M11">
        <v>4.49</v>
      </c>
      <c r="N11">
        <v>4.2699999999999996</v>
      </c>
    </row>
    <row r="12" spans="1:14" hidden="1" x14ac:dyDescent="0.25">
      <c r="A12" s="55">
        <v>44631</v>
      </c>
      <c r="B12">
        <v>3.75</v>
      </c>
      <c r="C12">
        <v>4.04</v>
      </c>
      <c r="D12">
        <v>4.25</v>
      </c>
      <c r="E12">
        <v>4.38</v>
      </c>
      <c r="F12">
        <v>4.57</v>
      </c>
      <c r="G12">
        <v>4.78</v>
      </c>
      <c r="H12">
        <v>4.71</v>
      </c>
      <c r="I12">
        <v>4.63</v>
      </c>
      <c r="J12">
        <v>4.3600000000000003</v>
      </c>
      <c r="K12">
        <v>4.26</v>
      </c>
      <c r="L12">
        <v>4.1399999999999997</v>
      </c>
      <c r="M12">
        <v>4.42</v>
      </c>
      <c r="N12">
        <v>4.18</v>
      </c>
    </row>
    <row r="13" spans="1:14" hidden="1" x14ac:dyDescent="0.25">
      <c r="A13" s="55">
        <v>44603</v>
      </c>
      <c r="B13">
        <v>3.7</v>
      </c>
      <c r="C13">
        <v>4.01</v>
      </c>
      <c r="D13">
        <v>4.22</v>
      </c>
      <c r="E13">
        <v>4.38</v>
      </c>
      <c r="F13">
        <v>4.57</v>
      </c>
      <c r="G13">
        <v>4.76</v>
      </c>
      <c r="H13">
        <v>4.6100000000000003</v>
      </c>
      <c r="I13">
        <v>4.54</v>
      </c>
      <c r="J13">
        <v>4.3</v>
      </c>
      <c r="K13">
        <v>4.2</v>
      </c>
      <c r="L13">
        <v>4.0999999999999996</v>
      </c>
      <c r="M13">
        <v>4.41</v>
      </c>
      <c r="N13">
        <v>4.1500000000000004</v>
      </c>
    </row>
    <row r="14" spans="1:14" hidden="1" x14ac:dyDescent="0.25">
      <c r="A14" s="55">
        <v>44572</v>
      </c>
      <c r="B14">
        <v>3.72</v>
      </c>
      <c r="C14">
        <v>4</v>
      </c>
      <c r="D14">
        <v>4.2300000000000004</v>
      </c>
      <c r="E14">
        <v>4.3499999999999996</v>
      </c>
      <c r="F14">
        <v>4.58</v>
      </c>
      <c r="G14">
        <v>4.75</v>
      </c>
      <c r="H14">
        <v>4.54</v>
      </c>
      <c r="I14">
        <v>4.4800000000000004</v>
      </c>
      <c r="J14">
        <v>4.2699999999999996</v>
      </c>
      <c r="K14">
        <v>4.18</v>
      </c>
      <c r="L14">
        <v>4.07</v>
      </c>
      <c r="M14">
        <v>4.37</v>
      </c>
      <c r="N14">
        <v>4.1399999999999997</v>
      </c>
    </row>
    <row r="15" spans="1:14" hidden="1" x14ac:dyDescent="0.25">
      <c r="A15" t="s">
        <v>322</v>
      </c>
      <c r="B15">
        <v>3.73</v>
      </c>
      <c r="C15">
        <v>4</v>
      </c>
      <c r="D15">
        <v>4.22</v>
      </c>
      <c r="E15">
        <v>4.33</v>
      </c>
      <c r="F15">
        <v>4.57</v>
      </c>
      <c r="G15">
        <v>4.66</v>
      </c>
      <c r="H15">
        <v>4.51</v>
      </c>
      <c r="I15">
        <v>4.45</v>
      </c>
      <c r="J15">
        <v>4.2699999999999996</v>
      </c>
      <c r="K15">
        <v>4.18</v>
      </c>
      <c r="L15">
        <v>4.0999999999999996</v>
      </c>
      <c r="M15">
        <v>4.4400000000000004</v>
      </c>
      <c r="N15">
        <v>4.22</v>
      </c>
    </row>
    <row r="16" spans="1:14" hidden="1" x14ac:dyDescent="0.25">
      <c r="A16" t="s">
        <v>321</v>
      </c>
      <c r="B16">
        <v>3.75</v>
      </c>
      <c r="C16">
        <v>3.95</v>
      </c>
      <c r="D16">
        <v>4.18</v>
      </c>
      <c r="E16">
        <v>4.3</v>
      </c>
      <c r="F16">
        <v>4.51</v>
      </c>
      <c r="G16">
        <v>4.55</v>
      </c>
      <c r="H16">
        <v>4.41</v>
      </c>
      <c r="I16">
        <v>4.38</v>
      </c>
      <c r="J16">
        <v>4.1900000000000004</v>
      </c>
      <c r="K16">
        <v>4.0999999999999996</v>
      </c>
      <c r="L16">
        <v>4.0199999999999996</v>
      </c>
      <c r="M16">
        <v>4.38</v>
      </c>
      <c r="N16">
        <v>4.1500000000000004</v>
      </c>
    </row>
    <row r="17" spans="1:14" hidden="1" x14ac:dyDescent="0.25">
      <c r="A17" t="s">
        <v>320</v>
      </c>
      <c r="B17">
        <v>3.76</v>
      </c>
      <c r="C17">
        <v>3.95</v>
      </c>
      <c r="D17">
        <v>4.13</v>
      </c>
      <c r="E17">
        <v>4.2699999999999996</v>
      </c>
      <c r="F17">
        <v>4.4400000000000004</v>
      </c>
      <c r="G17">
        <v>4.5</v>
      </c>
      <c r="H17">
        <v>4.3</v>
      </c>
      <c r="I17">
        <v>4.29</v>
      </c>
      <c r="J17">
        <v>4.09</v>
      </c>
      <c r="K17">
        <v>4.01</v>
      </c>
      <c r="L17">
        <v>3.96</v>
      </c>
      <c r="M17">
        <v>4.32</v>
      </c>
      <c r="N17">
        <v>4.12</v>
      </c>
    </row>
    <row r="18" spans="1:14" hidden="1" x14ac:dyDescent="0.25">
      <c r="A18" t="s">
        <v>319</v>
      </c>
      <c r="B18">
        <v>3.54</v>
      </c>
      <c r="C18">
        <v>3.85</v>
      </c>
      <c r="D18">
        <v>4.1100000000000003</v>
      </c>
      <c r="E18">
        <v>4.2699999999999996</v>
      </c>
      <c r="F18">
        <v>4.47</v>
      </c>
      <c r="G18">
        <v>4.54</v>
      </c>
      <c r="H18">
        <v>4.3899999999999997</v>
      </c>
      <c r="I18">
        <v>4.41</v>
      </c>
      <c r="J18">
        <v>4.2</v>
      </c>
      <c r="K18">
        <v>4.12</v>
      </c>
      <c r="L18">
        <v>4.04</v>
      </c>
      <c r="M18">
        <v>4.38</v>
      </c>
      <c r="N18">
        <v>4.1900000000000004</v>
      </c>
    </row>
    <row r="19" spans="1:14" hidden="1" x14ac:dyDescent="0.25">
      <c r="A19" t="s">
        <v>318</v>
      </c>
      <c r="B19">
        <v>3.56</v>
      </c>
      <c r="C19">
        <v>3.81</v>
      </c>
      <c r="D19">
        <v>4.1399999999999997</v>
      </c>
      <c r="E19">
        <v>4.32</v>
      </c>
      <c r="F19">
        <v>4.5</v>
      </c>
      <c r="G19">
        <v>4.5999999999999996</v>
      </c>
      <c r="H19">
        <v>4.42</v>
      </c>
      <c r="I19">
        <v>4.45</v>
      </c>
      <c r="J19">
        <v>4.25</v>
      </c>
      <c r="K19">
        <v>4.17</v>
      </c>
      <c r="L19">
        <v>4.0999999999999996</v>
      </c>
      <c r="M19">
        <v>4.45</v>
      </c>
      <c r="N19">
        <v>4.26</v>
      </c>
    </row>
    <row r="20" spans="1:14" hidden="1" x14ac:dyDescent="0.25">
      <c r="A20" t="s">
        <v>317</v>
      </c>
      <c r="B20">
        <v>3.57</v>
      </c>
      <c r="C20">
        <v>3.83</v>
      </c>
      <c r="D20">
        <v>4.16</v>
      </c>
      <c r="E20">
        <v>4.33</v>
      </c>
      <c r="F20">
        <v>4.5199999999999996</v>
      </c>
      <c r="G20">
        <v>4.6100000000000003</v>
      </c>
      <c r="H20">
        <v>4.5</v>
      </c>
      <c r="I20">
        <v>4.5199999999999996</v>
      </c>
      <c r="J20">
        <v>4.3600000000000003</v>
      </c>
      <c r="K20">
        <v>4.3099999999999996</v>
      </c>
      <c r="L20">
        <v>4.25</v>
      </c>
      <c r="M20">
        <v>4.59</v>
      </c>
      <c r="N20">
        <v>4.4000000000000004</v>
      </c>
    </row>
    <row r="21" spans="1:14" hidden="1" x14ac:dyDescent="0.25">
      <c r="A21" t="s">
        <v>316</v>
      </c>
      <c r="B21">
        <v>3.55</v>
      </c>
      <c r="C21">
        <v>3.78</v>
      </c>
      <c r="D21">
        <v>4.09</v>
      </c>
      <c r="E21">
        <v>4.3099999999999996</v>
      </c>
      <c r="F21">
        <v>4.43</v>
      </c>
      <c r="G21">
        <v>4.58</v>
      </c>
      <c r="H21">
        <v>4.49</v>
      </c>
      <c r="I21">
        <v>4.5199999999999996</v>
      </c>
      <c r="J21">
        <v>4.34</v>
      </c>
      <c r="K21">
        <v>4.28</v>
      </c>
      <c r="L21">
        <v>4.21</v>
      </c>
      <c r="M21">
        <v>4.54</v>
      </c>
      <c r="N21">
        <v>4.33</v>
      </c>
    </row>
    <row r="22" spans="1:14" hidden="1" x14ac:dyDescent="0.25">
      <c r="A22" t="s">
        <v>315</v>
      </c>
      <c r="B22">
        <v>3.58</v>
      </c>
      <c r="C22">
        <v>3.83</v>
      </c>
      <c r="D22">
        <v>4.09</v>
      </c>
      <c r="E22">
        <v>4.33</v>
      </c>
      <c r="F22">
        <v>4.4800000000000004</v>
      </c>
      <c r="G22">
        <v>4.66</v>
      </c>
      <c r="H22">
        <v>4.62</v>
      </c>
      <c r="I22">
        <v>4.66</v>
      </c>
      <c r="J22">
        <v>4.45</v>
      </c>
      <c r="K22">
        <v>4.3600000000000003</v>
      </c>
      <c r="L22">
        <v>4.24</v>
      </c>
      <c r="M22">
        <v>4.47</v>
      </c>
      <c r="N22">
        <v>4.24</v>
      </c>
    </row>
    <row r="23" spans="1:14" hidden="1" x14ac:dyDescent="0.25">
      <c r="A23" t="s">
        <v>314</v>
      </c>
      <c r="B23">
        <v>3.31</v>
      </c>
      <c r="C23">
        <v>3.72</v>
      </c>
      <c r="D23">
        <v>4.07</v>
      </c>
      <c r="E23">
        <v>4.32</v>
      </c>
      <c r="F23">
        <v>4.45</v>
      </c>
      <c r="G23">
        <v>4.5999999999999996</v>
      </c>
      <c r="H23">
        <v>4.55</v>
      </c>
      <c r="I23">
        <v>4.5599999999999996</v>
      </c>
      <c r="J23">
        <v>4.3499999999999996</v>
      </c>
      <c r="K23">
        <v>4.26</v>
      </c>
      <c r="L23">
        <v>4.1399999999999997</v>
      </c>
      <c r="M23">
        <v>4.38</v>
      </c>
      <c r="N23">
        <v>4.1500000000000004</v>
      </c>
    </row>
    <row r="24" spans="1:14" hidden="1" x14ac:dyDescent="0.25">
      <c r="A24" t="s">
        <v>313</v>
      </c>
      <c r="B24">
        <v>3.25</v>
      </c>
      <c r="C24">
        <v>3.7</v>
      </c>
      <c r="D24">
        <v>4.04</v>
      </c>
      <c r="F24">
        <v>4.3899999999999997</v>
      </c>
      <c r="G24">
        <v>4.5</v>
      </c>
      <c r="H24">
        <v>4.43</v>
      </c>
      <c r="I24">
        <v>4.43</v>
      </c>
      <c r="J24">
        <v>4.21</v>
      </c>
      <c r="K24">
        <v>4.12</v>
      </c>
      <c r="L24">
        <v>4.01</v>
      </c>
      <c r="M24">
        <v>4.2699999999999996</v>
      </c>
      <c r="N24">
        <v>4.04</v>
      </c>
    </row>
    <row r="25" spans="1:14" hidden="1" x14ac:dyDescent="0.25">
      <c r="A25" t="s">
        <v>312</v>
      </c>
      <c r="B25">
        <v>3.3</v>
      </c>
      <c r="C25">
        <v>3.66</v>
      </c>
      <c r="D25">
        <v>3.97</v>
      </c>
      <c r="F25">
        <v>4.38</v>
      </c>
      <c r="G25">
        <v>4.5</v>
      </c>
      <c r="H25">
        <v>4.45</v>
      </c>
      <c r="I25">
        <v>4.45</v>
      </c>
      <c r="J25">
        <v>4.24</v>
      </c>
      <c r="K25">
        <v>4.1500000000000004</v>
      </c>
      <c r="L25">
        <v>4.0199999999999996</v>
      </c>
      <c r="M25">
        <v>4.29</v>
      </c>
      <c r="N25">
        <v>4.04</v>
      </c>
    </row>
    <row r="26" spans="1:14" hidden="1" x14ac:dyDescent="0.25">
      <c r="A26" t="s">
        <v>311</v>
      </c>
      <c r="B26">
        <v>3.3</v>
      </c>
      <c r="C26">
        <v>3.61</v>
      </c>
      <c r="D26">
        <v>3.81</v>
      </c>
      <c r="F26">
        <v>4.3099999999999996</v>
      </c>
      <c r="G26">
        <v>4.5</v>
      </c>
      <c r="H26">
        <v>4.4800000000000004</v>
      </c>
      <c r="I26">
        <v>4.47</v>
      </c>
      <c r="J26">
        <v>4.25</v>
      </c>
      <c r="K26">
        <v>4.1500000000000004</v>
      </c>
      <c r="L26">
        <v>4</v>
      </c>
      <c r="M26">
        <v>4.26</v>
      </c>
      <c r="N26">
        <v>3.99</v>
      </c>
    </row>
    <row r="27" spans="1:14" hidden="1" x14ac:dyDescent="0.25">
      <c r="A27" t="s">
        <v>310</v>
      </c>
      <c r="B27">
        <v>3.35</v>
      </c>
      <c r="C27">
        <v>3.6</v>
      </c>
      <c r="D27">
        <v>3.79</v>
      </c>
      <c r="F27">
        <v>4.3</v>
      </c>
      <c r="G27">
        <v>4.46</v>
      </c>
      <c r="H27">
        <v>4.47</v>
      </c>
      <c r="I27">
        <v>4.4400000000000004</v>
      </c>
      <c r="J27">
        <v>4.21</v>
      </c>
      <c r="K27">
        <v>4.1100000000000003</v>
      </c>
      <c r="L27">
        <v>3.97</v>
      </c>
      <c r="M27">
        <v>4.25</v>
      </c>
      <c r="N27">
        <v>3.97</v>
      </c>
    </row>
    <row r="28" spans="1:14" hidden="1" x14ac:dyDescent="0.25">
      <c r="A28" s="55">
        <v>44905</v>
      </c>
      <c r="B28">
        <v>3.07</v>
      </c>
      <c r="C28">
        <v>3.45</v>
      </c>
      <c r="D28">
        <v>3.7</v>
      </c>
      <c r="F28">
        <v>4.16</v>
      </c>
      <c r="G28">
        <v>4.28</v>
      </c>
      <c r="H28">
        <v>4.28</v>
      </c>
      <c r="I28">
        <v>4.29</v>
      </c>
      <c r="J28">
        <v>4.12</v>
      </c>
      <c r="K28">
        <v>4.03</v>
      </c>
      <c r="L28">
        <v>3.91</v>
      </c>
      <c r="M28">
        <v>4.18</v>
      </c>
      <c r="N28">
        <v>3.9</v>
      </c>
    </row>
    <row r="29" spans="1:14" hidden="1" x14ac:dyDescent="0.25">
      <c r="A29" s="55">
        <v>44875</v>
      </c>
      <c r="B29">
        <v>3.07</v>
      </c>
      <c r="C29">
        <v>3.43</v>
      </c>
      <c r="D29">
        <v>3.67</v>
      </c>
      <c r="F29">
        <v>4.17</v>
      </c>
      <c r="G29">
        <v>4.28</v>
      </c>
      <c r="H29">
        <v>4.3</v>
      </c>
      <c r="I29">
        <v>4.3099999999999996</v>
      </c>
      <c r="J29">
        <v>4.1399999999999997</v>
      </c>
      <c r="K29">
        <v>4.0599999999999996</v>
      </c>
      <c r="L29">
        <v>3.93</v>
      </c>
      <c r="M29">
        <v>4.1900000000000004</v>
      </c>
      <c r="N29">
        <v>3.92</v>
      </c>
    </row>
    <row r="30" spans="1:14" hidden="1" x14ac:dyDescent="0.25">
      <c r="A30" s="55">
        <v>44752</v>
      </c>
      <c r="B30">
        <v>3.03</v>
      </c>
      <c r="C30">
        <v>3.34</v>
      </c>
      <c r="D30">
        <v>3.45</v>
      </c>
      <c r="F30">
        <v>4.09</v>
      </c>
      <c r="G30">
        <v>4.24</v>
      </c>
      <c r="H30">
        <v>4.3</v>
      </c>
      <c r="I30">
        <v>4.33</v>
      </c>
      <c r="J30">
        <v>4.1399999999999997</v>
      </c>
      <c r="K30">
        <v>4.03</v>
      </c>
      <c r="L30">
        <v>3.89</v>
      </c>
      <c r="M30">
        <v>4.13</v>
      </c>
      <c r="N30">
        <v>3.86</v>
      </c>
    </row>
    <row r="31" spans="1:14" hidden="1" x14ac:dyDescent="0.25">
      <c r="A31" s="55">
        <v>44722</v>
      </c>
      <c r="B31">
        <v>3.05</v>
      </c>
      <c r="C31">
        <v>3.34</v>
      </c>
      <c r="D31">
        <v>3.46</v>
      </c>
      <c r="F31">
        <v>4.04</v>
      </c>
      <c r="G31">
        <v>4.1900000000000004</v>
      </c>
      <c r="H31">
        <v>4.2300000000000004</v>
      </c>
      <c r="I31">
        <v>4.24</v>
      </c>
      <c r="J31">
        <v>4.05</v>
      </c>
      <c r="K31">
        <v>3.95</v>
      </c>
      <c r="L31">
        <v>3.83</v>
      </c>
      <c r="M31">
        <v>4.08</v>
      </c>
      <c r="N31">
        <v>3.81</v>
      </c>
    </row>
    <row r="32" spans="1:14" hidden="1" x14ac:dyDescent="0.25">
      <c r="A32" s="55">
        <v>44691</v>
      </c>
      <c r="B32">
        <v>2.89</v>
      </c>
      <c r="C32">
        <v>3.22</v>
      </c>
      <c r="D32">
        <v>3.46</v>
      </c>
      <c r="F32">
        <v>4</v>
      </c>
      <c r="G32">
        <v>4.1399999999999997</v>
      </c>
      <c r="H32">
        <v>4.1500000000000004</v>
      </c>
      <c r="I32">
        <v>4.17</v>
      </c>
      <c r="J32">
        <v>3.96</v>
      </c>
      <c r="K32">
        <v>3.87</v>
      </c>
      <c r="L32">
        <v>3.76</v>
      </c>
      <c r="M32">
        <v>4.05</v>
      </c>
      <c r="N32">
        <v>3.78</v>
      </c>
    </row>
    <row r="33" spans="1:14" hidden="1" x14ac:dyDescent="0.25">
      <c r="A33" s="55">
        <v>44661</v>
      </c>
      <c r="B33">
        <v>2.91</v>
      </c>
      <c r="C33">
        <v>3.23</v>
      </c>
      <c r="D33">
        <v>3.45</v>
      </c>
      <c r="F33">
        <v>3.98</v>
      </c>
      <c r="G33">
        <v>4.1500000000000004</v>
      </c>
      <c r="H33">
        <v>4.0999999999999996</v>
      </c>
      <c r="I33">
        <v>4.08</v>
      </c>
      <c r="J33">
        <v>3.84</v>
      </c>
      <c r="K33">
        <v>3.73</v>
      </c>
      <c r="L33">
        <v>3.62</v>
      </c>
      <c r="M33">
        <v>3.95</v>
      </c>
      <c r="N33">
        <v>3.7</v>
      </c>
    </row>
    <row r="34" spans="1:14" hidden="1" x14ac:dyDescent="0.25">
      <c r="A34" s="55">
        <v>44630</v>
      </c>
      <c r="B34">
        <v>2.87</v>
      </c>
      <c r="C34">
        <v>3.26</v>
      </c>
      <c r="D34">
        <v>3.46</v>
      </c>
      <c r="F34">
        <v>3.97</v>
      </c>
      <c r="G34">
        <v>4.01</v>
      </c>
      <c r="H34">
        <v>4.12</v>
      </c>
      <c r="I34">
        <v>4.12</v>
      </c>
      <c r="J34">
        <v>3.9</v>
      </c>
      <c r="K34">
        <v>3.79</v>
      </c>
      <c r="L34">
        <v>3.67</v>
      </c>
      <c r="M34">
        <v>4</v>
      </c>
      <c r="N34">
        <v>3.73</v>
      </c>
    </row>
    <row r="35" spans="1:14" hidden="1" x14ac:dyDescent="0.25">
      <c r="A35" t="s">
        <v>309</v>
      </c>
      <c r="B35">
        <v>2.79</v>
      </c>
      <c r="C35">
        <v>3.2</v>
      </c>
      <c r="D35">
        <v>3.33</v>
      </c>
      <c r="F35">
        <v>3.92</v>
      </c>
      <c r="G35">
        <v>4.05</v>
      </c>
      <c r="H35">
        <v>4.22</v>
      </c>
      <c r="I35">
        <v>4.25</v>
      </c>
      <c r="J35">
        <v>4.0599999999999996</v>
      </c>
      <c r="K35">
        <v>3.97</v>
      </c>
      <c r="L35">
        <v>3.83</v>
      </c>
      <c r="M35">
        <v>4.08</v>
      </c>
      <c r="N35">
        <v>3.79</v>
      </c>
    </row>
    <row r="36" spans="1:14" hidden="1" x14ac:dyDescent="0.25">
      <c r="A36" t="s">
        <v>308</v>
      </c>
      <c r="B36">
        <v>2.78</v>
      </c>
      <c r="C36">
        <v>3.2</v>
      </c>
      <c r="D36">
        <v>3.36</v>
      </c>
      <c r="F36">
        <v>3.87</v>
      </c>
      <c r="G36">
        <v>3.98</v>
      </c>
      <c r="H36">
        <v>4.16</v>
      </c>
      <c r="I36">
        <v>4.1900000000000004</v>
      </c>
      <c r="J36">
        <v>3.98</v>
      </c>
      <c r="K36">
        <v>3.89</v>
      </c>
      <c r="L36">
        <v>3.76</v>
      </c>
      <c r="M36">
        <v>4</v>
      </c>
      <c r="N36">
        <v>3.71</v>
      </c>
    </row>
    <row r="37" spans="1:14" hidden="1" x14ac:dyDescent="0.25">
      <c r="A37" t="s">
        <v>307</v>
      </c>
      <c r="B37">
        <v>2.63</v>
      </c>
      <c r="C37">
        <v>3.14</v>
      </c>
      <c r="D37">
        <v>3.4</v>
      </c>
      <c r="F37">
        <v>3.87</v>
      </c>
      <c r="G37">
        <v>3.99</v>
      </c>
      <c r="H37">
        <v>4.07</v>
      </c>
      <c r="I37">
        <v>4.12</v>
      </c>
      <c r="J37">
        <v>3.92</v>
      </c>
      <c r="K37">
        <v>3.83</v>
      </c>
      <c r="L37">
        <v>3.72</v>
      </c>
      <c r="M37">
        <v>3.98</v>
      </c>
      <c r="N37">
        <v>3.7</v>
      </c>
    </row>
    <row r="38" spans="1:14" hidden="1" x14ac:dyDescent="0.25">
      <c r="A38" t="s">
        <v>306</v>
      </c>
      <c r="B38">
        <v>2.71</v>
      </c>
      <c r="C38">
        <v>3.14</v>
      </c>
      <c r="D38">
        <v>3.35</v>
      </c>
      <c r="F38">
        <v>3.91</v>
      </c>
      <c r="G38">
        <v>4.16</v>
      </c>
      <c r="H38">
        <v>4.3</v>
      </c>
      <c r="I38">
        <v>4.3899999999999997</v>
      </c>
      <c r="J38">
        <v>4.21</v>
      </c>
      <c r="K38">
        <v>4.1399999999999997</v>
      </c>
      <c r="L38">
        <v>3.97</v>
      </c>
      <c r="M38">
        <v>4.1500000000000004</v>
      </c>
      <c r="N38">
        <v>3.87</v>
      </c>
    </row>
    <row r="39" spans="1:14" hidden="1" x14ac:dyDescent="0.25">
      <c r="A39" t="s">
        <v>305</v>
      </c>
      <c r="B39">
        <v>2.73</v>
      </c>
      <c r="C39">
        <v>3.14</v>
      </c>
      <c r="D39">
        <v>3.39</v>
      </c>
      <c r="F39">
        <v>3.95</v>
      </c>
      <c r="G39">
        <v>4.17</v>
      </c>
      <c r="H39">
        <v>4.2699999999999996</v>
      </c>
      <c r="I39">
        <v>4.37</v>
      </c>
      <c r="J39">
        <v>4.1500000000000004</v>
      </c>
      <c r="K39">
        <v>4.0599999999999996</v>
      </c>
      <c r="L39">
        <v>3.88</v>
      </c>
      <c r="M39">
        <v>4.01</v>
      </c>
      <c r="N39">
        <v>3.72</v>
      </c>
    </row>
    <row r="40" spans="1:14" hidden="1" x14ac:dyDescent="0.25">
      <c r="A40" t="s">
        <v>304</v>
      </c>
      <c r="B40">
        <v>2.67</v>
      </c>
      <c r="C40">
        <v>3.07</v>
      </c>
      <c r="D40">
        <v>3.24</v>
      </c>
      <c r="F40">
        <v>3.85</v>
      </c>
      <c r="G40">
        <v>4.1500000000000004</v>
      </c>
      <c r="H40">
        <v>4.2</v>
      </c>
      <c r="I40">
        <v>4.21</v>
      </c>
      <c r="J40">
        <v>3.96</v>
      </c>
      <c r="K40">
        <v>3.85</v>
      </c>
      <c r="L40">
        <v>3.69</v>
      </c>
      <c r="M40">
        <v>3.87</v>
      </c>
      <c r="N40">
        <v>3.61</v>
      </c>
    </row>
    <row r="41" spans="1:14" hidden="1" x14ac:dyDescent="0.25">
      <c r="A41" t="s">
        <v>303</v>
      </c>
      <c r="B41">
        <v>2.73</v>
      </c>
      <c r="C41">
        <v>3.09</v>
      </c>
      <c r="D41">
        <v>3.29</v>
      </c>
      <c r="F41">
        <v>3.87</v>
      </c>
      <c r="G41">
        <v>4.08</v>
      </c>
      <c r="H41">
        <v>4.1100000000000003</v>
      </c>
      <c r="I41">
        <v>4.12</v>
      </c>
      <c r="J41">
        <v>3.91</v>
      </c>
      <c r="K41">
        <v>3.84</v>
      </c>
      <c r="L41">
        <v>3.7</v>
      </c>
      <c r="M41">
        <v>3.9</v>
      </c>
      <c r="N41">
        <v>3.65</v>
      </c>
    </row>
    <row r="42" spans="1:14" hidden="1" x14ac:dyDescent="0.25">
      <c r="A42" t="s">
        <v>302</v>
      </c>
      <c r="B42">
        <v>2.59</v>
      </c>
      <c r="C42">
        <v>3.06</v>
      </c>
      <c r="D42">
        <v>3.31</v>
      </c>
      <c r="F42">
        <v>3.86</v>
      </c>
      <c r="G42">
        <v>4.08</v>
      </c>
      <c r="H42">
        <v>4.0199999999999996</v>
      </c>
      <c r="I42">
        <v>3.98</v>
      </c>
      <c r="J42">
        <v>3.74</v>
      </c>
      <c r="K42">
        <v>3.65</v>
      </c>
      <c r="L42">
        <v>3.51</v>
      </c>
      <c r="M42">
        <v>3.73</v>
      </c>
      <c r="N42">
        <v>3.5</v>
      </c>
    </row>
    <row r="43" spans="1:14" hidden="1" x14ac:dyDescent="0.25">
      <c r="A43" t="s">
        <v>301</v>
      </c>
      <c r="B43">
        <v>2.57</v>
      </c>
      <c r="C43">
        <v>3.05</v>
      </c>
      <c r="D43">
        <v>3.35</v>
      </c>
      <c r="F43">
        <v>3.86</v>
      </c>
      <c r="G43">
        <v>4.03</v>
      </c>
      <c r="H43">
        <v>3.96</v>
      </c>
      <c r="I43">
        <v>3.94</v>
      </c>
      <c r="J43">
        <v>3.75</v>
      </c>
      <c r="K43">
        <v>3.69</v>
      </c>
      <c r="L43">
        <v>3.57</v>
      </c>
      <c r="M43">
        <v>3.83</v>
      </c>
      <c r="N43">
        <v>3.59</v>
      </c>
    </row>
    <row r="44" spans="1:14" x14ac:dyDescent="0.25">
      <c r="A44" t="s">
        <v>300</v>
      </c>
      <c r="B44">
        <v>2.62</v>
      </c>
      <c r="C44">
        <v>3.02</v>
      </c>
      <c r="D44">
        <v>3.37</v>
      </c>
      <c r="F44">
        <v>3.87</v>
      </c>
      <c r="G44">
        <v>4.05</v>
      </c>
      <c r="H44">
        <v>3.95</v>
      </c>
      <c r="I44">
        <v>3.9</v>
      </c>
      <c r="J44">
        <v>3.69</v>
      </c>
      <c r="K44">
        <v>3.62</v>
      </c>
      <c r="L44">
        <v>3.49</v>
      </c>
      <c r="M44">
        <v>3.77</v>
      </c>
      <c r="N44">
        <v>3.52</v>
      </c>
    </row>
    <row r="45" spans="1:14" hidden="1" x14ac:dyDescent="0.25">
      <c r="A45" t="s">
        <v>299</v>
      </c>
      <c r="B45">
        <v>2.68</v>
      </c>
      <c r="C45">
        <v>3.01</v>
      </c>
      <c r="D45">
        <v>3.2</v>
      </c>
      <c r="F45">
        <v>3.77</v>
      </c>
      <c r="G45">
        <v>3.96</v>
      </c>
      <c r="H45">
        <v>3.85</v>
      </c>
      <c r="I45">
        <v>3.81</v>
      </c>
      <c r="J45">
        <v>3.62</v>
      </c>
      <c r="K45">
        <v>3.56</v>
      </c>
      <c r="L45">
        <v>3.45</v>
      </c>
      <c r="M45">
        <v>3.79</v>
      </c>
      <c r="N45">
        <v>3.52</v>
      </c>
    </row>
    <row r="46" spans="1:14" hidden="1" x14ac:dyDescent="0.25">
      <c r="A46" t="s">
        <v>298</v>
      </c>
      <c r="B46">
        <v>2.76</v>
      </c>
      <c r="C46">
        <v>3.03</v>
      </c>
      <c r="D46">
        <v>3.22</v>
      </c>
      <c r="F46">
        <v>3.78</v>
      </c>
      <c r="G46">
        <v>4</v>
      </c>
      <c r="H46">
        <v>3.87</v>
      </c>
      <c r="I46">
        <v>3.85</v>
      </c>
      <c r="J46">
        <v>3.66</v>
      </c>
      <c r="K46">
        <v>3.59</v>
      </c>
      <c r="L46">
        <v>3.45</v>
      </c>
      <c r="M46">
        <v>3.75</v>
      </c>
      <c r="N46">
        <v>3.48</v>
      </c>
    </row>
    <row r="47" spans="1:14" hidden="1" x14ac:dyDescent="0.25">
      <c r="A47" t="s">
        <v>297</v>
      </c>
      <c r="B47">
        <v>2.54</v>
      </c>
      <c r="C47">
        <v>2.95</v>
      </c>
      <c r="D47">
        <v>3.24</v>
      </c>
      <c r="F47">
        <v>3.76</v>
      </c>
      <c r="G47">
        <v>3.95</v>
      </c>
      <c r="H47">
        <v>3.78</v>
      </c>
      <c r="I47">
        <v>3.79</v>
      </c>
      <c r="J47">
        <v>3.6</v>
      </c>
      <c r="K47">
        <v>3.52</v>
      </c>
      <c r="L47">
        <v>3.41</v>
      </c>
      <c r="M47">
        <v>3.73</v>
      </c>
      <c r="N47">
        <v>3.47</v>
      </c>
    </row>
    <row r="48" spans="1:14" hidden="1" x14ac:dyDescent="0.25">
      <c r="A48" t="s">
        <v>296</v>
      </c>
      <c r="B48">
        <v>2.5499999999999998</v>
      </c>
      <c r="C48">
        <v>2.95</v>
      </c>
      <c r="D48">
        <v>3.28</v>
      </c>
      <c r="F48">
        <v>3.75</v>
      </c>
      <c r="G48">
        <v>3.92</v>
      </c>
      <c r="H48">
        <v>3.75</v>
      </c>
      <c r="I48">
        <v>3.75</v>
      </c>
      <c r="J48">
        <v>3.58</v>
      </c>
      <c r="K48">
        <v>3.53</v>
      </c>
      <c r="L48">
        <v>3.42</v>
      </c>
      <c r="M48">
        <v>3.75</v>
      </c>
      <c r="N48">
        <v>3.51</v>
      </c>
    </row>
    <row r="49" spans="1:14" hidden="1" x14ac:dyDescent="0.25">
      <c r="A49" s="55">
        <v>44904</v>
      </c>
      <c r="B49">
        <v>2.62</v>
      </c>
      <c r="C49">
        <v>2.93</v>
      </c>
      <c r="D49">
        <v>3.17</v>
      </c>
      <c r="F49">
        <v>3.56</v>
      </c>
      <c r="G49">
        <v>3.7</v>
      </c>
      <c r="H49">
        <v>3.58</v>
      </c>
      <c r="I49">
        <v>3.6</v>
      </c>
      <c r="J49">
        <v>3.47</v>
      </c>
      <c r="K49">
        <v>3.45</v>
      </c>
      <c r="L49">
        <v>3.37</v>
      </c>
      <c r="M49">
        <v>3.76</v>
      </c>
      <c r="N49">
        <v>3.53</v>
      </c>
    </row>
    <row r="50" spans="1:14" hidden="1" x14ac:dyDescent="0.25">
      <c r="A50" s="55">
        <v>44813</v>
      </c>
      <c r="B50">
        <v>2.57</v>
      </c>
      <c r="C50">
        <v>2.88</v>
      </c>
      <c r="D50">
        <v>3.08</v>
      </c>
      <c r="F50">
        <v>3.52</v>
      </c>
      <c r="G50">
        <v>3.67</v>
      </c>
      <c r="H50">
        <v>3.56</v>
      </c>
      <c r="I50">
        <v>3.61</v>
      </c>
      <c r="J50">
        <v>3.45</v>
      </c>
      <c r="K50">
        <v>3.42</v>
      </c>
      <c r="L50">
        <v>3.33</v>
      </c>
      <c r="M50">
        <v>3.71</v>
      </c>
      <c r="N50">
        <v>3.47</v>
      </c>
    </row>
    <row r="51" spans="1:14" hidden="1" x14ac:dyDescent="0.25">
      <c r="A51" s="55">
        <v>44782</v>
      </c>
      <c r="B51">
        <v>2.57</v>
      </c>
      <c r="C51">
        <v>2.86</v>
      </c>
      <c r="D51">
        <v>3.06</v>
      </c>
      <c r="F51">
        <v>3.44</v>
      </c>
      <c r="G51">
        <v>3.6</v>
      </c>
      <c r="H51">
        <v>3.48</v>
      </c>
      <c r="I51">
        <v>3.54</v>
      </c>
      <c r="J51">
        <v>3.39</v>
      </c>
      <c r="K51">
        <v>3.37</v>
      </c>
      <c r="L51">
        <v>3.29</v>
      </c>
      <c r="M51">
        <v>3.69</v>
      </c>
      <c r="N51">
        <v>3.45</v>
      </c>
    </row>
    <row r="52" spans="1:14" hidden="1" x14ac:dyDescent="0.25">
      <c r="A52" s="55">
        <v>44751</v>
      </c>
      <c r="B52">
        <v>2.2999999999999998</v>
      </c>
      <c r="C52">
        <v>2.8</v>
      </c>
      <c r="D52">
        <v>3.07</v>
      </c>
      <c r="F52">
        <v>3.42</v>
      </c>
      <c r="G52">
        <v>3.6</v>
      </c>
      <c r="H52">
        <v>3.45</v>
      </c>
      <c r="I52">
        <v>3.5</v>
      </c>
      <c r="J52">
        <v>3.37</v>
      </c>
      <c r="K52">
        <v>3.35</v>
      </c>
      <c r="L52">
        <v>3.27</v>
      </c>
      <c r="M52">
        <v>3.67</v>
      </c>
      <c r="N52">
        <v>3.42</v>
      </c>
    </row>
    <row r="53" spans="1:14" hidden="1" x14ac:dyDescent="0.25">
      <c r="A53" s="55">
        <v>44721</v>
      </c>
      <c r="B53">
        <v>2.44</v>
      </c>
      <c r="C53">
        <v>2.82</v>
      </c>
      <c r="D53">
        <v>3.04</v>
      </c>
      <c r="F53">
        <v>3.4</v>
      </c>
      <c r="G53">
        <v>3.61</v>
      </c>
      <c r="H53">
        <v>3.5</v>
      </c>
      <c r="I53">
        <v>3.55</v>
      </c>
      <c r="J53">
        <v>3.43</v>
      </c>
      <c r="K53">
        <v>3.41</v>
      </c>
      <c r="L53">
        <v>3.33</v>
      </c>
      <c r="M53">
        <v>3.74</v>
      </c>
      <c r="N53">
        <v>3.49</v>
      </c>
    </row>
    <row r="54" spans="1:14" hidden="1" x14ac:dyDescent="0.25">
      <c r="A54" s="55">
        <v>44601</v>
      </c>
      <c r="B54">
        <v>2.4900000000000002</v>
      </c>
      <c r="C54">
        <v>2.79</v>
      </c>
      <c r="D54">
        <v>2.94</v>
      </c>
      <c r="F54">
        <v>3.33</v>
      </c>
      <c r="G54">
        <v>3.47</v>
      </c>
      <c r="H54">
        <v>3.4</v>
      </c>
      <c r="I54">
        <v>3.44</v>
      </c>
      <c r="J54">
        <v>3.3</v>
      </c>
      <c r="K54">
        <v>3.29</v>
      </c>
      <c r="L54">
        <v>3.2</v>
      </c>
      <c r="M54">
        <v>3.61</v>
      </c>
      <c r="N54">
        <v>3.35</v>
      </c>
    </row>
    <row r="55" spans="1:14" hidden="1" x14ac:dyDescent="0.25">
      <c r="A55" s="55">
        <v>44570</v>
      </c>
      <c r="B55">
        <v>2.5299999999999998</v>
      </c>
      <c r="C55">
        <v>2.8</v>
      </c>
      <c r="D55">
        <v>2.97</v>
      </c>
      <c r="F55">
        <v>3.34</v>
      </c>
      <c r="G55">
        <v>3.51</v>
      </c>
      <c r="H55">
        <v>3.51</v>
      </c>
      <c r="I55">
        <v>3.54</v>
      </c>
      <c r="J55">
        <v>3.39</v>
      </c>
      <c r="K55">
        <v>3.36</v>
      </c>
      <c r="L55">
        <v>3.26</v>
      </c>
      <c r="M55">
        <v>3.64</v>
      </c>
      <c r="N55">
        <v>3.37</v>
      </c>
    </row>
    <row r="56" spans="1:14" hidden="1" x14ac:dyDescent="0.25">
      <c r="A56" t="s">
        <v>295</v>
      </c>
      <c r="B56">
        <v>2.4</v>
      </c>
      <c r="C56">
        <v>2.72</v>
      </c>
      <c r="D56">
        <v>2.96</v>
      </c>
      <c r="F56">
        <v>3.32</v>
      </c>
      <c r="G56">
        <v>3.5</v>
      </c>
      <c r="H56">
        <v>3.45</v>
      </c>
      <c r="I56">
        <v>3.46</v>
      </c>
      <c r="J56">
        <v>3.3</v>
      </c>
      <c r="K56">
        <v>3.25</v>
      </c>
      <c r="L56">
        <v>3.15</v>
      </c>
      <c r="M56">
        <v>3.53</v>
      </c>
      <c r="N56">
        <v>3.27</v>
      </c>
    </row>
    <row r="57" spans="1:14" hidden="1" x14ac:dyDescent="0.25">
      <c r="A57" t="s">
        <v>294</v>
      </c>
      <c r="B57">
        <v>2.4300000000000002</v>
      </c>
      <c r="C57">
        <v>2.73</v>
      </c>
      <c r="D57">
        <v>2.97</v>
      </c>
      <c r="F57">
        <v>3.31</v>
      </c>
      <c r="G57">
        <v>3.48</v>
      </c>
      <c r="H57">
        <v>3.46</v>
      </c>
      <c r="I57">
        <v>3.47</v>
      </c>
      <c r="J57">
        <v>3.27</v>
      </c>
      <c r="K57">
        <v>3.22</v>
      </c>
      <c r="L57">
        <v>3.11</v>
      </c>
      <c r="M57">
        <v>3.49</v>
      </c>
      <c r="N57">
        <v>3.23</v>
      </c>
    </row>
    <row r="58" spans="1:14" hidden="1" x14ac:dyDescent="0.25">
      <c r="A58" t="s">
        <v>293</v>
      </c>
      <c r="B58">
        <v>2.4500000000000002</v>
      </c>
      <c r="C58">
        <v>2.75</v>
      </c>
      <c r="D58">
        <v>2.97</v>
      </c>
      <c r="F58">
        <v>3.32</v>
      </c>
      <c r="G58">
        <v>3.43</v>
      </c>
      <c r="H58">
        <v>3.42</v>
      </c>
      <c r="I58">
        <v>3.45</v>
      </c>
      <c r="J58">
        <v>3.27</v>
      </c>
      <c r="K58">
        <v>3.21</v>
      </c>
      <c r="L58">
        <v>3.12</v>
      </c>
      <c r="M58">
        <v>3.5</v>
      </c>
      <c r="N58">
        <v>3.25</v>
      </c>
    </row>
    <row r="59" spans="1:14" hidden="1" x14ac:dyDescent="0.25">
      <c r="A59" t="s">
        <v>292</v>
      </c>
      <c r="B59">
        <v>2.39</v>
      </c>
      <c r="C59">
        <v>2.69</v>
      </c>
      <c r="D59">
        <v>2.89</v>
      </c>
      <c r="F59">
        <v>3.26</v>
      </c>
      <c r="G59">
        <v>3.36</v>
      </c>
      <c r="H59">
        <v>3.37</v>
      </c>
      <c r="I59">
        <v>3.4</v>
      </c>
      <c r="J59">
        <v>3.2</v>
      </c>
      <c r="K59">
        <v>3.14</v>
      </c>
      <c r="L59">
        <v>3.04</v>
      </c>
      <c r="M59">
        <v>3.44</v>
      </c>
      <c r="N59">
        <v>3.21</v>
      </c>
    </row>
    <row r="60" spans="1:14" hidden="1" x14ac:dyDescent="0.25">
      <c r="A60" t="s">
        <v>291</v>
      </c>
      <c r="B60">
        <v>2.42</v>
      </c>
      <c r="C60">
        <v>2.7</v>
      </c>
      <c r="D60">
        <v>2.88</v>
      </c>
      <c r="F60">
        <v>3.25</v>
      </c>
      <c r="G60">
        <v>3.33</v>
      </c>
      <c r="H60">
        <v>3.35</v>
      </c>
      <c r="I60">
        <v>3.37</v>
      </c>
      <c r="J60">
        <v>3.15</v>
      </c>
      <c r="K60">
        <v>3.11</v>
      </c>
      <c r="L60">
        <v>3.03</v>
      </c>
      <c r="M60">
        <v>3.47</v>
      </c>
      <c r="N60">
        <v>3.25</v>
      </c>
    </row>
    <row r="61" spans="1:14" hidden="1" x14ac:dyDescent="0.25">
      <c r="A61" t="s">
        <v>290</v>
      </c>
      <c r="B61">
        <v>2.29</v>
      </c>
      <c r="C61">
        <v>2.62</v>
      </c>
      <c r="D61">
        <v>2.82</v>
      </c>
      <c r="F61">
        <v>3.28</v>
      </c>
      <c r="G61">
        <v>3.35</v>
      </c>
      <c r="H61">
        <v>3.36</v>
      </c>
      <c r="I61">
        <v>3.4</v>
      </c>
      <c r="J61">
        <v>3.2</v>
      </c>
      <c r="K61">
        <v>3.2</v>
      </c>
      <c r="L61">
        <v>3.11</v>
      </c>
      <c r="M61">
        <v>3.55</v>
      </c>
      <c r="N61">
        <v>3.32</v>
      </c>
    </row>
    <row r="62" spans="1:14" hidden="1" x14ac:dyDescent="0.25">
      <c r="A62" t="s">
        <v>289</v>
      </c>
      <c r="B62">
        <v>2.2799999999999998</v>
      </c>
      <c r="C62">
        <v>2.6</v>
      </c>
      <c r="D62">
        <v>2.8</v>
      </c>
      <c r="F62">
        <v>3.21</v>
      </c>
      <c r="G62">
        <v>3.29</v>
      </c>
      <c r="H62">
        <v>3.29</v>
      </c>
      <c r="I62">
        <v>3.35</v>
      </c>
      <c r="J62">
        <v>3.18</v>
      </c>
      <c r="K62">
        <v>3.14</v>
      </c>
      <c r="L62">
        <v>3.05</v>
      </c>
      <c r="M62">
        <v>3.49</v>
      </c>
      <c r="N62">
        <v>3.26</v>
      </c>
    </row>
    <row r="63" spans="1:14" hidden="1" x14ac:dyDescent="0.25">
      <c r="A63" t="s">
        <v>288</v>
      </c>
      <c r="B63">
        <v>2.27</v>
      </c>
      <c r="C63">
        <v>2.6</v>
      </c>
      <c r="D63">
        <v>2.82</v>
      </c>
      <c r="F63">
        <v>3.23</v>
      </c>
      <c r="G63">
        <v>3.32</v>
      </c>
      <c r="H63">
        <v>3.32</v>
      </c>
      <c r="I63">
        <v>3.36</v>
      </c>
      <c r="J63">
        <v>3.17</v>
      </c>
      <c r="K63">
        <v>3.12</v>
      </c>
      <c r="L63">
        <v>3.03</v>
      </c>
      <c r="M63">
        <v>3.48</v>
      </c>
      <c r="N63">
        <v>3.24</v>
      </c>
    </row>
    <row r="64" spans="1:14" hidden="1" x14ac:dyDescent="0.25">
      <c r="A64" t="s">
        <v>287</v>
      </c>
      <c r="B64">
        <v>2.23</v>
      </c>
      <c r="C64">
        <v>2.6</v>
      </c>
      <c r="D64">
        <v>2.74</v>
      </c>
      <c r="F64">
        <v>3.16</v>
      </c>
      <c r="G64">
        <v>3.26</v>
      </c>
      <c r="H64">
        <v>3.25</v>
      </c>
      <c r="I64">
        <v>3.28</v>
      </c>
      <c r="J64">
        <v>3.11</v>
      </c>
      <c r="K64">
        <v>3.06</v>
      </c>
      <c r="L64">
        <v>2.98</v>
      </c>
      <c r="M64">
        <v>3.44</v>
      </c>
      <c r="N64">
        <v>3.22</v>
      </c>
    </row>
    <row r="65" spans="1:14" hidden="1" x14ac:dyDescent="0.25">
      <c r="A65" t="s">
        <v>286</v>
      </c>
      <c r="B65">
        <v>2.23</v>
      </c>
      <c r="C65">
        <v>2.56</v>
      </c>
      <c r="D65">
        <v>2.71</v>
      </c>
      <c r="F65">
        <v>3.12</v>
      </c>
      <c r="G65">
        <v>3.24</v>
      </c>
      <c r="H65">
        <v>3.22</v>
      </c>
      <c r="I65">
        <v>3.23</v>
      </c>
      <c r="J65">
        <v>3.02</v>
      </c>
      <c r="K65">
        <v>2.97</v>
      </c>
      <c r="L65">
        <v>2.88</v>
      </c>
      <c r="M65">
        <v>3.35</v>
      </c>
      <c r="N65">
        <v>3.14</v>
      </c>
    </row>
    <row r="66" spans="1:14" hidden="1" x14ac:dyDescent="0.25">
      <c r="A66" t="s">
        <v>285</v>
      </c>
      <c r="B66">
        <v>2.2200000000000002</v>
      </c>
      <c r="C66">
        <v>2.5099999999999998</v>
      </c>
      <c r="D66">
        <v>2.68</v>
      </c>
      <c r="F66">
        <v>3.15</v>
      </c>
      <c r="G66">
        <v>3.27</v>
      </c>
      <c r="H66">
        <v>3.28</v>
      </c>
      <c r="I66">
        <v>3.27</v>
      </c>
      <c r="J66">
        <v>3.04</v>
      </c>
      <c r="K66">
        <v>2.99</v>
      </c>
      <c r="L66">
        <v>2.89</v>
      </c>
      <c r="M66">
        <v>3.37</v>
      </c>
      <c r="N66">
        <v>3.15</v>
      </c>
    </row>
    <row r="67" spans="1:14" hidden="1" x14ac:dyDescent="0.25">
      <c r="A67" t="s">
        <v>284</v>
      </c>
      <c r="B67">
        <v>2.2599999999999998</v>
      </c>
      <c r="C67">
        <v>2.5099999999999998</v>
      </c>
      <c r="D67">
        <v>2.7</v>
      </c>
      <c r="F67">
        <v>3.12</v>
      </c>
      <c r="G67">
        <v>3.26</v>
      </c>
      <c r="H67">
        <v>3.25</v>
      </c>
      <c r="I67">
        <v>3.19</v>
      </c>
      <c r="J67">
        <v>2.95</v>
      </c>
      <c r="K67">
        <v>2.9</v>
      </c>
      <c r="L67">
        <v>2.82</v>
      </c>
      <c r="M67">
        <v>3.31</v>
      </c>
      <c r="N67">
        <v>3.11</v>
      </c>
    </row>
    <row r="68" spans="1:14" hidden="1" x14ac:dyDescent="0.25">
      <c r="A68" t="s">
        <v>283</v>
      </c>
      <c r="B68">
        <v>2.27</v>
      </c>
      <c r="C68">
        <v>2.5299999999999998</v>
      </c>
      <c r="D68">
        <v>2.72</v>
      </c>
      <c r="F68">
        <v>3.13</v>
      </c>
      <c r="G68">
        <v>3.23</v>
      </c>
      <c r="H68">
        <v>3.2</v>
      </c>
      <c r="I68">
        <v>3.14</v>
      </c>
      <c r="J68">
        <v>2.91</v>
      </c>
      <c r="K68">
        <v>2.86</v>
      </c>
      <c r="L68">
        <v>2.79</v>
      </c>
      <c r="M68">
        <v>3.31</v>
      </c>
      <c r="N68">
        <v>3.1</v>
      </c>
    </row>
    <row r="69" spans="1:14" hidden="1" x14ac:dyDescent="0.25">
      <c r="A69" s="55">
        <v>44903</v>
      </c>
      <c r="B69">
        <v>2.23</v>
      </c>
      <c r="C69">
        <v>2.5</v>
      </c>
      <c r="D69">
        <v>2.63</v>
      </c>
      <c r="F69">
        <v>3.13</v>
      </c>
      <c r="G69">
        <v>3.26</v>
      </c>
      <c r="H69">
        <v>3.25</v>
      </c>
      <c r="I69">
        <v>3.18</v>
      </c>
      <c r="J69">
        <v>2.97</v>
      </c>
      <c r="K69">
        <v>2.92</v>
      </c>
      <c r="L69">
        <v>2.84</v>
      </c>
      <c r="M69">
        <v>3.34</v>
      </c>
      <c r="N69">
        <v>3.12</v>
      </c>
    </row>
    <row r="70" spans="1:14" hidden="1" x14ac:dyDescent="0.25">
      <c r="A70" s="55">
        <v>44873</v>
      </c>
      <c r="B70">
        <v>2.2400000000000002</v>
      </c>
      <c r="C70">
        <v>2.5099999999999998</v>
      </c>
      <c r="D70">
        <v>2.62</v>
      </c>
      <c r="F70">
        <v>3.08</v>
      </c>
      <c r="G70">
        <v>3.25</v>
      </c>
      <c r="H70">
        <v>3.23</v>
      </c>
      <c r="I70">
        <v>3.16</v>
      </c>
      <c r="J70">
        <v>2.98</v>
      </c>
      <c r="K70">
        <v>2.94</v>
      </c>
      <c r="L70">
        <v>2.87</v>
      </c>
      <c r="M70">
        <v>3.38</v>
      </c>
      <c r="N70">
        <v>3.15</v>
      </c>
    </row>
    <row r="71" spans="1:14" hidden="1" x14ac:dyDescent="0.25">
      <c r="A71" s="55">
        <v>44842</v>
      </c>
      <c r="B71">
        <v>2.2400000000000002</v>
      </c>
      <c r="C71">
        <v>2.4300000000000002</v>
      </c>
      <c r="D71">
        <v>2.65</v>
      </c>
      <c r="F71">
        <v>3.13</v>
      </c>
      <c r="G71">
        <v>3.26</v>
      </c>
      <c r="H71">
        <v>3.23</v>
      </c>
      <c r="I71">
        <v>3.13</v>
      </c>
      <c r="J71">
        <v>2.93</v>
      </c>
      <c r="K71">
        <v>2.86</v>
      </c>
      <c r="L71">
        <v>2.78</v>
      </c>
      <c r="M71">
        <v>3.27</v>
      </c>
      <c r="N71">
        <v>3.04</v>
      </c>
    </row>
    <row r="72" spans="1:14" hidden="1" x14ac:dyDescent="0.25">
      <c r="A72" s="55">
        <v>44812</v>
      </c>
      <c r="B72">
        <v>2.23</v>
      </c>
      <c r="C72">
        <v>2.4300000000000002</v>
      </c>
      <c r="D72">
        <v>2.67</v>
      </c>
      <c r="F72">
        <v>3.16</v>
      </c>
      <c r="G72">
        <v>3.33</v>
      </c>
      <c r="H72">
        <v>3.28</v>
      </c>
      <c r="I72">
        <v>3.2</v>
      </c>
      <c r="J72">
        <v>2.97</v>
      </c>
      <c r="K72">
        <v>2.89</v>
      </c>
      <c r="L72">
        <v>2.8</v>
      </c>
      <c r="M72">
        <v>3.24</v>
      </c>
      <c r="N72">
        <v>3.01</v>
      </c>
    </row>
    <row r="73" spans="1:14" hidden="1" x14ac:dyDescent="0.25">
      <c r="A73" s="55">
        <v>44781</v>
      </c>
      <c r="B73">
        <v>2.23</v>
      </c>
      <c r="C73">
        <v>2.4300000000000002</v>
      </c>
      <c r="D73">
        <v>2.65</v>
      </c>
      <c r="F73">
        <v>3.15</v>
      </c>
      <c r="G73">
        <v>3.3</v>
      </c>
      <c r="H73">
        <v>3.21</v>
      </c>
      <c r="I73">
        <v>3.14</v>
      </c>
      <c r="J73">
        <v>2.91</v>
      </c>
      <c r="K73">
        <v>2.85</v>
      </c>
      <c r="L73">
        <v>2.77</v>
      </c>
      <c r="M73">
        <v>3.22</v>
      </c>
      <c r="N73">
        <v>3</v>
      </c>
    </row>
    <row r="74" spans="1:14" hidden="1" x14ac:dyDescent="0.25">
      <c r="A74" s="55">
        <v>44689</v>
      </c>
      <c r="B74">
        <v>2.21</v>
      </c>
      <c r="C74">
        <v>2.39</v>
      </c>
      <c r="D74">
        <v>2.58</v>
      </c>
      <c r="F74">
        <v>3.1</v>
      </c>
      <c r="G74">
        <v>3.29</v>
      </c>
      <c r="H74">
        <v>3.24</v>
      </c>
      <c r="I74">
        <v>3.18</v>
      </c>
      <c r="J74">
        <v>2.97</v>
      </c>
      <c r="K74">
        <v>2.91</v>
      </c>
      <c r="L74">
        <v>2.83</v>
      </c>
      <c r="M74">
        <v>3.27</v>
      </c>
      <c r="N74">
        <v>3.06</v>
      </c>
    </row>
    <row r="75" spans="1:14" hidden="1" x14ac:dyDescent="0.25">
      <c r="A75" s="55">
        <v>44659</v>
      </c>
      <c r="B75">
        <v>2.19</v>
      </c>
      <c r="C75">
        <v>2.36</v>
      </c>
      <c r="D75">
        <v>2.5</v>
      </c>
      <c r="F75">
        <v>2.98</v>
      </c>
      <c r="G75">
        <v>3.11</v>
      </c>
      <c r="H75">
        <v>3.03</v>
      </c>
      <c r="I75">
        <v>2.95</v>
      </c>
      <c r="J75">
        <v>2.76</v>
      </c>
      <c r="K75">
        <v>2.73</v>
      </c>
      <c r="L75">
        <v>2.68</v>
      </c>
      <c r="M75">
        <v>3.15</v>
      </c>
      <c r="N75">
        <v>2.97</v>
      </c>
    </row>
    <row r="76" spans="1:14" hidden="1" x14ac:dyDescent="0.25">
      <c r="A76" s="55">
        <v>44628</v>
      </c>
      <c r="B76">
        <v>2.2000000000000002</v>
      </c>
      <c r="C76">
        <v>2.29</v>
      </c>
      <c r="D76">
        <v>2.52</v>
      </c>
      <c r="F76">
        <v>3</v>
      </c>
      <c r="G76">
        <v>3.14</v>
      </c>
      <c r="H76">
        <v>3.1</v>
      </c>
      <c r="I76">
        <v>3.04</v>
      </c>
      <c r="J76">
        <v>2.86</v>
      </c>
      <c r="K76">
        <v>2.81</v>
      </c>
      <c r="L76">
        <v>2.73</v>
      </c>
      <c r="M76">
        <v>3.17</v>
      </c>
      <c r="N76">
        <v>2.96</v>
      </c>
    </row>
    <row r="77" spans="1:14" hidden="1" x14ac:dyDescent="0.25">
      <c r="A77" s="55">
        <v>44600</v>
      </c>
      <c r="B77">
        <v>2.2200000000000002</v>
      </c>
      <c r="C77">
        <v>2.33</v>
      </c>
      <c r="D77">
        <v>2.56</v>
      </c>
      <c r="F77">
        <v>3</v>
      </c>
      <c r="G77">
        <v>3.09</v>
      </c>
      <c r="H77">
        <v>3.06</v>
      </c>
      <c r="I77">
        <v>3.02</v>
      </c>
      <c r="J77">
        <v>2.85</v>
      </c>
      <c r="K77">
        <v>2.82</v>
      </c>
      <c r="L77">
        <v>2.75</v>
      </c>
      <c r="M77">
        <v>3.22</v>
      </c>
      <c r="N77">
        <v>3</v>
      </c>
    </row>
    <row r="78" spans="1:14" hidden="1" x14ac:dyDescent="0.25">
      <c r="A78" s="55">
        <v>44569</v>
      </c>
      <c r="B78">
        <v>2.2200000000000002</v>
      </c>
      <c r="C78">
        <v>2.33</v>
      </c>
      <c r="D78">
        <v>2.56</v>
      </c>
      <c r="F78">
        <v>2.96</v>
      </c>
      <c r="G78">
        <v>2.98</v>
      </c>
      <c r="H78">
        <v>2.9</v>
      </c>
      <c r="I78">
        <v>2.82</v>
      </c>
      <c r="J78">
        <v>2.66</v>
      </c>
      <c r="K78">
        <v>2.64</v>
      </c>
      <c r="L78">
        <v>2.6</v>
      </c>
      <c r="M78">
        <v>3.12</v>
      </c>
      <c r="N78">
        <v>2.92</v>
      </c>
    </row>
    <row r="79" spans="1:14" hidden="1" x14ac:dyDescent="0.25">
      <c r="A79" t="s">
        <v>282</v>
      </c>
      <c r="B79">
        <v>2.2200000000000002</v>
      </c>
      <c r="C79">
        <v>2.2799999999999998</v>
      </c>
      <c r="D79">
        <v>2.41</v>
      </c>
      <c r="F79">
        <v>2.91</v>
      </c>
      <c r="G79">
        <v>2.98</v>
      </c>
      <c r="H79">
        <v>2.89</v>
      </c>
      <c r="I79">
        <v>2.83</v>
      </c>
      <c r="J79">
        <v>2.7</v>
      </c>
      <c r="K79">
        <v>2.7</v>
      </c>
      <c r="L79">
        <v>2.67</v>
      </c>
      <c r="M79">
        <v>3.2</v>
      </c>
      <c r="N79">
        <v>3</v>
      </c>
    </row>
    <row r="80" spans="1:14" hidden="1" x14ac:dyDescent="0.25">
      <c r="A80" t="s">
        <v>281</v>
      </c>
      <c r="B80">
        <v>2.2000000000000002</v>
      </c>
      <c r="C80">
        <v>2.2999999999999998</v>
      </c>
      <c r="D80">
        <v>2.42</v>
      </c>
      <c r="F80">
        <v>2.9</v>
      </c>
      <c r="G80">
        <v>2.93</v>
      </c>
      <c r="H80">
        <v>2.85</v>
      </c>
      <c r="I80">
        <v>2.81</v>
      </c>
      <c r="J80">
        <v>2.69</v>
      </c>
      <c r="K80">
        <v>2.69</v>
      </c>
      <c r="L80">
        <v>2.68</v>
      </c>
      <c r="M80">
        <v>3.23</v>
      </c>
      <c r="N80">
        <v>3.02</v>
      </c>
    </row>
    <row r="81" spans="1:14" hidden="1" x14ac:dyDescent="0.25">
      <c r="A81" t="s">
        <v>280</v>
      </c>
      <c r="B81">
        <v>2.14</v>
      </c>
      <c r="C81">
        <v>2.2999999999999998</v>
      </c>
      <c r="D81">
        <v>2.44</v>
      </c>
      <c r="F81">
        <v>2.93</v>
      </c>
      <c r="G81">
        <v>3</v>
      </c>
      <c r="H81">
        <v>2.96</v>
      </c>
      <c r="I81">
        <v>2.93</v>
      </c>
      <c r="J81">
        <v>2.82</v>
      </c>
      <c r="K81">
        <v>2.83</v>
      </c>
      <c r="L81">
        <v>2.78</v>
      </c>
      <c r="M81">
        <v>3.26</v>
      </c>
      <c r="N81">
        <v>3.03</v>
      </c>
    </row>
    <row r="82" spans="1:14" hidden="1" x14ac:dyDescent="0.25">
      <c r="A82" t="s">
        <v>279</v>
      </c>
      <c r="B82">
        <v>2.17</v>
      </c>
      <c r="C82">
        <v>2.35</v>
      </c>
      <c r="D82">
        <v>2.5499999999999998</v>
      </c>
      <c r="F82">
        <v>3.01</v>
      </c>
      <c r="G82">
        <v>3.06</v>
      </c>
      <c r="H82">
        <v>3.02</v>
      </c>
      <c r="I82">
        <v>3.01</v>
      </c>
      <c r="J82">
        <v>2.89</v>
      </c>
      <c r="K82">
        <v>2.88</v>
      </c>
      <c r="L82">
        <v>2.81</v>
      </c>
      <c r="M82">
        <v>3.27</v>
      </c>
      <c r="N82">
        <v>3.03</v>
      </c>
    </row>
    <row r="83" spans="1:14" hidden="1" x14ac:dyDescent="0.25">
      <c r="A83" t="s">
        <v>278</v>
      </c>
      <c r="B83">
        <v>2.14</v>
      </c>
      <c r="C83">
        <v>2.31</v>
      </c>
      <c r="D83">
        <v>2.62</v>
      </c>
      <c r="F83">
        <v>3.06</v>
      </c>
      <c r="G83">
        <v>3.07</v>
      </c>
      <c r="H83">
        <v>3</v>
      </c>
      <c r="I83">
        <v>2.98</v>
      </c>
      <c r="J83">
        <v>2.89</v>
      </c>
      <c r="K83">
        <v>2.89</v>
      </c>
      <c r="L83">
        <v>2.81</v>
      </c>
      <c r="M83">
        <v>3.28</v>
      </c>
      <c r="N83">
        <v>3.04</v>
      </c>
    </row>
    <row r="84" spans="1:14" hidden="1" x14ac:dyDescent="0.25">
      <c r="A84" t="s">
        <v>277</v>
      </c>
      <c r="B84">
        <v>2.15</v>
      </c>
      <c r="C84">
        <v>2.29</v>
      </c>
      <c r="D84">
        <v>2.4900000000000002</v>
      </c>
      <c r="F84">
        <v>2.97</v>
      </c>
      <c r="G84">
        <v>3.01</v>
      </c>
      <c r="H84">
        <v>2.98</v>
      </c>
      <c r="I84">
        <v>2.93</v>
      </c>
      <c r="J84">
        <v>2.87</v>
      </c>
      <c r="K84">
        <v>2.85</v>
      </c>
      <c r="L84">
        <v>2.77</v>
      </c>
      <c r="M84">
        <v>3.23</v>
      </c>
      <c r="N84">
        <v>3</v>
      </c>
    </row>
    <row r="85" spans="1:14" hidden="1" x14ac:dyDescent="0.25">
      <c r="A85" t="s">
        <v>276</v>
      </c>
      <c r="B85">
        <v>2.15</v>
      </c>
      <c r="C85">
        <v>2.2999999999999998</v>
      </c>
      <c r="D85">
        <v>2.48</v>
      </c>
      <c r="F85">
        <v>3</v>
      </c>
      <c r="G85">
        <v>3.11</v>
      </c>
      <c r="H85">
        <v>3.1</v>
      </c>
      <c r="I85">
        <v>3.07</v>
      </c>
      <c r="J85">
        <v>3</v>
      </c>
      <c r="K85">
        <v>2.99</v>
      </c>
      <c r="L85">
        <v>2.91</v>
      </c>
      <c r="M85">
        <v>3.33</v>
      </c>
      <c r="N85">
        <v>3.08</v>
      </c>
    </row>
    <row r="86" spans="1:14" hidden="1" x14ac:dyDescent="0.25">
      <c r="A86" t="s">
        <v>275</v>
      </c>
      <c r="B86">
        <v>1.92</v>
      </c>
      <c r="C86">
        <v>2.29</v>
      </c>
      <c r="D86">
        <v>2.5099999999999998</v>
      </c>
      <c r="F86">
        <v>3.04</v>
      </c>
      <c r="G86">
        <v>3.18</v>
      </c>
      <c r="H86">
        <v>3.25</v>
      </c>
      <c r="I86">
        <v>3.25</v>
      </c>
      <c r="J86">
        <v>3.18</v>
      </c>
      <c r="K86">
        <v>3.15</v>
      </c>
      <c r="L86">
        <v>3.04</v>
      </c>
      <c r="M86">
        <v>3.43</v>
      </c>
      <c r="N86">
        <v>3.17</v>
      </c>
    </row>
    <row r="87" spans="1:14" hidden="1" x14ac:dyDescent="0.25">
      <c r="A87" t="s">
        <v>274</v>
      </c>
      <c r="B87">
        <v>1.93</v>
      </c>
      <c r="C87">
        <v>2.29</v>
      </c>
      <c r="D87">
        <v>2.52</v>
      </c>
      <c r="F87">
        <v>3.06</v>
      </c>
      <c r="G87">
        <v>3.18</v>
      </c>
      <c r="H87">
        <v>3.23</v>
      </c>
      <c r="I87">
        <v>3.22</v>
      </c>
      <c r="J87">
        <v>3.14</v>
      </c>
      <c r="K87">
        <v>3.11</v>
      </c>
      <c r="L87">
        <v>3.01</v>
      </c>
      <c r="M87">
        <v>3.42</v>
      </c>
      <c r="N87">
        <v>3.17</v>
      </c>
    </row>
    <row r="88" spans="1:14" hidden="1" x14ac:dyDescent="0.25">
      <c r="A88" t="s">
        <v>273</v>
      </c>
      <c r="B88">
        <v>1.96</v>
      </c>
      <c r="C88">
        <v>2.2799999999999998</v>
      </c>
      <c r="D88">
        <v>2.5</v>
      </c>
      <c r="F88">
        <v>3.02</v>
      </c>
      <c r="G88">
        <v>3.13</v>
      </c>
      <c r="H88">
        <v>3.15</v>
      </c>
      <c r="I88">
        <v>3.15</v>
      </c>
      <c r="J88">
        <v>3.06</v>
      </c>
      <c r="K88">
        <v>3.05</v>
      </c>
      <c r="L88">
        <v>2.96</v>
      </c>
      <c r="M88">
        <v>3.39</v>
      </c>
      <c r="N88">
        <v>3.14</v>
      </c>
    </row>
    <row r="89" spans="1:14" hidden="1" x14ac:dyDescent="0.25">
      <c r="A89" t="s">
        <v>272</v>
      </c>
      <c r="B89">
        <v>1.98</v>
      </c>
      <c r="C89">
        <v>2.2599999999999998</v>
      </c>
      <c r="D89">
        <v>2.37</v>
      </c>
      <c r="F89">
        <v>2.94</v>
      </c>
      <c r="G89">
        <v>3.12</v>
      </c>
      <c r="H89">
        <v>3.13</v>
      </c>
      <c r="I89">
        <v>3.14</v>
      </c>
      <c r="J89">
        <v>3.05</v>
      </c>
      <c r="K89">
        <v>3.03</v>
      </c>
      <c r="L89">
        <v>2.93</v>
      </c>
      <c r="M89">
        <v>3.34</v>
      </c>
      <c r="N89">
        <v>3.1</v>
      </c>
    </row>
    <row r="90" spans="1:14" hidden="1" x14ac:dyDescent="0.25">
      <c r="A90" t="s">
        <v>271</v>
      </c>
      <c r="B90">
        <v>1.99</v>
      </c>
      <c r="C90">
        <v>2.3199999999999998</v>
      </c>
      <c r="D90">
        <v>2.4</v>
      </c>
      <c r="F90">
        <v>2.93</v>
      </c>
      <c r="G90">
        <v>3.16</v>
      </c>
      <c r="H90">
        <v>3.15</v>
      </c>
      <c r="I90">
        <v>3.16</v>
      </c>
      <c r="J90">
        <v>3.06</v>
      </c>
      <c r="K90">
        <v>3.05</v>
      </c>
      <c r="L90">
        <v>2.96</v>
      </c>
      <c r="M90">
        <v>3.36</v>
      </c>
      <c r="N90">
        <v>3.11</v>
      </c>
    </row>
    <row r="91" spans="1:14" x14ac:dyDescent="0.25">
      <c r="A91" t="s">
        <v>270</v>
      </c>
      <c r="B91">
        <v>1.78</v>
      </c>
      <c r="C91">
        <v>2.2000000000000002</v>
      </c>
      <c r="D91">
        <v>2.39</v>
      </c>
      <c r="F91">
        <v>2.96</v>
      </c>
      <c r="G91">
        <v>3.21</v>
      </c>
      <c r="H91">
        <v>3.13</v>
      </c>
      <c r="I91">
        <v>3.14</v>
      </c>
      <c r="J91">
        <v>3.02</v>
      </c>
      <c r="K91">
        <v>3</v>
      </c>
      <c r="L91">
        <v>2.91</v>
      </c>
      <c r="M91">
        <v>3.35</v>
      </c>
      <c r="N91">
        <v>3.08</v>
      </c>
    </row>
    <row r="92" spans="1:14" hidden="1" x14ac:dyDescent="0.25">
      <c r="A92" s="55">
        <v>44902</v>
      </c>
      <c r="B92">
        <v>1.63</v>
      </c>
      <c r="C92">
        <v>2.0099999999999998</v>
      </c>
      <c r="D92">
        <v>2.2200000000000002</v>
      </c>
      <c r="F92">
        <v>2.78</v>
      </c>
      <c r="G92">
        <v>3.07</v>
      </c>
      <c r="H92">
        <v>3.03</v>
      </c>
      <c r="I92">
        <v>3.07</v>
      </c>
      <c r="J92">
        <v>3.01</v>
      </c>
      <c r="K92">
        <v>3.01</v>
      </c>
      <c r="L92">
        <v>2.96</v>
      </c>
      <c r="M92">
        <v>3.37</v>
      </c>
      <c r="N92">
        <v>3.13</v>
      </c>
    </row>
    <row r="93" spans="1:14" hidden="1" x14ac:dyDescent="0.25">
      <c r="A93" s="55">
        <v>44872</v>
      </c>
      <c r="B93">
        <v>1.58</v>
      </c>
      <c r="C93">
        <v>1.95</v>
      </c>
      <c r="D93">
        <v>2.1800000000000002</v>
      </c>
      <c r="F93">
        <v>2.79</v>
      </c>
      <c r="G93">
        <v>2.97</v>
      </c>
      <c r="H93">
        <v>3.07</v>
      </c>
      <c r="I93">
        <v>3.09</v>
      </c>
      <c r="J93">
        <v>3.05</v>
      </c>
      <c r="K93">
        <v>3.06</v>
      </c>
      <c r="L93">
        <v>2.99</v>
      </c>
      <c r="M93">
        <v>3.43</v>
      </c>
      <c r="N93">
        <v>3.18</v>
      </c>
    </row>
    <row r="94" spans="1:14" hidden="1" x14ac:dyDescent="0.25">
      <c r="A94" s="55">
        <v>44780</v>
      </c>
      <c r="B94">
        <v>1.57</v>
      </c>
      <c r="C94">
        <v>1.92</v>
      </c>
      <c r="D94">
        <v>1.98</v>
      </c>
      <c r="F94">
        <v>2.68</v>
      </c>
      <c r="G94">
        <v>2.96</v>
      </c>
      <c r="H94">
        <v>3.12</v>
      </c>
      <c r="I94">
        <v>3.14</v>
      </c>
      <c r="J94">
        <v>3.13</v>
      </c>
      <c r="K94">
        <v>3.16</v>
      </c>
      <c r="L94">
        <v>3.09</v>
      </c>
      <c r="M94">
        <v>3.53</v>
      </c>
      <c r="N94">
        <v>3.27</v>
      </c>
    </row>
    <row r="95" spans="1:14" hidden="1" x14ac:dyDescent="0.25">
      <c r="A95" s="55">
        <v>44749</v>
      </c>
      <c r="B95">
        <v>1.55</v>
      </c>
      <c r="C95">
        <v>1.9</v>
      </c>
      <c r="D95">
        <v>1.95</v>
      </c>
      <c r="F95">
        <v>2.64</v>
      </c>
      <c r="G95">
        <v>2.87</v>
      </c>
      <c r="H95">
        <v>3.03</v>
      </c>
      <c r="I95">
        <v>3.05</v>
      </c>
      <c r="J95">
        <v>3.05</v>
      </c>
      <c r="K95">
        <v>3.07</v>
      </c>
      <c r="L95">
        <v>3.01</v>
      </c>
      <c r="M95">
        <v>3.45</v>
      </c>
      <c r="N95">
        <v>3.2</v>
      </c>
    </row>
    <row r="96" spans="1:14" hidden="1" x14ac:dyDescent="0.25">
      <c r="A96" s="55">
        <v>44719</v>
      </c>
      <c r="B96">
        <v>1.36</v>
      </c>
      <c r="C96">
        <v>1.7</v>
      </c>
      <c r="D96">
        <v>1.9</v>
      </c>
      <c r="F96">
        <v>2.62</v>
      </c>
      <c r="G96">
        <v>2.82</v>
      </c>
      <c r="H96">
        <v>2.97</v>
      </c>
      <c r="I96">
        <v>2.99</v>
      </c>
      <c r="J96">
        <v>2.96</v>
      </c>
      <c r="K96">
        <v>2.99</v>
      </c>
      <c r="L96">
        <v>2.93</v>
      </c>
      <c r="M96">
        <v>3.42</v>
      </c>
      <c r="N96">
        <v>3.14</v>
      </c>
    </row>
    <row r="97" spans="1:14" hidden="1" x14ac:dyDescent="0.25">
      <c r="A97" s="55">
        <v>44688</v>
      </c>
      <c r="B97">
        <v>1.33</v>
      </c>
      <c r="C97">
        <v>1.71</v>
      </c>
      <c r="D97">
        <v>1.9</v>
      </c>
      <c r="F97">
        <v>2.59</v>
      </c>
      <c r="G97">
        <v>2.77</v>
      </c>
      <c r="H97">
        <v>2.82</v>
      </c>
      <c r="I97">
        <v>2.82</v>
      </c>
      <c r="J97">
        <v>2.82</v>
      </c>
      <c r="K97">
        <v>2.87</v>
      </c>
      <c r="L97">
        <v>2.82</v>
      </c>
      <c r="M97">
        <v>3.31</v>
      </c>
      <c r="N97">
        <v>3.05</v>
      </c>
    </row>
    <row r="98" spans="1:14" hidden="1" x14ac:dyDescent="0.25">
      <c r="A98" s="55">
        <v>44568</v>
      </c>
      <c r="B98">
        <v>1.27</v>
      </c>
      <c r="C98">
        <v>1.68</v>
      </c>
      <c r="D98">
        <v>1.73</v>
      </c>
      <c r="F98">
        <v>2.52</v>
      </c>
      <c r="G98">
        <v>2.79</v>
      </c>
      <c r="H98">
        <v>2.84</v>
      </c>
      <c r="I98">
        <v>2.85</v>
      </c>
      <c r="J98">
        <v>2.88</v>
      </c>
      <c r="K98">
        <v>2.92</v>
      </c>
      <c r="L98">
        <v>2.88</v>
      </c>
      <c r="M98">
        <v>3.35</v>
      </c>
      <c r="N98">
        <v>3.11</v>
      </c>
    </row>
    <row r="99" spans="1:14" hidden="1" x14ac:dyDescent="0.25">
      <c r="A99" t="s">
        <v>269</v>
      </c>
      <c r="B99">
        <v>1.28</v>
      </c>
      <c r="C99">
        <v>1.68</v>
      </c>
      <c r="D99">
        <v>1.72</v>
      </c>
      <c r="F99">
        <v>2.5099999999999998</v>
      </c>
      <c r="G99">
        <v>2.8</v>
      </c>
      <c r="H99">
        <v>2.92</v>
      </c>
      <c r="I99">
        <v>2.99</v>
      </c>
      <c r="J99">
        <v>3.01</v>
      </c>
      <c r="K99">
        <v>3.04</v>
      </c>
      <c r="L99">
        <v>2.98</v>
      </c>
      <c r="M99">
        <v>3.38</v>
      </c>
      <c r="N99">
        <v>3.14</v>
      </c>
    </row>
    <row r="100" spans="1:14" hidden="1" x14ac:dyDescent="0.25">
      <c r="A100" t="s">
        <v>268</v>
      </c>
      <c r="B100">
        <v>1.1200000000000001</v>
      </c>
      <c r="C100">
        <v>1.53</v>
      </c>
      <c r="D100">
        <v>1.78</v>
      </c>
      <c r="F100">
        <v>2.5499999999999998</v>
      </c>
      <c r="G100">
        <v>2.88</v>
      </c>
      <c r="H100">
        <v>3.06</v>
      </c>
      <c r="I100">
        <v>3.13</v>
      </c>
      <c r="J100">
        <v>3.15</v>
      </c>
      <c r="K100">
        <v>3.17</v>
      </c>
      <c r="L100">
        <v>3.1</v>
      </c>
      <c r="M100">
        <v>3.46</v>
      </c>
      <c r="N100">
        <v>3.22</v>
      </c>
    </row>
    <row r="101" spans="1:14" hidden="1" x14ac:dyDescent="0.25">
      <c r="A101" t="s">
        <v>267</v>
      </c>
      <c r="B101">
        <v>1.1200000000000001</v>
      </c>
      <c r="C101">
        <v>1.59</v>
      </c>
      <c r="D101">
        <v>1.79</v>
      </c>
      <c r="F101">
        <v>2.5499999999999998</v>
      </c>
      <c r="G101">
        <v>2.88</v>
      </c>
      <c r="H101">
        <v>3.1</v>
      </c>
      <c r="I101">
        <v>3.21</v>
      </c>
      <c r="J101">
        <v>3.25</v>
      </c>
      <c r="K101">
        <v>3.27</v>
      </c>
      <c r="L101">
        <v>3.2</v>
      </c>
      <c r="M101">
        <v>3.55</v>
      </c>
      <c r="N101">
        <v>3.3</v>
      </c>
    </row>
    <row r="102" spans="1:14" hidden="1" x14ac:dyDescent="0.25">
      <c r="A102" t="s">
        <v>266</v>
      </c>
      <c r="B102">
        <v>1.1599999999999999</v>
      </c>
      <c r="C102">
        <v>1.57</v>
      </c>
      <c r="D102">
        <v>1.79</v>
      </c>
      <c r="F102">
        <v>2.56</v>
      </c>
      <c r="G102">
        <v>2.89</v>
      </c>
      <c r="H102">
        <v>3.08</v>
      </c>
      <c r="I102">
        <v>3.21</v>
      </c>
      <c r="J102">
        <v>3.24</v>
      </c>
      <c r="K102">
        <v>3.27</v>
      </c>
      <c r="L102">
        <v>3.2</v>
      </c>
      <c r="M102">
        <v>3.56</v>
      </c>
      <c r="N102">
        <v>3.31</v>
      </c>
    </row>
    <row r="103" spans="1:14" hidden="1" x14ac:dyDescent="0.25">
      <c r="A103" t="s">
        <v>265</v>
      </c>
      <c r="B103">
        <v>1.19</v>
      </c>
      <c r="C103">
        <v>1.6</v>
      </c>
      <c r="D103">
        <v>1.73</v>
      </c>
      <c r="F103">
        <v>2.5099999999999998</v>
      </c>
      <c r="G103">
        <v>2.83</v>
      </c>
      <c r="H103">
        <v>3.04</v>
      </c>
      <c r="I103">
        <v>3.13</v>
      </c>
      <c r="J103">
        <v>3.18</v>
      </c>
      <c r="K103">
        <v>3.19</v>
      </c>
      <c r="L103">
        <v>3.13</v>
      </c>
      <c r="M103">
        <v>3.51</v>
      </c>
      <c r="N103">
        <v>3.26</v>
      </c>
    </row>
    <row r="104" spans="1:14" hidden="1" x14ac:dyDescent="0.25">
      <c r="A104" t="s">
        <v>264</v>
      </c>
      <c r="B104">
        <v>1.1200000000000001</v>
      </c>
      <c r="C104">
        <v>1.54</v>
      </c>
      <c r="D104">
        <v>1.65</v>
      </c>
      <c r="F104">
        <v>2.44</v>
      </c>
      <c r="G104">
        <v>2.78</v>
      </c>
      <c r="H104">
        <v>3.01</v>
      </c>
      <c r="I104">
        <v>3.12</v>
      </c>
      <c r="J104">
        <v>3.14</v>
      </c>
      <c r="K104">
        <v>3.16</v>
      </c>
      <c r="L104">
        <v>3.09</v>
      </c>
      <c r="M104">
        <v>3.45</v>
      </c>
      <c r="N104">
        <v>3.21</v>
      </c>
    </row>
    <row r="105" spans="1:14" hidden="1" x14ac:dyDescent="0.25">
      <c r="A105" t="s">
        <v>263</v>
      </c>
      <c r="B105">
        <v>0.98</v>
      </c>
      <c r="C105">
        <v>1.42</v>
      </c>
      <c r="D105">
        <v>1.61</v>
      </c>
      <c r="F105">
        <v>2.4</v>
      </c>
      <c r="G105">
        <v>2.79</v>
      </c>
      <c r="H105">
        <v>3.06</v>
      </c>
      <c r="I105">
        <v>3.2</v>
      </c>
      <c r="J105">
        <v>3.22</v>
      </c>
      <c r="K105">
        <v>3.24</v>
      </c>
      <c r="L105">
        <v>3.16</v>
      </c>
      <c r="M105">
        <v>3.49</v>
      </c>
      <c r="N105">
        <v>3.25</v>
      </c>
    </row>
    <row r="106" spans="1:14" hidden="1" x14ac:dyDescent="0.25">
      <c r="A106" t="s">
        <v>262</v>
      </c>
      <c r="B106">
        <v>1.08</v>
      </c>
      <c r="C106">
        <v>1.48</v>
      </c>
      <c r="D106">
        <v>1.7</v>
      </c>
      <c r="F106">
        <v>2.46</v>
      </c>
      <c r="G106">
        <v>2.92</v>
      </c>
      <c r="H106">
        <v>3.21</v>
      </c>
      <c r="I106">
        <v>3.35</v>
      </c>
      <c r="J106">
        <v>3.38</v>
      </c>
      <c r="K106">
        <v>3.39</v>
      </c>
      <c r="L106">
        <v>3.31</v>
      </c>
      <c r="M106">
        <v>3.63</v>
      </c>
      <c r="N106">
        <v>3.39</v>
      </c>
    </row>
    <row r="107" spans="1:14" hidden="1" x14ac:dyDescent="0.25">
      <c r="A107" t="s">
        <v>261</v>
      </c>
      <c r="B107">
        <v>1.1499999999999999</v>
      </c>
      <c r="C107">
        <v>1.5</v>
      </c>
      <c r="D107">
        <v>1.63</v>
      </c>
      <c r="F107">
        <v>2.25</v>
      </c>
      <c r="G107">
        <v>2.86</v>
      </c>
      <c r="H107">
        <v>3.17</v>
      </c>
      <c r="I107">
        <v>3.35</v>
      </c>
      <c r="J107">
        <v>3.34</v>
      </c>
      <c r="K107">
        <v>3.34</v>
      </c>
      <c r="L107">
        <v>3.25</v>
      </c>
      <c r="M107">
        <v>3.55</v>
      </c>
      <c r="N107">
        <v>3.3</v>
      </c>
    </row>
    <row r="108" spans="1:14" hidden="1" x14ac:dyDescent="0.25">
      <c r="A108" t="s">
        <v>260</v>
      </c>
      <c r="B108">
        <v>1.19</v>
      </c>
      <c r="C108">
        <v>1.47</v>
      </c>
      <c r="D108">
        <v>1.59</v>
      </c>
      <c r="F108">
        <v>2.2400000000000002</v>
      </c>
      <c r="G108">
        <v>2.88</v>
      </c>
      <c r="H108">
        <v>3.14</v>
      </c>
      <c r="I108">
        <v>3.33</v>
      </c>
      <c r="J108">
        <v>3.35</v>
      </c>
      <c r="K108">
        <v>3.36</v>
      </c>
      <c r="L108">
        <v>3.28</v>
      </c>
      <c r="M108">
        <v>3.59</v>
      </c>
      <c r="N108">
        <v>3.35</v>
      </c>
    </row>
    <row r="109" spans="1:14" hidden="1" x14ac:dyDescent="0.25">
      <c r="A109" t="s">
        <v>259</v>
      </c>
      <c r="B109">
        <v>1.21</v>
      </c>
      <c r="C109">
        <v>1.56</v>
      </c>
      <c r="D109">
        <v>1.74</v>
      </c>
      <c r="F109">
        <v>2.3199999999999998</v>
      </c>
      <c r="G109">
        <v>2.93</v>
      </c>
      <c r="H109">
        <v>3.2</v>
      </c>
      <c r="I109">
        <v>3.35</v>
      </c>
      <c r="J109">
        <v>3.38</v>
      </c>
      <c r="K109">
        <v>3.39</v>
      </c>
      <c r="L109">
        <v>3.33</v>
      </c>
      <c r="M109">
        <v>3.64</v>
      </c>
      <c r="N109">
        <v>3.39</v>
      </c>
    </row>
    <row r="110" spans="1:14" hidden="1" x14ac:dyDescent="0.25">
      <c r="A110" t="s">
        <v>258</v>
      </c>
      <c r="B110">
        <v>1.19</v>
      </c>
      <c r="C110">
        <v>1.55</v>
      </c>
      <c r="D110">
        <v>1.83</v>
      </c>
      <c r="F110">
        <v>2.4300000000000002</v>
      </c>
      <c r="G110">
        <v>3.15</v>
      </c>
      <c r="H110">
        <v>3.45</v>
      </c>
      <c r="I110">
        <v>3.6</v>
      </c>
      <c r="J110">
        <v>3.61</v>
      </c>
      <c r="K110">
        <v>3.6</v>
      </c>
      <c r="L110">
        <v>3.49</v>
      </c>
      <c r="M110">
        <v>3.72</v>
      </c>
      <c r="N110">
        <v>3.45</v>
      </c>
    </row>
    <row r="111" spans="1:14" hidden="1" x14ac:dyDescent="0.25">
      <c r="A111" t="s">
        <v>257</v>
      </c>
      <c r="B111">
        <v>1.1299999999999999</v>
      </c>
      <c r="C111">
        <v>1.45</v>
      </c>
      <c r="D111">
        <v>1.73</v>
      </c>
      <c r="F111">
        <v>2.25</v>
      </c>
      <c r="G111">
        <v>2.89</v>
      </c>
      <c r="H111">
        <v>3.4</v>
      </c>
      <c r="I111">
        <v>3.56</v>
      </c>
      <c r="J111">
        <v>3.56</v>
      </c>
      <c r="K111">
        <v>3.53</v>
      </c>
      <c r="L111">
        <v>3.43</v>
      </c>
      <c r="M111">
        <v>3.68</v>
      </c>
      <c r="N111">
        <v>3.42</v>
      </c>
    </row>
    <row r="112" spans="1:14" hidden="1" x14ac:dyDescent="0.25">
      <c r="A112" s="55">
        <v>44840</v>
      </c>
      <c r="B112">
        <v>1.1000000000000001</v>
      </c>
      <c r="C112">
        <v>1.25</v>
      </c>
      <c r="D112">
        <v>1.39</v>
      </c>
      <c r="F112">
        <v>1.98</v>
      </c>
      <c r="G112">
        <v>2.58</v>
      </c>
      <c r="H112">
        <v>3.06</v>
      </c>
      <c r="I112">
        <v>3.21</v>
      </c>
      <c r="J112">
        <v>3.25</v>
      </c>
      <c r="K112">
        <v>3.24</v>
      </c>
      <c r="L112">
        <v>3.15</v>
      </c>
      <c r="M112">
        <v>3.45</v>
      </c>
      <c r="N112">
        <v>3.2</v>
      </c>
    </row>
    <row r="113" spans="1:14" hidden="1" x14ac:dyDescent="0.25">
      <c r="A113" s="55">
        <v>44810</v>
      </c>
      <c r="B113">
        <v>1.05</v>
      </c>
      <c r="C113">
        <v>1.17</v>
      </c>
      <c r="D113">
        <v>1.3</v>
      </c>
      <c r="F113">
        <v>1.81</v>
      </c>
      <c r="G113">
        <v>2.35</v>
      </c>
      <c r="H113">
        <v>2.83</v>
      </c>
      <c r="I113">
        <v>2.99</v>
      </c>
      <c r="J113">
        <v>3.07</v>
      </c>
      <c r="K113">
        <v>3.08</v>
      </c>
      <c r="L113">
        <v>3.04</v>
      </c>
      <c r="M113">
        <v>3.4</v>
      </c>
      <c r="N113">
        <v>3.18</v>
      </c>
    </row>
    <row r="114" spans="1:14" hidden="1" x14ac:dyDescent="0.25">
      <c r="A114" s="55">
        <v>44779</v>
      </c>
      <c r="B114">
        <v>0.89</v>
      </c>
      <c r="C114">
        <v>1.1000000000000001</v>
      </c>
      <c r="D114">
        <v>1.28</v>
      </c>
      <c r="F114">
        <v>1.77</v>
      </c>
      <c r="G114">
        <v>2.29</v>
      </c>
      <c r="H114">
        <v>2.78</v>
      </c>
      <c r="I114">
        <v>2.94</v>
      </c>
      <c r="J114">
        <v>3.03</v>
      </c>
      <c r="K114">
        <v>3.06</v>
      </c>
      <c r="L114">
        <v>3.03</v>
      </c>
      <c r="M114">
        <v>3.4</v>
      </c>
      <c r="N114">
        <v>3.18</v>
      </c>
    </row>
    <row r="115" spans="1:14" hidden="1" x14ac:dyDescent="0.25">
      <c r="A115" s="55">
        <v>44748</v>
      </c>
      <c r="B115">
        <v>0.87</v>
      </c>
      <c r="C115">
        <v>1.08</v>
      </c>
      <c r="D115">
        <v>1.26</v>
      </c>
      <c r="F115">
        <v>1.75</v>
      </c>
      <c r="G115">
        <v>2.2599999999999998</v>
      </c>
      <c r="H115">
        <v>2.75</v>
      </c>
      <c r="I115">
        <v>2.91</v>
      </c>
      <c r="J115">
        <v>2.99</v>
      </c>
      <c r="K115">
        <v>3.02</v>
      </c>
      <c r="L115">
        <v>2.98</v>
      </c>
      <c r="M115">
        <v>3.35</v>
      </c>
      <c r="N115">
        <v>3.13</v>
      </c>
    </row>
    <row r="116" spans="1:14" hidden="1" x14ac:dyDescent="0.25">
      <c r="A116" s="55">
        <v>44718</v>
      </c>
      <c r="B116">
        <v>0.88</v>
      </c>
      <c r="C116">
        <v>1.07</v>
      </c>
      <c r="D116">
        <v>1.26</v>
      </c>
      <c r="F116">
        <v>1.74</v>
      </c>
      <c r="G116">
        <v>2.23</v>
      </c>
      <c r="H116">
        <v>2.73</v>
      </c>
      <c r="I116">
        <v>2.94</v>
      </c>
      <c r="J116">
        <v>3.03</v>
      </c>
      <c r="K116">
        <v>3.07</v>
      </c>
      <c r="L116">
        <v>3.04</v>
      </c>
      <c r="M116">
        <v>3.41</v>
      </c>
      <c r="N116">
        <v>3.19</v>
      </c>
    </row>
    <row r="117" spans="1:14" hidden="1" x14ac:dyDescent="0.25">
      <c r="A117" s="55">
        <v>44626</v>
      </c>
      <c r="B117">
        <v>0.87</v>
      </c>
      <c r="C117">
        <v>1.05</v>
      </c>
      <c r="D117">
        <v>1.21</v>
      </c>
      <c r="F117">
        <v>1.68</v>
      </c>
      <c r="G117">
        <v>2.1800000000000002</v>
      </c>
      <c r="H117">
        <v>2.66</v>
      </c>
      <c r="I117">
        <v>2.87</v>
      </c>
      <c r="J117">
        <v>2.95</v>
      </c>
      <c r="K117">
        <v>2.99</v>
      </c>
      <c r="L117">
        <v>2.96</v>
      </c>
      <c r="M117">
        <v>3.33</v>
      </c>
      <c r="N117">
        <v>3.11</v>
      </c>
    </row>
    <row r="118" spans="1:14" hidden="1" x14ac:dyDescent="0.25">
      <c r="A118" s="55">
        <v>44598</v>
      </c>
      <c r="B118">
        <v>0.85</v>
      </c>
      <c r="C118">
        <v>1.05</v>
      </c>
      <c r="D118">
        <v>1.17</v>
      </c>
      <c r="F118">
        <v>1.64</v>
      </c>
      <c r="G118">
        <v>2.15</v>
      </c>
      <c r="H118">
        <v>2.65</v>
      </c>
      <c r="I118">
        <v>2.83</v>
      </c>
      <c r="J118">
        <v>2.92</v>
      </c>
      <c r="K118">
        <v>2.95</v>
      </c>
      <c r="L118">
        <v>2.92</v>
      </c>
      <c r="M118">
        <v>3.3</v>
      </c>
      <c r="N118">
        <v>3.09</v>
      </c>
    </row>
    <row r="119" spans="1:14" hidden="1" x14ac:dyDescent="0.25">
      <c r="A119" s="55">
        <v>44567</v>
      </c>
      <c r="B119">
        <v>0.77</v>
      </c>
      <c r="C119">
        <v>0.9</v>
      </c>
      <c r="D119">
        <v>1.1499999999999999</v>
      </c>
      <c r="F119">
        <v>1.63</v>
      </c>
      <c r="G119">
        <v>2.16</v>
      </c>
      <c r="H119">
        <v>2.66</v>
      </c>
      <c r="I119">
        <v>2.84</v>
      </c>
      <c r="J119">
        <v>2.94</v>
      </c>
      <c r="K119">
        <v>2.98</v>
      </c>
      <c r="L119">
        <v>2.94</v>
      </c>
      <c r="M119">
        <v>3.31</v>
      </c>
      <c r="N119">
        <v>3.09</v>
      </c>
    </row>
    <row r="120" spans="1:14" hidden="1" x14ac:dyDescent="0.25">
      <c r="A120" t="s">
        <v>256</v>
      </c>
      <c r="B120">
        <v>0.73</v>
      </c>
      <c r="C120">
        <v>0.89</v>
      </c>
      <c r="D120">
        <v>1.1599999999999999</v>
      </c>
      <c r="F120">
        <v>1.64</v>
      </c>
      <c r="G120">
        <v>2.08</v>
      </c>
      <c r="H120">
        <v>2.5299999999999998</v>
      </c>
      <c r="I120">
        <v>2.71</v>
      </c>
      <c r="J120">
        <v>2.81</v>
      </c>
      <c r="K120">
        <v>2.87</v>
      </c>
      <c r="L120">
        <v>2.85</v>
      </c>
      <c r="M120">
        <v>3.28</v>
      </c>
      <c r="N120">
        <v>3.07</v>
      </c>
    </row>
    <row r="121" spans="1:14" hidden="1" x14ac:dyDescent="0.25">
      <c r="A121" t="s">
        <v>255</v>
      </c>
      <c r="B121">
        <v>0.69</v>
      </c>
      <c r="C121">
        <v>0.91</v>
      </c>
      <c r="D121">
        <v>1.08</v>
      </c>
      <c r="F121">
        <v>1.54</v>
      </c>
      <c r="G121">
        <v>2.0099999999999998</v>
      </c>
      <c r="H121">
        <v>2.4700000000000002</v>
      </c>
      <c r="I121">
        <v>2.64</v>
      </c>
      <c r="J121">
        <v>2.71</v>
      </c>
      <c r="K121">
        <v>2.76</v>
      </c>
      <c r="L121">
        <v>2.74</v>
      </c>
      <c r="M121">
        <v>3.16</v>
      </c>
      <c r="N121">
        <v>2.97</v>
      </c>
    </row>
    <row r="122" spans="1:14" hidden="1" x14ac:dyDescent="0.25">
      <c r="A122" t="s">
        <v>254</v>
      </c>
      <c r="B122">
        <v>0.71</v>
      </c>
      <c r="C122">
        <v>0.9</v>
      </c>
      <c r="D122">
        <v>1.07</v>
      </c>
      <c r="F122">
        <v>1.52</v>
      </c>
      <c r="G122">
        <v>1.99</v>
      </c>
      <c r="H122">
        <v>2.46</v>
      </c>
      <c r="I122">
        <v>2.63</v>
      </c>
      <c r="J122">
        <v>2.7</v>
      </c>
      <c r="K122">
        <v>2.75</v>
      </c>
      <c r="L122">
        <v>2.75</v>
      </c>
      <c r="M122">
        <v>3.18</v>
      </c>
      <c r="N122">
        <v>2.99</v>
      </c>
    </row>
    <row r="123" spans="1:14" hidden="1" x14ac:dyDescent="0.25">
      <c r="A123" t="s">
        <v>253</v>
      </c>
      <c r="B123">
        <v>0.57999999999999996</v>
      </c>
      <c r="C123">
        <v>0.88</v>
      </c>
      <c r="D123">
        <v>1.06</v>
      </c>
      <c r="F123">
        <v>1.52</v>
      </c>
      <c r="G123">
        <v>2.0099999999999998</v>
      </c>
      <c r="H123">
        <v>2.48</v>
      </c>
      <c r="I123">
        <v>2.63</v>
      </c>
      <c r="J123">
        <v>2.71</v>
      </c>
      <c r="K123">
        <v>2.76</v>
      </c>
      <c r="L123">
        <v>2.75</v>
      </c>
      <c r="M123">
        <v>3.14</v>
      </c>
      <c r="N123">
        <v>2.97</v>
      </c>
    </row>
    <row r="124" spans="1:14" hidden="1" x14ac:dyDescent="0.25">
      <c r="A124" t="s">
        <v>252</v>
      </c>
      <c r="B124">
        <v>0.55000000000000004</v>
      </c>
      <c r="C124">
        <v>0.88</v>
      </c>
      <c r="D124">
        <v>1.06</v>
      </c>
      <c r="F124">
        <v>1.53</v>
      </c>
      <c r="G124">
        <v>2.02</v>
      </c>
      <c r="H124">
        <v>2.5</v>
      </c>
      <c r="I124">
        <v>2.66</v>
      </c>
      <c r="J124">
        <v>2.76</v>
      </c>
      <c r="K124">
        <v>2.8</v>
      </c>
      <c r="L124">
        <v>2.76</v>
      </c>
      <c r="M124">
        <v>3.16</v>
      </c>
      <c r="N124">
        <v>2.98</v>
      </c>
    </row>
    <row r="125" spans="1:14" hidden="1" x14ac:dyDescent="0.25">
      <c r="A125" t="s">
        <v>251</v>
      </c>
      <c r="B125">
        <v>0.55000000000000004</v>
      </c>
      <c r="C125">
        <v>0.9</v>
      </c>
      <c r="D125">
        <v>1.07</v>
      </c>
      <c r="F125">
        <v>1.57</v>
      </c>
      <c r="G125">
        <v>2.09</v>
      </c>
      <c r="H125">
        <v>2.65</v>
      </c>
      <c r="I125">
        <v>2.8</v>
      </c>
      <c r="J125">
        <v>2.88</v>
      </c>
      <c r="K125">
        <v>2.9</v>
      </c>
      <c r="L125">
        <v>2.86</v>
      </c>
      <c r="M125">
        <v>3.26</v>
      </c>
      <c r="N125">
        <v>3.08</v>
      </c>
    </row>
    <row r="126" spans="1:14" hidden="1" x14ac:dyDescent="0.25">
      <c r="A126" t="s">
        <v>250</v>
      </c>
      <c r="B126">
        <v>0.63</v>
      </c>
      <c r="C126">
        <v>0.87</v>
      </c>
      <c r="D126">
        <v>1.03</v>
      </c>
      <c r="F126">
        <v>1.51</v>
      </c>
      <c r="G126">
        <v>2.0699999999999998</v>
      </c>
      <c r="H126">
        <v>2.6</v>
      </c>
      <c r="I126">
        <v>2.73</v>
      </c>
      <c r="J126">
        <v>2.8</v>
      </c>
      <c r="K126">
        <v>2.82</v>
      </c>
      <c r="L126">
        <v>2.78</v>
      </c>
      <c r="M126">
        <v>3.17</v>
      </c>
      <c r="N126">
        <v>2.99</v>
      </c>
    </row>
    <row r="127" spans="1:14" hidden="1" x14ac:dyDescent="0.25">
      <c r="A127" t="s">
        <v>249</v>
      </c>
      <c r="B127">
        <v>0.65</v>
      </c>
      <c r="C127">
        <v>0.91</v>
      </c>
      <c r="D127">
        <v>1.05</v>
      </c>
      <c r="F127">
        <v>1.52</v>
      </c>
      <c r="G127">
        <v>2.11</v>
      </c>
      <c r="H127">
        <v>2.63</v>
      </c>
      <c r="I127">
        <v>2.78</v>
      </c>
      <c r="J127">
        <v>2.84</v>
      </c>
      <c r="K127">
        <v>2.87</v>
      </c>
      <c r="L127">
        <v>2.84</v>
      </c>
      <c r="M127">
        <v>3.24</v>
      </c>
      <c r="N127">
        <v>3.05</v>
      </c>
    </row>
    <row r="128" spans="1:14" hidden="1" x14ac:dyDescent="0.25">
      <c r="A128" t="s">
        <v>248</v>
      </c>
      <c r="B128">
        <v>0.56000000000000005</v>
      </c>
      <c r="C128">
        <v>0.85</v>
      </c>
      <c r="D128">
        <v>1.03</v>
      </c>
      <c r="F128">
        <v>1.56</v>
      </c>
      <c r="G128">
        <v>2.16</v>
      </c>
      <c r="H128">
        <v>2.68</v>
      </c>
      <c r="I128">
        <v>2.84</v>
      </c>
      <c r="J128">
        <v>2.89</v>
      </c>
      <c r="K128">
        <v>2.91</v>
      </c>
      <c r="L128">
        <v>2.89</v>
      </c>
      <c r="M128">
        <v>3.24</v>
      </c>
      <c r="N128">
        <v>3.07</v>
      </c>
    </row>
    <row r="129" spans="1:14" hidden="1" x14ac:dyDescent="0.25">
      <c r="A129" t="s">
        <v>247</v>
      </c>
      <c r="B129">
        <v>0.61</v>
      </c>
      <c r="C129">
        <v>0.85</v>
      </c>
      <c r="D129">
        <v>1.06</v>
      </c>
      <c r="F129">
        <v>1.57</v>
      </c>
      <c r="G129">
        <v>2.16</v>
      </c>
      <c r="H129">
        <v>2.71</v>
      </c>
      <c r="I129">
        <v>2.89</v>
      </c>
      <c r="J129">
        <v>2.96</v>
      </c>
      <c r="K129">
        <v>3</v>
      </c>
      <c r="L129">
        <v>2.98</v>
      </c>
      <c r="M129">
        <v>3.36</v>
      </c>
      <c r="N129">
        <v>3.17</v>
      </c>
    </row>
    <row r="130" spans="1:14" hidden="1" x14ac:dyDescent="0.25">
      <c r="A130" t="s">
        <v>246</v>
      </c>
      <c r="B130">
        <v>0.64</v>
      </c>
      <c r="C130">
        <v>0.85</v>
      </c>
      <c r="D130">
        <v>1.07</v>
      </c>
      <c r="F130">
        <v>1.54</v>
      </c>
      <c r="G130">
        <v>2.0699999999999998</v>
      </c>
      <c r="H130">
        <v>2.58</v>
      </c>
      <c r="I130">
        <v>2.75</v>
      </c>
      <c r="J130">
        <v>2.83</v>
      </c>
      <c r="K130">
        <v>2.89</v>
      </c>
      <c r="L130">
        <v>2.88</v>
      </c>
      <c r="M130">
        <v>3.3</v>
      </c>
      <c r="N130">
        <v>3.09</v>
      </c>
    </row>
    <row r="131" spans="1:14" x14ac:dyDescent="0.25">
      <c r="A131" t="s">
        <v>245</v>
      </c>
      <c r="B131">
        <v>0.67</v>
      </c>
      <c r="C131">
        <v>0.79</v>
      </c>
      <c r="D131">
        <v>1.03</v>
      </c>
      <c r="F131">
        <v>1.47</v>
      </c>
      <c r="G131">
        <v>2.04</v>
      </c>
      <c r="H131">
        <v>2.61</v>
      </c>
      <c r="I131">
        <v>2.79</v>
      </c>
      <c r="J131">
        <v>2.89</v>
      </c>
      <c r="K131">
        <v>2.95</v>
      </c>
      <c r="L131">
        <v>2.93</v>
      </c>
      <c r="M131">
        <v>3.32</v>
      </c>
      <c r="N131">
        <v>3.1</v>
      </c>
    </row>
    <row r="132" spans="1:14" hidden="1" x14ac:dyDescent="0.25">
      <c r="A132" s="55">
        <v>44900</v>
      </c>
      <c r="B132">
        <v>0.61</v>
      </c>
      <c r="C132">
        <v>0.77</v>
      </c>
      <c r="D132">
        <v>0.96</v>
      </c>
      <c r="F132">
        <v>1.44</v>
      </c>
      <c r="G132">
        <v>1.96</v>
      </c>
      <c r="H132">
        <v>2.56</v>
      </c>
      <c r="I132">
        <v>2.73</v>
      </c>
      <c r="J132">
        <v>2.81</v>
      </c>
      <c r="K132">
        <v>2.86</v>
      </c>
      <c r="L132">
        <v>2.84</v>
      </c>
      <c r="M132">
        <v>3.22</v>
      </c>
      <c r="N132">
        <v>3</v>
      </c>
    </row>
    <row r="133" spans="1:14" hidden="1" x14ac:dyDescent="0.25">
      <c r="A133" s="55">
        <v>44870</v>
      </c>
      <c r="B133">
        <v>0.59</v>
      </c>
      <c r="C133">
        <v>0.77</v>
      </c>
      <c r="D133">
        <v>0.91</v>
      </c>
      <c r="F133">
        <v>1.43</v>
      </c>
      <c r="G133">
        <v>1.99</v>
      </c>
      <c r="H133">
        <v>2.66</v>
      </c>
      <c r="I133">
        <v>2.81</v>
      </c>
      <c r="J133">
        <v>2.89</v>
      </c>
      <c r="K133">
        <v>2.94</v>
      </c>
      <c r="L133">
        <v>2.91</v>
      </c>
      <c r="M133">
        <v>3.25</v>
      </c>
      <c r="N133">
        <v>3.05</v>
      </c>
    </row>
    <row r="134" spans="1:14" hidden="1" x14ac:dyDescent="0.25">
      <c r="A134" s="55">
        <v>44839</v>
      </c>
      <c r="B134">
        <v>0.56999999999999995</v>
      </c>
      <c r="C134">
        <v>0.75</v>
      </c>
      <c r="D134">
        <v>0.89</v>
      </c>
      <c r="F134">
        <v>1.44</v>
      </c>
      <c r="G134">
        <v>2.0099999999999998</v>
      </c>
      <c r="H134">
        <v>2.62</v>
      </c>
      <c r="I134">
        <v>2.81</v>
      </c>
      <c r="J134">
        <v>2.91</v>
      </c>
      <c r="K134">
        <v>2.99</v>
      </c>
      <c r="L134">
        <v>2.99</v>
      </c>
      <c r="M134">
        <v>3.31</v>
      </c>
      <c r="N134">
        <v>3.12</v>
      </c>
    </row>
    <row r="135" spans="1:14" hidden="1" x14ac:dyDescent="0.25">
      <c r="A135" s="55">
        <v>44809</v>
      </c>
      <c r="B135">
        <v>0.51</v>
      </c>
      <c r="C135">
        <v>0.73</v>
      </c>
      <c r="D135">
        <v>0.92</v>
      </c>
      <c r="F135">
        <v>1.43</v>
      </c>
      <c r="G135">
        <v>1.99</v>
      </c>
      <c r="H135">
        <v>2.61</v>
      </c>
      <c r="I135">
        <v>2.81</v>
      </c>
      <c r="J135">
        <v>2.95</v>
      </c>
      <c r="K135">
        <v>3.04</v>
      </c>
      <c r="L135">
        <v>3.05</v>
      </c>
      <c r="M135">
        <v>3.38</v>
      </c>
      <c r="N135">
        <v>3.19</v>
      </c>
    </row>
    <row r="136" spans="1:14" hidden="1" x14ac:dyDescent="0.25">
      <c r="A136" s="55">
        <v>44717</v>
      </c>
      <c r="B136">
        <v>0.48</v>
      </c>
      <c r="C136">
        <v>0.72</v>
      </c>
      <c r="D136">
        <v>0.85</v>
      </c>
      <c r="F136">
        <v>1.41</v>
      </c>
      <c r="G136">
        <v>2.08</v>
      </c>
      <c r="H136">
        <v>2.72</v>
      </c>
      <c r="I136">
        <v>2.94</v>
      </c>
      <c r="J136">
        <v>3.06</v>
      </c>
      <c r="K136">
        <v>3.13</v>
      </c>
      <c r="L136">
        <v>3.12</v>
      </c>
      <c r="M136">
        <v>3.43</v>
      </c>
      <c r="N136">
        <v>3.23</v>
      </c>
    </row>
    <row r="137" spans="1:14" hidden="1" x14ac:dyDescent="0.25">
      <c r="A137" s="55">
        <v>44686</v>
      </c>
      <c r="B137">
        <v>0.49</v>
      </c>
      <c r="C137">
        <v>0.71</v>
      </c>
      <c r="D137">
        <v>0.85</v>
      </c>
      <c r="F137">
        <v>1.37</v>
      </c>
      <c r="G137">
        <v>2.08</v>
      </c>
      <c r="H137">
        <v>2.71</v>
      </c>
      <c r="I137">
        <v>2.91</v>
      </c>
      <c r="J137">
        <v>3.01</v>
      </c>
      <c r="K137">
        <v>3.07</v>
      </c>
      <c r="L137">
        <v>3.05</v>
      </c>
      <c r="M137">
        <v>3.35</v>
      </c>
      <c r="N137">
        <v>3.15</v>
      </c>
    </row>
    <row r="138" spans="1:14" hidden="1" x14ac:dyDescent="0.25">
      <c r="A138" s="55">
        <v>44656</v>
      </c>
      <c r="B138">
        <v>0.49</v>
      </c>
      <c r="C138">
        <v>0.74</v>
      </c>
      <c r="D138">
        <v>0.89</v>
      </c>
      <c r="F138">
        <v>1.44</v>
      </c>
      <c r="G138">
        <v>2.0699999999999998</v>
      </c>
      <c r="H138">
        <v>2.66</v>
      </c>
      <c r="I138">
        <v>2.85</v>
      </c>
      <c r="J138">
        <v>2.93</v>
      </c>
      <c r="K138">
        <v>2.97</v>
      </c>
      <c r="L138">
        <v>2.93</v>
      </c>
      <c r="M138">
        <v>3.21</v>
      </c>
      <c r="N138">
        <v>3.01</v>
      </c>
    </row>
    <row r="139" spans="1:14" hidden="1" x14ac:dyDescent="0.25">
      <c r="A139" s="55">
        <v>44625</v>
      </c>
      <c r="B139">
        <v>0.48</v>
      </c>
      <c r="C139">
        <v>0.77</v>
      </c>
      <c r="D139">
        <v>0.91</v>
      </c>
      <c r="F139">
        <v>1.45</v>
      </c>
      <c r="G139">
        <v>2.16</v>
      </c>
      <c r="H139">
        <v>2.78</v>
      </c>
      <c r="I139">
        <v>2.95</v>
      </c>
      <c r="J139">
        <v>3.01</v>
      </c>
      <c r="K139">
        <v>3.03</v>
      </c>
      <c r="L139">
        <v>2.97</v>
      </c>
      <c r="M139">
        <v>3.21</v>
      </c>
      <c r="N139">
        <v>3.03</v>
      </c>
    </row>
    <row r="140" spans="1:14" hidden="1" x14ac:dyDescent="0.25">
      <c r="A140" s="55">
        <v>44597</v>
      </c>
      <c r="B140">
        <v>0.41</v>
      </c>
      <c r="C140">
        <v>0.71</v>
      </c>
      <c r="D140">
        <v>0.9</v>
      </c>
      <c r="F140">
        <v>1.49</v>
      </c>
      <c r="G140">
        <v>2.1</v>
      </c>
      <c r="H140">
        <v>2.73</v>
      </c>
      <c r="I140">
        <v>2.93</v>
      </c>
      <c r="J140">
        <v>3.01</v>
      </c>
      <c r="K140">
        <v>3.04</v>
      </c>
      <c r="L140">
        <v>2.99</v>
      </c>
      <c r="M140">
        <v>3.26</v>
      </c>
      <c r="N140">
        <v>3.07</v>
      </c>
    </row>
    <row r="141" spans="1:14" hidden="1" x14ac:dyDescent="0.25">
      <c r="A141" t="s">
        <v>244</v>
      </c>
      <c r="B141">
        <v>0.37</v>
      </c>
      <c r="C141">
        <v>0.73</v>
      </c>
      <c r="D141">
        <v>0.85</v>
      </c>
      <c r="F141">
        <v>1.41</v>
      </c>
      <c r="G141">
        <v>2.1</v>
      </c>
      <c r="H141">
        <v>2.7</v>
      </c>
      <c r="I141">
        <v>2.87</v>
      </c>
      <c r="J141">
        <v>2.92</v>
      </c>
      <c r="K141">
        <v>2.94</v>
      </c>
      <c r="L141">
        <v>2.89</v>
      </c>
      <c r="M141">
        <v>3.14</v>
      </c>
      <c r="N141">
        <v>2.96</v>
      </c>
    </row>
    <row r="142" spans="1:14" hidden="1" x14ac:dyDescent="0.25">
      <c r="A142" t="s">
        <v>243</v>
      </c>
      <c r="B142">
        <v>0.37</v>
      </c>
      <c r="C142">
        <v>0.71</v>
      </c>
      <c r="D142">
        <v>0.82</v>
      </c>
      <c r="F142">
        <v>1.38</v>
      </c>
      <c r="G142">
        <v>2.04</v>
      </c>
      <c r="H142">
        <v>2.63</v>
      </c>
      <c r="I142">
        <v>2.8</v>
      </c>
      <c r="J142">
        <v>2.86</v>
      </c>
      <c r="K142">
        <v>2.88</v>
      </c>
      <c r="L142">
        <v>2.85</v>
      </c>
      <c r="M142">
        <v>3.1</v>
      </c>
      <c r="N142">
        <v>2.92</v>
      </c>
    </row>
    <row r="143" spans="1:14" hidden="1" x14ac:dyDescent="0.25">
      <c r="A143" t="s">
        <v>242</v>
      </c>
      <c r="B143">
        <v>0.37</v>
      </c>
      <c r="C143">
        <v>0.63</v>
      </c>
      <c r="D143">
        <v>0.82</v>
      </c>
      <c r="F143">
        <v>1.39</v>
      </c>
      <c r="G143">
        <v>1.97</v>
      </c>
      <c r="H143">
        <v>2.58</v>
      </c>
      <c r="I143">
        <v>2.75</v>
      </c>
      <c r="J143">
        <v>2.81</v>
      </c>
      <c r="K143">
        <v>2.84</v>
      </c>
      <c r="L143">
        <v>2.82</v>
      </c>
      <c r="M143">
        <v>3.08</v>
      </c>
      <c r="N143">
        <v>2.91</v>
      </c>
    </row>
    <row r="144" spans="1:14" hidden="1" x14ac:dyDescent="0.25">
      <c r="A144" t="s">
        <v>241</v>
      </c>
      <c r="B144">
        <v>0.38</v>
      </c>
      <c r="C144">
        <v>0.61</v>
      </c>
      <c r="D144">
        <v>0.83</v>
      </c>
      <c r="F144">
        <v>1.4</v>
      </c>
      <c r="G144">
        <v>1.99</v>
      </c>
      <c r="H144">
        <v>2.54</v>
      </c>
      <c r="I144">
        <v>2.72</v>
      </c>
      <c r="J144">
        <v>2.79</v>
      </c>
      <c r="K144">
        <v>2.8</v>
      </c>
      <c r="L144">
        <v>2.77</v>
      </c>
      <c r="M144">
        <v>3.03</v>
      </c>
      <c r="N144">
        <v>2.86</v>
      </c>
    </row>
    <row r="145" spans="1:14" hidden="1" x14ac:dyDescent="0.25">
      <c r="A145" t="s">
        <v>240</v>
      </c>
      <c r="B145">
        <v>0.4</v>
      </c>
      <c r="C145">
        <v>0.61</v>
      </c>
      <c r="D145">
        <v>0.91</v>
      </c>
      <c r="F145">
        <v>1.42</v>
      </c>
      <c r="G145">
        <v>2.0299999999999998</v>
      </c>
      <c r="H145">
        <v>2.63</v>
      </c>
      <c r="I145">
        <v>2.79</v>
      </c>
      <c r="J145">
        <v>2.84</v>
      </c>
      <c r="K145">
        <v>2.85</v>
      </c>
      <c r="L145">
        <v>2.81</v>
      </c>
      <c r="M145">
        <v>3.06</v>
      </c>
      <c r="N145">
        <v>2.88</v>
      </c>
    </row>
    <row r="146" spans="1:14" hidden="1" x14ac:dyDescent="0.25">
      <c r="A146" t="s">
        <v>239</v>
      </c>
      <c r="B146">
        <v>0.46</v>
      </c>
      <c r="C146">
        <v>0.64</v>
      </c>
      <c r="D146">
        <v>0.83</v>
      </c>
      <c r="F146">
        <v>1.34</v>
      </c>
      <c r="G146">
        <v>2.06</v>
      </c>
      <c r="H146">
        <v>2.72</v>
      </c>
      <c r="I146">
        <v>2.88</v>
      </c>
      <c r="J146">
        <v>2.94</v>
      </c>
      <c r="K146">
        <v>2.95</v>
      </c>
      <c r="L146">
        <v>2.9</v>
      </c>
      <c r="M146">
        <v>3.14</v>
      </c>
      <c r="N146">
        <v>2.95</v>
      </c>
    </row>
    <row r="147" spans="1:14" hidden="1" x14ac:dyDescent="0.25">
      <c r="A147" t="s">
        <v>238</v>
      </c>
      <c r="B147">
        <v>0.5</v>
      </c>
      <c r="C147">
        <v>0.65</v>
      </c>
      <c r="D147">
        <v>0.83</v>
      </c>
      <c r="F147">
        <v>1.32</v>
      </c>
      <c r="G147">
        <v>2.0099999999999998</v>
      </c>
      <c r="H147">
        <v>2.68</v>
      </c>
      <c r="I147">
        <v>2.87</v>
      </c>
      <c r="J147">
        <v>2.96</v>
      </c>
      <c r="K147">
        <v>2.96</v>
      </c>
      <c r="L147">
        <v>2.9</v>
      </c>
      <c r="M147">
        <v>3.12</v>
      </c>
      <c r="N147">
        <v>2.94</v>
      </c>
    </row>
    <row r="148" spans="1:14" hidden="1" x14ac:dyDescent="0.25">
      <c r="A148" t="s">
        <v>237</v>
      </c>
      <c r="B148">
        <v>0.35</v>
      </c>
      <c r="C148">
        <v>0.56000000000000005</v>
      </c>
      <c r="D148">
        <v>0.82</v>
      </c>
      <c r="F148">
        <v>1.29</v>
      </c>
      <c r="G148">
        <v>1.93</v>
      </c>
      <c r="H148">
        <v>2.6</v>
      </c>
      <c r="I148">
        <v>2.79</v>
      </c>
      <c r="J148">
        <v>2.87</v>
      </c>
      <c r="K148">
        <v>2.88</v>
      </c>
      <c r="L148">
        <v>2.85</v>
      </c>
      <c r="M148">
        <v>3.08</v>
      </c>
      <c r="N148">
        <v>2.9</v>
      </c>
    </row>
    <row r="149" spans="1:14" hidden="1" x14ac:dyDescent="0.25">
      <c r="A149" t="s">
        <v>236</v>
      </c>
      <c r="B149">
        <v>0.37</v>
      </c>
      <c r="C149">
        <v>0.57999999999999996</v>
      </c>
      <c r="D149">
        <v>0.81</v>
      </c>
      <c r="F149">
        <v>1.28</v>
      </c>
      <c r="G149">
        <v>1.94</v>
      </c>
      <c r="H149">
        <v>2.61</v>
      </c>
      <c r="I149">
        <v>2.81</v>
      </c>
      <c r="J149">
        <v>2.91</v>
      </c>
      <c r="K149">
        <v>2.95</v>
      </c>
      <c r="L149">
        <v>2.93</v>
      </c>
      <c r="M149">
        <v>3.19</v>
      </c>
      <c r="N149">
        <v>3.01</v>
      </c>
    </row>
    <row r="150" spans="1:14" hidden="1" x14ac:dyDescent="0.25">
      <c r="A150" t="s">
        <v>235</v>
      </c>
      <c r="B150">
        <v>0.38</v>
      </c>
      <c r="C150">
        <v>0.6</v>
      </c>
      <c r="D150">
        <v>0.81</v>
      </c>
      <c r="F150">
        <v>1.27</v>
      </c>
      <c r="G150">
        <v>1.84</v>
      </c>
      <c r="H150">
        <v>2.46</v>
      </c>
      <c r="I150">
        <v>2.68</v>
      </c>
      <c r="J150">
        <v>2.79</v>
      </c>
      <c r="K150">
        <v>2.85</v>
      </c>
      <c r="L150">
        <v>2.85</v>
      </c>
      <c r="M150">
        <v>3.12</v>
      </c>
      <c r="N150">
        <v>2.95</v>
      </c>
    </row>
    <row r="151" spans="1:14" hidden="1" x14ac:dyDescent="0.25">
      <c r="A151" t="s">
        <v>234</v>
      </c>
      <c r="B151">
        <v>0.37</v>
      </c>
      <c r="C151">
        <v>0.56999999999999995</v>
      </c>
      <c r="D151">
        <v>0.79</v>
      </c>
      <c r="F151">
        <v>1.25</v>
      </c>
      <c r="G151">
        <v>1.84</v>
      </c>
      <c r="H151">
        <v>2.4700000000000002</v>
      </c>
      <c r="I151">
        <v>2.67</v>
      </c>
      <c r="J151">
        <v>2.79</v>
      </c>
      <c r="K151">
        <v>2.84</v>
      </c>
      <c r="L151">
        <v>2.83</v>
      </c>
      <c r="M151">
        <v>3.09</v>
      </c>
      <c r="N151">
        <v>2.92</v>
      </c>
    </row>
    <row r="152" spans="1:14" hidden="1" x14ac:dyDescent="0.25">
      <c r="A152" t="s">
        <v>233</v>
      </c>
      <c r="B152">
        <v>0.26</v>
      </c>
      <c r="C152">
        <v>0.52</v>
      </c>
      <c r="D152">
        <v>0.75</v>
      </c>
      <c r="F152">
        <v>1.2</v>
      </c>
      <c r="G152">
        <v>1.78</v>
      </c>
      <c r="H152">
        <v>2.37</v>
      </c>
      <c r="I152">
        <v>2.57</v>
      </c>
      <c r="J152">
        <v>2.66</v>
      </c>
      <c r="K152">
        <v>2.71</v>
      </c>
      <c r="L152">
        <v>2.7</v>
      </c>
      <c r="M152">
        <v>2.97</v>
      </c>
      <c r="N152">
        <v>2.81</v>
      </c>
    </row>
    <row r="153" spans="1:14" hidden="1" x14ac:dyDescent="0.25">
      <c r="A153" s="55">
        <v>44899</v>
      </c>
      <c r="B153">
        <v>0.21</v>
      </c>
      <c r="C153">
        <v>0.52</v>
      </c>
      <c r="D153">
        <v>0.74</v>
      </c>
      <c r="F153">
        <v>1.2</v>
      </c>
      <c r="G153">
        <v>1.77</v>
      </c>
      <c r="H153">
        <v>2.39</v>
      </c>
      <c r="I153">
        <v>2.58</v>
      </c>
      <c r="J153">
        <v>2.66</v>
      </c>
      <c r="K153">
        <v>2.73</v>
      </c>
      <c r="L153">
        <v>2.72</v>
      </c>
      <c r="M153">
        <v>2.99</v>
      </c>
      <c r="N153">
        <v>2.82</v>
      </c>
    </row>
    <row r="154" spans="1:14" hidden="1" x14ac:dyDescent="0.25">
      <c r="A154" s="55">
        <v>44869</v>
      </c>
      <c r="B154">
        <v>0.22</v>
      </c>
      <c r="C154">
        <v>0.54</v>
      </c>
      <c r="D154">
        <v>0.77</v>
      </c>
      <c r="F154">
        <v>1.23</v>
      </c>
      <c r="G154">
        <v>1.85</v>
      </c>
      <c r="H154">
        <v>2.5</v>
      </c>
      <c r="I154">
        <v>2.73</v>
      </c>
      <c r="J154">
        <v>2.79</v>
      </c>
      <c r="K154">
        <v>2.84</v>
      </c>
      <c r="L154">
        <v>2.79</v>
      </c>
      <c r="M154">
        <v>3.02</v>
      </c>
      <c r="N154">
        <v>2.84</v>
      </c>
    </row>
    <row r="155" spans="1:14" hidden="1" x14ac:dyDescent="0.25">
      <c r="A155" s="55">
        <v>44777</v>
      </c>
      <c r="B155">
        <v>0.2</v>
      </c>
      <c r="C155">
        <v>0.49</v>
      </c>
      <c r="D155">
        <v>0.7</v>
      </c>
      <c r="F155">
        <v>1.19</v>
      </c>
      <c r="G155">
        <v>1.81</v>
      </c>
      <c r="H155">
        <v>2.5299999999999998</v>
      </c>
      <c r="I155">
        <v>2.73</v>
      </c>
      <c r="J155">
        <v>2.76</v>
      </c>
      <c r="K155">
        <v>2.79</v>
      </c>
      <c r="L155">
        <v>2.72</v>
      </c>
      <c r="M155">
        <v>2.94</v>
      </c>
      <c r="N155">
        <v>2.76</v>
      </c>
    </row>
    <row r="156" spans="1:14" hidden="1" x14ac:dyDescent="0.25">
      <c r="A156" s="55">
        <v>44746</v>
      </c>
      <c r="B156">
        <v>0.21</v>
      </c>
      <c r="C156">
        <v>0.5</v>
      </c>
      <c r="D156">
        <v>0.68</v>
      </c>
      <c r="F156">
        <v>1.1499999999999999</v>
      </c>
      <c r="G156">
        <v>1.78</v>
      </c>
      <c r="H156">
        <v>2.4700000000000002</v>
      </c>
      <c r="I156">
        <v>2.66</v>
      </c>
      <c r="J156">
        <v>2.7</v>
      </c>
      <c r="K156">
        <v>2.73</v>
      </c>
      <c r="L156">
        <v>2.66</v>
      </c>
      <c r="M156">
        <v>2.87</v>
      </c>
      <c r="N156">
        <v>2.69</v>
      </c>
    </row>
    <row r="157" spans="1:14" hidden="1" x14ac:dyDescent="0.25">
      <c r="A157" s="55">
        <v>44716</v>
      </c>
      <c r="B157">
        <v>0.21</v>
      </c>
      <c r="C157">
        <v>0.44</v>
      </c>
      <c r="D157">
        <v>0.67</v>
      </c>
      <c r="F157">
        <v>1.1499999999999999</v>
      </c>
      <c r="G157">
        <v>1.79</v>
      </c>
      <c r="H157">
        <v>2.5</v>
      </c>
      <c r="I157">
        <v>2.67</v>
      </c>
      <c r="J157">
        <v>2.7</v>
      </c>
      <c r="K157">
        <v>2.69</v>
      </c>
      <c r="L157">
        <v>2.61</v>
      </c>
      <c r="M157">
        <v>2.81</v>
      </c>
      <c r="N157">
        <v>2.63</v>
      </c>
    </row>
    <row r="158" spans="1:14" hidden="1" x14ac:dyDescent="0.25">
      <c r="A158" s="55">
        <v>44685</v>
      </c>
      <c r="B158">
        <v>0.18</v>
      </c>
      <c r="C158">
        <v>0.42</v>
      </c>
      <c r="D158">
        <v>0.65</v>
      </c>
      <c r="F158">
        <v>1.1299999999999999</v>
      </c>
      <c r="G158">
        <v>1.77</v>
      </c>
      <c r="H158">
        <v>2.5099999999999998</v>
      </c>
      <c r="I158">
        <v>2.69</v>
      </c>
      <c r="J158">
        <v>2.69</v>
      </c>
      <c r="K158">
        <v>2.65</v>
      </c>
      <c r="L158">
        <v>2.54</v>
      </c>
      <c r="M158">
        <v>2.74</v>
      </c>
      <c r="N158">
        <v>2.57</v>
      </c>
    </row>
    <row r="159" spans="1:14" hidden="1" x14ac:dyDescent="0.25">
      <c r="A159" s="55">
        <v>44655</v>
      </c>
      <c r="B159">
        <v>0.18</v>
      </c>
      <c r="C159">
        <v>0.42</v>
      </c>
      <c r="D159">
        <v>0.66</v>
      </c>
      <c r="F159">
        <v>1.1399999999999999</v>
      </c>
      <c r="G159">
        <v>1.72</v>
      </c>
      <c r="H159">
        <v>2.4300000000000002</v>
      </c>
      <c r="I159">
        <v>2.61</v>
      </c>
      <c r="J159">
        <v>2.56</v>
      </c>
      <c r="K159">
        <v>2.52</v>
      </c>
      <c r="L159">
        <v>2.42</v>
      </c>
      <c r="M159">
        <v>2.64</v>
      </c>
      <c r="N159">
        <v>2.48</v>
      </c>
    </row>
    <row r="160" spans="1:14" hidden="1" x14ac:dyDescent="0.25">
      <c r="A160" s="55">
        <v>44565</v>
      </c>
      <c r="B160">
        <v>0.15</v>
      </c>
      <c r="C160">
        <v>0.37</v>
      </c>
      <c r="D160">
        <v>0.53</v>
      </c>
      <c r="F160">
        <v>1.0900000000000001</v>
      </c>
      <c r="G160">
        <v>1.72</v>
      </c>
      <c r="H160">
        <v>2.44</v>
      </c>
      <c r="I160">
        <v>2.61</v>
      </c>
      <c r="J160">
        <v>2.5499999999999998</v>
      </c>
      <c r="K160">
        <v>2.5</v>
      </c>
      <c r="L160">
        <v>2.39</v>
      </c>
      <c r="M160">
        <v>2.6</v>
      </c>
      <c r="N160">
        <v>2.44</v>
      </c>
    </row>
    <row r="161" spans="1:14" hidden="1" x14ac:dyDescent="0.25">
      <c r="A161" t="s">
        <v>232</v>
      </c>
      <c r="B161">
        <v>0.17</v>
      </c>
      <c r="C161">
        <v>0.35</v>
      </c>
      <c r="D161">
        <v>0.52</v>
      </c>
      <c r="F161">
        <v>1.06</v>
      </c>
      <c r="G161">
        <v>1.63</v>
      </c>
      <c r="H161">
        <v>2.2799999999999998</v>
      </c>
      <c r="I161">
        <v>2.4500000000000002</v>
      </c>
      <c r="J161">
        <v>2.42</v>
      </c>
      <c r="K161">
        <v>2.4</v>
      </c>
      <c r="L161">
        <v>2.3199999999999998</v>
      </c>
      <c r="M161">
        <v>2.59</v>
      </c>
      <c r="N161">
        <v>2.44</v>
      </c>
    </row>
    <row r="162" spans="1:14" hidden="1" x14ac:dyDescent="0.25">
      <c r="A162" t="s">
        <v>231</v>
      </c>
      <c r="B162">
        <v>0.16</v>
      </c>
      <c r="C162">
        <v>0.33</v>
      </c>
      <c r="D162">
        <v>0.55000000000000004</v>
      </c>
      <c r="F162">
        <v>1.04</v>
      </c>
      <c r="G162">
        <v>1.64</v>
      </c>
      <c r="H162">
        <v>2.31</v>
      </c>
      <c r="I162">
        <v>2.4900000000000002</v>
      </c>
      <c r="J162">
        <v>2.44</v>
      </c>
      <c r="K162">
        <v>2.4300000000000002</v>
      </c>
      <c r="L162">
        <v>2.35</v>
      </c>
      <c r="M162">
        <v>2.63</v>
      </c>
      <c r="N162">
        <v>2.48</v>
      </c>
    </row>
    <row r="163" spans="1:14" hidden="1" x14ac:dyDescent="0.25">
      <c r="A163" t="s">
        <v>230</v>
      </c>
      <c r="B163">
        <v>0.18</v>
      </c>
      <c r="C163">
        <v>0.34</v>
      </c>
      <c r="D163">
        <v>0.55000000000000004</v>
      </c>
      <c r="F163">
        <v>1.06</v>
      </c>
      <c r="G163">
        <v>1.67</v>
      </c>
      <c r="H163">
        <v>2.35</v>
      </c>
      <c r="I163">
        <v>2.54</v>
      </c>
      <c r="J163">
        <v>2.4900000000000002</v>
      </c>
      <c r="K163">
        <v>2.5</v>
      </c>
      <c r="L163">
        <v>2.41</v>
      </c>
      <c r="M163">
        <v>2.68</v>
      </c>
      <c r="N163">
        <v>2.5299999999999998</v>
      </c>
    </row>
    <row r="164" spans="1:14" hidden="1" x14ac:dyDescent="0.25">
      <c r="A164" t="s">
        <v>229</v>
      </c>
      <c r="B164">
        <v>0.19</v>
      </c>
      <c r="C164">
        <v>0.36</v>
      </c>
      <c r="D164">
        <v>0.59</v>
      </c>
      <c r="F164">
        <v>1.08</v>
      </c>
      <c r="G164">
        <v>1.69</v>
      </c>
      <c r="H164">
        <v>2.35</v>
      </c>
      <c r="I164">
        <v>2.5499999999999998</v>
      </c>
      <c r="J164">
        <v>2.54</v>
      </c>
      <c r="K164">
        <v>2.5499999999999998</v>
      </c>
      <c r="L164">
        <v>2.46</v>
      </c>
      <c r="M164">
        <v>2.72</v>
      </c>
      <c r="N164">
        <v>2.57</v>
      </c>
    </row>
    <row r="165" spans="1:14" hidden="1" x14ac:dyDescent="0.25">
      <c r="A165" t="s">
        <v>228</v>
      </c>
      <c r="B165">
        <v>0.17</v>
      </c>
      <c r="C165">
        <v>0.32</v>
      </c>
      <c r="D165">
        <v>0.55000000000000004</v>
      </c>
      <c r="F165">
        <v>1.01</v>
      </c>
      <c r="G165">
        <v>1.67</v>
      </c>
      <c r="H165">
        <v>2.2999999999999998</v>
      </c>
      <c r="I165">
        <v>2.5099999999999998</v>
      </c>
      <c r="J165">
        <v>2.5499999999999998</v>
      </c>
      <c r="K165">
        <v>2.56</v>
      </c>
      <c r="L165">
        <v>2.48</v>
      </c>
      <c r="M165">
        <v>2.74</v>
      </c>
      <c r="N165">
        <v>2.6</v>
      </c>
    </row>
    <row r="166" spans="1:14" hidden="1" x14ac:dyDescent="0.25">
      <c r="A166" t="s">
        <v>227</v>
      </c>
      <c r="B166">
        <v>0.16</v>
      </c>
      <c r="C166">
        <v>0.31</v>
      </c>
      <c r="D166">
        <v>0.52</v>
      </c>
      <c r="F166">
        <v>0.96</v>
      </c>
      <c r="G166">
        <v>1.55</v>
      </c>
      <c r="H166">
        <v>2.13</v>
      </c>
      <c r="I166">
        <v>2.35</v>
      </c>
      <c r="J166">
        <v>2.37</v>
      </c>
      <c r="K166">
        <v>2.39</v>
      </c>
      <c r="L166">
        <v>2.34</v>
      </c>
      <c r="M166">
        <v>2.63</v>
      </c>
      <c r="N166">
        <v>2.5099999999999998</v>
      </c>
    </row>
    <row r="167" spans="1:14" hidden="1" x14ac:dyDescent="0.25">
      <c r="A167" t="s">
        <v>226</v>
      </c>
      <c r="B167">
        <v>0.15</v>
      </c>
      <c r="C167">
        <v>0.27</v>
      </c>
      <c r="D167">
        <v>0.5</v>
      </c>
      <c r="F167">
        <v>0.93</v>
      </c>
      <c r="G167">
        <v>1.52</v>
      </c>
      <c r="H167">
        <v>2.13</v>
      </c>
      <c r="I167">
        <v>2.3199999999999998</v>
      </c>
      <c r="J167">
        <v>2.34</v>
      </c>
      <c r="K167">
        <v>2.37</v>
      </c>
      <c r="L167">
        <v>2.3199999999999998</v>
      </c>
      <c r="M167">
        <v>2.65</v>
      </c>
      <c r="N167">
        <v>2.52</v>
      </c>
    </row>
    <row r="168" spans="1:14" hidden="1" x14ac:dyDescent="0.25">
      <c r="A168" t="s">
        <v>225</v>
      </c>
      <c r="B168">
        <v>0.2</v>
      </c>
      <c r="C168">
        <v>0.3</v>
      </c>
      <c r="D168">
        <v>0.51</v>
      </c>
      <c r="F168">
        <v>0.96</v>
      </c>
      <c r="G168">
        <v>1.59</v>
      </c>
      <c r="H168">
        <v>2.1800000000000002</v>
      </c>
      <c r="I168">
        <v>2.38</v>
      </c>
      <c r="J168">
        <v>2.39</v>
      </c>
      <c r="K168">
        <v>2.42</v>
      </c>
      <c r="L168">
        <v>2.38</v>
      </c>
      <c r="M168">
        <v>2.71</v>
      </c>
      <c r="N168">
        <v>2.6</v>
      </c>
    </row>
    <row r="169" spans="1:14" hidden="1" x14ac:dyDescent="0.25">
      <c r="A169" t="s">
        <v>224</v>
      </c>
      <c r="B169">
        <v>0.22</v>
      </c>
      <c r="C169">
        <v>0.33</v>
      </c>
      <c r="D169">
        <v>0.54</v>
      </c>
      <c r="F169">
        <v>0.95</v>
      </c>
      <c r="G169">
        <v>1.4</v>
      </c>
      <c r="H169">
        <v>2.14</v>
      </c>
      <c r="I169">
        <v>2.34</v>
      </c>
      <c r="J169">
        <v>2.33</v>
      </c>
      <c r="K169">
        <v>2.36</v>
      </c>
      <c r="L169">
        <v>2.3199999999999998</v>
      </c>
      <c r="M169">
        <v>2.67</v>
      </c>
      <c r="N169">
        <v>2.5499999999999998</v>
      </c>
    </row>
    <row r="170" spans="1:14" hidden="1" x14ac:dyDescent="0.25">
      <c r="A170" t="s">
        <v>223</v>
      </c>
      <c r="B170">
        <v>0.19</v>
      </c>
      <c r="C170">
        <v>0.28000000000000003</v>
      </c>
      <c r="D170">
        <v>0.42</v>
      </c>
      <c r="F170">
        <v>0.83</v>
      </c>
      <c r="G170">
        <v>1.29</v>
      </c>
      <c r="H170">
        <v>1.97</v>
      </c>
      <c r="I170">
        <v>2.15</v>
      </c>
      <c r="J170">
        <v>2.14</v>
      </c>
      <c r="K170">
        <v>2.17</v>
      </c>
      <c r="L170">
        <v>2.14</v>
      </c>
      <c r="M170">
        <v>2.5299999999999998</v>
      </c>
      <c r="N170">
        <v>2.42</v>
      </c>
    </row>
    <row r="171" spans="1:14" hidden="1" x14ac:dyDescent="0.25">
      <c r="A171" t="s">
        <v>222</v>
      </c>
      <c r="B171">
        <v>0.2</v>
      </c>
      <c r="C171">
        <v>0.3</v>
      </c>
      <c r="D171">
        <v>0.4</v>
      </c>
      <c r="F171">
        <v>0.81</v>
      </c>
      <c r="G171">
        <v>1.3</v>
      </c>
      <c r="H171">
        <v>1.94</v>
      </c>
      <c r="I171">
        <v>2.14</v>
      </c>
      <c r="J171">
        <v>2.17</v>
      </c>
      <c r="K171">
        <v>2.2200000000000002</v>
      </c>
      <c r="L171">
        <v>2.2000000000000002</v>
      </c>
      <c r="M171">
        <v>2.6</v>
      </c>
      <c r="N171">
        <v>2.5</v>
      </c>
    </row>
    <row r="172" spans="1:14" hidden="1" x14ac:dyDescent="0.25">
      <c r="A172" t="s">
        <v>221</v>
      </c>
      <c r="B172">
        <v>0.24</v>
      </c>
      <c r="C172">
        <v>0.3</v>
      </c>
      <c r="D172">
        <v>0.44</v>
      </c>
      <c r="F172">
        <v>0.86</v>
      </c>
      <c r="G172">
        <v>1.35</v>
      </c>
      <c r="H172">
        <v>1.95</v>
      </c>
      <c r="I172">
        <v>2.14</v>
      </c>
      <c r="J172">
        <v>2.1800000000000002</v>
      </c>
      <c r="K172">
        <v>2.2200000000000002</v>
      </c>
      <c r="L172">
        <v>2.19</v>
      </c>
      <c r="M172">
        <v>2.56</v>
      </c>
      <c r="N172">
        <v>2.46</v>
      </c>
    </row>
    <row r="173" spans="1:14" hidden="1" x14ac:dyDescent="0.25">
      <c r="A173" t="s">
        <v>220</v>
      </c>
      <c r="B173">
        <v>0.22</v>
      </c>
      <c r="C173">
        <v>0.31</v>
      </c>
      <c r="D173">
        <v>0.46</v>
      </c>
      <c r="F173">
        <v>0.86</v>
      </c>
      <c r="G173">
        <v>1.28</v>
      </c>
      <c r="H173">
        <v>1.85</v>
      </c>
      <c r="I173">
        <v>2.04</v>
      </c>
      <c r="J173">
        <v>2.1</v>
      </c>
      <c r="K173">
        <v>2.16</v>
      </c>
      <c r="L173">
        <v>2.15</v>
      </c>
      <c r="M173">
        <v>2.57</v>
      </c>
      <c r="N173">
        <v>2.4900000000000002</v>
      </c>
    </row>
    <row r="174" spans="1:14" hidden="1" x14ac:dyDescent="0.25">
      <c r="A174" t="s">
        <v>219</v>
      </c>
      <c r="B174">
        <v>0.23</v>
      </c>
      <c r="C174">
        <v>0.32</v>
      </c>
      <c r="D174">
        <v>0.45</v>
      </c>
      <c r="F174">
        <v>0.86</v>
      </c>
      <c r="G174">
        <v>1.28</v>
      </c>
      <c r="H174">
        <v>1.87</v>
      </c>
      <c r="I174">
        <v>2.04</v>
      </c>
      <c r="J174">
        <v>2.1</v>
      </c>
      <c r="K174">
        <v>2.16</v>
      </c>
      <c r="L174">
        <v>2.14</v>
      </c>
      <c r="M174">
        <v>2.56</v>
      </c>
      <c r="N174">
        <v>2.4700000000000002</v>
      </c>
    </row>
    <row r="175" spans="1:14" hidden="1" x14ac:dyDescent="0.25">
      <c r="A175" s="55">
        <v>44868</v>
      </c>
      <c r="B175">
        <v>0.17</v>
      </c>
      <c r="C175">
        <v>0.28000000000000003</v>
      </c>
      <c r="D175">
        <v>0.4</v>
      </c>
      <c r="F175">
        <v>0.78</v>
      </c>
      <c r="G175">
        <v>1.22</v>
      </c>
      <c r="H175">
        <v>1.75</v>
      </c>
      <c r="I175">
        <v>1.91</v>
      </c>
      <c r="J175">
        <v>1.96</v>
      </c>
      <c r="K175">
        <v>2.0099999999999998</v>
      </c>
      <c r="L175">
        <v>2</v>
      </c>
      <c r="M175">
        <v>2.4500000000000002</v>
      </c>
      <c r="N175">
        <v>2.36</v>
      </c>
    </row>
    <row r="176" spans="1:14" hidden="1" x14ac:dyDescent="0.25">
      <c r="A176" s="55">
        <v>44837</v>
      </c>
      <c r="B176">
        <v>0.19</v>
      </c>
      <c r="C176">
        <v>0.28000000000000003</v>
      </c>
      <c r="D176">
        <v>0.39</v>
      </c>
      <c r="F176">
        <v>0.75</v>
      </c>
      <c r="G176">
        <v>1.19</v>
      </c>
      <c r="H176">
        <v>1.72</v>
      </c>
      <c r="I176">
        <v>1.88</v>
      </c>
      <c r="J176">
        <v>1.92</v>
      </c>
      <c r="K176">
        <v>1.98</v>
      </c>
      <c r="L176">
        <v>1.98</v>
      </c>
      <c r="M176">
        <v>2.4500000000000002</v>
      </c>
      <c r="N176">
        <v>2.38</v>
      </c>
    </row>
    <row r="177" spans="1:14" hidden="1" x14ac:dyDescent="0.25">
      <c r="A177" s="55">
        <v>44807</v>
      </c>
      <c r="B177">
        <v>0.18</v>
      </c>
      <c r="C177">
        <v>0.26</v>
      </c>
      <c r="D177">
        <v>0.38</v>
      </c>
      <c r="F177">
        <v>0.75</v>
      </c>
      <c r="G177">
        <v>1.1499999999999999</v>
      </c>
      <c r="H177">
        <v>1.68</v>
      </c>
      <c r="I177">
        <v>1.83</v>
      </c>
      <c r="J177">
        <v>1.87</v>
      </c>
      <c r="K177">
        <v>1.92</v>
      </c>
      <c r="L177">
        <v>1.94</v>
      </c>
      <c r="M177">
        <v>2.38</v>
      </c>
      <c r="N177">
        <v>2.29</v>
      </c>
    </row>
    <row r="178" spans="1:14" hidden="1" x14ac:dyDescent="0.25">
      <c r="A178" s="55">
        <v>44776</v>
      </c>
      <c r="B178">
        <v>0.16</v>
      </c>
      <c r="C178">
        <v>0.24</v>
      </c>
      <c r="D178">
        <v>0.36</v>
      </c>
      <c r="F178">
        <v>0.72</v>
      </c>
      <c r="G178">
        <v>1.1200000000000001</v>
      </c>
      <c r="H178">
        <v>1.63</v>
      </c>
      <c r="I178">
        <v>1.78</v>
      </c>
      <c r="J178">
        <v>1.8</v>
      </c>
      <c r="K178">
        <v>1.85</v>
      </c>
      <c r="L178">
        <v>1.86</v>
      </c>
      <c r="M178">
        <v>2.34</v>
      </c>
      <c r="N178">
        <v>2.2400000000000002</v>
      </c>
    </row>
    <row r="179" spans="1:14" hidden="1" x14ac:dyDescent="0.25">
      <c r="A179" s="55">
        <v>44745</v>
      </c>
      <c r="B179">
        <v>0.17</v>
      </c>
      <c r="C179">
        <v>0.23</v>
      </c>
      <c r="D179">
        <v>0.38</v>
      </c>
      <c r="F179">
        <v>0.75</v>
      </c>
      <c r="G179">
        <v>1.07</v>
      </c>
      <c r="H179">
        <v>1.55</v>
      </c>
      <c r="I179">
        <v>1.68</v>
      </c>
      <c r="J179">
        <v>1.71</v>
      </c>
      <c r="K179">
        <v>1.77</v>
      </c>
      <c r="L179">
        <v>1.78</v>
      </c>
      <c r="M179">
        <v>2.29</v>
      </c>
      <c r="N179">
        <v>2.19</v>
      </c>
    </row>
    <row r="180" spans="1:14" hidden="1" x14ac:dyDescent="0.25">
      <c r="A180" s="55">
        <v>44654</v>
      </c>
      <c r="B180">
        <v>0.15</v>
      </c>
      <c r="C180">
        <v>0.21</v>
      </c>
      <c r="D180">
        <v>0.34</v>
      </c>
      <c r="F180">
        <v>0.69</v>
      </c>
      <c r="G180">
        <v>1.05</v>
      </c>
      <c r="H180">
        <v>1.5</v>
      </c>
      <c r="I180">
        <v>1.62</v>
      </c>
      <c r="J180">
        <v>1.65</v>
      </c>
      <c r="K180">
        <v>1.7</v>
      </c>
      <c r="L180">
        <v>1.74</v>
      </c>
      <c r="M180">
        <v>2.23</v>
      </c>
      <c r="N180">
        <v>2.16</v>
      </c>
    </row>
    <row r="181" spans="1:14" hidden="1" x14ac:dyDescent="0.25">
      <c r="A181" s="55">
        <v>44623</v>
      </c>
      <c r="B181">
        <v>0.19</v>
      </c>
      <c r="C181">
        <v>0.25</v>
      </c>
      <c r="D181">
        <v>0.38</v>
      </c>
      <c r="F181">
        <v>0.69</v>
      </c>
      <c r="G181">
        <v>1.08</v>
      </c>
      <c r="H181">
        <v>1.53</v>
      </c>
      <c r="I181">
        <v>1.69</v>
      </c>
      <c r="J181">
        <v>1.74</v>
      </c>
      <c r="K181">
        <v>1.82</v>
      </c>
      <c r="L181">
        <v>1.86</v>
      </c>
      <c r="M181">
        <v>2.3199999999999998</v>
      </c>
      <c r="N181">
        <v>2.2400000000000002</v>
      </c>
    </row>
    <row r="182" spans="1:14" hidden="1" x14ac:dyDescent="0.25">
      <c r="A182" s="55">
        <v>44595</v>
      </c>
      <c r="B182">
        <v>0.13</v>
      </c>
      <c r="C182">
        <v>0.24</v>
      </c>
      <c r="D182">
        <v>0.34</v>
      </c>
      <c r="F182">
        <v>0.68</v>
      </c>
      <c r="G182">
        <v>1.06</v>
      </c>
      <c r="H182">
        <v>1.5</v>
      </c>
      <c r="I182">
        <v>1.67</v>
      </c>
      <c r="J182">
        <v>1.74</v>
      </c>
      <c r="K182">
        <v>1.83</v>
      </c>
      <c r="L182">
        <v>1.86</v>
      </c>
      <c r="M182">
        <v>2.3199999999999998</v>
      </c>
      <c r="N182">
        <v>2.2400000000000002</v>
      </c>
    </row>
    <row r="183" spans="1:14" hidden="1" x14ac:dyDescent="0.25">
      <c r="A183" s="55">
        <v>44564</v>
      </c>
      <c r="B183">
        <v>0.11</v>
      </c>
      <c r="C183">
        <v>0.21</v>
      </c>
      <c r="D183">
        <v>0.32</v>
      </c>
      <c r="F183">
        <v>0.6</v>
      </c>
      <c r="G183">
        <v>0.91</v>
      </c>
      <c r="H183">
        <v>1.31</v>
      </c>
      <c r="I183">
        <v>1.47</v>
      </c>
      <c r="J183">
        <v>1.56</v>
      </c>
      <c r="K183">
        <v>1.67</v>
      </c>
      <c r="L183">
        <v>1.72</v>
      </c>
      <c r="M183">
        <v>2.19</v>
      </c>
      <c r="N183">
        <v>2.11</v>
      </c>
    </row>
    <row r="184" spans="1:14" hidden="1" x14ac:dyDescent="0.25">
      <c r="A184" t="s">
        <v>218</v>
      </c>
      <c r="B184">
        <v>0.06</v>
      </c>
      <c r="C184">
        <v>0.2</v>
      </c>
      <c r="D184">
        <v>0.35</v>
      </c>
      <c r="F184">
        <v>0.69</v>
      </c>
      <c r="G184">
        <v>1.01</v>
      </c>
      <c r="H184">
        <v>1.44</v>
      </c>
      <c r="I184">
        <v>1.62</v>
      </c>
      <c r="J184">
        <v>1.71</v>
      </c>
      <c r="K184">
        <v>1.81</v>
      </c>
      <c r="L184">
        <v>1.83</v>
      </c>
      <c r="M184">
        <v>2.25</v>
      </c>
      <c r="N184">
        <v>2.17</v>
      </c>
    </row>
    <row r="185" spans="1:14" hidden="1" x14ac:dyDescent="0.25">
      <c r="A185" t="s">
        <v>217</v>
      </c>
      <c r="B185">
        <v>0.03</v>
      </c>
      <c r="C185">
        <v>0.2</v>
      </c>
      <c r="D185">
        <v>0.33</v>
      </c>
      <c r="F185">
        <v>0.71</v>
      </c>
      <c r="G185">
        <v>1.1299999999999999</v>
      </c>
      <c r="H185">
        <v>1.55</v>
      </c>
      <c r="I185">
        <v>1.76</v>
      </c>
      <c r="J185">
        <v>1.86</v>
      </c>
      <c r="K185">
        <v>1.96</v>
      </c>
      <c r="L185">
        <v>1.97</v>
      </c>
      <c r="M185">
        <v>2.37</v>
      </c>
      <c r="N185">
        <v>2.29</v>
      </c>
    </row>
    <row r="186" spans="1:14" hidden="1" x14ac:dyDescent="0.25">
      <c r="A186" t="s">
        <v>216</v>
      </c>
      <c r="B186">
        <v>0.05</v>
      </c>
      <c r="C186">
        <v>0.18</v>
      </c>
      <c r="D186">
        <v>0.32</v>
      </c>
      <c r="F186">
        <v>0.65</v>
      </c>
      <c r="G186">
        <v>1.08</v>
      </c>
      <c r="H186">
        <v>1.54</v>
      </c>
      <c r="I186">
        <v>1.73</v>
      </c>
      <c r="J186">
        <v>1.84</v>
      </c>
      <c r="K186">
        <v>1.94</v>
      </c>
      <c r="L186">
        <v>1.96</v>
      </c>
      <c r="M186">
        <v>2.36</v>
      </c>
      <c r="N186">
        <v>2.2799999999999998</v>
      </c>
    </row>
    <row r="187" spans="1:14" hidden="1" x14ac:dyDescent="0.25">
      <c r="A187" t="s">
        <v>215</v>
      </c>
      <c r="B187">
        <v>0.02</v>
      </c>
      <c r="C187">
        <v>0.2</v>
      </c>
      <c r="D187">
        <v>0.34</v>
      </c>
      <c r="F187">
        <v>0.74</v>
      </c>
      <c r="G187">
        <v>1.1599999999999999</v>
      </c>
      <c r="H187">
        <v>1.58</v>
      </c>
      <c r="I187">
        <v>1.78</v>
      </c>
      <c r="J187">
        <v>1.89</v>
      </c>
      <c r="K187">
        <v>1.98</v>
      </c>
      <c r="L187">
        <v>1.99</v>
      </c>
      <c r="M187">
        <v>2.36</v>
      </c>
      <c r="N187">
        <v>2.29</v>
      </c>
    </row>
    <row r="188" spans="1:14" hidden="1" x14ac:dyDescent="0.25">
      <c r="A188" t="s">
        <v>214</v>
      </c>
      <c r="B188">
        <v>0.03</v>
      </c>
      <c r="C188">
        <v>0.2</v>
      </c>
      <c r="D188">
        <v>0.37</v>
      </c>
      <c r="F188">
        <v>0.73</v>
      </c>
      <c r="G188">
        <v>1.17</v>
      </c>
      <c r="H188">
        <v>1.56</v>
      </c>
      <c r="I188">
        <v>1.74</v>
      </c>
      <c r="J188">
        <v>1.85</v>
      </c>
      <c r="K188">
        <v>1.93</v>
      </c>
      <c r="L188">
        <v>1.94</v>
      </c>
      <c r="M188">
        <v>2.31</v>
      </c>
      <c r="N188">
        <v>2.2400000000000002</v>
      </c>
    </row>
    <row r="189" spans="1:14" hidden="1" x14ac:dyDescent="0.25">
      <c r="A189" t="s">
        <v>213</v>
      </c>
      <c r="B189">
        <v>0.03</v>
      </c>
      <c r="C189">
        <v>0.19</v>
      </c>
      <c r="D189">
        <v>0.35</v>
      </c>
      <c r="F189">
        <v>0.65</v>
      </c>
      <c r="G189">
        <v>1.03</v>
      </c>
      <c r="H189">
        <v>1.47</v>
      </c>
      <c r="I189">
        <v>1.68</v>
      </c>
      <c r="J189">
        <v>1.82</v>
      </c>
      <c r="K189">
        <v>1.9</v>
      </c>
      <c r="L189">
        <v>1.92</v>
      </c>
      <c r="M189">
        <v>2.2999999999999998</v>
      </c>
      <c r="N189">
        <v>2.2400000000000002</v>
      </c>
    </row>
    <row r="190" spans="1:14" hidden="1" x14ac:dyDescent="0.25">
      <c r="A190" t="s">
        <v>212</v>
      </c>
      <c r="B190">
        <v>0.06</v>
      </c>
      <c r="C190">
        <v>0.23</v>
      </c>
      <c r="D190">
        <v>0.36</v>
      </c>
      <c r="F190">
        <v>0.65</v>
      </c>
      <c r="G190">
        <v>1.05</v>
      </c>
      <c r="H190">
        <v>1.49</v>
      </c>
      <c r="I190">
        <v>1.7</v>
      </c>
      <c r="J190">
        <v>1.85</v>
      </c>
      <c r="K190">
        <v>1.94</v>
      </c>
      <c r="L190">
        <v>1.97</v>
      </c>
      <c r="M190">
        <v>2.35</v>
      </c>
      <c r="N190">
        <v>2.31</v>
      </c>
    </row>
    <row r="191" spans="1:14" hidden="1" x14ac:dyDescent="0.25">
      <c r="A191" t="s">
        <v>211</v>
      </c>
      <c r="B191">
        <v>0.03</v>
      </c>
      <c r="C191">
        <v>0.17</v>
      </c>
      <c r="D191">
        <v>0.38</v>
      </c>
      <c r="F191">
        <v>0.67</v>
      </c>
      <c r="G191">
        <v>1.0900000000000001</v>
      </c>
      <c r="H191">
        <v>1.52</v>
      </c>
      <c r="I191">
        <v>1.75</v>
      </c>
      <c r="J191">
        <v>1.9</v>
      </c>
      <c r="K191">
        <v>2</v>
      </c>
      <c r="L191">
        <v>2.0299999999999998</v>
      </c>
      <c r="M191">
        <v>2.39</v>
      </c>
      <c r="N191">
        <v>2.34</v>
      </c>
    </row>
    <row r="192" spans="1:14" hidden="1" x14ac:dyDescent="0.25">
      <c r="A192" t="s">
        <v>210</v>
      </c>
      <c r="B192">
        <v>0.02</v>
      </c>
      <c r="C192">
        <v>0.19</v>
      </c>
      <c r="D192">
        <v>0.4</v>
      </c>
      <c r="F192">
        <v>0.72</v>
      </c>
      <c r="G192">
        <v>1.1100000000000001</v>
      </c>
      <c r="H192">
        <v>1.58</v>
      </c>
      <c r="I192">
        <v>1.8</v>
      </c>
      <c r="J192">
        <v>1.94</v>
      </c>
      <c r="K192">
        <v>2.0299999999999998</v>
      </c>
      <c r="L192">
        <v>2.0499999999999998</v>
      </c>
      <c r="M192">
        <v>2.42</v>
      </c>
      <c r="N192">
        <v>2.37</v>
      </c>
    </row>
    <row r="193" spans="1:14" hidden="1" x14ac:dyDescent="0.25">
      <c r="A193" t="s">
        <v>209</v>
      </c>
      <c r="B193">
        <v>0.03</v>
      </c>
      <c r="C193">
        <v>0.25</v>
      </c>
      <c r="D193">
        <v>0.43</v>
      </c>
      <c r="F193">
        <v>0.76</v>
      </c>
      <c r="G193">
        <v>1.1299999999999999</v>
      </c>
      <c r="H193">
        <v>1.58</v>
      </c>
      <c r="I193">
        <v>1.8</v>
      </c>
      <c r="J193">
        <v>1.9</v>
      </c>
      <c r="K193">
        <v>1.98</v>
      </c>
      <c r="L193">
        <v>1.98</v>
      </c>
      <c r="M193">
        <v>2.35</v>
      </c>
      <c r="N193">
        <v>2.29</v>
      </c>
    </row>
    <row r="194" spans="1:14" hidden="1" x14ac:dyDescent="0.25">
      <c r="A194" s="55">
        <v>44867</v>
      </c>
      <c r="B194">
        <v>0.03</v>
      </c>
      <c r="C194">
        <v>0.22</v>
      </c>
      <c r="D194">
        <v>0.36</v>
      </c>
      <c r="F194">
        <v>0.71</v>
      </c>
      <c r="G194">
        <v>1.07</v>
      </c>
      <c r="H194">
        <v>1.5</v>
      </c>
      <c r="I194">
        <v>1.71</v>
      </c>
      <c r="J194">
        <v>1.84</v>
      </c>
      <c r="K194">
        <v>1.92</v>
      </c>
      <c r="L194">
        <v>1.92</v>
      </c>
      <c r="M194">
        <v>2.2999999999999998</v>
      </c>
      <c r="N194">
        <v>2.2400000000000002</v>
      </c>
    </row>
    <row r="195" spans="1:14" hidden="1" x14ac:dyDescent="0.25">
      <c r="A195" s="55">
        <v>44836</v>
      </c>
      <c r="B195">
        <v>0.05</v>
      </c>
      <c r="C195">
        <v>0.31</v>
      </c>
      <c r="D195">
        <v>0.4</v>
      </c>
      <c r="F195">
        <v>0.74</v>
      </c>
      <c r="G195">
        <v>1.1399999999999999</v>
      </c>
      <c r="H195">
        <v>1.61</v>
      </c>
      <c r="I195">
        <v>1.82</v>
      </c>
      <c r="J195">
        <v>1.96</v>
      </c>
      <c r="K195">
        <v>2.0299999999999998</v>
      </c>
      <c r="L195">
        <v>2.0299999999999998</v>
      </c>
      <c r="M195">
        <v>2.37</v>
      </c>
      <c r="N195">
        <v>2.2999999999999998</v>
      </c>
    </row>
    <row r="196" spans="1:14" hidden="1" x14ac:dyDescent="0.25">
      <c r="A196" s="55">
        <v>44806</v>
      </c>
      <c r="B196">
        <v>0.04</v>
      </c>
      <c r="C196">
        <v>0.15</v>
      </c>
      <c r="D196">
        <v>0.26</v>
      </c>
      <c r="F196">
        <v>0.56999999999999995</v>
      </c>
      <c r="G196">
        <v>0.91</v>
      </c>
      <c r="H196">
        <v>1.36</v>
      </c>
      <c r="I196">
        <v>1.61</v>
      </c>
      <c r="J196">
        <v>1.82</v>
      </c>
      <c r="K196">
        <v>1.92</v>
      </c>
      <c r="L196">
        <v>1.94</v>
      </c>
      <c r="M196">
        <v>2.31</v>
      </c>
      <c r="N196">
        <v>2.25</v>
      </c>
    </row>
    <row r="197" spans="1:14" hidden="1" x14ac:dyDescent="0.25">
      <c r="A197" s="55">
        <v>44775</v>
      </c>
      <c r="B197">
        <v>0.03</v>
      </c>
      <c r="C197">
        <v>0.14000000000000001</v>
      </c>
      <c r="D197">
        <v>0.25</v>
      </c>
      <c r="F197">
        <v>0.59</v>
      </c>
      <c r="G197">
        <v>0.91</v>
      </c>
      <c r="H197">
        <v>1.35</v>
      </c>
      <c r="I197">
        <v>1.59</v>
      </c>
      <c r="J197">
        <v>1.81</v>
      </c>
      <c r="K197">
        <v>1.93</v>
      </c>
      <c r="L197">
        <v>1.96</v>
      </c>
      <c r="M197">
        <v>2.31</v>
      </c>
      <c r="N197">
        <v>2.25</v>
      </c>
    </row>
    <row r="198" spans="1:14" hidden="1" x14ac:dyDescent="0.25">
      <c r="A198" s="55">
        <v>44744</v>
      </c>
      <c r="B198">
        <v>0.03</v>
      </c>
      <c r="C198">
        <v>0.14000000000000001</v>
      </c>
      <c r="D198">
        <v>0.27</v>
      </c>
      <c r="F198">
        <v>0.57999999999999996</v>
      </c>
      <c r="G198">
        <v>0.88</v>
      </c>
      <c r="H198">
        <v>1.3</v>
      </c>
      <c r="I198">
        <v>1.54</v>
      </c>
      <c r="J198">
        <v>1.76</v>
      </c>
      <c r="K198">
        <v>1.88</v>
      </c>
      <c r="L198">
        <v>1.92</v>
      </c>
      <c r="M198">
        <v>2.2799999999999998</v>
      </c>
      <c r="N198">
        <v>2.2200000000000002</v>
      </c>
    </row>
    <row r="199" spans="1:14" hidden="1" x14ac:dyDescent="0.25">
      <c r="A199" s="55">
        <v>44653</v>
      </c>
      <c r="B199">
        <v>0.05</v>
      </c>
      <c r="C199">
        <v>0.12</v>
      </c>
      <c r="D199">
        <v>0.23</v>
      </c>
      <c r="F199">
        <v>0.56000000000000005</v>
      </c>
      <c r="G199">
        <v>0.89</v>
      </c>
      <c r="H199">
        <v>1.31</v>
      </c>
      <c r="I199">
        <v>1.55</v>
      </c>
      <c r="J199">
        <v>1.78</v>
      </c>
      <c r="K199">
        <v>1.9</v>
      </c>
      <c r="L199">
        <v>1.93</v>
      </c>
      <c r="M199">
        <v>2.29</v>
      </c>
      <c r="N199">
        <v>2.23</v>
      </c>
    </row>
    <row r="200" spans="1:14" hidden="1" x14ac:dyDescent="0.25">
      <c r="A200" s="55">
        <v>44622</v>
      </c>
      <c r="B200">
        <v>0.03</v>
      </c>
      <c r="C200">
        <v>0.15</v>
      </c>
      <c r="D200">
        <v>0.2</v>
      </c>
      <c r="F200">
        <v>0.48</v>
      </c>
      <c r="G200">
        <v>0.78</v>
      </c>
      <c r="H200">
        <v>1.19</v>
      </c>
      <c r="I200">
        <v>1.42</v>
      </c>
      <c r="J200">
        <v>1.66</v>
      </c>
      <c r="K200">
        <v>1.78</v>
      </c>
      <c r="L200">
        <v>1.82</v>
      </c>
      <c r="M200">
        <v>2.2000000000000002</v>
      </c>
      <c r="N200">
        <v>2.14</v>
      </c>
    </row>
    <row r="201" spans="1:14" x14ac:dyDescent="0.25">
      <c r="A201" s="55">
        <v>44594</v>
      </c>
      <c r="B201">
        <v>0.04</v>
      </c>
      <c r="C201">
        <v>0.1</v>
      </c>
      <c r="D201">
        <v>0.19</v>
      </c>
      <c r="F201">
        <v>0.45</v>
      </c>
      <c r="G201">
        <v>0.76</v>
      </c>
      <c r="H201">
        <v>1.1599999999999999</v>
      </c>
      <c r="I201">
        <v>1.38</v>
      </c>
      <c r="J201">
        <v>1.6</v>
      </c>
      <c r="K201">
        <v>1.74</v>
      </c>
      <c r="L201">
        <v>1.78</v>
      </c>
      <c r="M201">
        <v>2.17</v>
      </c>
      <c r="N201">
        <v>2.11</v>
      </c>
    </row>
    <row r="202" spans="1:14" x14ac:dyDescent="0.25">
      <c r="A202" s="55">
        <v>44563</v>
      </c>
      <c r="B202">
        <v>0.04</v>
      </c>
      <c r="C202">
        <v>0.1</v>
      </c>
      <c r="D202">
        <v>0.19</v>
      </c>
      <c r="F202">
        <v>0.48</v>
      </c>
      <c r="G202">
        <v>0.78</v>
      </c>
      <c r="H202">
        <v>1.18</v>
      </c>
      <c r="I202">
        <v>1.39</v>
      </c>
      <c r="J202">
        <v>1.63</v>
      </c>
      <c r="K202">
        <v>1.76</v>
      </c>
      <c r="L202">
        <v>1.81</v>
      </c>
      <c r="M202">
        <v>2.19</v>
      </c>
      <c r="N202">
        <v>2.12</v>
      </c>
    </row>
    <row r="203" spans="1:14" x14ac:dyDescent="0.25">
      <c r="A203" t="s">
        <v>208</v>
      </c>
      <c r="B203">
        <v>0.03</v>
      </c>
      <c r="C203">
        <v>0.13</v>
      </c>
      <c r="D203">
        <v>0.22</v>
      </c>
      <c r="F203">
        <v>0.49</v>
      </c>
      <c r="G203">
        <v>0.78</v>
      </c>
      <c r="H203">
        <v>1.18</v>
      </c>
      <c r="I203">
        <v>1.39</v>
      </c>
      <c r="J203">
        <v>1.62</v>
      </c>
      <c r="K203">
        <v>1.75</v>
      </c>
      <c r="L203">
        <v>1.79</v>
      </c>
      <c r="M203">
        <v>2.17</v>
      </c>
      <c r="N203">
        <v>2.11</v>
      </c>
    </row>
    <row r="204" spans="1:14" hidden="1" x14ac:dyDescent="0.25">
      <c r="A204" t="s">
        <v>207</v>
      </c>
      <c r="B204">
        <v>0.04</v>
      </c>
      <c r="C204">
        <v>0.1</v>
      </c>
      <c r="D204">
        <v>0.19</v>
      </c>
      <c r="F204">
        <v>0.43</v>
      </c>
      <c r="G204">
        <v>0.75</v>
      </c>
      <c r="H204">
        <v>1.1499999999999999</v>
      </c>
      <c r="I204">
        <v>1.38</v>
      </c>
      <c r="J204">
        <v>1.61</v>
      </c>
      <c r="K204">
        <v>1.74</v>
      </c>
      <c r="L204">
        <v>1.78</v>
      </c>
      <c r="M204">
        <v>2.14</v>
      </c>
      <c r="N204">
        <v>2.0699999999999998</v>
      </c>
    </row>
    <row r="205" spans="1:14" hidden="1" x14ac:dyDescent="0.25">
      <c r="A205" t="s">
        <v>206</v>
      </c>
      <c r="B205">
        <v>0.04</v>
      </c>
      <c r="C205">
        <v>0.14000000000000001</v>
      </c>
      <c r="D205">
        <v>0.2</v>
      </c>
      <c r="F205">
        <v>0.43</v>
      </c>
      <c r="G205">
        <v>0.75</v>
      </c>
      <c r="H205">
        <v>1.18</v>
      </c>
      <c r="I205">
        <v>1.43</v>
      </c>
      <c r="J205">
        <v>1.66</v>
      </c>
      <c r="K205">
        <v>1.78</v>
      </c>
      <c r="L205">
        <v>1.81</v>
      </c>
      <c r="M205">
        <v>2.17</v>
      </c>
      <c r="N205">
        <v>2.09</v>
      </c>
    </row>
    <row r="206" spans="1:14" hidden="1" x14ac:dyDescent="0.25">
      <c r="A206" t="s">
        <v>205</v>
      </c>
      <c r="B206">
        <v>0.06</v>
      </c>
      <c r="C206">
        <v>0.11</v>
      </c>
      <c r="D206">
        <v>0.19</v>
      </c>
      <c r="F206">
        <v>0.4</v>
      </c>
      <c r="G206">
        <v>0.7</v>
      </c>
      <c r="H206">
        <v>1.1299999999999999</v>
      </c>
      <c r="I206">
        <v>1.39</v>
      </c>
      <c r="J206">
        <v>1.66</v>
      </c>
      <c r="K206">
        <v>1.81</v>
      </c>
      <c r="L206">
        <v>1.85</v>
      </c>
      <c r="M206">
        <v>2.2200000000000002</v>
      </c>
      <c r="N206">
        <v>2.16</v>
      </c>
    </row>
    <row r="207" spans="1:14" hidden="1" x14ac:dyDescent="0.25">
      <c r="A207" t="s">
        <v>204</v>
      </c>
      <c r="B207">
        <v>0.05</v>
      </c>
      <c r="C207">
        <v>0.09</v>
      </c>
      <c r="D207">
        <v>0.19</v>
      </c>
      <c r="F207">
        <v>0.39</v>
      </c>
      <c r="G207">
        <v>0.65</v>
      </c>
      <c r="H207">
        <v>1.02</v>
      </c>
      <c r="I207">
        <v>1.28</v>
      </c>
      <c r="J207">
        <v>1.56</v>
      </c>
      <c r="K207">
        <v>1.73</v>
      </c>
      <c r="L207">
        <v>1.78</v>
      </c>
      <c r="M207">
        <v>2.1800000000000002</v>
      </c>
      <c r="N207">
        <v>2.12</v>
      </c>
    </row>
    <row r="208" spans="1:14" hidden="1" x14ac:dyDescent="0.25">
      <c r="A208" t="s">
        <v>203</v>
      </c>
      <c r="B208">
        <v>0.05</v>
      </c>
      <c r="C208">
        <v>0.09</v>
      </c>
      <c r="D208">
        <v>0.19</v>
      </c>
      <c r="F208">
        <v>0.39</v>
      </c>
      <c r="G208">
        <v>0.57999999999999996</v>
      </c>
      <c r="H208">
        <v>0.99</v>
      </c>
      <c r="I208">
        <v>1.25</v>
      </c>
      <c r="J208">
        <v>1.53</v>
      </c>
      <c r="K208">
        <v>1.69</v>
      </c>
      <c r="L208">
        <v>1.75</v>
      </c>
      <c r="M208">
        <v>2.15</v>
      </c>
      <c r="N208">
        <v>2.1</v>
      </c>
    </row>
    <row r="209" spans="1:14" hidden="1" x14ac:dyDescent="0.25">
      <c r="A209" t="s">
        <v>202</v>
      </c>
      <c r="B209">
        <v>0.05</v>
      </c>
      <c r="C209">
        <v>0.08</v>
      </c>
      <c r="D209">
        <v>0.17</v>
      </c>
      <c r="F209">
        <v>0.35</v>
      </c>
      <c r="G209">
        <v>0.57999999999999996</v>
      </c>
      <c r="H209">
        <v>1.01</v>
      </c>
      <c r="I209">
        <v>1.28</v>
      </c>
      <c r="J209">
        <v>1.54</v>
      </c>
      <c r="K209">
        <v>1.7</v>
      </c>
      <c r="L209">
        <v>1.75</v>
      </c>
      <c r="M209">
        <v>2.13</v>
      </c>
      <c r="N209">
        <v>2.0699999999999998</v>
      </c>
    </row>
    <row r="210" spans="1:14" hidden="1" x14ac:dyDescent="0.25">
      <c r="A210" t="s">
        <v>201</v>
      </c>
      <c r="B210">
        <v>0.05</v>
      </c>
      <c r="C210">
        <v>0.09</v>
      </c>
      <c r="D210">
        <v>0.17</v>
      </c>
      <c r="F210">
        <v>0.36</v>
      </c>
      <c r="G210">
        <v>0.6</v>
      </c>
      <c r="H210">
        <v>1.08</v>
      </c>
      <c r="I210">
        <v>1.34</v>
      </c>
      <c r="J210">
        <v>1.62</v>
      </c>
      <c r="K210">
        <v>1.77</v>
      </c>
      <c r="L210">
        <v>1.83</v>
      </c>
      <c r="M210">
        <v>2.19</v>
      </c>
      <c r="N210">
        <v>2.14</v>
      </c>
    </row>
    <row r="211" spans="1:14" hidden="1" x14ac:dyDescent="0.25">
      <c r="A211" t="s">
        <v>200</v>
      </c>
      <c r="B211">
        <v>0.05</v>
      </c>
      <c r="C211">
        <v>0.06</v>
      </c>
      <c r="D211">
        <v>0.17</v>
      </c>
      <c r="F211">
        <v>0.36</v>
      </c>
      <c r="G211">
        <v>0.56999999999999995</v>
      </c>
      <c r="H211">
        <v>1.04</v>
      </c>
      <c r="I211">
        <v>1.33</v>
      </c>
      <c r="J211">
        <v>1.62</v>
      </c>
      <c r="K211">
        <v>1.78</v>
      </c>
      <c r="L211">
        <v>1.83</v>
      </c>
      <c r="M211">
        <v>2.2000000000000002</v>
      </c>
      <c r="N211">
        <v>2.14</v>
      </c>
    </row>
    <row r="212" spans="1:14" hidden="1" x14ac:dyDescent="0.25">
      <c r="A212" t="s">
        <v>199</v>
      </c>
      <c r="B212">
        <v>0.05</v>
      </c>
      <c r="C212">
        <v>0.06</v>
      </c>
      <c r="D212">
        <v>0.16</v>
      </c>
      <c r="F212">
        <v>0.37</v>
      </c>
      <c r="G212">
        <v>0.57999999999999996</v>
      </c>
      <c r="H212">
        <v>1.06</v>
      </c>
      <c r="I212">
        <v>1.35</v>
      </c>
      <c r="J212">
        <v>1.65</v>
      </c>
      <c r="K212">
        <v>1.82</v>
      </c>
      <c r="L212">
        <v>1.87</v>
      </c>
      <c r="M212">
        <v>2.2400000000000002</v>
      </c>
      <c r="N212">
        <v>2.1800000000000002</v>
      </c>
    </row>
    <row r="213" spans="1:14" hidden="1" x14ac:dyDescent="0.25">
      <c r="A213" t="s">
        <v>198</v>
      </c>
      <c r="B213">
        <v>0.05</v>
      </c>
      <c r="C213">
        <v>0.05</v>
      </c>
      <c r="D213">
        <v>0.13</v>
      </c>
      <c r="F213">
        <v>0.3</v>
      </c>
      <c r="G213">
        <v>0.51</v>
      </c>
      <c r="H213">
        <v>0.99</v>
      </c>
      <c r="I213">
        <v>1.26</v>
      </c>
      <c r="J213">
        <v>1.55</v>
      </c>
      <c r="K213">
        <v>1.72</v>
      </c>
      <c r="L213">
        <v>1.78</v>
      </c>
      <c r="M213">
        <v>2.1800000000000002</v>
      </c>
      <c r="N213">
        <v>2.12</v>
      </c>
    </row>
    <row r="214" spans="1:14" hidden="1" x14ac:dyDescent="0.25">
      <c r="A214" t="s">
        <v>197</v>
      </c>
      <c r="B214">
        <v>0.05</v>
      </c>
      <c r="C214">
        <v>0.05</v>
      </c>
      <c r="D214">
        <v>0.12</v>
      </c>
      <c r="F214">
        <v>0.28000000000000003</v>
      </c>
      <c r="G214">
        <v>0.47</v>
      </c>
      <c r="H214">
        <v>0.91</v>
      </c>
      <c r="I214">
        <v>1.18</v>
      </c>
      <c r="J214">
        <v>1.47</v>
      </c>
      <c r="K214">
        <v>1.64</v>
      </c>
      <c r="L214">
        <v>1.7</v>
      </c>
      <c r="M214">
        <v>2.1</v>
      </c>
      <c r="N214">
        <v>2.0499999999999998</v>
      </c>
    </row>
    <row r="215" spans="1:14" x14ac:dyDescent="0.25">
      <c r="A215" s="55">
        <v>44896</v>
      </c>
      <c r="B215">
        <v>0.04</v>
      </c>
      <c r="C215">
        <v>0.06</v>
      </c>
      <c r="D215">
        <v>0.12</v>
      </c>
      <c r="F215">
        <v>0.27</v>
      </c>
      <c r="G215">
        <v>0.48</v>
      </c>
      <c r="H215">
        <v>0.92</v>
      </c>
      <c r="I215">
        <v>1.21</v>
      </c>
      <c r="J215">
        <v>1.5</v>
      </c>
      <c r="K215">
        <v>1.67</v>
      </c>
      <c r="L215">
        <v>1.74</v>
      </c>
      <c r="M215">
        <v>2.13</v>
      </c>
      <c r="N215">
        <v>2.08</v>
      </c>
    </row>
    <row r="216" spans="1:14" hidden="1" x14ac:dyDescent="0.25">
      <c r="A216" s="55">
        <v>44866</v>
      </c>
      <c r="B216">
        <v>0.04</v>
      </c>
      <c r="C216">
        <v>0.05</v>
      </c>
      <c r="D216">
        <v>0.11</v>
      </c>
      <c r="F216">
        <v>0.28000000000000003</v>
      </c>
      <c r="G216">
        <v>0.46</v>
      </c>
      <c r="H216">
        <v>0.9</v>
      </c>
      <c r="I216">
        <v>1.22</v>
      </c>
      <c r="J216">
        <v>1.51</v>
      </c>
      <c r="K216">
        <v>1.69</v>
      </c>
      <c r="L216">
        <v>1.75</v>
      </c>
      <c r="M216">
        <v>2.13</v>
      </c>
      <c r="N216">
        <v>2.08</v>
      </c>
    </row>
    <row r="217" spans="1:14" hidden="1" x14ac:dyDescent="0.25">
      <c r="A217" s="55">
        <v>44835</v>
      </c>
      <c r="B217">
        <v>0.05</v>
      </c>
      <c r="C217">
        <v>0.06</v>
      </c>
      <c r="D217">
        <v>0.13</v>
      </c>
      <c r="F217">
        <v>0.28000000000000003</v>
      </c>
      <c r="G217">
        <v>0.46</v>
      </c>
      <c r="H217">
        <v>0.92</v>
      </c>
      <c r="I217">
        <v>1.21</v>
      </c>
      <c r="J217">
        <v>1.53</v>
      </c>
      <c r="K217">
        <v>1.71</v>
      </c>
      <c r="L217">
        <v>1.78</v>
      </c>
      <c r="M217">
        <v>2.15</v>
      </c>
      <c r="N217">
        <v>2.11</v>
      </c>
    </row>
    <row r="218" spans="1:14" hidden="1" x14ac:dyDescent="0.25">
      <c r="A218" s="55">
        <v>44743</v>
      </c>
      <c r="B218">
        <v>0.05</v>
      </c>
      <c r="C218">
        <v>0.05</v>
      </c>
      <c r="D218">
        <v>0.1</v>
      </c>
      <c r="F218">
        <v>0.24</v>
      </c>
      <c r="G218">
        <v>0.43</v>
      </c>
      <c r="H218">
        <v>0.87</v>
      </c>
      <c r="I218">
        <v>1.17</v>
      </c>
      <c r="J218">
        <v>1.5</v>
      </c>
      <c r="K218">
        <v>1.69</v>
      </c>
      <c r="L218">
        <v>1.76</v>
      </c>
      <c r="M218">
        <v>2.15</v>
      </c>
      <c r="N218">
        <v>2.11</v>
      </c>
    </row>
    <row r="219" spans="1:14" hidden="1" x14ac:dyDescent="0.25">
      <c r="A219" s="55">
        <v>44713</v>
      </c>
      <c r="B219">
        <v>0.04</v>
      </c>
      <c r="C219">
        <v>0.05</v>
      </c>
      <c r="D219">
        <v>0.1</v>
      </c>
      <c r="F219">
        <v>0.23</v>
      </c>
      <c r="G219">
        <v>0.45</v>
      </c>
      <c r="H219">
        <v>0.88</v>
      </c>
      <c r="I219">
        <v>1.1499999999999999</v>
      </c>
      <c r="J219">
        <v>1.47</v>
      </c>
      <c r="K219">
        <v>1.66</v>
      </c>
      <c r="L219">
        <v>1.73</v>
      </c>
      <c r="M219">
        <v>2.12</v>
      </c>
      <c r="N219">
        <v>2.09</v>
      </c>
    </row>
    <row r="220" spans="1:14" x14ac:dyDescent="0.25">
      <c r="A220" s="55">
        <v>44682</v>
      </c>
      <c r="B220">
        <v>0.05</v>
      </c>
      <c r="C220">
        <v>0.06</v>
      </c>
      <c r="D220">
        <v>0.09</v>
      </c>
      <c r="F220">
        <v>0.22</v>
      </c>
      <c r="G220">
        <v>0.41</v>
      </c>
      <c r="H220">
        <v>0.83</v>
      </c>
      <c r="I220">
        <v>1.1000000000000001</v>
      </c>
      <c r="J220">
        <v>1.43</v>
      </c>
      <c r="K220">
        <v>1.62</v>
      </c>
      <c r="L220">
        <v>1.71</v>
      </c>
      <c r="M220">
        <v>2.12</v>
      </c>
      <c r="N220">
        <v>2.09</v>
      </c>
    </row>
    <row r="221" spans="1:14" x14ac:dyDescent="0.25">
      <c r="A221" s="55">
        <v>44652</v>
      </c>
      <c r="B221">
        <v>0.06</v>
      </c>
      <c r="C221">
        <v>0.05</v>
      </c>
      <c r="D221">
        <v>0.08</v>
      </c>
      <c r="F221">
        <v>0.22</v>
      </c>
      <c r="G221">
        <v>0.38</v>
      </c>
      <c r="H221">
        <v>0.77</v>
      </c>
      <c r="I221">
        <v>1.02</v>
      </c>
      <c r="J221">
        <v>1.37</v>
      </c>
      <c r="K221">
        <v>1.57</v>
      </c>
      <c r="L221">
        <v>1.66</v>
      </c>
      <c r="M221">
        <v>2.1</v>
      </c>
      <c r="N221">
        <v>2.0699999999999998</v>
      </c>
    </row>
    <row r="222" spans="1:14" x14ac:dyDescent="0.25">
      <c r="A222" s="55">
        <v>44621</v>
      </c>
      <c r="B222">
        <v>0.05</v>
      </c>
      <c r="C222">
        <v>0.06</v>
      </c>
      <c r="D222">
        <v>0.08</v>
      </c>
      <c r="F222">
        <v>0.22</v>
      </c>
      <c r="G222">
        <v>0.4</v>
      </c>
      <c r="H222">
        <v>0.78</v>
      </c>
      <c r="I222">
        <v>1.04</v>
      </c>
      <c r="J222">
        <v>1.37</v>
      </c>
      <c r="K222">
        <v>1.55</v>
      </c>
      <c r="L222">
        <v>1.63</v>
      </c>
      <c r="M222">
        <v>2.0499999999999998</v>
      </c>
      <c r="N222">
        <v>2.0099999999999998</v>
      </c>
    </row>
  </sheetData>
  <autoFilter ref="A2:N222">
    <filterColumn colId="0">
      <filters>
        <filter val="01/31/2022"/>
        <filter val="05/13/2022"/>
        <filter val="07/13/2022"/>
        <filter val="09/19/2022"/>
        <filter val="11/17/2022"/>
        <dateGroupItem year="2022" month="1" day="2" dateTimeGrouping="day"/>
        <dateGroupItem year="2022" month="2" day="2" dateTimeGrouping="day"/>
        <dateGroupItem year="2022" month="3" day="1" dateTimeGrouping="day"/>
        <dateGroupItem year="2022" month="4" day="1" dateTimeGrouping="day"/>
        <dateGroupItem year="2022" month="5" day="1" dateTimeGrouping="day"/>
        <dateGroupItem year="2022" month="12" day="1" dateTimeGrouping="day"/>
      </filters>
    </filterColumn>
  </autoFilter>
  <mergeCells count="1">
    <mergeCell ref="B1:N1"/>
  </mergeCells>
  <phoneticPr fontId="2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9" workbookViewId="0">
      <selection activeCell="H35" sqref="H35"/>
    </sheetView>
  </sheetViews>
  <sheetFormatPr defaultRowHeight="15.75" x14ac:dyDescent="0.25"/>
  <cols>
    <col min="1" max="1" width="11" bestFit="1" customWidth="1"/>
    <col min="2" max="2" width="12.140625" customWidth="1"/>
    <col min="3" max="6" width="10" bestFit="1" customWidth="1"/>
  </cols>
  <sheetData>
    <row r="1" spans="1:2" x14ac:dyDescent="0.25">
      <c r="A1" t="s">
        <v>171</v>
      </c>
      <c r="B1" s="55">
        <v>44883</v>
      </c>
    </row>
    <row r="22" spans="1:6" x14ac:dyDescent="0.25">
      <c r="A22" s="32" t="s">
        <v>172</v>
      </c>
      <c r="B22" s="32" t="s">
        <v>173</v>
      </c>
      <c r="C22" s="32" t="s">
        <v>174</v>
      </c>
      <c r="D22" s="32" t="s">
        <v>175</v>
      </c>
      <c r="E22" s="32" t="s">
        <v>176</v>
      </c>
      <c r="F22" s="32" t="s">
        <v>177</v>
      </c>
    </row>
    <row r="23" spans="1:6" x14ac:dyDescent="0.25">
      <c r="A23" s="55">
        <v>44883</v>
      </c>
      <c r="B23" s="79">
        <v>4.5964999999999999E-2</v>
      </c>
      <c r="C23" s="79">
        <v>4.6904000000000001E-2</v>
      </c>
      <c r="D23" s="79">
        <v>3.9352999999999999E-2</v>
      </c>
      <c r="E23" s="79">
        <v>3.8640000000000001E-2</v>
      </c>
      <c r="F23" s="79">
        <v>3.7659999999999999E-2</v>
      </c>
    </row>
    <row r="24" spans="1:6" x14ac:dyDescent="0.25">
      <c r="A24" s="55">
        <v>44852</v>
      </c>
      <c r="B24" s="79">
        <v>4.4650000000000002E-2</v>
      </c>
      <c r="C24" s="79">
        <v>4.5960000000000001E-2</v>
      </c>
      <c r="D24" s="79">
        <v>4.3586E-2</v>
      </c>
      <c r="E24" s="79">
        <v>4.2667999999999998E-2</v>
      </c>
      <c r="F24" s="79">
        <v>4.1376999999999997E-2</v>
      </c>
    </row>
    <row r="25" spans="1:6" x14ac:dyDescent="0.25">
      <c r="A25" s="55">
        <v>44518</v>
      </c>
      <c r="B25" s="79">
        <v>6.3E-5</v>
      </c>
      <c r="C25" s="79">
        <v>1.57E-3</v>
      </c>
      <c r="D25" s="79">
        <v>1.223E-2</v>
      </c>
      <c r="E25" s="79">
        <v>1.4533000000000001E-2</v>
      </c>
      <c r="F25" s="79">
        <v>1.5479E-2</v>
      </c>
    </row>
    <row r="27" spans="1:6" x14ac:dyDescent="0.25">
      <c r="A27" t="s">
        <v>179</v>
      </c>
      <c r="B27" s="79">
        <f>B$23-B24</f>
        <v>1.3149999999999967E-3</v>
      </c>
      <c r="C27" s="79">
        <f t="shared" ref="C27:F27" si="0">C$23-C24</f>
        <v>9.4400000000000039E-4</v>
      </c>
      <c r="D27" s="79">
        <f t="shared" si="0"/>
        <v>-4.2330000000000007E-3</v>
      </c>
      <c r="E27" s="79">
        <f t="shared" si="0"/>
        <v>-4.0279999999999969E-3</v>
      </c>
      <c r="F27" s="79">
        <f t="shared" si="0"/>
        <v>-3.7169999999999981E-3</v>
      </c>
    </row>
    <row r="28" spans="1:6" x14ac:dyDescent="0.25">
      <c r="A28" t="s">
        <v>178</v>
      </c>
      <c r="B28" s="79">
        <f>B$23-B25</f>
        <v>4.5901999999999998E-2</v>
      </c>
      <c r="C28" s="79">
        <f t="shared" ref="C28:F28" si="1">C$23-C25</f>
        <v>4.5333999999999999E-2</v>
      </c>
      <c r="D28" s="79">
        <f t="shared" si="1"/>
        <v>2.7123000000000001E-2</v>
      </c>
      <c r="E28" s="79">
        <f t="shared" si="1"/>
        <v>2.4107E-2</v>
      </c>
      <c r="F28" s="79">
        <f t="shared" si="1"/>
        <v>2.2180999999999999E-2</v>
      </c>
    </row>
  </sheetData>
  <phoneticPr fontId="2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0" sqref="A10"/>
    </sheetView>
  </sheetViews>
  <sheetFormatPr defaultRowHeight="15.75" x14ac:dyDescent="0.25"/>
  <cols>
    <col min="1" max="1" width="18.28515625" customWidth="1"/>
    <col min="2" max="2" width="10.7109375" customWidth="1"/>
    <col min="3" max="3" width="10.42578125" customWidth="1"/>
    <col min="4" max="4" width="11.28515625" customWidth="1"/>
  </cols>
  <sheetData>
    <row r="1" spans="1:4" x14ac:dyDescent="0.25">
      <c r="A1" t="s">
        <v>170</v>
      </c>
      <c r="B1" s="55">
        <v>44883</v>
      </c>
    </row>
    <row r="2" spans="1:4" x14ac:dyDescent="0.25">
      <c r="A2" s="158" t="s">
        <v>169</v>
      </c>
      <c r="B2" s="158"/>
      <c r="C2" s="158"/>
      <c r="D2" s="158"/>
    </row>
    <row r="3" spans="1:4" ht="16.5" x14ac:dyDescent="0.25">
      <c r="A3" s="159" t="s">
        <v>147</v>
      </c>
      <c r="B3" s="75" t="s">
        <v>144</v>
      </c>
      <c r="C3" s="76" t="s">
        <v>145</v>
      </c>
      <c r="D3" s="76" t="s">
        <v>146</v>
      </c>
    </row>
    <row r="4" spans="1:4" x14ac:dyDescent="0.25">
      <c r="A4" s="160"/>
      <c r="B4" s="77" t="s">
        <v>148</v>
      </c>
      <c r="C4" s="77" t="s">
        <v>149</v>
      </c>
      <c r="D4" s="77" t="s">
        <v>148</v>
      </c>
    </row>
    <row r="5" spans="1:4" ht="30" x14ac:dyDescent="0.25">
      <c r="A5" s="77" t="s">
        <v>150</v>
      </c>
      <c r="B5" s="77" t="s">
        <v>151</v>
      </c>
      <c r="C5" s="77" t="s">
        <v>152</v>
      </c>
      <c r="D5" s="77" t="s">
        <v>153</v>
      </c>
    </row>
    <row r="6" spans="1:4" ht="30" x14ac:dyDescent="0.25">
      <c r="A6" s="77" t="s">
        <v>154</v>
      </c>
      <c r="B6" s="77" t="s">
        <v>155</v>
      </c>
      <c r="C6" s="77" t="s">
        <v>156</v>
      </c>
      <c r="D6" s="77" t="s">
        <v>157</v>
      </c>
    </row>
    <row r="7" spans="1:4" ht="16.5" x14ac:dyDescent="0.25">
      <c r="A7" s="78" t="s">
        <v>158</v>
      </c>
      <c r="B7" s="78" t="s">
        <v>151</v>
      </c>
      <c r="C7" s="77" t="s">
        <v>152</v>
      </c>
      <c r="D7" s="77" t="s">
        <v>153</v>
      </c>
    </row>
    <row r="8" spans="1:4" ht="30" x14ac:dyDescent="0.25">
      <c r="A8" s="77" t="s">
        <v>159</v>
      </c>
      <c r="B8" s="77" t="s">
        <v>160</v>
      </c>
      <c r="C8" s="77" t="s">
        <v>161</v>
      </c>
      <c r="D8" s="77" t="s">
        <v>162</v>
      </c>
    </row>
    <row r="9" spans="1:4" x14ac:dyDescent="0.25">
      <c r="A9" s="77" t="s">
        <v>163</v>
      </c>
      <c r="B9" s="77" t="s">
        <v>164</v>
      </c>
      <c r="C9" s="77" t="s">
        <v>165</v>
      </c>
      <c r="D9" s="77" t="s">
        <v>161</v>
      </c>
    </row>
    <row r="10" spans="1:4" x14ac:dyDescent="0.25">
      <c r="A10" s="77" t="s">
        <v>166</v>
      </c>
      <c r="B10" s="77" t="s">
        <v>167</v>
      </c>
      <c r="C10" s="77" t="s">
        <v>165</v>
      </c>
      <c r="D10" s="77" t="s">
        <v>168</v>
      </c>
    </row>
  </sheetData>
  <mergeCells count="2">
    <mergeCell ref="A2:D2"/>
    <mergeCell ref="A3:A4"/>
  </mergeCells>
  <phoneticPr fontId="2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workbookViewId="0">
      <selection activeCell="D4" sqref="D4"/>
    </sheetView>
  </sheetViews>
  <sheetFormatPr defaultRowHeight="15.75" x14ac:dyDescent="0.25"/>
  <cols>
    <col min="1" max="1" width="14" customWidth="1"/>
    <col min="2" max="2" width="12" bestFit="1" customWidth="1"/>
    <col min="5" max="5" width="12.85546875" bestFit="1" customWidth="1"/>
    <col min="7" max="7" width="12.85546875" bestFit="1" customWidth="1"/>
    <col min="10" max="10" width="17" customWidth="1"/>
    <col min="11" max="11" width="11.140625" customWidth="1"/>
  </cols>
  <sheetData>
    <row r="1" spans="1:12" x14ac:dyDescent="0.25">
      <c r="A1" s="35" t="s">
        <v>51</v>
      </c>
      <c r="B1" s="36">
        <v>44872</v>
      </c>
    </row>
    <row r="2" spans="1:12" ht="47.25" x14ac:dyDescent="0.25">
      <c r="A2" t="s">
        <v>131</v>
      </c>
      <c r="B2" t="s">
        <v>134</v>
      </c>
      <c r="C2" t="s">
        <v>132</v>
      </c>
      <c r="D2" t="s">
        <v>133</v>
      </c>
      <c r="E2" t="s">
        <v>184</v>
      </c>
      <c r="G2" t="s">
        <v>131</v>
      </c>
      <c r="H2" t="s">
        <v>22</v>
      </c>
      <c r="J2" s="74" t="s">
        <v>182</v>
      </c>
      <c r="K2" s="65" t="s">
        <v>181</v>
      </c>
      <c r="L2" s="65" t="s">
        <v>183</v>
      </c>
    </row>
    <row r="3" spans="1:12" x14ac:dyDescent="0.25">
      <c r="A3" t="s">
        <v>134</v>
      </c>
      <c r="B3" s="4">
        <f>$H$3-H3</f>
        <v>0</v>
      </c>
      <c r="C3" s="4">
        <f>$H$4-H3</f>
        <v>8.6000000000000035E-3</v>
      </c>
      <c r="D3" s="4">
        <f>$H$5-H3</f>
        <v>2.3000000000000007E-2</v>
      </c>
      <c r="E3" s="4">
        <f>$H$6-H3</f>
        <v>3.0200000000000005E-2</v>
      </c>
      <c r="G3" t="s">
        <v>134</v>
      </c>
      <c r="H3" s="4">
        <v>4.0599999999999997E-2</v>
      </c>
      <c r="J3" t="s">
        <v>132</v>
      </c>
      <c r="K3" s="4">
        <f>C3-C10</f>
        <v>-1.2999999999999956E-3</v>
      </c>
      <c r="L3" s="4">
        <f>C3-C17</f>
        <v>-2.1700000000000004E-2</v>
      </c>
    </row>
    <row r="4" spans="1:12" x14ac:dyDescent="0.25">
      <c r="A4" t="s">
        <v>132</v>
      </c>
      <c r="B4" s="4">
        <f t="shared" ref="B4:B6" si="0">$H$3-H4</f>
        <v>-8.6000000000000035E-3</v>
      </c>
      <c r="C4" s="4">
        <f t="shared" ref="C4:C6" si="1">$H$4-H4</f>
        <v>0</v>
      </c>
      <c r="D4" s="4">
        <f t="shared" ref="D4:D6" si="2">$H$5-H4</f>
        <v>1.4400000000000003E-2</v>
      </c>
      <c r="E4" s="4">
        <f t="shared" ref="E4:E6" si="3">$H$6-H4</f>
        <v>2.1600000000000001E-2</v>
      </c>
      <c r="G4" t="s">
        <v>132</v>
      </c>
      <c r="H4" s="4">
        <v>4.9200000000000001E-2</v>
      </c>
      <c r="J4" t="s">
        <v>133</v>
      </c>
      <c r="K4" s="4">
        <f>D3-D10</f>
        <v>0</v>
      </c>
      <c r="L4" s="4">
        <f>D3-D17</f>
        <v>-3.3199999999999993E-2</v>
      </c>
    </row>
    <row r="5" spans="1:12" x14ac:dyDescent="0.25">
      <c r="A5" t="s">
        <v>133</v>
      </c>
      <c r="B5" s="4">
        <f t="shared" si="0"/>
        <v>-2.3000000000000007E-2</v>
      </c>
      <c r="C5" s="4">
        <f t="shared" si="1"/>
        <v>-1.4400000000000003E-2</v>
      </c>
      <c r="D5" s="4">
        <f t="shared" si="2"/>
        <v>0</v>
      </c>
      <c r="E5" s="4">
        <f t="shared" si="3"/>
        <v>7.1999999999999981E-3</v>
      </c>
      <c r="G5" t="s">
        <v>133</v>
      </c>
      <c r="H5" s="4">
        <v>6.3600000000000004E-2</v>
      </c>
      <c r="J5" t="s">
        <v>184</v>
      </c>
      <c r="K5" s="4">
        <f>E3-E10</f>
        <v>5.0000000000000738E-4</v>
      </c>
      <c r="L5" s="4">
        <f>E3-E17</f>
        <v>4.2999999999999983E-3</v>
      </c>
    </row>
    <row r="6" spans="1:12" x14ac:dyDescent="0.25">
      <c r="A6" t="s">
        <v>135</v>
      </c>
      <c r="B6" s="4">
        <f t="shared" si="0"/>
        <v>-3.0200000000000005E-2</v>
      </c>
      <c r="C6" s="4">
        <f t="shared" si="1"/>
        <v>-2.1600000000000001E-2</v>
      </c>
      <c r="D6" s="4">
        <f t="shared" si="2"/>
        <v>-7.1999999999999981E-3</v>
      </c>
      <c r="E6" s="4">
        <f t="shared" si="3"/>
        <v>0</v>
      </c>
      <c r="G6" t="s">
        <v>135</v>
      </c>
      <c r="H6" s="4">
        <v>7.0800000000000002E-2</v>
      </c>
    </row>
    <row r="8" spans="1:12" x14ac:dyDescent="0.25">
      <c r="A8" s="35" t="s">
        <v>51</v>
      </c>
      <c r="B8" s="36">
        <v>44847</v>
      </c>
    </row>
    <row r="9" spans="1:12" x14ac:dyDescent="0.25">
      <c r="A9" t="s">
        <v>131</v>
      </c>
      <c r="B9" t="s">
        <v>134</v>
      </c>
      <c r="C9" t="s">
        <v>132</v>
      </c>
      <c r="D9" t="s">
        <v>133</v>
      </c>
      <c r="E9" t="s">
        <v>135</v>
      </c>
      <c r="G9" t="s">
        <v>131</v>
      </c>
      <c r="H9" t="s">
        <v>22</v>
      </c>
    </row>
    <row r="10" spans="1:12" x14ac:dyDescent="0.25">
      <c r="A10" t="s">
        <v>134</v>
      </c>
      <c r="B10" s="4">
        <f>$H$10-H10</f>
        <v>0</v>
      </c>
      <c r="C10" s="4">
        <f>$H$11-H10</f>
        <v>9.8999999999999991E-3</v>
      </c>
      <c r="D10" s="4">
        <f t="shared" ref="D10:D11" si="4">$H$12-H10</f>
        <v>2.3E-2</v>
      </c>
      <c r="E10" s="4">
        <f t="shared" ref="E10:E12" si="5">$H$13-H10</f>
        <v>2.9699999999999997E-2</v>
      </c>
      <c r="G10" t="s">
        <v>134</v>
      </c>
      <c r="H10" s="4">
        <v>3.95E-2</v>
      </c>
    </row>
    <row r="11" spans="1:12" x14ac:dyDescent="0.25">
      <c r="A11" t="s">
        <v>132</v>
      </c>
      <c r="B11" s="4">
        <f t="shared" ref="B11:B13" si="6">$H$10-H11</f>
        <v>-9.8999999999999991E-3</v>
      </c>
      <c r="C11" s="4">
        <f>$H$11-H11</f>
        <v>0</v>
      </c>
      <c r="D11" s="4">
        <f t="shared" si="4"/>
        <v>1.3100000000000001E-2</v>
      </c>
      <c r="E11" s="4">
        <f t="shared" si="5"/>
        <v>1.9799999999999998E-2</v>
      </c>
      <c r="G11" t="s">
        <v>132</v>
      </c>
      <c r="H11" s="4">
        <v>4.9399999999999999E-2</v>
      </c>
    </row>
    <row r="12" spans="1:12" x14ac:dyDescent="0.25">
      <c r="A12" t="s">
        <v>133</v>
      </c>
      <c r="B12" s="4">
        <f t="shared" si="6"/>
        <v>-2.3E-2</v>
      </c>
      <c r="C12" s="4">
        <f t="shared" ref="C12:C13" si="7">$H$11-H12</f>
        <v>-1.3100000000000001E-2</v>
      </c>
      <c r="D12" s="4">
        <f>$H$12-H12</f>
        <v>0</v>
      </c>
      <c r="E12" s="4">
        <f t="shared" si="5"/>
        <v>6.6999999999999976E-3</v>
      </c>
      <c r="G12" t="s">
        <v>133</v>
      </c>
      <c r="H12" s="4">
        <v>6.25E-2</v>
      </c>
    </row>
    <row r="13" spans="1:12" x14ac:dyDescent="0.25">
      <c r="A13" t="s">
        <v>135</v>
      </c>
      <c r="B13" s="4">
        <f t="shared" si="6"/>
        <v>-2.9699999999999997E-2</v>
      </c>
      <c r="C13" s="4">
        <f t="shared" si="7"/>
        <v>-1.9799999999999998E-2</v>
      </c>
      <c r="D13" s="4">
        <f>$H$12-H13</f>
        <v>-6.6999999999999976E-3</v>
      </c>
      <c r="E13" s="4">
        <f>$H$13-H13</f>
        <v>0</v>
      </c>
      <c r="G13" t="s">
        <v>135</v>
      </c>
      <c r="H13" s="4">
        <v>6.9199999999999998E-2</v>
      </c>
    </row>
    <row r="15" spans="1:12" x14ac:dyDescent="0.25">
      <c r="A15" s="35" t="s">
        <v>51</v>
      </c>
      <c r="B15" s="36">
        <v>39811</v>
      </c>
    </row>
    <row r="16" spans="1:12" x14ac:dyDescent="0.25">
      <c r="A16" t="s">
        <v>131</v>
      </c>
      <c r="B16" t="s">
        <v>134</v>
      </c>
      <c r="C16" t="s">
        <v>132</v>
      </c>
      <c r="D16" t="s">
        <v>133</v>
      </c>
      <c r="E16" t="s">
        <v>135</v>
      </c>
      <c r="G16" t="s">
        <v>131</v>
      </c>
      <c r="H16" t="s">
        <v>22</v>
      </c>
    </row>
    <row r="17" spans="1:8" x14ac:dyDescent="0.25">
      <c r="A17" t="s">
        <v>134</v>
      </c>
      <c r="B17" s="4">
        <f>$H$17-H17</f>
        <v>0</v>
      </c>
      <c r="C17" s="4">
        <f>$H$18-H17</f>
        <v>3.0300000000000007E-2</v>
      </c>
      <c r="D17" s="4">
        <f t="shared" ref="D17:D20" si="8">$H$19-H17</f>
        <v>5.62E-2</v>
      </c>
      <c r="E17" s="4">
        <f t="shared" ref="E17:E19" si="9">$H$20-H17</f>
        <v>2.5900000000000006E-2</v>
      </c>
      <c r="G17" t="s">
        <v>134</v>
      </c>
      <c r="H17" s="4">
        <v>3.8699999999999998E-2</v>
      </c>
    </row>
    <row r="18" spans="1:8" x14ac:dyDescent="0.25">
      <c r="A18" t="s">
        <v>132</v>
      </c>
      <c r="B18" s="4">
        <f t="shared" ref="B18:B20" si="10">$H$17-H18</f>
        <v>-3.0300000000000007E-2</v>
      </c>
      <c r="C18" s="4">
        <f>$H$18-H18</f>
        <v>0</v>
      </c>
      <c r="D18" s="4">
        <f t="shared" si="8"/>
        <v>2.5899999999999992E-2</v>
      </c>
      <c r="E18" s="4">
        <f t="shared" si="9"/>
        <v>-4.4000000000000011E-3</v>
      </c>
      <c r="G18" t="s">
        <v>132</v>
      </c>
      <c r="H18" s="4">
        <v>6.9000000000000006E-2</v>
      </c>
    </row>
    <row r="19" spans="1:8" x14ac:dyDescent="0.25">
      <c r="A19" t="s">
        <v>133</v>
      </c>
      <c r="B19" s="4">
        <f t="shared" si="10"/>
        <v>-5.62E-2</v>
      </c>
      <c r="C19" s="4">
        <f>$H$18-H19</f>
        <v>-2.5899999999999992E-2</v>
      </c>
      <c r="D19" s="4">
        <f>$H$19-H19</f>
        <v>0</v>
      </c>
      <c r="E19" s="4">
        <f t="shared" si="9"/>
        <v>-3.0299999999999994E-2</v>
      </c>
      <c r="G19" t="s">
        <v>133</v>
      </c>
      <c r="H19" s="4">
        <v>9.4899999999999998E-2</v>
      </c>
    </row>
    <row r="20" spans="1:8" x14ac:dyDescent="0.25">
      <c r="A20" t="s">
        <v>135</v>
      </c>
      <c r="B20" s="4">
        <f t="shared" si="10"/>
        <v>-2.5900000000000006E-2</v>
      </c>
      <c r="C20" s="4">
        <f>$H$18-H20</f>
        <v>4.4000000000000011E-3</v>
      </c>
      <c r="D20" s="4">
        <f t="shared" si="8"/>
        <v>3.0299999999999994E-2</v>
      </c>
      <c r="E20" s="4">
        <f>$H$20-H20</f>
        <v>0</v>
      </c>
      <c r="G20" t="s">
        <v>135</v>
      </c>
      <c r="H20" s="4">
        <v>6.4600000000000005E-2</v>
      </c>
    </row>
    <row r="23" spans="1:8" x14ac:dyDescent="0.25">
      <c r="A23" s="35" t="s">
        <v>51</v>
      </c>
      <c r="B23" s="36">
        <v>39694</v>
      </c>
    </row>
    <row r="24" spans="1:8" x14ac:dyDescent="0.25">
      <c r="A24" t="s">
        <v>131</v>
      </c>
      <c r="B24" t="s">
        <v>134</v>
      </c>
      <c r="C24" t="s">
        <v>132</v>
      </c>
      <c r="D24" t="s">
        <v>133</v>
      </c>
      <c r="E24" t="s">
        <v>135</v>
      </c>
      <c r="G24" t="s">
        <v>131</v>
      </c>
      <c r="H24" t="s">
        <v>22</v>
      </c>
    </row>
    <row r="25" spans="1:8" x14ac:dyDescent="0.25">
      <c r="A25" t="s">
        <v>134</v>
      </c>
      <c r="B25" s="4">
        <f>$H$25-H25</f>
        <v>0</v>
      </c>
      <c r="C25" s="4">
        <f>$H$26-H25</f>
        <v>6.2999999999999966E-3</v>
      </c>
      <c r="D25" s="4">
        <f t="shared" ref="D25:D26" si="11">$H$27-H25</f>
        <v>1.9399999999999997E-2</v>
      </c>
      <c r="E25" s="4">
        <f t="shared" ref="E25:E27" si="12">$H$28-H25</f>
        <v>1.6400000000000001E-2</v>
      </c>
      <c r="G25" t="s">
        <v>134</v>
      </c>
      <c r="H25" s="4">
        <v>2.9000000000000001E-2</v>
      </c>
    </row>
    <row r="26" spans="1:8" x14ac:dyDescent="0.25">
      <c r="A26" t="s">
        <v>132</v>
      </c>
      <c r="B26" s="4">
        <f t="shared" ref="B26:B28" si="13">$H$25-H26</f>
        <v>-6.2999999999999966E-3</v>
      </c>
      <c r="C26" s="4">
        <f>$H$26-H26</f>
        <v>0</v>
      </c>
      <c r="D26" s="4">
        <f t="shared" si="11"/>
        <v>1.3100000000000001E-2</v>
      </c>
      <c r="E26" s="4">
        <f t="shared" si="12"/>
        <v>1.0100000000000005E-2</v>
      </c>
      <c r="G26" t="s">
        <v>132</v>
      </c>
      <c r="H26" s="4">
        <v>3.5299999999999998E-2</v>
      </c>
    </row>
    <row r="27" spans="1:8" x14ac:dyDescent="0.25">
      <c r="A27" t="s">
        <v>133</v>
      </c>
      <c r="B27" s="4">
        <f t="shared" si="13"/>
        <v>-1.9399999999999997E-2</v>
      </c>
      <c r="C27" s="4">
        <f t="shared" ref="C27:C28" si="14">$H$26-H27</f>
        <v>-1.3100000000000001E-2</v>
      </c>
      <c r="D27" s="4">
        <f>$H$27-H27</f>
        <v>0</v>
      </c>
      <c r="E27" s="4">
        <f t="shared" si="12"/>
        <v>-2.9999999999999957E-3</v>
      </c>
      <c r="G27" t="s">
        <v>133</v>
      </c>
      <c r="H27" s="4">
        <v>4.8399999999999999E-2</v>
      </c>
    </row>
    <row r="28" spans="1:8" x14ac:dyDescent="0.25">
      <c r="A28" t="s">
        <v>135</v>
      </c>
      <c r="B28" s="4">
        <f t="shared" si="13"/>
        <v>-1.6400000000000001E-2</v>
      </c>
      <c r="C28" s="4">
        <f t="shared" si="14"/>
        <v>-1.0100000000000005E-2</v>
      </c>
      <c r="D28" s="4">
        <f>$H$27-H28</f>
        <v>2.9999999999999957E-3</v>
      </c>
      <c r="E28" s="4">
        <f>$H$28-H28</f>
        <v>0</v>
      </c>
      <c r="G28" t="s">
        <v>135</v>
      </c>
      <c r="H28" s="4">
        <v>4.5400000000000003E-2</v>
      </c>
    </row>
  </sheetData>
  <phoneticPr fontId="27" type="noConversion"/>
  <conditionalFormatting sqref="B3:E6">
    <cfRule type="colorScale" priority="6">
      <colorScale>
        <cfvo type="min"/>
        <cfvo type="percentile" val="50"/>
        <cfvo type="max"/>
        <color rgb="FFF8696B"/>
        <color rgb="FFFCFCFF"/>
        <color rgb="FF5A8AC6"/>
      </colorScale>
    </cfRule>
    <cfRule type="colorScale" priority="12">
      <colorScale>
        <cfvo type="min"/>
        <cfvo type="max"/>
        <color rgb="FFFCFCFF"/>
        <color rgb="FF63BE7B"/>
      </colorScale>
    </cfRule>
  </conditionalFormatting>
  <conditionalFormatting sqref="B10:E13">
    <cfRule type="colorScale" priority="2">
      <colorScale>
        <cfvo type="min"/>
        <cfvo type="percentile" val="50"/>
        <cfvo type="max"/>
        <color rgb="FFF8696B"/>
        <color rgb="FFFCFCFF"/>
        <color rgb="FF5A8AC6"/>
      </colorScale>
    </cfRule>
  </conditionalFormatting>
  <conditionalFormatting sqref="B17:E20">
    <cfRule type="colorScale" priority="7">
      <colorScale>
        <cfvo type="min"/>
        <cfvo type="percentile" val="50"/>
        <cfvo type="max"/>
        <color rgb="FFF8696B"/>
        <color rgb="FFFCFCFF"/>
        <color rgb="FF5A8AC6"/>
      </colorScale>
    </cfRule>
  </conditionalFormatting>
  <conditionalFormatting sqref="B25:E28">
    <cfRule type="colorScale" priority="8">
      <colorScale>
        <cfvo type="min"/>
        <cfvo type="percentile" val="50"/>
        <cfvo type="max"/>
        <color rgb="FFF8696B"/>
        <color rgb="FFFCFCFF"/>
        <color rgb="FF5A8AC6"/>
      </colorScale>
    </cfRule>
  </conditionalFormatting>
  <conditionalFormatting sqref="H3:H6">
    <cfRule type="colorScale" priority="5">
      <colorScale>
        <cfvo type="min"/>
        <cfvo type="max"/>
        <color rgb="FFFCFCFF"/>
        <color rgb="FF63BE7B"/>
      </colorScale>
    </cfRule>
  </conditionalFormatting>
  <conditionalFormatting sqref="H10:H13">
    <cfRule type="colorScale" priority="1">
      <colorScale>
        <cfvo type="min"/>
        <cfvo type="max"/>
        <color rgb="FFFCFCFF"/>
        <color rgb="FF63BE7B"/>
      </colorScale>
    </cfRule>
  </conditionalFormatting>
  <conditionalFormatting sqref="H17:H20">
    <cfRule type="colorScale" priority="4">
      <colorScale>
        <cfvo type="min"/>
        <cfvo type="max"/>
        <color rgb="FFFCFCFF"/>
        <color rgb="FF63BE7B"/>
      </colorScale>
    </cfRule>
  </conditionalFormatting>
  <conditionalFormatting sqref="H25:H28">
    <cfRule type="colorScale" priority="3">
      <colorScale>
        <cfvo type="min"/>
        <cfvo type="max"/>
        <color rgb="FFFCFCFF"/>
        <color rgb="FF63BE7B"/>
      </colorScale>
    </cfRule>
  </conditionalFormatting>
  <pageMargins left="0.7" right="0.7" top="0.75" bottom="0.75" header="0.3" footer="0.3"/>
  <drawing r:id="rId1"/>
  <legacyDrawing r:id="rId2"/>
  <oleObjects>
    <mc:AlternateContent xmlns:mc="http://schemas.openxmlformats.org/markup-compatibility/2006">
      <mc:Choice Requires="x14">
        <oleObject progId="Paint.Picture.1" shapeId="18434" r:id="rId3">
          <objectPr defaultSize="0" autoPict="0" r:id="rId4">
            <anchor moveWithCells="1">
              <from>
                <xdr:col>7</xdr:col>
                <xdr:colOff>323850</xdr:colOff>
                <xdr:row>61</xdr:row>
                <xdr:rowOff>19050</xdr:rowOff>
              </from>
              <to>
                <xdr:col>20</xdr:col>
                <xdr:colOff>323850</xdr:colOff>
                <xdr:row>75</xdr:row>
                <xdr:rowOff>133350</xdr:rowOff>
              </to>
            </anchor>
          </objectPr>
        </oleObject>
      </mc:Choice>
      <mc:Fallback>
        <oleObject progId="Paint.Picture.1" shapeId="18434" r:id="rId3"/>
      </mc:Fallback>
    </mc:AlternateContent>
    <mc:AlternateContent xmlns:mc="http://schemas.openxmlformats.org/markup-compatibility/2006">
      <mc:Choice Requires="x14">
        <oleObject progId="Paint.Picture.1" shapeId="18435" r:id="rId5">
          <objectPr defaultSize="0" autoPict="0" r:id="rId6">
            <anchor moveWithCells="1">
              <from>
                <xdr:col>0</xdr:col>
                <xdr:colOff>0</xdr:colOff>
                <xdr:row>53</xdr:row>
                <xdr:rowOff>9525</xdr:rowOff>
              </from>
              <to>
                <xdr:col>11</xdr:col>
                <xdr:colOff>371475</xdr:colOff>
                <xdr:row>70</xdr:row>
                <xdr:rowOff>0</xdr:rowOff>
              </to>
            </anchor>
          </objectPr>
        </oleObject>
      </mc:Choice>
      <mc:Fallback>
        <oleObject progId="Paint.Picture.1" shapeId="18435" r:id="rId5"/>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opLeftCell="A85" workbookViewId="0">
      <selection activeCell="S23" sqref="B23:S23"/>
    </sheetView>
  </sheetViews>
  <sheetFormatPr defaultRowHeight="15.75" x14ac:dyDescent="0.25"/>
  <sheetData>
    <row r="1" spans="1:1" x14ac:dyDescent="0.25">
      <c r="A1" t="s">
        <v>127</v>
      </c>
    </row>
    <row r="2" spans="1:1" x14ac:dyDescent="0.25">
      <c r="A2" s="1" t="s">
        <v>180</v>
      </c>
    </row>
  </sheetData>
  <phoneticPr fontId="27" type="noConversion"/>
  <hyperlinks>
    <hyperlink ref="A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56"/>
  <sheetViews>
    <sheetView topLeftCell="A10" workbookViewId="0">
      <selection activeCell="A33" sqref="A33"/>
    </sheetView>
  </sheetViews>
  <sheetFormatPr defaultRowHeight="12.75" x14ac:dyDescent="0.2"/>
  <cols>
    <col min="1" max="256" width="20.7109375" style="66" customWidth="1"/>
    <col min="257" max="16384" width="9.140625" style="66"/>
  </cols>
  <sheetData>
    <row r="1" spans="1:2" x14ac:dyDescent="0.2">
      <c r="A1" s="66" t="s">
        <v>123</v>
      </c>
    </row>
    <row r="2" spans="1:2" x14ac:dyDescent="0.2">
      <c r="A2" s="66" t="s">
        <v>122</v>
      </c>
    </row>
    <row r="3" spans="1:2" x14ac:dyDescent="0.2">
      <c r="A3" s="66" t="s">
        <v>121</v>
      </c>
    </row>
    <row r="4" spans="1:2" x14ac:dyDescent="0.2">
      <c r="A4" s="66" t="s">
        <v>120</v>
      </c>
    </row>
    <row r="5" spans="1:2" x14ac:dyDescent="0.2">
      <c r="A5" s="66" t="s">
        <v>119</v>
      </c>
    </row>
    <row r="6" spans="1:2" x14ac:dyDescent="0.2">
      <c r="A6" s="66" t="s">
        <v>118</v>
      </c>
    </row>
    <row r="8" spans="1:2" x14ac:dyDescent="0.2">
      <c r="A8" s="66" t="s">
        <v>114</v>
      </c>
      <c r="B8" s="66" t="s">
        <v>117</v>
      </c>
    </row>
    <row r="10" spans="1:2" x14ac:dyDescent="0.2">
      <c r="A10" s="66" t="s">
        <v>116</v>
      </c>
    </row>
    <row r="11" spans="1:2" x14ac:dyDescent="0.2">
      <c r="A11" s="66" t="s">
        <v>115</v>
      </c>
      <c r="B11" s="66" t="s">
        <v>114</v>
      </c>
    </row>
    <row r="12" spans="1:2" x14ac:dyDescent="0.2">
      <c r="A12" s="68">
        <v>39287</v>
      </c>
      <c r="B12" s="67">
        <v>5.61</v>
      </c>
    </row>
    <row r="13" spans="1:2" x14ac:dyDescent="0.2">
      <c r="A13" s="68">
        <v>39288</v>
      </c>
      <c r="B13" s="67">
        <v>5.58</v>
      </c>
    </row>
    <row r="14" spans="1:2" x14ac:dyDescent="0.2">
      <c r="A14" s="68">
        <v>39289</v>
      </c>
      <c r="B14" s="67">
        <v>5.46</v>
      </c>
    </row>
    <row r="15" spans="1:2" x14ac:dyDescent="0.2">
      <c r="A15" s="68">
        <v>39290</v>
      </c>
      <c r="B15" s="67">
        <v>5.5</v>
      </c>
    </row>
    <row r="16" spans="1:2" x14ac:dyDescent="0.2">
      <c r="A16" s="68">
        <v>39293</v>
      </c>
      <c r="B16" s="67">
        <v>5.52</v>
      </c>
    </row>
    <row r="17" spans="1:2" x14ac:dyDescent="0.2">
      <c r="A17" s="68">
        <v>39294</v>
      </c>
      <c r="B17" s="67">
        <v>5.5</v>
      </c>
    </row>
    <row r="18" spans="1:2" x14ac:dyDescent="0.2">
      <c r="A18" s="68">
        <v>39295</v>
      </c>
      <c r="B18" s="67">
        <v>5.49</v>
      </c>
    </row>
    <row r="19" spans="1:2" x14ac:dyDescent="0.2">
      <c r="A19" s="68">
        <v>39296</v>
      </c>
      <c r="B19" s="67">
        <v>5.5</v>
      </c>
    </row>
    <row r="20" spans="1:2" x14ac:dyDescent="0.2">
      <c r="A20" s="68">
        <v>39297</v>
      </c>
      <c r="B20" s="67">
        <v>5.46</v>
      </c>
    </row>
    <row r="21" spans="1:2" x14ac:dyDescent="0.2">
      <c r="A21" s="68">
        <v>39300</v>
      </c>
      <c r="B21" s="67">
        <v>5.49</v>
      </c>
    </row>
    <row r="22" spans="1:2" x14ac:dyDescent="0.2">
      <c r="A22" s="68">
        <v>39301</v>
      </c>
      <c r="B22" s="67">
        <v>5.52</v>
      </c>
    </row>
    <row r="23" spans="1:2" x14ac:dyDescent="0.2">
      <c r="A23" s="68">
        <v>39302</v>
      </c>
      <c r="B23" s="67">
        <v>5.62</v>
      </c>
    </row>
    <row r="24" spans="1:2" x14ac:dyDescent="0.2">
      <c r="A24" s="68">
        <v>39303</v>
      </c>
      <c r="B24" s="67">
        <v>5.54</v>
      </c>
    </row>
    <row r="25" spans="1:2" x14ac:dyDescent="0.2">
      <c r="A25" s="68">
        <v>39304</v>
      </c>
      <c r="B25" s="67">
        <v>5.52</v>
      </c>
    </row>
    <row r="26" spans="1:2" x14ac:dyDescent="0.2">
      <c r="A26" s="68">
        <v>39307</v>
      </c>
      <c r="B26" s="67">
        <v>5.52</v>
      </c>
    </row>
    <row r="27" spans="1:2" x14ac:dyDescent="0.2">
      <c r="A27" s="68">
        <v>39308</v>
      </c>
      <c r="B27" s="67">
        <v>5.48</v>
      </c>
    </row>
    <row r="28" spans="1:2" x14ac:dyDescent="0.2">
      <c r="A28" s="68">
        <v>39309</v>
      </c>
      <c r="B28" s="67">
        <v>5.43</v>
      </c>
    </row>
    <row r="29" spans="1:2" x14ac:dyDescent="0.2">
      <c r="A29" s="68">
        <v>39310</v>
      </c>
      <c r="B29" s="67">
        <v>5.31</v>
      </c>
    </row>
    <row r="30" spans="1:2" x14ac:dyDescent="0.2">
      <c r="A30" s="68">
        <v>39311</v>
      </c>
      <c r="B30" s="67">
        <v>5.38</v>
      </c>
    </row>
    <row r="31" spans="1:2" x14ac:dyDescent="0.2">
      <c r="A31" s="68">
        <v>39314</v>
      </c>
      <c r="B31" s="67">
        <v>5.34</v>
      </c>
    </row>
    <row r="32" spans="1:2" x14ac:dyDescent="0.2">
      <c r="A32" s="68">
        <v>39315</v>
      </c>
      <c r="B32" s="67">
        <v>5.28</v>
      </c>
    </row>
    <row r="33" spans="1:2" x14ac:dyDescent="0.2">
      <c r="A33" s="68">
        <v>39316</v>
      </c>
      <c r="B33" s="67">
        <v>5.35</v>
      </c>
    </row>
    <row r="34" spans="1:2" x14ac:dyDescent="0.2">
      <c r="A34" s="68">
        <v>39317</v>
      </c>
      <c r="B34" s="67">
        <v>5.37</v>
      </c>
    </row>
    <row r="35" spans="1:2" x14ac:dyDescent="0.2">
      <c r="A35" s="68">
        <v>39318</v>
      </c>
      <c r="B35" s="67">
        <v>5.42</v>
      </c>
    </row>
    <row r="36" spans="1:2" x14ac:dyDescent="0.2">
      <c r="A36" s="68">
        <v>39321</v>
      </c>
      <c r="B36" s="67">
        <v>5.38</v>
      </c>
    </row>
    <row r="37" spans="1:2" x14ac:dyDescent="0.2">
      <c r="A37" s="68">
        <v>39322</v>
      </c>
      <c r="B37" s="67">
        <v>5.29</v>
      </c>
    </row>
    <row r="38" spans="1:2" x14ac:dyDescent="0.2">
      <c r="A38" s="68">
        <v>39323</v>
      </c>
      <c r="B38" s="67">
        <v>5.32</v>
      </c>
    </row>
    <row r="39" spans="1:2" x14ac:dyDescent="0.2">
      <c r="A39" s="68">
        <v>39324</v>
      </c>
      <c r="B39" s="67">
        <v>5.28</v>
      </c>
    </row>
    <row r="40" spans="1:2" x14ac:dyDescent="0.2">
      <c r="A40" s="68">
        <v>39325</v>
      </c>
      <c r="B40" s="67">
        <v>5.33</v>
      </c>
    </row>
    <row r="41" spans="1:2" x14ac:dyDescent="0.2">
      <c r="A41" s="68">
        <v>39328</v>
      </c>
      <c r="B41" s="67">
        <v>5.33</v>
      </c>
    </row>
    <row r="42" spans="1:2" x14ac:dyDescent="0.2">
      <c r="A42" s="68">
        <v>39329</v>
      </c>
      <c r="B42" s="67">
        <v>5.34</v>
      </c>
    </row>
    <row r="43" spans="1:2" x14ac:dyDescent="0.2">
      <c r="A43" s="68">
        <v>39330</v>
      </c>
      <c r="B43" s="67">
        <v>5.24</v>
      </c>
    </row>
    <row r="44" spans="1:2" x14ac:dyDescent="0.2">
      <c r="A44" s="68">
        <v>39331</v>
      </c>
      <c r="B44" s="67">
        <v>5.34</v>
      </c>
    </row>
    <row r="45" spans="1:2" x14ac:dyDescent="0.2">
      <c r="A45" s="68">
        <v>39332</v>
      </c>
      <c r="B45" s="67">
        <v>5.22</v>
      </c>
    </row>
    <row r="46" spans="1:2" x14ac:dyDescent="0.2">
      <c r="A46" s="68">
        <v>39335</v>
      </c>
      <c r="B46" s="67">
        <v>5.19</v>
      </c>
    </row>
    <row r="47" spans="1:2" x14ac:dyDescent="0.2">
      <c r="A47" s="68">
        <v>39336</v>
      </c>
      <c r="B47" s="67">
        <v>5.25</v>
      </c>
    </row>
    <row r="48" spans="1:2" x14ac:dyDescent="0.2">
      <c r="A48" s="68">
        <v>39337</v>
      </c>
      <c r="B48" s="67">
        <v>5.29</v>
      </c>
    </row>
    <row r="49" spans="1:2" x14ac:dyDescent="0.2">
      <c r="A49" s="68">
        <v>39338</v>
      </c>
      <c r="B49" s="67">
        <v>5.37</v>
      </c>
    </row>
    <row r="50" spans="1:2" x14ac:dyDescent="0.2">
      <c r="A50" s="68">
        <v>39339</v>
      </c>
      <c r="B50" s="67">
        <v>5.35</v>
      </c>
    </row>
    <row r="51" spans="1:2" x14ac:dyDescent="0.2">
      <c r="A51" s="68">
        <v>39342</v>
      </c>
      <c r="B51" s="67">
        <v>5.37</v>
      </c>
    </row>
    <row r="52" spans="1:2" x14ac:dyDescent="0.2">
      <c r="A52" s="68">
        <v>39343</v>
      </c>
      <c r="B52" s="67">
        <v>5.34</v>
      </c>
    </row>
    <row r="53" spans="1:2" x14ac:dyDescent="0.2">
      <c r="A53" s="68">
        <v>39344</v>
      </c>
      <c r="B53" s="67">
        <v>5.36</v>
      </c>
    </row>
    <row r="54" spans="1:2" x14ac:dyDescent="0.2">
      <c r="A54" s="68">
        <v>39345</v>
      </c>
      <c r="B54" s="67">
        <v>5.47</v>
      </c>
    </row>
    <row r="55" spans="1:2" x14ac:dyDescent="0.2">
      <c r="A55" s="68">
        <v>39346</v>
      </c>
      <c r="B55" s="67">
        <v>5.41</v>
      </c>
    </row>
    <row r="56" spans="1:2" x14ac:dyDescent="0.2">
      <c r="A56" s="68">
        <v>39349</v>
      </c>
      <c r="B56" s="67">
        <v>5.41</v>
      </c>
    </row>
    <row r="57" spans="1:2" x14ac:dyDescent="0.2">
      <c r="A57" s="68">
        <v>39350</v>
      </c>
      <c r="B57" s="67">
        <v>5.38</v>
      </c>
    </row>
    <row r="58" spans="1:2" x14ac:dyDescent="0.2">
      <c r="A58" s="68">
        <v>39351</v>
      </c>
      <c r="B58" s="67">
        <v>5.37</v>
      </c>
    </row>
    <row r="59" spans="1:2" x14ac:dyDescent="0.2">
      <c r="A59" s="68">
        <v>39352</v>
      </c>
      <c r="B59" s="67">
        <v>5.33</v>
      </c>
    </row>
    <row r="60" spans="1:2" x14ac:dyDescent="0.2">
      <c r="A60" s="68">
        <v>39353</v>
      </c>
      <c r="B60" s="67">
        <v>5.33</v>
      </c>
    </row>
    <row r="61" spans="1:2" x14ac:dyDescent="0.2">
      <c r="A61" s="68">
        <v>39355</v>
      </c>
      <c r="B61" s="67">
        <v>5.33</v>
      </c>
    </row>
    <row r="62" spans="1:2" x14ac:dyDescent="0.2">
      <c r="A62" s="68">
        <v>39356</v>
      </c>
      <c r="B62" s="67">
        <v>5.32</v>
      </c>
    </row>
    <row r="63" spans="1:2" x14ac:dyDescent="0.2">
      <c r="A63" s="68">
        <v>39357</v>
      </c>
      <c r="B63" s="67">
        <v>5.3</v>
      </c>
    </row>
    <row r="64" spans="1:2" x14ac:dyDescent="0.2">
      <c r="A64" s="68">
        <v>39358</v>
      </c>
      <c r="B64" s="67">
        <v>5.3</v>
      </c>
    </row>
    <row r="65" spans="1:2" x14ac:dyDescent="0.2">
      <c r="A65" s="68">
        <v>39359</v>
      </c>
      <c r="B65" s="67">
        <v>5.29</v>
      </c>
    </row>
    <row r="66" spans="1:2" x14ac:dyDescent="0.2">
      <c r="A66" s="68">
        <v>39360</v>
      </c>
      <c r="B66" s="67">
        <v>5.39</v>
      </c>
    </row>
    <row r="67" spans="1:2" x14ac:dyDescent="0.2">
      <c r="A67" s="68">
        <v>39363</v>
      </c>
      <c r="B67" s="67">
        <v>5.39</v>
      </c>
    </row>
    <row r="68" spans="1:2" x14ac:dyDescent="0.2">
      <c r="A68" s="68">
        <v>39364</v>
      </c>
      <c r="B68" s="67">
        <v>5.41</v>
      </c>
    </row>
    <row r="69" spans="1:2" x14ac:dyDescent="0.2">
      <c r="A69" s="68">
        <v>39365</v>
      </c>
      <c r="B69" s="67">
        <v>5.41</v>
      </c>
    </row>
    <row r="70" spans="1:2" x14ac:dyDescent="0.2">
      <c r="A70" s="68">
        <v>39366</v>
      </c>
      <c r="B70" s="67">
        <v>5.41</v>
      </c>
    </row>
    <row r="71" spans="1:2" x14ac:dyDescent="0.2">
      <c r="A71" s="68">
        <v>39367</v>
      </c>
      <c r="B71" s="67">
        <v>5.44</v>
      </c>
    </row>
    <row r="72" spans="1:2" x14ac:dyDescent="0.2">
      <c r="A72" s="68">
        <v>39370</v>
      </c>
      <c r="B72" s="67">
        <v>5.43</v>
      </c>
    </row>
    <row r="73" spans="1:2" x14ac:dyDescent="0.2">
      <c r="A73" s="68">
        <v>39371</v>
      </c>
      <c r="B73" s="67">
        <v>5.4</v>
      </c>
    </row>
    <row r="74" spans="1:2" x14ac:dyDescent="0.2">
      <c r="A74" s="68">
        <v>39372</v>
      </c>
      <c r="B74" s="67">
        <v>5.29</v>
      </c>
    </row>
    <row r="75" spans="1:2" x14ac:dyDescent="0.2">
      <c r="A75" s="68">
        <v>39373</v>
      </c>
      <c r="B75" s="67">
        <v>5.24</v>
      </c>
    </row>
    <row r="76" spans="1:2" x14ac:dyDescent="0.2">
      <c r="A76" s="68">
        <v>39374</v>
      </c>
      <c r="B76" s="67">
        <v>5.15</v>
      </c>
    </row>
    <row r="77" spans="1:2" x14ac:dyDescent="0.2">
      <c r="A77" s="68">
        <v>39377</v>
      </c>
      <c r="B77" s="67">
        <v>5.16</v>
      </c>
    </row>
    <row r="78" spans="1:2" x14ac:dyDescent="0.2">
      <c r="A78" s="68">
        <v>39378</v>
      </c>
      <c r="B78" s="67">
        <v>5.16</v>
      </c>
    </row>
    <row r="79" spans="1:2" x14ac:dyDescent="0.2">
      <c r="A79" s="68">
        <v>39379</v>
      </c>
      <c r="B79" s="67">
        <v>5.08</v>
      </c>
    </row>
    <row r="80" spans="1:2" x14ac:dyDescent="0.2">
      <c r="A80" s="68">
        <v>39380</v>
      </c>
      <c r="B80" s="67">
        <v>5.0999999999999996</v>
      </c>
    </row>
    <row r="81" spans="1:2" x14ac:dyDescent="0.2">
      <c r="A81" s="68">
        <v>39381</v>
      </c>
      <c r="B81" s="67">
        <v>5.13</v>
      </c>
    </row>
    <row r="82" spans="1:2" x14ac:dyDescent="0.2">
      <c r="A82" s="68">
        <v>39384</v>
      </c>
      <c r="B82" s="67">
        <v>5.14</v>
      </c>
    </row>
    <row r="83" spans="1:2" x14ac:dyDescent="0.2">
      <c r="A83" s="68">
        <v>39385</v>
      </c>
      <c r="B83" s="67">
        <v>5.15</v>
      </c>
    </row>
    <row r="84" spans="1:2" x14ac:dyDescent="0.2">
      <c r="A84" s="68">
        <v>39386</v>
      </c>
      <c r="B84" s="67">
        <v>5.25</v>
      </c>
    </row>
    <row r="85" spans="1:2" x14ac:dyDescent="0.2">
      <c r="A85" s="68">
        <v>39387</v>
      </c>
      <c r="B85" s="67">
        <v>5.15</v>
      </c>
    </row>
    <row r="86" spans="1:2" x14ac:dyDescent="0.2">
      <c r="A86" s="68">
        <v>39388</v>
      </c>
      <c r="B86" s="67">
        <v>5.07</v>
      </c>
    </row>
    <row r="87" spans="1:2" x14ac:dyDescent="0.2">
      <c r="A87" s="68">
        <v>39391</v>
      </c>
      <c r="B87" s="67">
        <v>5.09</v>
      </c>
    </row>
    <row r="88" spans="1:2" x14ac:dyDescent="0.2">
      <c r="A88" s="68">
        <v>39392</v>
      </c>
      <c r="B88" s="67">
        <v>5.1100000000000003</v>
      </c>
    </row>
    <row r="89" spans="1:2" x14ac:dyDescent="0.2">
      <c r="A89" s="68">
        <v>39393</v>
      </c>
      <c r="B89" s="67">
        <v>5.07</v>
      </c>
    </row>
    <row r="90" spans="1:2" x14ac:dyDescent="0.2">
      <c r="A90" s="68">
        <v>39394</v>
      </c>
      <c r="B90" s="67">
        <v>5</v>
      </c>
    </row>
    <row r="91" spans="1:2" x14ac:dyDescent="0.2">
      <c r="A91" s="68">
        <v>39395</v>
      </c>
      <c r="B91" s="67">
        <v>4.97</v>
      </c>
    </row>
    <row r="92" spans="1:2" x14ac:dyDescent="0.2">
      <c r="A92" s="68">
        <v>39398</v>
      </c>
      <c r="B92" s="67">
        <v>4.97</v>
      </c>
    </row>
    <row r="93" spans="1:2" x14ac:dyDescent="0.2">
      <c r="A93" s="68">
        <v>39399</v>
      </c>
      <c r="B93" s="67">
        <v>5.04</v>
      </c>
    </row>
    <row r="94" spans="1:2" x14ac:dyDescent="0.2">
      <c r="A94" s="68">
        <v>39400</v>
      </c>
      <c r="B94" s="67">
        <v>5.05</v>
      </c>
    </row>
    <row r="95" spans="1:2" x14ac:dyDescent="0.2">
      <c r="A95" s="68">
        <v>39401</v>
      </c>
      <c r="B95" s="67">
        <v>4.92</v>
      </c>
    </row>
    <row r="96" spans="1:2" x14ac:dyDescent="0.2">
      <c r="A96" s="68">
        <v>39402</v>
      </c>
      <c r="B96" s="67">
        <v>4.92</v>
      </c>
    </row>
    <row r="97" spans="1:2" x14ac:dyDescent="0.2">
      <c r="A97" s="68">
        <v>39405</v>
      </c>
      <c r="B97" s="67">
        <v>4.84</v>
      </c>
    </row>
    <row r="98" spans="1:2" x14ac:dyDescent="0.2">
      <c r="A98" s="68">
        <v>39406</v>
      </c>
      <c r="B98" s="67">
        <v>4.8</v>
      </c>
    </row>
    <row r="99" spans="1:2" x14ac:dyDescent="0.2">
      <c r="A99" s="68">
        <v>39407</v>
      </c>
      <c r="B99" s="67">
        <v>4.76</v>
      </c>
    </row>
    <row r="100" spans="1:2" x14ac:dyDescent="0.2">
      <c r="A100" s="68">
        <v>39408</v>
      </c>
      <c r="B100" s="67">
        <v>4.76</v>
      </c>
    </row>
    <row r="101" spans="1:2" x14ac:dyDescent="0.2">
      <c r="A101" s="68">
        <v>39409</v>
      </c>
      <c r="B101" s="67">
        <v>4.78</v>
      </c>
    </row>
    <row r="102" spans="1:2" x14ac:dyDescent="0.2">
      <c r="A102" s="68">
        <v>39412</v>
      </c>
      <c r="B102" s="67">
        <v>4.6500000000000004</v>
      </c>
    </row>
    <row r="103" spans="1:2" x14ac:dyDescent="0.2">
      <c r="A103" s="68">
        <v>39413</v>
      </c>
      <c r="B103" s="67">
        <v>4.74</v>
      </c>
    </row>
    <row r="104" spans="1:2" x14ac:dyDescent="0.2">
      <c r="A104" s="68">
        <v>39414</v>
      </c>
      <c r="B104" s="67">
        <v>4.84</v>
      </c>
    </row>
    <row r="105" spans="1:2" x14ac:dyDescent="0.2">
      <c r="A105" s="68">
        <v>39415</v>
      </c>
      <c r="B105" s="67">
        <v>4.78</v>
      </c>
    </row>
    <row r="106" spans="1:2" x14ac:dyDescent="0.2">
      <c r="A106" s="68">
        <v>39416</v>
      </c>
      <c r="B106" s="67">
        <v>4.78</v>
      </c>
    </row>
    <row r="107" spans="1:2" x14ac:dyDescent="0.2">
      <c r="A107" s="68">
        <v>39419</v>
      </c>
      <c r="B107" s="67">
        <v>4.6900000000000004</v>
      </c>
    </row>
    <row r="108" spans="1:2" x14ac:dyDescent="0.2">
      <c r="A108" s="68">
        <v>39420</v>
      </c>
      <c r="B108" s="67">
        <v>4.7</v>
      </c>
    </row>
    <row r="109" spans="1:2" x14ac:dyDescent="0.2">
      <c r="A109" s="68">
        <v>39421</v>
      </c>
      <c r="B109" s="67">
        <v>4.71</v>
      </c>
    </row>
    <row r="110" spans="1:2" x14ac:dyDescent="0.2">
      <c r="A110" s="68">
        <v>39422</v>
      </c>
      <c r="B110" s="67">
        <v>4.8</v>
      </c>
    </row>
    <row r="111" spans="1:2" x14ac:dyDescent="0.2">
      <c r="A111" s="68">
        <v>39423</v>
      </c>
      <c r="B111" s="67">
        <v>4.92</v>
      </c>
    </row>
    <row r="112" spans="1:2" x14ac:dyDescent="0.2">
      <c r="A112" s="68">
        <v>39426</v>
      </c>
      <c r="B112" s="67">
        <v>4.95</v>
      </c>
    </row>
    <row r="113" spans="1:2" x14ac:dyDescent="0.2">
      <c r="A113" s="68">
        <v>39427</v>
      </c>
      <c r="B113" s="67">
        <v>4.79</v>
      </c>
    </row>
    <row r="114" spans="1:2" x14ac:dyDescent="0.2">
      <c r="A114" s="68">
        <v>39428</v>
      </c>
      <c r="B114" s="67">
        <v>4.88</v>
      </c>
    </row>
    <row r="115" spans="1:2" x14ac:dyDescent="0.2">
      <c r="A115" s="68">
        <v>39429</v>
      </c>
      <c r="B115" s="67">
        <v>4.97</v>
      </c>
    </row>
    <row r="116" spans="1:2" x14ac:dyDescent="0.2">
      <c r="A116" s="68">
        <v>39430</v>
      </c>
      <c r="B116" s="67">
        <v>5.04</v>
      </c>
    </row>
    <row r="117" spans="1:2" x14ac:dyDescent="0.2">
      <c r="A117" s="68">
        <v>39433</v>
      </c>
      <c r="B117" s="67">
        <v>5</v>
      </c>
    </row>
    <row r="118" spans="1:2" x14ac:dyDescent="0.2">
      <c r="A118" s="68">
        <v>39434</v>
      </c>
      <c r="B118" s="67">
        <v>4.93</v>
      </c>
    </row>
    <row r="119" spans="1:2" x14ac:dyDescent="0.2">
      <c r="A119" s="68">
        <v>39435</v>
      </c>
      <c r="B119" s="67">
        <v>4.8899999999999997</v>
      </c>
    </row>
    <row r="120" spans="1:2" x14ac:dyDescent="0.2">
      <c r="A120" s="68">
        <v>39436</v>
      </c>
      <c r="B120" s="67">
        <v>4.8499999999999996</v>
      </c>
    </row>
    <row r="121" spans="1:2" x14ac:dyDescent="0.2">
      <c r="A121" s="68">
        <v>39437</v>
      </c>
      <c r="B121" s="67">
        <v>4.9800000000000004</v>
      </c>
    </row>
    <row r="122" spans="1:2" x14ac:dyDescent="0.2">
      <c r="A122" s="68">
        <v>39440</v>
      </c>
      <c r="B122" s="67">
        <v>5.03</v>
      </c>
    </row>
    <row r="123" spans="1:2" x14ac:dyDescent="0.2">
      <c r="A123" s="68">
        <v>39441</v>
      </c>
      <c r="B123" s="69" t="e">
        <f>NA()</f>
        <v>#N/A</v>
      </c>
    </row>
    <row r="124" spans="1:2" x14ac:dyDescent="0.2">
      <c r="A124" s="68">
        <v>39442</v>
      </c>
      <c r="B124" s="67">
        <v>5.0999999999999996</v>
      </c>
    </row>
    <row r="125" spans="1:2" x14ac:dyDescent="0.2">
      <c r="A125" s="68">
        <v>39443</v>
      </c>
      <c r="B125" s="67">
        <v>5.0199999999999996</v>
      </c>
    </row>
    <row r="126" spans="1:2" x14ac:dyDescent="0.2">
      <c r="A126" s="68">
        <v>39444</v>
      </c>
      <c r="B126" s="67">
        <v>4.92</v>
      </c>
    </row>
    <row r="127" spans="1:2" x14ac:dyDescent="0.2">
      <c r="A127" s="68">
        <v>39447</v>
      </c>
      <c r="B127" s="67">
        <v>4.88</v>
      </c>
    </row>
    <row r="128" spans="1:2" x14ac:dyDescent="0.2">
      <c r="A128" s="68">
        <v>39448</v>
      </c>
      <c r="B128" s="69" t="e">
        <f>NA()</f>
        <v>#N/A</v>
      </c>
    </row>
    <row r="129" spans="1:2" x14ac:dyDescent="0.2">
      <c r="A129" s="68">
        <v>39449</v>
      </c>
      <c r="B129" s="67">
        <v>4.7300000000000004</v>
      </c>
    </row>
    <row r="130" spans="1:2" x14ac:dyDescent="0.2">
      <c r="A130" s="68">
        <v>39450</v>
      </c>
      <c r="B130" s="67">
        <v>4.72</v>
      </c>
    </row>
    <row r="131" spans="1:2" x14ac:dyDescent="0.2">
      <c r="A131" s="68">
        <v>39451</v>
      </c>
      <c r="B131" s="67">
        <v>4.67</v>
      </c>
    </row>
    <row r="132" spans="1:2" x14ac:dyDescent="0.2">
      <c r="A132" s="68">
        <v>39454</v>
      </c>
      <c r="B132" s="67">
        <v>4.6500000000000004</v>
      </c>
    </row>
    <row r="133" spans="1:2" x14ac:dyDescent="0.2">
      <c r="A133" s="68">
        <v>39455</v>
      </c>
      <c r="B133" s="67">
        <v>4.71</v>
      </c>
    </row>
    <row r="134" spans="1:2" x14ac:dyDescent="0.2">
      <c r="A134" s="68">
        <v>39456</v>
      </c>
      <c r="B134" s="67">
        <v>4.67</v>
      </c>
    </row>
    <row r="135" spans="1:2" x14ac:dyDescent="0.2">
      <c r="A135" s="68">
        <v>39457</v>
      </c>
      <c r="B135" s="67">
        <v>4.7300000000000004</v>
      </c>
    </row>
    <row r="136" spans="1:2" x14ac:dyDescent="0.2">
      <c r="A136" s="68">
        <v>39458</v>
      </c>
      <c r="B136" s="67">
        <v>4.66</v>
      </c>
    </row>
    <row r="137" spans="1:2" x14ac:dyDescent="0.2">
      <c r="A137" s="68">
        <v>39461</v>
      </c>
      <c r="B137" s="67">
        <v>4.63</v>
      </c>
    </row>
    <row r="138" spans="1:2" x14ac:dyDescent="0.2">
      <c r="A138" s="68">
        <v>39462</v>
      </c>
      <c r="B138" s="67">
        <v>4.5599999999999996</v>
      </c>
    </row>
    <row r="139" spans="1:2" x14ac:dyDescent="0.2">
      <c r="A139" s="68">
        <v>39463</v>
      </c>
      <c r="B139" s="67">
        <v>4.57</v>
      </c>
    </row>
    <row r="140" spans="1:2" x14ac:dyDescent="0.2">
      <c r="A140" s="68">
        <v>39464</v>
      </c>
      <c r="B140" s="67">
        <v>4.5199999999999996</v>
      </c>
    </row>
    <row r="141" spans="1:2" x14ac:dyDescent="0.2">
      <c r="A141" s="68">
        <v>39465</v>
      </c>
      <c r="B141" s="67">
        <v>4.5</v>
      </c>
    </row>
    <row r="142" spans="1:2" x14ac:dyDescent="0.2">
      <c r="A142" s="68">
        <v>39468</v>
      </c>
      <c r="B142" s="67">
        <v>4.5</v>
      </c>
    </row>
    <row r="143" spans="1:2" x14ac:dyDescent="0.2">
      <c r="A143" s="68">
        <v>39469</v>
      </c>
      <c r="B143" s="67">
        <v>4.3600000000000003</v>
      </c>
    </row>
    <row r="144" spans="1:2" x14ac:dyDescent="0.2">
      <c r="A144" s="68">
        <v>39470</v>
      </c>
      <c r="B144" s="67">
        <v>4.29</v>
      </c>
    </row>
    <row r="145" spans="1:2" x14ac:dyDescent="0.2">
      <c r="A145" s="68">
        <v>39471</v>
      </c>
      <c r="B145" s="67">
        <v>4.4800000000000004</v>
      </c>
    </row>
    <row r="146" spans="1:2" x14ac:dyDescent="0.2">
      <c r="A146" s="68">
        <v>39472</v>
      </c>
      <c r="B146" s="67">
        <v>4.4400000000000004</v>
      </c>
    </row>
    <row r="147" spans="1:2" x14ac:dyDescent="0.2">
      <c r="A147" s="68">
        <v>39475</v>
      </c>
      <c r="B147" s="67">
        <v>4.43</v>
      </c>
    </row>
    <row r="148" spans="1:2" x14ac:dyDescent="0.2">
      <c r="A148" s="68">
        <v>39476</v>
      </c>
      <c r="B148" s="67">
        <v>4.5</v>
      </c>
    </row>
    <row r="149" spans="1:2" x14ac:dyDescent="0.2">
      <c r="A149" s="68">
        <v>39477</v>
      </c>
      <c r="B149" s="67">
        <v>4.55</v>
      </c>
    </row>
    <row r="150" spans="1:2" x14ac:dyDescent="0.2">
      <c r="A150" s="68">
        <v>39478</v>
      </c>
      <c r="B150" s="67">
        <v>4.51</v>
      </c>
    </row>
    <row r="151" spans="1:2" x14ac:dyDescent="0.2">
      <c r="A151" s="68">
        <v>39479</v>
      </c>
      <c r="B151" s="67">
        <v>4.45</v>
      </c>
    </row>
    <row r="152" spans="1:2" x14ac:dyDescent="0.2">
      <c r="A152" s="68">
        <v>39482</v>
      </c>
      <c r="B152" s="67">
        <v>4.4800000000000004</v>
      </c>
    </row>
    <row r="153" spans="1:2" x14ac:dyDescent="0.2">
      <c r="A153" s="68">
        <v>39483</v>
      </c>
      <c r="B153" s="67">
        <v>4.3899999999999997</v>
      </c>
    </row>
    <row r="154" spans="1:2" x14ac:dyDescent="0.2">
      <c r="A154" s="68">
        <v>39484</v>
      </c>
      <c r="B154" s="67">
        <v>4.41</v>
      </c>
    </row>
    <row r="155" spans="1:2" x14ac:dyDescent="0.2">
      <c r="A155" s="68">
        <v>39485</v>
      </c>
      <c r="B155" s="67">
        <v>4.49</v>
      </c>
    </row>
    <row r="156" spans="1:2" x14ac:dyDescent="0.2">
      <c r="A156" s="68">
        <v>39486</v>
      </c>
      <c r="B156" s="67">
        <v>4.43</v>
      </c>
    </row>
    <row r="157" spans="1:2" x14ac:dyDescent="0.2">
      <c r="A157" s="68">
        <v>39489</v>
      </c>
      <c r="B157" s="67">
        <v>4.41</v>
      </c>
    </row>
    <row r="158" spans="1:2" x14ac:dyDescent="0.2">
      <c r="A158" s="68">
        <v>39490</v>
      </c>
      <c r="B158" s="67">
        <v>4.47</v>
      </c>
    </row>
    <row r="159" spans="1:2" x14ac:dyDescent="0.2">
      <c r="A159" s="68">
        <v>39491</v>
      </c>
      <c r="B159" s="67">
        <v>4.45</v>
      </c>
    </row>
    <row r="160" spans="1:2" x14ac:dyDescent="0.2">
      <c r="A160" s="68">
        <v>39492</v>
      </c>
      <c r="B160" s="67">
        <v>4.53</v>
      </c>
    </row>
    <row r="161" spans="1:2" x14ac:dyDescent="0.2">
      <c r="A161" s="68">
        <v>39493</v>
      </c>
      <c r="B161" s="67">
        <v>4.51</v>
      </c>
    </row>
    <row r="162" spans="1:2" x14ac:dyDescent="0.2">
      <c r="A162" s="68">
        <v>39496</v>
      </c>
      <c r="B162" s="67">
        <v>4.51</v>
      </c>
    </row>
    <row r="163" spans="1:2" x14ac:dyDescent="0.2">
      <c r="A163" s="68">
        <v>39497</v>
      </c>
      <c r="B163" s="67">
        <v>4.62</v>
      </c>
    </row>
    <row r="164" spans="1:2" x14ac:dyDescent="0.2">
      <c r="A164" s="68">
        <v>39498</v>
      </c>
      <c r="B164" s="67">
        <v>4.68</v>
      </c>
    </row>
    <row r="165" spans="1:2" x14ac:dyDescent="0.2">
      <c r="A165" s="68">
        <v>39499</v>
      </c>
      <c r="B165" s="67">
        <v>4.54</v>
      </c>
    </row>
    <row r="166" spans="1:2" x14ac:dyDescent="0.2">
      <c r="A166" s="68">
        <v>39500</v>
      </c>
      <c r="B166" s="67">
        <v>4.55</v>
      </c>
    </row>
    <row r="167" spans="1:2" x14ac:dyDescent="0.2">
      <c r="A167" s="68">
        <v>39503</v>
      </c>
      <c r="B167" s="67">
        <v>4.66</v>
      </c>
    </row>
    <row r="168" spans="1:2" x14ac:dyDescent="0.2">
      <c r="A168" s="68">
        <v>39504</v>
      </c>
      <c r="B168" s="67">
        <v>4.6100000000000003</v>
      </c>
    </row>
    <row r="169" spans="1:2" x14ac:dyDescent="0.2">
      <c r="A169" s="68">
        <v>39505</v>
      </c>
      <c r="B169" s="67">
        <v>4.5999999999999996</v>
      </c>
    </row>
    <row r="170" spans="1:2" x14ac:dyDescent="0.2">
      <c r="A170" s="68">
        <v>39506</v>
      </c>
      <c r="B170" s="67">
        <v>4.49</v>
      </c>
    </row>
    <row r="171" spans="1:2" x14ac:dyDescent="0.2">
      <c r="A171" s="68">
        <v>39507</v>
      </c>
      <c r="B171" s="67">
        <v>4.34</v>
      </c>
    </row>
    <row r="172" spans="1:2" x14ac:dyDescent="0.2">
      <c r="A172" s="68">
        <v>39510</v>
      </c>
      <c r="B172" s="67">
        <v>4.3499999999999996</v>
      </c>
    </row>
    <row r="173" spans="1:2" x14ac:dyDescent="0.2">
      <c r="A173" s="68">
        <v>39511</v>
      </c>
      <c r="B173" s="67">
        <v>4.41</v>
      </c>
    </row>
    <row r="174" spans="1:2" x14ac:dyDescent="0.2">
      <c r="A174" s="68">
        <v>39512</v>
      </c>
      <c r="B174" s="67">
        <v>4.5</v>
      </c>
    </row>
    <row r="175" spans="1:2" x14ac:dyDescent="0.2">
      <c r="A175" s="68">
        <v>39513</v>
      </c>
      <c r="B175" s="67">
        <v>4.5</v>
      </c>
    </row>
    <row r="176" spans="1:2" x14ac:dyDescent="0.2">
      <c r="A176" s="68">
        <v>39514</v>
      </c>
      <c r="B176" s="67">
        <v>4.43</v>
      </c>
    </row>
    <row r="177" spans="1:2" x14ac:dyDescent="0.2">
      <c r="A177" s="68">
        <v>39517</v>
      </c>
      <c r="B177" s="67">
        <v>4.42</v>
      </c>
    </row>
    <row r="178" spans="1:2" x14ac:dyDescent="0.2">
      <c r="A178" s="68">
        <v>39518</v>
      </c>
      <c r="B178" s="67">
        <v>4.62</v>
      </c>
    </row>
    <row r="179" spans="1:2" x14ac:dyDescent="0.2">
      <c r="A179" s="68">
        <v>39519</v>
      </c>
      <c r="B179" s="67">
        <v>4.5</v>
      </c>
    </row>
    <row r="180" spans="1:2" x14ac:dyDescent="0.2">
      <c r="A180" s="68">
        <v>39520</v>
      </c>
      <c r="B180" s="67">
        <v>4.54</v>
      </c>
    </row>
    <row r="181" spans="1:2" x14ac:dyDescent="0.2">
      <c r="A181" s="68">
        <v>39521</v>
      </c>
      <c r="B181" s="67">
        <v>4.42</v>
      </c>
    </row>
    <row r="182" spans="1:2" x14ac:dyDescent="0.2">
      <c r="A182" s="68">
        <v>39524</v>
      </c>
      <c r="B182" s="67">
        <v>4.3499999999999996</v>
      </c>
    </row>
    <row r="183" spans="1:2" x14ac:dyDescent="0.2">
      <c r="A183" s="68">
        <v>39525</v>
      </c>
      <c r="B183" s="67">
        <v>4.47</v>
      </c>
    </row>
    <row r="184" spans="1:2" x14ac:dyDescent="0.2">
      <c r="A184" s="68">
        <v>39526</v>
      </c>
      <c r="B184" s="67">
        <v>4.37</v>
      </c>
    </row>
    <row r="185" spans="1:2" x14ac:dyDescent="0.2">
      <c r="A185" s="68">
        <v>39527</v>
      </c>
      <c r="B185" s="67">
        <v>4.37</v>
      </c>
    </row>
    <row r="186" spans="1:2" x14ac:dyDescent="0.2">
      <c r="A186" s="68">
        <v>39528</v>
      </c>
      <c r="B186" s="69" t="e">
        <f>NA()</f>
        <v>#N/A</v>
      </c>
    </row>
    <row r="187" spans="1:2" x14ac:dyDescent="0.2">
      <c r="A187" s="68">
        <v>39531</v>
      </c>
      <c r="B187" s="67">
        <v>4.57</v>
      </c>
    </row>
    <row r="188" spans="1:2" x14ac:dyDescent="0.2">
      <c r="A188" s="68">
        <v>39532</v>
      </c>
      <c r="B188" s="67">
        <v>4.57</v>
      </c>
    </row>
    <row r="189" spans="1:2" x14ac:dyDescent="0.2">
      <c r="A189" s="68">
        <v>39533</v>
      </c>
      <c r="B189" s="67">
        <v>4.53</v>
      </c>
    </row>
    <row r="190" spans="1:2" x14ac:dyDescent="0.2">
      <c r="A190" s="68">
        <v>39534</v>
      </c>
      <c r="B190" s="67">
        <v>4.55</v>
      </c>
    </row>
    <row r="191" spans="1:2" x14ac:dyDescent="0.2">
      <c r="A191" s="68">
        <v>39535</v>
      </c>
      <c r="B191" s="67">
        <v>4.51</v>
      </c>
    </row>
    <row r="192" spans="1:2" x14ac:dyDescent="0.2">
      <c r="A192" s="68">
        <v>39538</v>
      </c>
      <c r="B192" s="67">
        <v>4.46</v>
      </c>
    </row>
    <row r="193" spans="1:2" x14ac:dyDescent="0.2">
      <c r="A193" s="68">
        <v>39539</v>
      </c>
      <c r="B193" s="67">
        <v>4.59</v>
      </c>
    </row>
    <row r="194" spans="1:2" x14ac:dyDescent="0.2">
      <c r="A194" s="68">
        <v>39540</v>
      </c>
      <c r="B194" s="67">
        <v>4.6500000000000004</v>
      </c>
    </row>
    <row r="195" spans="1:2" x14ac:dyDescent="0.2">
      <c r="A195" s="68">
        <v>39541</v>
      </c>
      <c r="B195" s="67">
        <v>4.6500000000000004</v>
      </c>
    </row>
    <row r="196" spans="1:2" x14ac:dyDescent="0.2">
      <c r="A196" s="68">
        <v>39542</v>
      </c>
      <c r="B196" s="67">
        <v>4.53</v>
      </c>
    </row>
    <row r="197" spans="1:2" x14ac:dyDescent="0.2">
      <c r="A197" s="68">
        <v>39545</v>
      </c>
      <c r="B197" s="67">
        <v>4.5999999999999996</v>
      </c>
    </row>
    <row r="198" spans="1:2" x14ac:dyDescent="0.2">
      <c r="A198" s="68">
        <v>39546</v>
      </c>
      <c r="B198" s="67">
        <v>4.5599999999999996</v>
      </c>
    </row>
    <row r="199" spans="1:2" x14ac:dyDescent="0.2">
      <c r="A199" s="68">
        <v>39547</v>
      </c>
      <c r="B199" s="67">
        <v>4.46</v>
      </c>
    </row>
    <row r="200" spans="1:2" x14ac:dyDescent="0.2">
      <c r="A200" s="68">
        <v>39548</v>
      </c>
      <c r="B200" s="67">
        <v>4.54</v>
      </c>
    </row>
    <row r="201" spans="1:2" x14ac:dyDescent="0.2">
      <c r="A201" s="68">
        <v>39549</v>
      </c>
      <c r="B201" s="67">
        <v>4.51</v>
      </c>
    </row>
    <row r="202" spans="1:2" x14ac:dyDescent="0.2">
      <c r="A202" s="68">
        <v>39552</v>
      </c>
      <c r="B202" s="67">
        <v>4.51</v>
      </c>
    </row>
    <row r="203" spans="1:2" x14ac:dyDescent="0.2">
      <c r="A203" s="68">
        <v>39553</v>
      </c>
      <c r="B203" s="67">
        <v>4.57</v>
      </c>
    </row>
    <row r="204" spans="1:2" x14ac:dyDescent="0.2">
      <c r="A204" s="68">
        <v>39554</v>
      </c>
      <c r="B204" s="67">
        <v>4.71</v>
      </c>
    </row>
    <row r="205" spans="1:2" x14ac:dyDescent="0.2">
      <c r="A205" s="68">
        <v>39555</v>
      </c>
      <c r="B205" s="67">
        <v>4.78</v>
      </c>
    </row>
    <row r="206" spans="1:2" x14ac:dyDescent="0.2">
      <c r="A206" s="68">
        <v>39556</v>
      </c>
      <c r="B206" s="67">
        <v>4.78</v>
      </c>
    </row>
    <row r="207" spans="1:2" x14ac:dyDescent="0.2">
      <c r="A207" s="68">
        <v>39559</v>
      </c>
      <c r="B207" s="67">
        <v>4.74</v>
      </c>
    </row>
    <row r="208" spans="1:2" x14ac:dyDescent="0.2">
      <c r="A208" s="68">
        <v>39560</v>
      </c>
      <c r="B208" s="67">
        <v>4.7699999999999996</v>
      </c>
    </row>
    <row r="209" spans="1:2" x14ac:dyDescent="0.2">
      <c r="A209" s="68">
        <v>39561</v>
      </c>
      <c r="B209" s="67">
        <v>4.78</v>
      </c>
    </row>
    <row r="210" spans="1:2" x14ac:dyDescent="0.2">
      <c r="A210" s="68">
        <v>39562</v>
      </c>
      <c r="B210" s="67">
        <v>4.8899999999999997</v>
      </c>
    </row>
    <row r="211" spans="1:2" x14ac:dyDescent="0.2">
      <c r="A211" s="68">
        <v>39563</v>
      </c>
      <c r="B211" s="67">
        <v>4.93</v>
      </c>
    </row>
    <row r="212" spans="1:2" x14ac:dyDescent="0.2">
      <c r="A212" s="68">
        <v>39566</v>
      </c>
      <c r="B212" s="67">
        <v>4.88</v>
      </c>
    </row>
    <row r="213" spans="1:2" x14ac:dyDescent="0.2">
      <c r="A213" s="68">
        <v>39567</v>
      </c>
      <c r="B213" s="67">
        <v>4.84</v>
      </c>
    </row>
    <row r="214" spans="1:2" x14ac:dyDescent="0.2">
      <c r="A214" s="68">
        <v>39568</v>
      </c>
      <c r="B214" s="67">
        <v>4.83</v>
      </c>
    </row>
    <row r="215" spans="1:2" x14ac:dyDescent="0.2">
      <c r="A215" s="68">
        <v>39569</v>
      </c>
      <c r="B215" s="67">
        <v>4.84</v>
      </c>
    </row>
    <row r="216" spans="1:2" x14ac:dyDescent="0.2">
      <c r="A216" s="68">
        <v>39570</v>
      </c>
      <c r="B216" s="67">
        <v>4.9000000000000004</v>
      </c>
    </row>
    <row r="217" spans="1:2" x14ac:dyDescent="0.2">
      <c r="A217" s="68">
        <v>39573</v>
      </c>
      <c r="B217" s="67">
        <v>4.8899999999999997</v>
      </c>
    </row>
    <row r="218" spans="1:2" x14ac:dyDescent="0.2">
      <c r="A218" s="68">
        <v>39574</v>
      </c>
      <c r="B218" s="67">
        <v>4.9000000000000004</v>
      </c>
    </row>
    <row r="219" spans="1:2" x14ac:dyDescent="0.2">
      <c r="A219" s="68">
        <v>39575</v>
      </c>
      <c r="B219" s="67">
        <v>4.87</v>
      </c>
    </row>
    <row r="220" spans="1:2" x14ac:dyDescent="0.2">
      <c r="A220" s="68">
        <v>39576</v>
      </c>
      <c r="B220" s="67">
        <v>4.8</v>
      </c>
    </row>
    <row r="221" spans="1:2" x14ac:dyDescent="0.2">
      <c r="A221" s="68">
        <v>39577</v>
      </c>
      <c r="B221" s="67">
        <v>4.78</v>
      </c>
    </row>
    <row r="222" spans="1:2" x14ac:dyDescent="0.2">
      <c r="A222" s="68">
        <v>39580</v>
      </c>
      <c r="B222" s="67">
        <v>4.78</v>
      </c>
    </row>
    <row r="223" spans="1:2" x14ac:dyDescent="0.2">
      <c r="A223" s="68">
        <v>39581</v>
      </c>
      <c r="B223" s="67">
        <v>4.93</v>
      </c>
    </row>
    <row r="224" spans="1:2" x14ac:dyDescent="0.2">
      <c r="A224" s="68">
        <v>39582</v>
      </c>
      <c r="B224" s="67">
        <v>4.97</v>
      </c>
    </row>
    <row r="225" spans="1:2" x14ac:dyDescent="0.2">
      <c r="A225" s="68">
        <v>39583</v>
      </c>
      <c r="B225" s="67">
        <v>4.88</v>
      </c>
    </row>
    <row r="226" spans="1:2" x14ac:dyDescent="0.2">
      <c r="A226" s="68">
        <v>39584</v>
      </c>
      <c r="B226" s="67">
        <v>4.87</v>
      </c>
    </row>
    <row r="227" spans="1:2" x14ac:dyDescent="0.2">
      <c r="A227" s="68">
        <v>39587</v>
      </c>
      <c r="B227" s="67">
        <v>4.84</v>
      </c>
    </row>
    <row r="228" spans="1:2" x14ac:dyDescent="0.2">
      <c r="A228" s="68">
        <v>39588</v>
      </c>
      <c r="B228" s="67">
        <v>4.79</v>
      </c>
    </row>
    <row r="229" spans="1:2" x14ac:dyDescent="0.2">
      <c r="A229" s="68">
        <v>39589</v>
      </c>
      <c r="B229" s="67">
        <v>4.8499999999999996</v>
      </c>
    </row>
    <row r="230" spans="1:2" x14ac:dyDescent="0.2">
      <c r="A230" s="68">
        <v>39590</v>
      </c>
      <c r="B230" s="67">
        <v>4.99</v>
      </c>
    </row>
    <row r="231" spans="1:2" x14ac:dyDescent="0.2">
      <c r="A231" s="68">
        <v>39591</v>
      </c>
      <c r="B231" s="67">
        <v>4.9000000000000004</v>
      </c>
    </row>
    <row r="232" spans="1:2" x14ac:dyDescent="0.2">
      <c r="A232" s="68">
        <v>39594</v>
      </c>
      <c r="B232" s="67">
        <v>4.9000000000000004</v>
      </c>
    </row>
    <row r="233" spans="1:2" x14ac:dyDescent="0.2">
      <c r="A233" s="68">
        <v>39595</v>
      </c>
      <c r="B233" s="67">
        <v>4.99</v>
      </c>
    </row>
    <row r="234" spans="1:2" x14ac:dyDescent="0.2">
      <c r="A234" s="68">
        <v>39596</v>
      </c>
      <c r="B234" s="67">
        <v>5.08</v>
      </c>
    </row>
    <row r="235" spans="1:2" x14ac:dyDescent="0.2">
      <c r="A235" s="68">
        <v>39597</v>
      </c>
      <c r="B235" s="67">
        <v>5.12</v>
      </c>
    </row>
    <row r="236" spans="1:2" x14ac:dyDescent="0.2">
      <c r="A236" s="68">
        <v>39598</v>
      </c>
      <c r="B236" s="67">
        <v>5.09</v>
      </c>
    </row>
    <row r="237" spans="1:2" x14ac:dyDescent="0.2">
      <c r="A237" s="68">
        <v>39599</v>
      </c>
      <c r="B237" s="67">
        <v>5.0999999999999996</v>
      </c>
    </row>
    <row r="238" spans="1:2" x14ac:dyDescent="0.2">
      <c r="A238" s="68">
        <v>39601</v>
      </c>
      <c r="B238" s="67">
        <v>5.01</v>
      </c>
    </row>
    <row r="239" spans="1:2" x14ac:dyDescent="0.2">
      <c r="A239" s="68">
        <v>39602</v>
      </c>
      <c r="B239" s="67">
        <v>4.93</v>
      </c>
    </row>
    <row r="240" spans="1:2" x14ac:dyDescent="0.2">
      <c r="A240" s="68">
        <v>39603</v>
      </c>
      <c r="B240" s="67">
        <v>4.97</v>
      </c>
    </row>
    <row r="241" spans="1:2" x14ac:dyDescent="0.2">
      <c r="A241" s="68">
        <v>39604</v>
      </c>
      <c r="B241" s="67">
        <v>5.0199999999999996</v>
      </c>
    </row>
    <row r="242" spans="1:2" x14ac:dyDescent="0.2">
      <c r="A242" s="68">
        <v>39605</v>
      </c>
      <c r="B242" s="67">
        <v>4.93</v>
      </c>
    </row>
    <row r="243" spans="1:2" x14ac:dyDescent="0.2">
      <c r="A243" s="68">
        <v>39608</v>
      </c>
      <c r="B243" s="67">
        <v>5.07</v>
      </c>
    </row>
    <row r="244" spans="1:2" x14ac:dyDescent="0.2">
      <c r="A244" s="68">
        <v>39609</v>
      </c>
      <c r="B244" s="67">
        <v>5.21</v>
      </c>
    </row>
    <row r="245" spans="1:2" x14ac:dyDescent="0.2">
      <c r="A245" s="68">
        <v>39610</v>
      </c>
      <c r="B245" s="67">
        <v>5.17</v>
      </c>
    </row>
    <row r="246" spans="1:2" x14ac:dyDescent="0.2">
      <c r="A246" s="68">
        <v>39611</v>
      </c>
      <c r="B246" s="67">
        <v>5.31</v>
      </c>
    </row>
    <row r="247" spans="1:2" x14ac:dyDescent="0.2">
      <c r="A247" s="68">
        <v>39612</v>
      </c>
      <c r="B247" s="67">
        <v>5.36</v>
      </c>
    </row>
    <row r="248" spans="1:2" x14ac:dyDescent="0.2">
      <c r="A248" s="68">
        <v>39615</v>
      </c>
      <c r="B248" s="67">
        <v>5.32</v>
      </c>
    </row>
    <row r="249" spans="1:2" x14ac:dyDescent="0.2">
      <c r="A249" s="68">
        <v>39616</v>
      </c>
      <c r="B249" s="67">
        <v>5.28</v>
      </c>
    </row>
    <row r="250" spans="1:2" x14ac:dyDescent="0.2">
      <c r="A250" s="68">
        <v>39617</v>
      </c>
      <c r="B250" s="67">
        <v>5.18</v>
      </c>
    </row>
    <row r="251" spans="1:2" x14ac:dyDescent="0.2">
      <c r="A251" s="68">
        <v>39618</v>
      </c>
      <c r="B251" s="67">
        <v>5.25</v>
      </c>
    </row>
    <row r="252" spans="1:2" x14ac:dyDescent="0.2">
      <c r="A252" s="68">
        <v>39619</v>
      </c>
      <c r="B252" s="67">
        <v>5.19</v>
      </c>
    </row>
    <row r="253" spans="1:2" x14ac:dyDescent="0.2">
      <c r="A253" s="68">
        <v>39622</v>
      </c>
      <c r="B253" s="67">
        <v>5.25</v>
      </c>
    </row>
    <row r="254" spans="1:2" x14ac:dyDescent="0.2">
      <c r="A254" s="68">
        <v>39623</v>
      </c>
      <c r="B254" s="67">
        <v>5.19</v>
      </c>
    </row>
    <row r="255" spans="1:2" x14ac:dyDescent="0.2">
      <c r="A255" s="68">
        <v>39624</v>
      </c>
      <c r="B255" s="67">
        <v>5.18</v>
      </c>
    </row>
    <row r="256" spans="1:2" x14ac:dyDescent="0.2">
      <c r="A256" s="68">
        <v>39625</v>
      </c>
      <c r="B256" s="67">
        <v>5.13</v>
      </c>
    </row>
    <row r="257" spans="1:2" x14ac:dyDescent="0.2">
      <c r="A257" s="68">
        <v>39626</v>
      </c>
      <c r="B257" s="67">
        <v>5.1100000000000003</v>
      </c>
    </row>
    <row r="258" spans="1:2" x14ac:dyDescent="0.2">
      <c r="A258" s="68">
        <v>39629</v>
      </c>
      <c r="B258" s="67">
        <v>5.07</v>
      </c>
    </row>
    <row r="259" spans="1:2" x14ac:dyDescent="0.2">
      <c r="A259" s="68">
        <v>39630</v>
      </c>
      <c r="B259" s="67">
        <v>5.0999999999999996</v>
      </c>
    </row>
    <row r="260" spans="1:2" x14ac:dyDescent="0.2">
      <c r="A260" s="68">
        <v>39631</v>
      </c>
      <c r="B260" s="67">
        <v>5.07</v>
      </c>
    </row>
    <row r="261" spans="1:2" x14ac:dyDescent="0.2">
      <c r="A261" s="68">
        <v>39632</v>
      </c>
      <c r="B261" s="67">
        <v>5.0599999999999996</v>
      </c>
    </row>
    <row r="262" spans="1:2" x14ac:dyDescent="0.2">
      <c r="A262" s="68">
        <v>39633</v>
      </c>
      <c r="B262" s="67">
        <v>5.0599999999999996</v>
      </c>
    </row>
    <row r="263" spans="1:2" x14ac:dyDescent="0.2">
      <c r="A263" s="68">
        <v>39636</v>
      </c>
      <c r="B263" s="67">
        <v>5</v>
      </c>
    </row>
    <row r="264" spans="1:2" x14ac:dyDescent="0.2">
      <c r="A264" s="68">
        <v>39637</v>
      </c>
      <c r="B264" s="67">
        <v>4.9800000000000004</v>
      </c>
    </row>
    <row r="265" spans="1:2" x14ac:dyDescent="0.2">
      <c r="A265" s="68">
        <v>39638</v>
      </c>
      <c r="B265" s="67">
        <v>4.9400000000000004</v>
      </c>
    </row>
    <row r="266" spans="1:2" x14ac:dyDescent="0.2">
      <c r="A266" s="68">
        <v>39639</v>
      </c>
      <c r="B266" s="67">
        <v>4.95</v>
      </c>
    </row>
    <row r="267" spans="1:2" x14ac:dyDescent="0.2">
      <c r="A267" s="68">
        <v>39640</v>
      </c>
      <c r="B267" s="67">
        <v>5.1100000000000003</v>
      </c>
    </row>
    <row r="268" spans="1:2" x14ac:dyDescent="0.2">
      <c r="A268" s="68">
        <v>39643</v>
      </c>
      <c r="B268" s="67">
        <v>5.03</v>
      </c>
    </row>
    <row r="269" spans="1:2" x14ac:dyDescent="0.2">
      <c r="A269" s="68">
        <v>39644</v>
      </c>
      <c r="B269" s="67">
        <v>4.99</v>
      </c>
    </row>
    <row r="270" spans="1:2" x14ac:dyDescent="0.2">
      <c r="A270" s="68">
        <v>39645</v>
      </c>
      <c r="B270" s="67">
        <v>5.0599999999999996</v>
      </c>
    </row>
    <row r="271" spans="1:2" x14ac:dyDescent="0.2">
      <c r="A271" s="68">
        <v>39646</v>
      </c>
      <c r="B271" s="67">
        <v>5.17</v>
      </c>
    </row>
    <row r="272" spans="1:2" x14ac:dyDescent="0.2">
      <c r="A272" s="68">
        <v>39647</v>
      </c>
      <c r="B272" s="67">
        <v>5.21</v>
      </c>
    </row>
    <row r="273" spans="1:2" x14ac:dyDescent="0.2">
      <c r="A273" s="68">
        <v>39650</v>
      </c>
      <c r="B273" s="67">
        <v>5.21</v>
      </c>
    </row>
    <row r="274" spans="1:2" x14ac:dyDescent="0.2">
      <c r="A274" s="68">
        <v>39651</v>
      </c>
      <c r="B274" s="67">
        <v>5.25</v>
      </c>
    </row>
    <row r="275" spans="1:2" x14ac:dyDescent="0.2">
      <c r="A275" s="68">
        <v>39652</v>
      </c>
      <c r="B275" s="67">
        <v>5.29</v>
      </c>
    </row>
    <row r="276" spans="1:2" x14ac:dyDescent="0.2">
      <c r="A276" s="68">
        <v>39653</v>
      </c>
      <c r="B276" s="67">
        <v>5.13</v>
      </c>
    </row>
    <row r="277" spans="1:2" x14ac:dyDescent="0.2">
      <c r="A277" s="68">
        <v>39654</v>
      </c>
      <c r="B277" s="67">
        <v>5.21</v>
      </c>
    </row>
    <row r="278" spans="1:2" x14ac:dyDescent="0.2">
      <c r="A278" s="68">
        <v>39657</v>
      </c>
      <c r="B278" s="67">
        <v>5.12</v>
      </c>
    </row>
    <row r="279" spans="1:2" x14ac:dyDescent="0.2">
      <c r="A279" s="68">
        <v>39658</v>
      </c>
      <c r="B279" s="67">
        <v>5.14</v>
      </c>
    </row>
    <row r="280" spans="1:2" x14ac:dyDescent="0.2">
      <c r="A280" s="68">
        <v>39659</v>
      </c>
      <c r="B280" s="67">
        <v>5.15</v>
      </c>
    </row>
    <row r="281" spans="1:2" x14ac:dyDescent="0.2">
      <c r="A281" s="68">
        <v>39660</v>
      </c>
      <c r="B281" s="67">
        <v>5.0999999999999996</v>
      </c>
    </row>
    <row r="282" spans="1:2" x14ac:dyDescent="0.2">
      <c r="A282" s="68">
        <v>39661</v>
      </c>
      <c r="B282" s="67">
        <v>5.07</v>
      </c>
    </row>
    <row r="283" spans="1:2" x14ac:dyDescent="0.2">
      <c r="A283" s="68">
        <v>39664</v>
      </c>
      <c r="B283" s="67">
        <v>5.09</v>
      </c>
    </row>
    <row r="284" spans="1:2" x14ac:dyDescent="0.2">
      <c r="A284" s="68">
        <v>39665</v>
      </c>
      <c r="B284" s="67">
        <v>5.1100000000000003</v>
      </c>
    </row>
    <row r="285" spans="1:2" x14ac:dyDescent="0.2">
      <c r="A285" s="68">
        <v>39666</v>
      </c>
      <c r="B285" s="67">
        <v>5.14</v>
      </c>
    </row>
    <row r="286" spans="1:2" x14ac:dyDescent="0.2">
      <c r="A286" s="68">
        <v>39667</v>
      </c>
      <c r="B286" s="67">
        <v>5.01</v>
      </c>
    </row>
    <row r="287" spans="1:2" x14ac:dyDescent="0.2">
      <c r="A287" s="68">
        <v>39668</v>
      </c>
      <c r="B287" s="67">
        <v>5.04</v>
      </c>
    </row>
    <row r="288" spans="1:2" x14ac:dyDescent="0.2">
      <c r="A288" s="68">
        <v>39671</v>
      </c>
      <c r="B288" s="67">
        <v>5.09</v>
      </c>
    </row>
    <row r="289" spans="1:2" x14ac:dyDescent="0.2">
      <c r="A289" s="68">
        <v>39672</v>
      </c>
      <c r="B289" s="67">
        <v>5</v>
      </c>
    </row>
    <row r="290" spans="1:2" x14ac:dyDescent="0.2">
      <c r="A290" s="68">
        <v>39673</v>
      </c>
      <c r="B290" s="67">
        <v>5.0599999999999996</v>
      </c>
    </row>
    <row r="291" spans="1:2" x14ac:dyDescent="0.2">
      <c r="A291" s="68">
        <v>39674</v>
      </c>
      <c r="B291" s="67">
        <v>5</v>
      </c>
    </row>
    <row r="292" spans="1:2" x14ac:dyDescent="0.2">
      <c r="A292" s="68">
        <v>39675</v>
      </c>
      <c r="B292" s="67">
        <v>4.97</v>
      </c>
    </row>
    <row r="293" spans="1:2" x14ac:dyDescent="0.2">
      <c r="A293" s="68">
        <v>39678</v>
      </c>
      <c r="B293" s="67">
        <v>4.93</v>
      </c>
    </row>
    <row r="294" spans="1:2" x14ac:dyDescent="0.2">
      <c r="A294" s="68">
        <v>39679</v>
      </c>
      <c r="B294" s="67">
        <v>4.97</v>
      </c>
    </row>
    <row r="295" spans="1:2" x14ac:dyDescent="0.2">
      <c r="A295" s="68">
        <v>39680</v>
      </c>
      <c r="B295" s="67">
        <v>4.93</v>
      </c>
    </row>
    <row r="296" spans="1:2" x14ac:dyDescent="0.2">
      <c r="A296" s="68">
        <v>39681</v>
      </c>
      <c r="B296" s="67">
        <v>4.9800000000000004</v>
      </c>
    </row>
    <row r="297" spans="1:2" x14ac:dyDescent="0.2">
      <c r="A297" s="68">
        <v>39682</v>
      </c>
      <c r="B297" s="67">
        <v>5.03</v>
      </c>
    </row>
    <row r="298" spans="1:2" x14ac:dyDescent="0.2">
      <c r="A298" s="68">
        <v>39685</v>
      </c>
      <c r="B298" s="67">
        <v>4.95</v>
      </c>
    </row>
    <row r="299" spans="1:2" x14ac:dyDescent="0.2">
      <c r="A299" s="68">
        <v>39686</v>
      </c>
      <c r="B299" s="67">
        <v>4.96</v>
      </c>
    </row>
    <row r="300" spans="1:2" x14ac:dyDescent="0.2">
      <c r="A300" s="68">
        <v>39687</v>
      </c>
      <c r="B300" s="67">
        <v>4.9400000000000004</v>
      </c>
    </row>
    <row r="301" spans="1:2" x14ac:dyDescent="0.2">
      <c r="A301" s="68">
        <v>39688</v>
      </c>
      <c r="B301" s="67">
        <v>4.97</v>
      </c>
    </row>
    <row r="302" spans="1:2" x14ac:dyDescent="0.2">
      <c r="A302" s="68">
        <v>39689</v>
      </c>
      <c r="B302" s="67">
        <v>4.97</v>
      </c>
    </row>
    <row r="303" spans="1:2" x14ac:dyDescent="0.2">
      <c r="A303" s="68">
        <v>39691</v>
      </c>
      <c r="B303" s="67">
        <v>4.97</v>
      </c>
    </row>
    <row r="304" spans="1:2" x14ac:dyDescent="0.2">
      <c r="A304" s="68">
        <v>39692</v>
      </c>
      <c r="B304" s="67">
        <v>4.97</v>
      </c>
    </row>
    <row r="305" spans="1:2" x14ac:dyDescent="0.2">
      <c r="A305" s="68">
        <v>39693</v>
      </c>
      <c r="B305" s="67">
        <v>4.91</v>
      </c>
    </row>
    <row r="306" spans="1:2" x14ac:dyDescent="0.2">
      <c r="A306" s="68">
        <v>39694</v>
      </c>
      <c r="B306" s="67">
        <v>4.87</v>
      </c>
    </row>
    <row r="307" spans="1:2" x14ac:dyDescent="0.2">
      <c r="A307" s="68">
        <v>39695</v>
      </c>
      <c r="B307" s="67">
        <v>4.84</v>
      </c>
    </row>
    <row r="308" spans="1:2" x14ac:dyDescent="0.2">
      <c r="A308" s="68">
        <v>39696</v>
      </c>
      <c r="B308" s="67">
        <v>4.87</v>
      </c>
    </row>
    <row r="309" spans="1:2" x14ac:dyDescent="0.2">
      <c r="A309" s="68">
        <v>39699</v>
      </c>
      <c r="B309" s="67">
        <v>4.87</v>
      </c>
    </row>
    <row r="310" spans="1:2" x14ac:dyDescent="0.2">
      <c r="A310" s="68">
        <v>39700</v>
      </c>
      <c r="B310" s="67">
        <v>4.8</v>
      </c>
    </row>
    <row r="311" spans="1:2" x14ac:dyDescent="0.2">
      <c r="A311" s="68">
        <v>39701</v>
      </c>
      <c r="B311" s="67">
        <v>4.84</v>
      </c>
    </row>
    <row r="312" spans="1:2" x14ac:dyDescent="0.2">
      <c r="A312" s="68">
        <v>39702</v>
      </c>
      <c r="B312" s="67">
        <v>4.8600000000000003</v>
      </c>
    </row>
    <row r="313" spans="1:2" x14ac:dyDescent="0.2">
      <c r="A313" s="68">
        <v>39703</v>
      </c>
      <c r="B313" s="67">
        <v>4.9800000000000004</v>
      </c>
    </row>
    <row r="314" spans="1:2" x14ac:dyDescent="0.2">
      <c r="A314" s="68">
        <v>39706</v>
      </c>
      <c r="B314" s="67">
        <v>4.99</v>
      </c>
    </row>
    <row r="315" spans="1:2" x14ac:dyDescent="0.2">
      <c r="A315" s="68">
        <v>39707</v>
      </c>
      <c r="B315" s="67">
        <v>5.38</v>
      </c>
    </row>
    <row r="316" spans="1:2" x14ac:dyDescent="0.2">
      <c r="A316" s="68">
        <v>39708</v>
      </c>
      <c r="B316" s="67">
        <v>5.54</v>
      </c>
    </row>
    <row r="317" spans="1:2" x14ac:dyDescent="0.2">
      <c r="A317" s="68">
        <v>39709</v>
      </c>
      <c r="B317" s="67">
        <v>5.94</v>
      </c>
    </row>
    <row r="318" spans="1:2" x14ac:dyDescent="0.2">
      <c r="A318" s="68">
        <v>39710</v>
      </c>
      <c r="B318" s="67">
        <v>6.02</v>
      </c>
    </row>
    <row r="319" spans="1:2" x14ac:dyDescent="0.2">
      <c r="A319" s="68">
        <v>39713</v>
      </c>
      <c r="B319" s="67">
        <v>5.89</v>
      </c>
    </row>
    <row r="320" spans="1:2" x14ac:dyDescent="0.2">
      <c r="A320" s="68">
        <v>39714</v>
      </c>
      <c r="B320" s="67">
        <v>5.95</v>
      </c>
    </row>
    <row r="321" spans="1:2" x14ac:dyDescent="0.2">
      <c r="A321" s="68">
        <v>39715</v>
      </c>
      <c r="B321" s="67">
        <v>5.85</v>
      </c>
    </row>
    <row r="322" spans="1:2" x14ac:dyDescent="0.2">
      <c r="A322" s="68">
        <v>39716</v>
      </c>
      <c r="B322" s="67">
        <v>6.17</v>
      </c>
    </row>
    <row r="323" spans="1:2" x14ac:dyDescent="0.2">
      <c r="A323" s="68">
        <v>39717</v>
      </c>
      <c r="B323" s="67">
        <v>6.34</v>
      </c>
    </row>
    <row r="324" spans="1:2" x14ac:dyDescent="0.2">
      <c r="A324" s="68">
        <v>39720</v>
      </c>
      <c r="B324" s="67">
        <v>6.19</v>
      </c>
    </row>
    <row r="325" spans="1:2" x14ac:dyDescent="0.2">
      <c r="A325" s="68">
        <v>39721</v>
      </c>
      <c r="B325" s="67">
        <v>6.45</v>
      </c>
    </row>
    <row r="326" spans="1:2" x14ac:dyDescent="0.2">
      <c r="A326" s="68">
        <v>39722</v>
      </c>
      <c r="B326" s="67">
        <v>6.54</v>
      </c>
    </row>
    <row r="327" spans="1:2" x14ac:dyDescent="0.2">
      <c r="A327" s="68">
        <v>39723</v>
      </c>
      <c r="B327" s="67">
        <v>6.38</v>
      </c>
    </row>
    <row r="328" spans="1:2" x14ac:dyDescent="0.2">
      <c r="A328" s="68">
        <v>39724</v>
      </c>
      <c r="B328" s="67">
        <v>6.38</v>
      </c>
    </row>
    <row r="329" spans="1:2" x14ac:dyDescent="0.2">
      <c r="A329" s="68">
        <v>39727</v>
      </c>
      <c r="B329" s="67">
        <v>6.28</v>
      </c>
    </row>
    <row r="330" spans="1:2" x14ac:dyDescent="0.2">
      <c r="A330" s="68">
        <v>39728</v>
      </c>
      <c r="B330" s="67">
        <v>6.27</v>
      </c>
    </row>
    <row r="331" spans="1:2" x14ac:dyDescent="0.2">
      <c r="A331" s="68">
        <v>39729</v>
      </c>
      <c r="B331" s="67">
        <v>6.52</v>
      </c>
    </row>
    <row r="332" spans="1:2" x14ac:dyDescent="0.2">
      <c r="A332" s="68">
        <v>39730</v>
      </c>
      <c r="B332" s="67">
        <v>6.63</v>
      </c>
    </row>
    <row r="333" spans="1:2" x14ac:dyDescent="0.2">
      <c r="A333" s="68">
        <v>39731</v>
      </c>
      <c r="B333" s="67">
        <v>6.95</v>
      </c>
    </row>
    <row r="334" spans="1:2" x14ac:dyDescent="0.2">
      <c r="A334" s="68">
        <v>39734</v>
      </c>
      <c r="B334" s="67">
        <v>6.95</v>
      </c>
    </row>
    <row r="335" spans="1:2" x14ac:dyDescent="0.2">
      <c r="A335" s="68">
        <v>39735</v>
      </c>
      <c r="B335" s="67">
        <v>6.9</v>
      </c>
    </row>
    <row r="336" spans="1:2" x14ac:dyDescent="0.2">
      <c r="A336" s="68">
        <v>39736</v>
      </c>
      <c r="B336" s="67">
        <v>6.74</v>
      </c>
    </row>
    <row r="337" spans="1:2" x14ac:dyDescent="0.2">
      <c r="A337" s="68">
        <v>39737</v>
      </c>
      <c r="B337" s="67">
        <v>6.8</v>
      </c>
    </row>
    <row r="338" spans="1:2" x14ac:dyDescent="0.2">
      <c r="A338" s="68">
        <v>39738</v>
      </c>
      <c r="B338" s="67">
        <v>6.91</v>
      </c>
    </row>
    <row r="339" spans="1:2" x14ac:dyDescent="0.2">
      <c r="A339" s="68">
        <v>39741</v>
      </c>
      <c r="B339" s="67">
        <v>6.87</v>
      </c>
    </row>
    <row r="340" spans="1:2" x14ac:dyDescent="0.2">
      <c r="A340" s="68">
        <v>39742</v>
      </c>
      <c r="B340" s="67">
        <v>6.66</v>
      </c>
    </row>
    <row r="341" spans="1:2" x14ac:dyDescent="0.2">
      <c r="A341" s="68">
        <v>39743</v>
      </c>
      <c r="B341" s="67">
        <v>6.63</v>
      </c>
    </row>
    <row r="342" spans="1:2" x14ac:dyDescent="0.2">
      <c r="A342" s="68">
        <v>39744</v>
      </c>
      <c r="B342" s="67">
        <v>6.62</v>
      </c>
    </row>
    <row r="343" spans="1:2" x14ac:dyDescent="0.2">
      <c r="A343" s="68">
        <v>39745</v>
      </c>
      <c r="B343" s="67">
        <v>6.86</v>
      </c>
    </row>
    <row r="344" spans="1:2" x14ac:dyDescent="0.2">
      <c r="A344" s="68">
        <v>39748</v>
      </c>
      <c r="B344" s="67">
        <v>6.91</v>
      </c>
    </row>
    <row r="345" spans="1:2" x14ac:dyDescent="0.2">
      <c r="A345" s="68">
        <v>39749</v>
      </c>
      <c r="B345" s="67">
        <v>6.89</v>
      </c>
    </row>
    <row r="346" spans="1:2" x14ac:dyDescent="0.2">
      <c r="A346" s="68">
        <v>39750</v>
      </c>
      <c r="B346" s="67">
        <v>6.88</v>
      </c>
    </row>
    <row r="347" spans="1:2" x14ac:dyDescent="0.2">
      <c r="A347" s="68">
        <v>39751</v>
      </c>
      <c r="B347" s="67">
        <v>6.88</v>
      </c>
    </row>
    <row r="348" spans="1:2" x14ac:dyDescent="0.2">
      <c r="A348" s="68">
        <v>39752</v>
      </c>
      <c r="B348" s="67">
        <v>6.95</v>
      </c>
    </row>
    <row r="349" spans="1:2" x14ac:dyDescent="0.2">
      <c r="A349" s="68">
        <v>39755</v>
      </c>
      <c r="B349" s="67">
        <v>6.84</v>
      </c>
    </row>
    <row r="350" spans="1:2" x14ac:dyDescent="0.2">
      <c r="A350" s="68">
        <v>39756</v>
      </c>
      <c r="B350" s="67">
        <v>6.67</v>
      </c>
    </row>
    <row r="351" spans="1:2" x14ac:dyDescent="0.2">
      <c r="A351" s="68">
        <v>39757</v>
      </c>
      <c r="B351" s="67">
        <v>6.56</v>
      </c>
    </row>
    <row r="352" spans="1:2" x14ac:dyDescent="0.2">
      <c r="A352" s="68">
        <v>39758</v>
      </c>
      <c r="B352" s="67">
        <v>6.55</v>
      </c>
    </row>
    <row r="353" spans="1:2" x14ac:dyDescent="0.2">
      <c r="A353" s="68">
        <v>39759</v>
      </c>
      <c r="B353" s="67">
        <v>6.6</v>
      </c>
    </row>
    <row r="354" spans="1:2" x14ac:dyDescent="0.2">
      <c r="A354" s="68">
        <v>39762</v>
      </c>
      <c r="B354" s="67">
        <v>6.49</v>
      </c>
    </row>
    <row r="355" spans="1:2" x14ac:dyDescent="0.2">
      <c r="A355" s="68">
        <v>39763</v>
      </c>
      <c r="B355" s="67">
        <v>6.49</v>
      </c>
    </row>
    <row r="356" spans="1:2" x14ac:dyDescent="0.2">
      <c r="A356" s="68">
        <v>39764</v>
      </c>
      <c r="B356" s="67">
        <v>6.31</v>
      </c>
    </row>
    <row r="357" spans="1:2" x14ac:dyDescent="0.2">
      <c r="A357" s="68">
        <v>39765</v>
      </c>
      <c r="B357" s="67">
        <v>6.35</v>
      </c>
    </row>
    <row r="358" spans="1:2" x14ac:dyDescent="0.2">
      <c r="A358" s="68">
        <v>39766</v>
      </c>
      <c r="B358" s="67">
        <v>6.3</v>
      </c>
    </row>
    <row r="359" spans="1:2" x14ac:dyDescent="0.2">
      <c r="A359" s="68">
        <v>39769</v>
      </c>
      <c r="B359" s="67">
        <v>6.26</v>
      </c>
    </row>
    <row r="360" spans="1:2" x14ac:dyDescent="0.2">
      <c r="A360" s="68">
        <v>39770</v>
      </c>
      <c r="B360" s="67">
        <v>6.12</v>
      </c>
    </row>
    <row r="361" spans="1:2" x14ac:dyDescent="0.2">
      <c r="A361" s="68">
        <v>39771</v>
      </c>
      <c r="B361" s="67">
        <v>6.11</v>
      </c>
    </row>
    <row r="362" spans="1:2" x14ac:dyDescent="0.2">
      <c r="A362" s="68">
        <v>39772</v>
      </c>
      <c r="B362" s="67">
        <v>6.1</v>
      </c>
    </row>
    <row r="363" spans="1:2" x14ac:dyDescent="0.2">
      <c r="A363" s="68">
        <v>39773</v>
      </c>
      <c r="B363" s="67">
        <v>6.28</v>
      </c>
    </row>
    <row r="364" spans="1:2" x14ac:dyDescent="0.2">
      <c r="A364" s="68">
        <v>39776</v>
      </c>
      <c r="B364" s="67">
        <v>6.21</v>
      </c>
    </row>
    <row r="365" spans="1:2" x14ac:dyDescent="0.2">
      <c r="A365" s="68">
        <v>39777</v>
      </c>
      <c r="B365" s="67">
        <v>6.05</v>
      </c>
    </row>
    <row r="366" spans="1:2" x14ac:dyDescent="0.2">
      <c r="A366" s="68">
        <v>39778</v>
      </c>
      <c r="B366" s="67">
        <v>5.96</v>
      </c>
    </row>
    <row r="367" spans="1:2" x14ac:dyDescent="0.2">
      <c r="A367" s="68">
        <v>39779</v>
      </c>
      <c r="B367" s="67">
        <v>5.96</v>
      </c>
    </row>
    <row r="368" spans="1:2" x14ac:dyDescent="0.2">
      <c r="A368" s="68">
        <v>39780</v>
      </c>
      <c r="B368" s="67">
        <v>5.95</v>
      </c>
    </row>
    <row r="369" spans="1:2" x14ac:dyDescent="0.2">
      <c r="A369" s="68">
        <v>39782</v>
      </c>
      <c r="B369" s="67">
        <v>5.94</v>
      </c>
    </row>
    <row r="370" spans="1:2" x14ac:dyDescent="0.2">
      <c r="A370" s="68">
        <v>39783</v>
      </c>
      <c r="B370" s="67">
        <v>5.78</v>
      </c>
    </row>
    <row r="371" spans="1:2" x14ac:dyDescent="0.2">
      <c r="A371" s="68">
        <v>39784</v>
      </c>
      <c r="B371" s="67">
        <v>5.76</v>
      </c>
    </row>
    <row r="372" spans="1:2" x14ac:dyDescent="0.2">
      <c r="A372" s="68">
        <v>39785</v>
      </c>
      <c r="B372" s="67">
        <v>5.72</v>
      </c>
    </row>
    <row r="373" spans="1:2" x14ac:dyDescent="0.2">
      <c r="A373" s="68">
        <v>39786</v>
      </c>
      <c r="B373" s="67">
        <v>5.64</v>
      </c>
    </row>
    <row r="374" spans="1:2" x14ac:dyDescent="0.2">
      <c r="A374" s="68">
        <v>39787</v>
      </c>
      <c r="B374" s="67">
        <v>5.73</v>
      </c>
    </row>
    <row r="375" spans="1:2" x14ac:dyDescent="0.2">
      <c r="A375" s="68">
        <v>39790</v>
      </c>
      <c r="B375" s="67">
        <v>5.78</v>
      </c>
    </row>
    <row r="376" spans="1:2" x14ac:dyDescent="0.2">
      <c r="A376" s="68">
        <v>39791</v>
      </c>
      <c r="B376" s="67">
        <v>5.66</v>
      </c>
    </row>
    <row r="377" spans="1:2" x14ac:dyDescent="0.2">
      <c r="A377" s="68">
        <v>39792</v>
      </c>
      <c r="B377" s="67">
        <v>5.65</v>
      </c>
    </row>
    <row r="378" spans="1:2" x14ac:dyDescent="0.2">
      <c r="A378" s="68">
        <v>39793</v>
      </c>
      <c r="B378" s="67">
        <v>5.56</v>
      </c>
    </row>
    <row r="379" spans="1:2" x14ac:dyDescent="0.2">
      <c r="A379" s="68">
        <v>39794</v>
      </c>
      <c r="B379" s="67">
        <v>5.52</v>
      </c>
    </row>
    <row r="380" spans="1:2" x14ac:dyDescent="0.2">
      <c r="A380" s="68">
        <v>39797</v>
      </c>
      <c r="B380" s="67">
        <v>5.49</v>
      </c>
    </row>
    <row r="381" spans="1:2" x14ac:dyDescent="0.2">
      <c r="A381" s="68">
        <v>39798</v>
      </c>
      <c r="B381" s="67">
        <v>5.34</v>
      </c>
    </row>
    <row r="382" spans="1:2" x14ac:dyDescent="0.2">
      <c r="A382" s="68">
        <v>39799</v>
      </c>
      <c r="B382" s="67">
        <v>5.22</v>
      </c>
    </row>
    <row r="383" spans="1:2" x14ac:dyDescent="0.2">
      <c r="A383" s="68">
        <v>39800</v>
      </c>
      <c r="B383" s="67">
        <v>5.04</v>
      </c>
    </row>
    <row r="384" spans="1:2" x14ac:dyDescent="0.2">
      <c r="A384" s="68">
        <v>39801</v>
      </c>
      <c r="B384" s="67">
        <v>5.0599999999999996</v>
      </c>
    </row>
    <row r="385" spans="1:2" x14ac:dyDescent="0.2">
      <c r="A385" s="68">
        <v>39804</v>
      </c>
      <c r="B385" s="67">
        <v>5.05</v>
      </c>
    </row>
    <row r="386" spans="1:2" x14ac:dyDescent="0.2">
      <c r="A386" s="68">
        <v>39805</v>
      </c>
      <c r="B386" s="67">
        <v>5.07</v>
      </c>
    </row>
    <row r="387" spans="1:2" x14ac:dyDescent="0.2">
      <c r="A387" s="68">
        <v>39806</v>
      </c>
      <c r="B387" s="67">
        <v>5.07</v>
      </c>
    </row>
    <row r="388" spans="1:2" x14ac:dyDescent="0.2">
      <c r="A388" s="68">
        <v>39807</v>
      </c>
      <c r="B388" s="69" t="e">
        <f>NA()</f>
        <v>#N/A</v>
      </c>
    </row>
    <row r="389" spans="1:2" x14ac:dyDescent="0.2">
      <c r="A389" s="68">
        <v>39808</v>
      </c>
      <c r="B389" s="67">
        <v>5.04</v>
      </c>
    </row>
    <row r="390" spans="1:2" x14ac:dyDescent="0.2">
      <c r="A390" s="68">
        <v>39811</v>
      </c>
      <c r="B390" s="67">
        <v>4.9400000000000004</v>
      </c>
    </row>
    <row r="391" spans="1:2" x14ac:dyDescent="0.2">
      <c r="A391" s="68">
        <v>39812</v>
      </c>
      <c r="B391" s="67">
        <v>4.92</v>
      </c>
    </row>
    <row r="392" spans="1:2" x14ac:dyDescent="0.2">
      <c r="A392" s="68">
        <v>39813</v>
      </c>
      <c r="B392" s="67">
        <v>5.07</v>
      </c>
    </row>
    <row r="393" spans="1:2" x14ac:dyDescent="0.2">
      <c r="A393" s="68">
        <v>39814</v>
      </c>
      <c r="B393" s="69" t="e">
        <f>NA()</f>
        <v>#N/A</v>
      </c>
    </row>
    <row r="394" spans="1:2" x14ac:dyDescent="0.2">
      <c r="A394" s="68">
        <v>39815</v>
      </c>
      <c r="B394" s="67">
        <v>5.22</v>
      </c>
    </row>
    <row r="395" spans="1:2" x14ac:dyDescent="0.2">
      <c r="A395" s="68">
        <v>39818</v>
      </c>
      <c r="B395" s="67">
        <v>5.19</v>
      </c>
    </row>
    <row r="396" spans="1:2" x14ac:dyDescent="0.2">
      <c r="A396" s="68">
        <v>39819</v>
      </c>
      <c r="B396" s="67">
        <v>5.32</v>
      </c>
    </row>
    <row r="397" spans="1:2" x14ac:dyDescent="0.2">
      <c r="A397" s="68">
        <v>39820</v>
      </c>
      <c r="B397" s="67">
        <v>5.29</v>
      </c>
    </row>
    <row r="398" spans="1:2" x14ac:dyDescent="0.2">
      <c r="A398" s="68">
        <v>39821</v>
      </c>
      <c r="B398" s="67">
        <v>5.28</v>
      </c>
    </row>
    <row r="399" spans="1:2" x14ac:dyDescent="0.2">
      <c r="A399" s="68">
        <v>39822</v>
      </c>
      <c r="B399" s="67">
        <v>5.23</v>
      </c>
    </row>
    <row r="400" spans="1:2" x14ac:dyDescent="0.2">
      <c r="A400" s="68">
        <v>39825</v>
      </c>
      <c r="B400" s="67">
        <v>5.18</v>
      </c>
    </row>
    <row r="401" spans="1:2" x14ac:dyDescent="0.2">
      <c r="A401" s="68">
        <v>39826</v>
      </c>
      <c r="B401" s="67">
        <v>5.12</v>
      </c>
    </row>
    <row r="402" spans="1:2" x14ac:dyDescent="0.2">
      <c r="A402" s="68">
        <v>39827</v>
      </c>
      <c r="B402" s="67">
        <v>5.14</v>
      </c>
    </row>
    <row r="403" spans="1:2" x14ac:dyDescent="0.2">
      <c r="A403" s="68">
        <v>39828</v>
      </c>
      <c r="B403" s="67">
        <v>5.2</v>
      </c>
    </row>
    <row r="404" spans="1:2" x14ac:dyDescent="0.2">
      <c r="A404" s="68">
        <v>39829</v>
      </c>
      <c r="B404" s="67">
        <v>5.18</v>
      </c>
    </row>
    <row r="405" spans="1:2" x14ac:dyDescent="0.2">
      <c r="A405" s="68">
        <v>39832</v>
      </c>
      <c r="B405" s="67">
        <v>5.18</v>
      </c>
    </row>
    <row r="406" spans="1:2" x14ac:dyDescent="0.2">
      <c r="A406" s="68">
        <v>39833</v>
      </c>
      <c r="B406" s="67">
        <v>5.25</v>
      </c>
    </row>
    <row r="407" spans="1:2" x14ac:dyDescent="0.2">
      <c r="A407" s="68">
        <v>39834</v>
      </c>
      <c r="B407" s="67">
        <v>5.39</v>
      </c>
    </row>
    <row r="408" spans="1:2" x14ac:dyDescent="0.2">
      <c r="A408" s="68">
        <v>39835</v>
      </c>
      <c r="B408" s="67">
        <v>5.39</v>
      </c>
    </row>
    <row r="409" spans="1:2" x14ac:dyDescent="0.2">
      <c r="A409" s="68">
        <v>39836</v>
      </c>
      <c r="B409" s="67">
        <v>5.45</v>
      </c>
    </row>
    <row r="410" spans="1:2" x14ac:dyDescent="0.2">
      <c r="A410" s="68">
        <v>39839</v>
      </c>
      <c r="B410" s="67">
        <v>5.45</v>
      </c>
    </row>
    <row r="411" spans="1:2" x14ac:dyDescent="0.2">
      <c r="A411" s="68">
        <v>39840</v>
      </c>
      <c r="B411" s="67">
        <v>5.34</v>
      </c>
    </row>
    <row r="412" spans="1:2" x14ac:dyDescent="0.2">
      <c r="A412" s="68">
        <v>39841</v>
      </c>
      <c r="B412" s="67">
        <v>5.39</v>
      </c>
    </row>
    <row r="413" spans="1:2" x14ac:dyDescent="0.2">
      <c r="A413" s="68">
        <v>39842</v>
      </c>
      <c r="B413" s="67">
        <v>5.5</v>
      </c>
    </row>
    <row r="414" spans="1:2" x14ac:dyDescent="0.2">
      <c r="A414" s="68">
        <v>39843</v>
      </c>
      <c r="B414" s="67">
        <v>5.49</v>
      </c>
    </row>
    <row r="415" spans="1:2" x14ac:dyDescent="0.2">
      <c r="A415" s="68">
        <v>39844</v>
      </c>
      <c r="B415" s="67">
        <v>5.66</v>
      </c>
    </row>
    <row r="416" spans="1:2" x14ac:dyDescent="0.2">
      <c r="A416" s="68">
        <v>39846</v>
      </c>
      <c r="B416" s="67">
        <v>5.59</v>
      </c>
    </row>
    <row r="417" spans="1:2" x14ac:dyDescent="0.2">
      <c r="A417" s="68">
        <v>39847</v>
      </c>
      <c r="B417" s="67">
        <v>5.71</v>
      </c>
    </row>
    <row r="418" spans="1:2" x14ac:dyDescent="0.2">
      <c r="A418" s="68">
        <v>39848</v>
      </c>
      <c r="B418" s="67">
        <v>5.76</v>
      </c>
    </row>
    <row r="419" spans="1:2" x14ac:dyDescent="0.2">
      <c r="A419" s="68">
        <v>39849</v>
      </c>
      <c r="B419" s="67">
        <v>5.72</v>
      </c>
    </row>
    <row r="420" spans="1:2" x14ac:dyDescent="0.2">
      <c r="A420" s="68">
        <v>39850</v>
      </c>
      <c r="B420" s="67">
        <v>5.76</v>
      </c>
    </row>
    <row r="421" spans="1:2" x14ac:dyDescent="0.2">
      <c r="A421" s="68">
        <v>39853</v>
      </c>
      <c r="B421" s="67">
        <v>5.79</v>
      </c>
    </row>
    <row r="422" spans="1:2" x14ac:dyDescent="0.2">
      <c r="A422" s="68">
        <v>39854</v>
      </c>
      <c r="B422" s="67">
        <v>5.6</v>
      </c>
    </row>
    <row r="423" spans="1:2" x14ac:dyDescent="0.2">
      <c r="A423" s="68">
        <v>39855</v>
      </c>
      <c r="B423" s="67">
        <v>5.5</v>
      </c>
    </row>
    <row r="424" spans="1:2" x14ac:dyDescent="0.2">
      <c r="A424" s="68">
        <v>39856</v>
      </c>
      <c r="B424" s="67">
        <v>5.47</v>
      </c>
    </row>
    <row r="425" spans="1:2" x14ac:dyDescent="0.2">
      <c r="A425" s="68">
        <v>39857</v>
      </c>
      <c r="B425" s="67">
        <v>5.59</v>
      </c>
    </row>
    <row r="426" spans="1:2" x14ac:dyDescent="0.2">
      <c r="A426" s="68">
        <v>39860</v>
      </c>
      <c r="B426" s="67">
        <v>5.58</v>
      </c>
    </row>
    <row r="427" spans="1:2" x14ac:dyDescent="0.2">
      <c r="A427" s="68">
        <v>39861</v>
      </c>
      <c r="B427" s="67">
        <v>5.42</v>
      </c>
    </row>
    <row r="428" spans="1:2" x14ac:dyDescent="0.2">
      <c r="A428" s="68">
        <v>39862</v>
      </c>
      <c r="B428" s="67">
        <v>5.56</v>
      </c>
    </row>
    <row r="429" spans="1:2" x14ac:dyDescent="0.2">
      <c r="A429" s="68">
        <v>39863</v>
      </c>
      <c r="B429" s="67">
        <v>5.68</v>
      </c>
    </row>
    <row r="430" spans="1:2" x14ac:dyDescent="0.2">
      <c r="A430" s="68">
        <v>39864</v>
      </c>
      <c r="B430" s="67">
        <v>5.66</v>
      </c>
    </row>
    <row r="431" spans="1:2" x14ac:dyDescent="0.2">
      <c r="A431" s="68">
        <v>39867</v>
      </c>
      <c r="B431" s="67">
        <v>5.68</v>
      </c>
    </row>
    <row r="432" spans="1:2" x14ac:dyDescent="0.2">
      <c r="A432" s="68">
        <v>39868</v>
      </c>
      <c r="B432" s="67">
        <v>5.83</v>
      </c>
    </row>
    <row r="433" spans="1:2" x14ac:dyDescent="0.2">
      <c r="A433" s="68">
        <v>39869</v>
      </c>
      <c r="B433" s="67">
        <v>6.04</v>
      </c>
    </row>
    <row r="434" spans="1:2" x14ac:dyDescent="0.2">
      <c r="A434" s="68">
        <v>39870</v>
      </c>
      <c r="B434" s="67">
        <v>6.05</v>
      </c>
    </row>
    <row r="435" spans="1:2" x14ac:dyDescent="0.2">
      <c r="A435" s="68">
        <v>39871</v>
      </c>
      <c r="B435" s="67">
        <v>6.1</v>
      </c>
    </row>
    <row r="436" spans="1:2" x14ac:dyDescent="0.2">
      <c r="A436" s="68">
        <v>39872</v>
      </c>
      <c r="B436" s="67">
        <v>6.11</v>
      </c>
    </row>
    <row r="437" spans="1:2" x14ac:dyDescent="0.2">
      <c r="A437" s="68">
        <v>39874</v>
      </c>
      <c r="B437" s="67">
        <v>6.13</v>
      </c>
    </row>
    <row r="438" spans="1:2" x14ac:dyDescent="0.2">
      <c r="A438" s="68">
        <v>39875</v>
      </c>
      <c r="B438" s="67">
        <v>6.52</v>
      </c>
    </row>
    <row r="439" spans="1:2" x14ac:dyDescent="0.2">
      <c r="A439" s="68">
        <v>39876</v>
      </c>
      <c r="B439" s="67">
        <v>8.1300000000000008</v>
      </c>
    </row>
    <row r="440" spans="1:2" x14ac:dyDescent="0.2">
      <c r="A440" s="68">
        <v>39877</v>
      </c>
      <c r="B440" s="67">
        <v>8.14</v>
      </c>
    </row>
    <row r="441" spans="1:2" x14ac:dyDescent="0.2">
      <c r="A441" s="68">
        <v>39878</v>
      </c>
      <c r="B441" s="67">
        <v>8.16</v>
      </c>
    </row>
    <row r="442" spans="1:2" x14ac:dyDescent="0.2">
      <c r="A442" s="68">
        <v>39881</v>
      </c>
      <c r="B442" s="67">
        <v>8.25</v>
      </c>
    </row>
    <row r="443" spans="1:2" x14ac:dyDescent="0.2">
      <c r="A443" s="68">
        <v>39882</v>
      </c>
      <c r="B443" s="67">
        <v>8.1</v>
      </c>
    </row>
    <row r="444" spans="1:2" x14ac:dyDescent="0.2">
      <c r="A444" s="68">
        <v>39883</v>
      </c>
      <c r="B444" s="67">
        <v>8.0399999999999991</v>
      </c>
    </row>
    <row r="445" spans="1:2" x14ac:dyDescent="0.2">
      <c r="A445" s="68">
        <v>39884</v>
      </c>
      <c r="B445" s="67">
        <v>7.55</v>
      </c>
    </row>
    <row r="446" spans="1:2" x14ac:dyDescent="0.2">
      <c r="A446" s="68">
        <v>39885</v>
      </c>
      <c r="B446" s="67">
        <v>7.41</v>
      </c>
    </row>
    <row r="447" spans="1:2" x14ac:dyDescent="0.2">
      <c r="A447" s="68">
        <v>39888</v>
      </c>
      <c r="B447" s="67">
        <v>6.95</v>
      </c>
    </row>
    <row r="448" spans="1:2" x14ac:dyDescent="0.2">
      <c r="A448" s="68">
        <v>39889</v>
      </c>
      <c r="B448" s="67">
        <v>6.82</v>
      </c>
    </row>
    <row r="449" spans="1:2" x14ac:dyDescent="0.2">
      <c r="A449" s="68">
        <v>39890</v>
      </c>
      <c r="B449" s="67">
        <v>6.36</v>
      </c>
    </row>
    <row r="450" spans="1:2" x14ac:dyDescent="0.2">
      <c r="A450" s="68">
        <v>39891</v>
      </c>
      <c r="B450" s="67">
        <v>6.37</v>
      </c>
    </row>
    <row r="451" spans="1:2" x14ac:dyDescent="0.2">
      <c r="A451" s="68">
        <v>39892</v>
      </c>
      <c r="B451" s="67">
        <v>6.35</v>
      </c>
    </row>
    <row r="452" spans="1:2" x14ac:dyDescent="0.2">
      <c r="A452" s="68">
        <v>39895</v>
      </c>
      <c r="B452" s="67">
        <v>6.34</v>
      </c>
    </row>
    <row r="453" spans="1:2" x14ac:dyDescent="0.2">
      <c r="A453" s="68">
        <v>39896</v>
      </c>
      <c r="B453" s="67">
        <v>6.27</v>
      </c>
    </row>
    <row r="454" spans="1:2" x14ac:dyDescent="0.2">
      <c r="A454" s="68">
        <v>39897</v>
      </c>
      <c r="B454" s="67">
        <v>6.32</v>
      </c>
    </row>
    <row r="455" spans="1:2" x14ac:dyDescent="0.2">
      <c r="A455" s="68">
        <v>39898</v>
      </c>
      <c r="B455" s="67">
        <v>6.24</v>
      </c>
    </row>
    <row r="456" spans="1:2" x14ac:dyDescent="0.2">
      <c r="A456" s="68">
        <v>39899</v>
      </c>
      <c r="B456" s="67">
        <v>6.24</v>
      </c>
    </row>
    <row r="457" spans="1:2" x14ac:dyDescent="0.2">
      <c r="A457" s="68">
        <v>39902</v>
      </c>
      <c r="B457" s="67">
        <v>6.22</v>
      </c>
    </row>
    <row r="458" spans="1:2" x14ac:dyDescent="0.2">
      <c r="A458" s="68">
        <v>39903</v>
      </c>
      <c r="B458" s="67">
        <v>4.72</v>
      </c>
    </row>
    <row r="459" spans="1:2" x14ac:dyDescent="0.2">
      <c r="A459" s="68">
        <v>39904</v>
      </c>
      <c r="B459" s="67">
        <v>4.68</v>
      </c>
    </row>
    <row r="460" spans="1:2" x14ac:dyDescent="0.2">
      <c r="A460" s="68">
        <v>39905</v>
      </c>
      <c r="B460" s="67">
        <v>4.7699999999999996</v>
      </c>
    </row>
    <row r="461" spans="1:2" x14ac:dyDescent="0.2">
      <c r="A461" s="68">
        <v>39906</v>
      </c>
      <c r="B461" s="67">
        <v>4.91</v>
      </c>
    </row>
    <row r="462" spans="1:2" x14ac:dyDescent="0.2">
      <c r="A462" s="68">
        <v>39909</v>
      </c>
      <c r="B462" s="67">
        <v>4.93</v>
      </c>
    </row>
    <row r="463" spans="1:2" x14ac:dyDescent="0.2">
      <c r="A463" s="68">
        <v>39910</v>
      </c>
      <c r="B463" s="67">
        <v>4.91</v>
      </c>
    </row>
    <row r="464" spans="1:2" x14ac:dyDescent="0.2">
      <c r="A464" s="68">
        <v>39911</v>
      </c>
      <c r="B464" s="67">
        <v>4.8499999999999996</v>
      </c>
    </row>
    <row r="465" spans="1:2" x14ac:dyDescent="0.2">
      <c r="A465" s="68">
        <v>39912</v>
      </c>
      <c r="B465" s="67">
        <v>4.8899999999999997</v>
      </c>
    </row>
    <row r="466" spans="1:2" x14ac:dyDescent="0.2">
      <c r="A466" s="68">
        <v>39913</v>
      </c>
      <c r="B466" s="69" t="e">
        <f>NA()</f>
        <v>#N/A</v>
      </c>
    </row>
    <row r="467" spans="1:2" x14ac:dyDescent="0.2">
      <c r="A467" s="68">
        <v>39916</v>
      </c>
      <c r="B467" s="67">
        <v>4.8</v>
      </c>
    </row>
    <row r="468" spans="1:2" x14ac:dyDescent="0.2">
      <c r="A468" s="68">
        <v>39917</v>
      </c>
      <c r="B468" s="67">
        <v>4.72</v>
      </c>
    </row>
    <row r="469" spans="1:2" x14ac:dyDescent="0.2">
      <c r="A469" s="68">
        <v>39918</v>
      </c>
      <c r="B469" s="67">
        <v>4.7</v>
      </c>
    </row>
    <row r="470" spans="1:2" x14ac:dyDescent="0.2">
      <c r="A470" s="68">
        <v>39919</v>
      </c>
      <c r="B470" s="67">
        <v>4.76</v>
      </c>
    </row>
    <row r="471" spans="1:2" x14ac:dyDescent="0.2">
      <c r="A471" s="68">
        <v>39920</v>
      </c>
      <c r="B471" s="67">
        <v>4.82</v>
      </c>
    </row>
    <row r="472" spans="1:2" x14ac:dyDescent="0.2">
      <c r="A472" s="68">
        <v>39923</v>
      </c>
      <c r="B472" s="67">
        <v>4.7300000000000004</v>
      </c>
    </row>
    <row r="473" spans="1:2" x14ac:dyDescent="0.2">
      <c r="A473" s="68">
        <v>39924</v>
      </c>
      <c r="B473" s="67">
        <v>4.71</v>
      </c>
    </row>
    <row r="474" spans="1:2" x14ac:dyDescent="0.2">
      <c r="A474" s="68">
        <v>39925</v>
      </c>
      <c r="B474" s="67">
        <v>4.75</v>
      </c>
    </row>
    <row r="475" spans="1:2" x14ac:dyDescent="0.2">
      <c r="A475" s="68">
        <v>39926</v>
      </c>
      <c r="B475" s="67">
        <v>4.72</v>
      </c>
    </row>
    <row r="476" spans="1:2" x14ac:dyDescent="0.2">
      <c r="A476" s="68">
        <v>39927</v>
      </c>
      <c r="B476" s="67">
        <v>4.7300000000000004</v>
      </c>
    </row>
    <row r="477" spans="1:2" x14ac:dyDescent="0.2">
      <c r="A477" s="68">
        <v>39930</v>
      </c>
      <c r="B477" s="67">
        <v>4.67</v>
      </c>
    </row>
    <row r="478" spans="1:2" x14ac:dyDescent="0.2">
      <c r="A478" s="68">
        <v>39931</v>
      </c>
      <c r="B478" s="67">
        <v>4.7300000000000004</v>
      </c>
    </row>
    <row r="479" spans="1:2" x14ac:dyDescent="0.2">
      <c r="A479" s="68">
        <v>39932</v>
      </c>
      <c r="B479" s="67">
        <v>4.7699999999999996</v>
      </c>
    </row>
    <row r="480" spans="1:2" x14ac:dyDescent="0.2">
      <c r="A480" s="68">
        <v>39933</v>
      </c>
      <c r="B480" s="67">
        <v>4.75</v>
      </c>
    </row>
    <row r="481" spans="1:2" x14ac:dyDescent="0.2">
      <c r="A481" s="68">
        <v>39934</v>
      </c>
      <c r="B481" s="67">
        <v>4.76</v>
      </c>
    </row>
    <row r="482" spans="1:2" x14ac:dyDescent="0.2">
      <c r="A482" s="68">
        <v>39937</v>
      </c>
      <c r="B482" s="67">
        <v>4.7699999999999996</v>
      </c>
    </row>
    <row r="483" spans="1:2" x14ac:dyDescent="0.2">
      <c r="A483" s="68">
        <v>39938</v>
      </c>
      <c r="B483" s="67">
        <v>4.7699999999999996</v>
      </c>
    </row>
    <row r="484" spans="1:2" x14ac:dyDescent="0.2">
      <c r="A484" s="68">
        <v>39939</v>
      </c>
      <c r="B484" s="67">
        <v>4.7699999999999996</v>
      </c>
    </row>
    <row r="485" spans="1:2" x14ac:dyDescent="0.2">
      <c r="A485" s="68">
        <v>39940</v>
      </c>
      <c r="B485" s="67">
        <v>4.88</v>
      </c>
    </row>
    <row r="486" spans="1:2" x14ac:dyDescent="0.2">
      <c r="A486" s="68">
        <v>39941</v>
      </c>
      <c r="B486" s="67">
        <v>4.87</v>
      </c>
    </row>
    <row r="487" spans="1:2" x14ac:dyDescent="0.2">
      <c r="A487" s="68">
        <v>39944</v>
      </c>
      <c r="B487" s="67">
        <v>4.7699999999999996</v>
      </c>
    </row>
    <row r="488" spans="1:2" x14ac:dyDescent="0.2">
      <c r="A488" s="68">
        <v>39945</v>
      </c>
      <c r="B488" s="67">
        <v>4.7300000000000004</v>
      </c>
    </row>
    <row r="489" spans="1:2" x14ac:dyDescent="0.2">
      <c r="A489" s="68">
        <v>39946</v>
      </c>
      <c r="B489" s="67">
        <v>4.66</v>
      </c>
    </row>
    <row r="490" spans="1:2" x14ac:dyDescent="0.2">
      <c r="A490" s="68">
        <v>39947</v>
      </c>
      <c r="B490" s="67">
        <v>4.6500000000000004</v>
      </c>
    </row>
    <row r="491" spans="1:2" x14ac:dyDescent="0.2">
      <c r="A491" s="68">
        <v>39948</v>
      </c>
      <c r="B491" s="67">
        <v>4.67</v>
      </c>
    </row>
    <row r="492" spans="1:2" x14ac:dyDescent="0.2">
      <c r="A492" s="68">
        <v>39951</v>
      </c>
      <c r="B492" s="67">
        <v>4.75</v>
      </c>
    </row>
    <row r="493" spans="1:2" x14ac:dyDescent="0.2">
      <c r="A493" s="68">
        <v>39952</v>
      </c>
      <c r="B493" s="67">
        <v>4.6500000000000004</v>
      </c>
    </row>
    <row r="494" spans="1:2" x14ac:dyDescent="0.2">
      <c r="A494" s="68">
        <v>39953</v>
      </c>
      <c r="B494" s="67">
        <v>4.59</v>
      </c>
    </row>
    <row r="495" spans="1:2" x14ac:dyDescent="0.2">
      <c r="A495" s="68">
        <v>39954</v>
      </c>
      <c r="B495" s="67">
        <v>4.67</v>
      </c>
    </row>
    <row r="496" spans="1:2" x14ac:dyDescent="0.2">
      <c r="A496" s="68">
        <v>39955</v>
      </c>
      <c r="B496" s="67">
        <v>4.6399999999999997</v>
      </c>
    </row>
    <row r="497" spans="1:2" x14ac:dyDescent="0.2">
      <c r="A497" s="68">
        <v>39958</v>
      </c>
      <c r="B497" s="67">
        <v>4.6399999999999997</v>
      </c>
    </row>
    <row r="498" spans="1:2" x14ac:dyDescent="0.2">
      <c r="A498" s="68">
        <v>39959</v>
      </c>
      <c r="B498" s="67">
        <v>4.68</v>
      </c>
    </row>
    <row r="499" spans="1:2" x14ac:dyDescent="0.2">
      <c r="A499" s="68">
        <v>39960</v>
      </c>
      <c r="B499" s="67">
        <v>4.8</v>
      </c>
    </row>
    <row r="500" spans="1:2" x14ac:dyDescent="0.2">
      <c r="A500" s="68">
        <v>39961</v>
      </c>
      <c r="B500" s="67">
        <v>4.8</v>
      </c>
    </row>
    <row r="501" spans="1:2" x14ac:dyDescent="0.2">
      <c r="A501" s="68">
        <v>39962</v>
      </c>
      <c r="B501" s="67">
        <v>4.5599999999999996</v>
      </c>
    </row>
    <row r="502" spans="1:2" x14ac:dyDescent="0.2">
      <c r="A502" s="68">
        <v>39964</v>
      </c>
      <c r="B502" s="67">
        <v>4.4000000000000004</v>
      </c>
    </row>
    <row r="503" spans="1:2" x14ac:dyDescent="0.2">
      <c r="A503" s="68">
        <v>39965</v>
      </c>
      <c r="B503" s="67">
        <v>4.5999999999999996</v>
      </c>
    </row>
    <row r="504" spans="1:2" x14ac:dyDescent="0.2">
      <c r="A504" s="68">
        <v>39966</v>
      </c>
      <c r="B504" s="67">
        <v>4.5199999999999996</v>
      </c>
    </row>
    <row r="505" spans="1:2" x14ac:dyDescent="0.2">
      <c r="A505" s="68">
        <v>39967</v>
      </c>
      <c r="B505" s="67">
        <v>4.46</v>
      </c>
    </row>
    <row r="506" spans="1:2" x14ac:dyDescent="0.2">
      <c r="A506" s="68">
        <v>39968</v>
      </c>
      <c r="B506" s="67">
        <v>4.58</v>
      </c>
    </row>
    <row r="507" spans="1:2" x14ac:dyDescent="0.2">
      <c r="A507" s="68">
        <v>39969</v>
      </c>
      <c r="B507" s="67">
        <v>4.78</v>
      </c>
    </row>
    <row r="508" spans="1:2" x14ac:dyDescent="0.2">
      <c r="A508" s="68">
        <v>39972</v>
      </c>
      <c r="B508" s="67">
        <v>4.8</v>
      </c>
    </row>
    <row r="509" spans="1:2" x14ac:dyDescent="0.2">
      <c r="A509" s="68">
        <v>39973</v>
      </c>
      <c r="B509" s="67">
        <v>4.75</v>
      </c>
    </row>
    <row r="510" spans="1:2" x14ac:dyDescent="0.2">
      <c r="A510" s="68">
        <v>39974</v>
      </c>
      <c r="B510" s="67">
        <v>4.7699999999999996</v>
      </c>
    </row>
    <row r="511" spans="1:2" x14ac:dyDescent="0.2">
      <c r="A511" s="68">
        <v>39975</v>
      </c>
      <c r="B511" s="67">
        <v>4.71</v>
      </c>
    </row>
    <row r="512" spans="1:2" x14ac:dyDescent="0.2">
      <c r="A512" s="68">
        <v>39976</v>
      </c>
      <c r="B512" s="67">
        <v>4.6399999999999997</v>
      </c>
    </row>
    <row r="513" spans="1:2" x14ac:dyDescent="0.2">
      <c r="A513" s="68">
        <v>39979</v>
      </c>
      <c r="B513" s="67">
        <v>4.5599999999999996</v>
      </c>
    </row>
    <row r="514" spans="1:2" x14ac:dyDescent="0.2">
      <c r="A514" s="68">
        <v>39980</v>
      </c>
      <c r="B514" s="67">
        <v>4.5199999999999996</v>
      </c>
    </row>
    <row r="515" spans="1:2" x14ac:dyDescent="0.2">
      <c r="A515" s="68">
        <v>39981</v>
      </c>
      <c r="B515" s="67">
        <v>4.5199999999999996</v>
      </c>
    </row>
    <row r="516" spans="1:2" x14ac:dyDescent="0.2">
      <c r="A516" s="68">
        <v>39982</v>
      </c>
      <c r="B516" s="67">
        <v>4.68</v>
      </c>
    </row>
    <row r="517" spans="1:2" x14ac:dyDescent="0.2">
      <c r="A517" s="68">
        <v>39983</v>
      </c>
      <c r="B517" s="67">
        <v>4.5</v>
      </c>
    </row>
    <row r="518" spans="1:2" x14ac:dyDescent="0.2">
      <c r="A518" s="68">
        <v>39986</v>
      </c>
      <c r="B518" s="67">
        <v>4.41</v>
      </c>
    </row>
    <row r="519" spans="1:2" x14ac:dyDescent="0.2">
      <c r="A519" s="68">
        <v>39987</v>
      </c>
      <c r="B519" s="67">
        <v>4.38</v>
      </c>
    </row>
    <row r="520" spans="1:2" x14ac:dyDescent="0.2">
      <c r="A520" s="68">
        <v>39988</v>
      </c>
      <c r="B520" s="67">
        <v>4.3899999999999997</v>
      </c>
    </row>
    <row r="521" spans="1:2" x14ac:dyDescent="0.2">
      <c r="A521" s="68">
        <v>39989</v>
      </c>
      <c r="B521" s="67">
        <v>4.29</v>
      </c>
    </row>
    <row r="522" spans="1:2" x14ac:dyDescent="0.2">
      <c r="A522" s="68">
        <v>39990</v>
      </c>
      <c r="B522" s="67">
        <v>4.22</v>
      </c>
    </row>
    <row r="523" spans="1:2" x14ac:dyDescent="0.2">
      <c r="A523" s="68">
        <v>39993</v>
      </c>
      <c r="B523" s="67">
        <v>4.21</v>
      </c>
    </row>
    <row r="524" spans="1:2" x14ac:dyDescent="0.2">
      <c r="A524" s="68">
        <v>39994</v>
      </c>
      <c r="B524" s="67">
        <v>3.96</v>
      </c>
    </row>
    <row r="525" spans="1:2" x14ac:dyDescent="0.2">
      <c r="A525" s="68">
        <v>39995</v>
      </c>
      <c r="B525" s="67">
        <v>3.9</v>
      </c>
    </row>
    <row r="526" spans="1:2" x14ac:dyDescent="0.2">
      <c r="A526" s="68">
        <v>39996</v>
      </c>
      <c r="B526" s="67">
        <v>3.69</v>
      </c>
    </row>
    <row r="527" spans="1:2" x14ac:dyDescent="0.2">
      <c r="A527" s="68">
        <v>39997</v>
      </c>
      <c r="B527" s="67">
        <v>3.69</v>
      </c>
    </row>
    <row r="528" spans="1:2" x14ac:dyDescent="0.2">
      <c r="A528" s="68">
        <v>40000</v>
      </c>
      <c r="B528" s="67">
        <v>4.1399999999999997</v>
      </c>
    </row>
    <row r="529" spans="1:2" x14ac:dyDescent="0.2">
      <c r="A529" s="68">
        <v>40001</v>
      </c>
      <c r="B529" s="67">
        <v>4.0599999999999996</v>
      </c>
    </row>
    <row r="530" spans="1:2" x14ac:dyDescent="0.2">
      <c r="A530" s="68">
        <v>40002</v>
      </c>
      <c r="B530" s="67">
        <v>3.92</v>
      </c>
    </row>
    <row r="531" spans="1:2" x14ac:dyDescent="0.2">
      <c r="A531" s="68">
        <v>40003</v>
      </c>
      <c r="B531" s="67">
        <v>4.01</v>
      </c>
    </row>
    <row r="532" spans="1:2" x14ac:dyDescent="0.2">
      <c r="A532" s="68">
        <v>40004</v>
      </c>
      <c r="B532" s="67">
        <v>3.91</v>
      </c>
    </row>
    <row r="533" spans="1:2" x14ac:dyDescent="0.2">
      <c r="A533" s="68">
        <v>40007</v>
      </c>
      <c r="B533" s="67">
        <v>3.93</v>
      </c>
    </row>
    <row r="534" spans="1:2" x14ac:dyDescent="0.2">
      <c r="A534" s="68">
        <v>40008</v>
      </c>
      <c r="B534" s="67">
        <v>4</v>
      </c>
    </row>
    <row r="535" spans="1:2" x14ac:dyDescent="0.2">
      <c r="A535" s="68">
        <v>40009</v>
      </c>
      <c r="B535" s="67">
        <v>4.1399999999999997</v>
      </c>
    </row>
    <row r="536" spans="1:2" x14ac:dyDescent="0.2">
      <c r="A536" s="68">
        <v>40010</v>
      </c>
      <c r="B536" s="67">
        <v>4.1100000000000003</v>
      </c>
    </row>
    <row r="537" spans="1:2" x14ac:dyDescent="0.2">
      <c r="A537" s="68">
        <v>40011</v>
      </c>
      <c r="B537" s="67">
        <v>4.17</v>
      </c>
    </row>
    <row r="538" spans="1:2" x14ac:dyDescent="0.2">
      <c r="A538" s="68">
        <v>40014</v>
      </c>
      <c r="B538" s="67">
        <v>4.09</v>
      </c>
    </row>
    <row r="539" spans="1:2" x14ac:dyDescent="0.2">
      <c r="A539" s="68">
        <v>40015</v>
      </c>
      <c r="B539" s="67">
        <v>3.98</v>
      </c>
    </row>
    <row r="540" spans="1:2" x14ac:dyDescent="0.2">
      <c r="A540" s="68">
        <v>40016</v>
      </c>
      <c r="B540" s="67">
        <v>4.04</v>
      </c>
    </row>
    <row r="541" spans="1:2" x14ac:dyDescent="0.2">
      <c r="A541" s="68">
        <v>40017</v>
      </c>
      <c r="B541" s="67">
        <v>4.18</v>
      </c>
    </row>
    <row r="542" spans="1:2" x14ac:dyDescent="0.2">
      <c r="A542" s="68">
        <v>40018</v>
      </c>
      <c r="B542" s="67">
        <v>4.1399999999999997</v>
      </c>
    </row>
    <row r="543" spans="1:2" x14ac:dyDescent="0.2">
      <c r="A543" s="68">
        <v>40021</v>
      </c>
      <c r="B543" s="67">
        <v>4.18</v>
      </c>
    </row>
    <row r="544" spans="1:2" x14ac:dyDescent="0.2">
      <c r="A544" s="68">
        <v>40022</v>
      </c>
      <c r="B544" s="67">
        <v>4.17</v>
      </c>
    </row>
    <row r="545" spans="1:2" x14ac:dyDescent="0.2">
      <c r="A545" s="68">
        <v>40023</v>
      </c>
      <c r="B545" s="67">
        <v>4.16</v>
      </c>
    </row>
    <row r="546" spans="1:2" x14ac:dyDescent="0.2">
      <c r="A546" s="68">
        <v>40024</v>
      </c>
      <c r="B546" s="67">
        <v>4.12</v>
      </c>
    </row>
    <row r="547" spans="1:2" x14ac:dyDescent="0.2">
      <c r="A547" s="68">
        <v>40025</v>
      </c>
      <c r="B547" s="67">
        <v>3.99</v>
      </c>
    </row>
    <row r="548" spans="1:2" x14ac:dyDescent="0.2">
      <c r="A548" s="68">
        <v>40028</v>
      </c>
      <c r="B548" s="67">
        <v>4.12</v>
      </c>
    </row>
    <row r="549" spans="1:2" x14ac:dyDescent="0.2">
      <c r="A549" s="68">
        <v>40029</v>
      </c>
      <c r="B549" s="67">
        <v>4.1399999999999997</v>
      </c>
    </row>
    <row r="550" spans="1:2" x14ac:dyDescent="0.2">
      <c r="A550" s="68">
        <v>40030</v>
      </c>
      <c r="B550" s="67">
        <v>4.16</v>
      </c>
    </row>
    <row r="551" spans="1:2" x14ac:dyDescent="0.2">
      <c r="A551" s="68">
        <v>40031</v>
      </c>
      <c r="B551" s="67">
        <v>4.1399999999999997</v>
      </c>
    </row>
    <row r="552" spans="1:2" x14ac:dyDescent="0.2">
      <c r="A552" s="68">
        <v>40032</v>
      </c>
      <c r="B552" s="67">
        <v>4.25</v>
      </c>
    </row>
    <row r="553" spans="1:2" x14ac:dyDescent="0.2">
      <c r="A553" s="68">
        <v>40035</v>
      </c>
      <c r="B553" s="67">
        <v>4.1399999999999997</v>
      </c>
    </row>
    <row r="554" spans="1:2" x14ac:dyDescent="0.2">
      <c r="A554" s="68">
        <v>40036</v>
      </c>
      <c r="B554" s="67">
        <v>4.09</v>
      </c>
    </row>
    <row r="555" spans="1:2" x14ac:dyDescent="0.2">
      <c r="A555" s="68">
        <v>40037</v>
      </c>
      <c r="B555" s="67">
        <v>4.05</v>
      </c>
    </row>
    <row r="556" spans="1:2" x14ac:dyDescent="0.2">
      <c r="A556" s="68">
        <v>40038</v>
      </c>
      <c r="B556" s="67">
        <v>3.94</v>
      </c>
    </row>
    <row r="557" spans="1:2" x14ac:dyDescent="0.2">
      <c r="A557" s="68">
        <v>40039</v>
      </c>
      <c r="B557" s="67">
        <v>3.89</v>
      </c>
    </row>
    <row r="558" spans="1:2" x14ac:dyDescent="0.2">
      <c r="A558" s="68">
        <v>40042</v>
      </c>
      <c r="B558" s="67">
        <v>3.8</v>
      </c>
    </row>
    <row r="559" spans="1:2" x14ac:dyDescent="0.2">
      <c r="A559" s="68">
        <v>40043</v>
      </c>
      <c r="B559" s="67">
        <v>3.85</v>
      </c>
    </row>
    <row r="560" spans="1:2" x14ac:dyDescent="0.2">
      <c r="A560" s="68">
        <v>40044</v>
      </c>
      <c r="B560" s="67">
        <v>3.8</v>
      </c>
    </row>
    <row r="561" spans="1:2" x14ac:dyDescent="0.2">
      <c r="A561" s="68">
        <v>40045</v>
      </c>
      <c r="B561" s="67">
        <v>3.81</v>
      </c>
    </row>
    <row r="562" spans="1:2" x14ac:dyDescent="0.2">
      <c r="A562" s="68">
        <v>40046</v>
      </c>
      <c r="B562" s="67">
        <v>3.93</v>
      </c>
    </row>
    <row r="563" spans="1:2" x14ac:dyDescent="0.2">
      <c r="A563" s="68">
        <v>40049</v>
      </c>
      <c r="B563" s="67">
        <v>3.84</v>
      </c>
    </row>
    <row r="564" spans="1:2" x14ac:dyDescent="0.2">
      <c r="A564" s="68">
        <v>40050</v>
      </c>
      <c r="B564" s="67">
        <v>3.81</v>
      </c>
    </row>
    <row r="565" spans="1:2" x14ac:dyDescent="0.2">
      <c r="A565" s="68">
        <v>40051</v>
      </c>
      <c r="B565" s="67">
        <v>3.8</v>
      </c>
    </row>
    <row r="566" spans="1:2" x14ac:dyDescent="0.2">
      <c r="A566" s="68">
        <v>40052</v>
      </c>
      <c r="B566" s="67">
        <v>3.81</v>
      </c>
    </row>
    <row r="567" spans="1:2" x14ac:dyDescent="0.2">
      <c r="A567" s="68">
        <v>40053</v>
      </c>
      <c r="B567" s="67">
        <v>3.78</v>
      </c>
    </row>
    <row r="568" spans="1:2" x14ac:dyDescent="0.2">
      <c r="A568" s="68">
        <v>40056</v>
      </c>
      <c r="B568" s="67">
        <v>3.68</v>
      </c>
    </row>
    <row r="569" spans="1:2" x14ac:dyDescent="0.2">
      <c r="A569" s="68">
        <v>40057</v>
      </c>
      <c r="B569" s="67">
        <v>3.67</v>
      </c>
    </row>
    <row r="570" spans="1:2" x14ac:dyDescent="0.2">
      <c r="A570" s="68">
        <v>40058</v>
      </c>
      <c r="B570" s="67">
        <v>3.56</v>
      </c>
    </row>
    <row r="571" spans="1:2" x14ac:dyDescent="0.2">
      <c r="A571" s="68">
        <v>40059</v>
      </c>
      <c r="B571" s="67">
        <v>3.6</v>
      </c>
    </row>
    <row r="572" spans="1:2" x14ac:dyDescent="0.2">
      <c r="A572" s="68">
        <v>40060</v>
      </c>
      <c r="B572" s="67">
        <v>3.71</v>
      </c>
    </row>
    <row r="573" spans="1:2" x14ac:dyDescent="0.2">
      <c r="A573" s="68">
        <v>40063</v>
      </c>
      <c r="B573" s="67">
        <v>3.71</v>
      </c>
    </row>
    <row r="574" spans="1:2" x14ac:dyDescent="0.2">
      <c r="A574" s="68">
        <v>40064</v>
      </c>
      <c r="B574" s="67">
        <v>3.73</v>
      </c>
    </row>
    <row r="575" spans="1:2" x14ac:dyDescent="0.2">
      <c r="A575" s="68">
        <v>40065</v>
      </c>
      <c r="B575" s="67">
        <v>3.75</v>
      </c>
    </row>
    <row r="576" spans="1:2" x14ac:dyDescent="0.2">
      <c r="A576" s="68">
        <v>40066</v>
      </c>
      <c r="B576" s="67">
        <v>3.64</v>
      </c>
    </row>
    <row r="577" spans="1:2" x14ac:dyDescent="0.2">
      <c r="A577" s="68">
        <v>40067</v>
      </c>
      <c r="B577" s="67">
        <v>3.62</v>
      </c>
    </row>
    <row r="578" spans="1:2" x14ac:dyDescent="0.2">
      <c r="A578" s="68">
        <v>40070</v>
      </c>
      <c r="B578" s="67">
        <v>3.68</v>
      </c>
    </row>
    <row r="579" spans="1:2" x14ac:dyDescent="0.2">
      <c r="A579" s="68">
        <v>40071</v>
      </c>
      <c r="B579" s="67">
        <v>3.68</v>
      </c>
    </row>
    <row r="580" spans="1:2" x14ac:dyDescent="0.2">
      <c r="A580" s="68">
        <v>40072</v>
      </c>
      <c r="B580" s="67">
        <v>3.7</v>
      </c>
    </row>
    <row r="581" spans="1:2" x14ac:dyDescent="0.2">
      <c r="A581" s="68">
        <v>40073</v>
      </c>
      <c r="B581" s="67">
        <v>3.63</v>
      </c>
    </row>
    <row r="582" spans="1:2" x14ac:dyDescent="0.2">
      <c r="A582" s="68">
        <v>40074</v>
      </c>
      <c r="B582" s="67">
        <v>3.7</v>
      </c>
    </row>
    <row r="583" spans="1:2" x14ac:dyDescent="0.2">
      <c r="A583" s="68">
        <v>40077</v>
      </c>
      <c r="B583" s="67">
        <v>3.7</v>
      </c>
    </row>
    <row r="584" spans="1:2" x14ac:dyDescent="0.2">
      <c r="A584" s="68">
        <v>40078</v>
      </c>
      <c r="B584" s="67">
        <v>3.67</v>
      </c>
    </row>
    <row r="585" spans="1:2" x14ac:dyDescent="0.2">
      <c r="A585" s="68">
        <v>40079</v>
      </c>
      <c r="B585" s="67">
        <v>3.64</v>
      </c>
    </row>
    <row r="586" spans="1:2" x14ac:dyDescent="0.2">
      <c r="A586" s="68">
        <v>40080</v>
      </c>
      <c r="B586" s="67">
        <v>3.57</v>
      </c>
    </row>
    <row r="587" spans="1:2" x14ac:dyDescent="0.2">
      <c r="A587" s="68">
        <v>40081</v>
      </c>
      <c r="B587" s="67">
        <v>3.55</v>
      </c>
    </row>
    <row r="588" spans="1:2" x14ac:dyDescent="0.2">
      <c r="A588" s="68">
        <v>40084</v>
      </c>
      <c r="B588" s="67">
        <v>3.53</v>
      </c>
    </row>
    <row r="589" spans="1:2" x14ac:dyDescent="0.2">
      <c r="A589" s="68">
        <v>40085</v>
      </c>
      <c r="B589" s="67">
        <v>3.52</v>
      </c>
    </row>
    <row r="590" spans="1:2" x14ac:dyDescent="0.2">
      <c r="A590" s="68">
        <v>40086</v>
      </c>
      <c r="B590" s="67">
        <v>3.52</v>
      </c>
    </row>
    <row r="591" spans="1:2" x14ac:dyDescent="0.2">
      <c r="A591" s="68">
        <v>40087</v>
      </c>
      <c r="B591" s="67">
        <v>3.42</v>
      </c>
    </row>
    <row r="592" spans="1:2" x14ac:dyDescent="0.2">
      <c r="A592" s="68">
        <v>40088</v>
      </c>
      <c r="B592" s="67">
        <v>3.46</v>
      </c>
    </row>
    <row r="593" spans="1:2" x14ac:dyDescent="0.2">
      <c r="A593" s="68">
        <v>40091</v>
      </c>
      <c r="B593" s="67">
        <v>3.46</v>
      </c>
    </row>
    <row r="594" spans="1:2" x14ac:dyDescent="0.2">
      <c r="A594" s="68">
        <v>40092</v>
      </c>
      <c r="B594" s="67">
        <v>3.47</v>
      </c>
    </row>
    <row r="595" spans="1:2" x14ac:dyDescent="0.2">
      <c r="A595" s="68">
        <v>40093</v>
      </c>
      <c r="B595" s="67">
        <v>3.41</v>
      </c>
    </row>
    <row r="596" spans="1:2" x14ac:dyDescent="0.2">
      <c r="A596" s="68">
        <v>40094</v>
      </c>
      <c r="B596" s="67">
        <v>3.47</v>
      </c>
    </row>
    <row r="597" spans="1:2" x14ac:dyDescent="0.2">
      <c r="A597" s="68">
        <v>40095</v>
      </c>
      <c r="B597" s="67">
        <v>3.6</v>
      </c>
    </row>
    <row r="598" spans="1:2" x14ac:dyDescent="0.2">
      <c r="A598" s="68">
        <v>40098</v>
      </c>
      <c r="B598" s="67">
        <v>3.6</v>
      </c>
    </row>
    <row r="599" spans="1:2" x14ac:dyDescent="0.2">
      <c r="A599" s="68">
        <v>40099</v>
      </c>
      <c r="B599" s="67">
        <v>3.51</v>
      </c>
    </row>
    <row r="600" spans="1:2" x14ac:dyDescent="0.2">
      <c r="A600" s="68">
        <v>40100</v>
      </c>
      <c r="B600" s="67">
        <v>3.62</v>
      </c>
    </row>
    <row r="601" spans="1:2" x14ac:dyDescent="0.2">
      <c r="A601" s="68">
        <v>40101</v>
      </c>
      <c r="B601" s="67">
        <v>3.66</v>
      </c>
    </row>
    <row r="602" spans="1:2" x14ac:dyDescent="0.2">
      <c r="A602" s="68">
        <v>40102</v>
      </c>
      <c r="B602" s="67">
        <v>3.63</v>
      </c>
    </row>
    <row r="603" spans="1:2" x14ac:dyDescent="0.2">
      <c r="A603" s="68">
        <v>40105</v>
      </c>
      <c r="B603" s="67">
        <v>3.61</v>
      </c>
    </row>
    <row r="604" spans="1:2" x14ac:dyDescent="0.2">
      <c r="A604" s="68">
        <v>40106</v>
      </c>
      <c r="B604" s="67">
        <v>3.53</v>
      </c>
    </row>
    <row r="605" spans="1:2" x14ac:dyDescent="0.2">
      <c r="A605" s="68">
        <v>40107</v>
      </c>
      <c r="B605" s="67">
        <v>3.61</v>
      </c>
    </row>
    <row r="606" spans="1:2" x14ac:dyDescent="0.2">
      <c r="A606" s="68">
        <v>40108</v>
      </c>
      <c r="B606" s="67">
        <v>3.6</v>
      </c>
    </row>
    <row r="607" spans="1:2" x14ac:dyDescent="0.2">
      <c r="A607" s="68">
        <v>40109</v>
      </c>
      <c r="B607" s="67">
        <v>3.66</v>
      </c>
    </row>
    <row r="608" spans="1:2" x14ac:dyDescent="0.2">
      <c r="A608" s="68">
        <v>40112</v>
      </c>
      <c r="B608" s="67">
        <v>3.7</v>
      </c>
    </row>
    <row r="609" spans="1:2" x14ac:dyDescent="0.2">
      <c r="A609" s="68">
        <v>40113</v>
      </c>
      <c r="B609" s="67">
        <v>3.6</v>
      </c>
    </row>
    <row r="610" spans="1:2" x14ac:dyDescent="0.2">
      <c r="A610" s="68">
        <v>40114</v>
      </c>
      <c r="B610" s="67">
        <v>3.55</v>
      </c>
    </row>
    <row r="611" spans="1:2" x14ac:dyDescent="0.2">
      <c r="A611" s="68">
        <v>40115</v>
      </c>
      <c r="B611" s="67">
        <v>3.63</v>
      </c>
    </row>
    <row r="612" spans="1:2" x14ac:dyDescent="0.2">
      <c r="A612" s="68">
        <v>40116</v>
      </c>
      <c r="B612" s="67">
        <v>3.55</v>
      </c>
    </row>
    <row r="613" spans="1:2" x14ac:dyDescent="0.2">
      <c r="A613" s="68">
        <v>40117</v>
      </c>
      <c r="B613" s="67">
        <v>3.59</v>
      </c>
    </row>
    <row r="614" spans="1:2" x14ac:dyDescent="0.2">
      <c r="A614" s="68">
        <v>40119</v>
      </c>
      <c r="B614" s="67">
        <v>3.61</v>
      </c>
    </row>
    <row r="615" spans="1:2" x14ac:dyDescent="0.2">
      <c r="A615" s="68">
        <v>40120</v>
      </c>
      <c r="B615" s="67">
        <v>3.63</v>
      </c>
    </row>
    <row r="616" spans="1:2" x14ac:dyDescent="0.2">
      <c r="A616" s="68">
        <v>40121</v>
      </c>
      <c r="B616" s="67">
        <v>3.66</v>
      </c>
    </row>
    <row r="617" spans="1:2" x14ac:dyDescent="0.2">
      <c r="A617" s="68">
        <v>40122</v>
      </c>
      <c r="B617" s="67">
        <v>3.63</v>
      </c>
    </row>
    <row r="618" spans="1:2" x14ac:dyDescent="0.2">
      <c r="A618" s="68">
        <v>40123</v>
      </c>
      <c r="B618" s="67">
        <v>3.61</v>
      </c>
    </row>
    <row r="619" spans="1:2" x14ac:dyDescent="0.2">
      <c r="A619" s="68">
        <v>40126</v>
      </c>
      <c r="B619" s="67">
        <v>3.6</v>
      </c>
    </row>
    <row r="620" spans="1:2" x14ac:dyDescent="0.2">
      <c r="A620" s="68">
        <v>40127</v>
      </c>
      <c r="B620" s="67">
        <v>3.59</v>
      </c>
    </row>
    <row r="621" spans="1:2" x14ac:dyDescent="0.2">
      <c r="A621" s="68">
        <v>40128</v>
      </c>
      <c r="B621" s="67">
        <v>3.59</v>
      </c>
    </row>
    <row r="622" spans="1:2" x14ac:dyDescent="0.2">
      <c r="A622" s="68">
        <v>40129</v>
      </c>
      <c r="B622" s="67">
        <v>3.56</v>
      </c>
    </row>
    <row r="623" spans="1:2" x14ac:dyDescent="0.2">
      <c r="A623" s="68">
        <v>40130</v>
      </c>
      <c r="B623" s="67">
        <v>3.55</v>
      </c>
    </row>
    <row r="624" spans="1:2" x14ac:dyDescent="0.2">
      <c r="A624" s="68">
        <v>40133</v>
      </c>
      <c r="B624" s="67">
        <v>3.46</v>
      </c>
    </row>
    <row r="625" spans="1:2" x14ac:dyDescent="0.2">
      <c r="A625" s="68">
        <v>40134</v>
      </c>
      <c r="B625" s="67">
        <v>3.44</v>
      </c>
    </row>
    <row r="626" spans="1:2" x14ac:dyDescent="0.2">
      <c r="A626" s="68">
        <v>40135</v>
      </c>
      <c r="B626" s="67">
        <v>3.47</v>
      </c>
    </row>
    <row r="627" spans="1:2" x14ac:dyDescent="0.2">
      <c r="A627" s="68">
        <v>40136</v>
      </c>
      <c r="B627" s="67">
        <v>3.39</v>
      </c>
    </row>
    <row r="628" spans="1:2" x14ac:dyDescent="0.2">
      <c r="A628" s="68">
        <v>40137</v>
      </c>
      <c r="B628" s="67">
        <v>3.41</v>
      </c>
    </row>
    <row r="629" spans="1:2" x14ac:dyDescent="0.2">
      <c r="A629" s="68">
        <v>40140</v>
      </c>
      <c r="B629" s="67">
        <v>3.42</v>
      </c>
    </row>
    <row r="630" spans="1:2" x14ac:dyDescent="0.2">
      <c r="A630" s="68">
        <v>40141</v>
      </c>
      <c r="B630" s="67">
        <v>3.37</v>
      </c>
    </row>
    <row r="631" spans="1:2" x14ac:dyDescent="0.2">
      <c r="A631" s="68">
        <v>40142</v>
      </c>
      <c r="B631" s="67">
        <v>3.34</v>
      </c>
    </row>
    <row r="632" spans="1:2" x14ac:dyDescent="0.2">
      <c r="A632" s="68">
        <v>40143</v>
      </c>
      <c r="B632" s="67">
        <v>3.34</v>
      </c>
    </row>
    <row r="633" spans="1:2" x14ac:dyDescent="0.2">
      <c r="A633" s="68">
        <v>40144</v>
      </c>
      <c r="B633" s="67">
        <v>3.27</v>
      </c>
    </row>
    <row r="634" spans="1:2" x14ac:dyDescent="0.2">
      <c r="A634" s="68">
        <v>40147</v>
      </c>
      <c r="B634" s="67">
        <v>3.28</v>
      </c>
    </row>
    <row r="635" spans="1:2" x14ac:dyDescent="0.2">
      <c r="A635" s="68">
        <v>40148</v>
      </c>
      <c r="B635" s="67">
        <v>3.32</v>
      </c>
    </row>
    <row r="636" spans="1:2" x14ac:dyDescent="0.2">
      <c r="A636" s="68">
        <v>40149</v>
      </c>
      <c r="B636" s="67">
        <v>3.29</v>
      </c>
    </row>
    <row r="637" spans="1:2" x14ac:dyDescent="0.2">
      <c r="A637" s="68">
        <v>40150</v>
      </c>
      <c r="B637" s="67">
        <v>3.36</v>
      </c>
    </row>
    <row r="638" spans="1:2" x14ac:dyDescent="0.2">
      <c r="A638" s="68">
        <v>40151</v>
      </c>
      <c r="B638" s="67">
        <v>3.49</v>
      </c>
    </row>
    <row r="639" spans="1:2" x14ac:dyDescent="0.2">
      <c r="A639" s="68">
        <v>40154</v>
      </c>
      <c r="B639" s="67">
        <v>3.47</v>
      </c>
    </row>
    <row r="640" spans="1:2" x14ac:dyDescent="0.2">
      <c r="A640" s="68">
        <v>40155</v>
      </c>
      <c r="B640" s="67">
        <v>3.4</v>
      </c>
    </row>
    <row r="641" spans="1:2" x14ac:dyDescent="0.2">
      <c r="A641" s="68">
        <v>40156</v>
      </c>
      <c r="B641" s="67">
        <v>3.4</v>
      </c>
    </row>
    <row r="642" spans="1:2" x14ac:dyDescent="0.2">
      <c r="A642" s="68">
        <v>40157</v>
      </c>
      <c r="B642" s="67">
        <v>3.44</v>
      </c>
    </row>
    <row r="643" spans="1:2" x14ac:dyDescent="0.2">
      <c r="A643" s="68">
        <v>40158</v>
      </c>
      <c r="B643" s="67">
        <v>3.5</v>
      </c>
    </row>
    <row r="644" spans="1:2" x14ac:dyDescent="0.2">
      <c r="A644" s="68">
        <v>40161</v>
      </c>
      <c r="B644" s="67">
        <v>3.52</v>
      </c>
    </row>
    <row r="645" spans="1:2" x14ac:dyDescent="0.2">
      <c r="A645" s="68">
        <v>40162</v>
      </c>
      <c r="B645" s="67">
        <v>3.57</v>
      </c>
    </row>
    <row r="646" spans="1:2" x14ac:dyDescent="0.2">
      <c r="A646" s="68">
        <v>40163</v>
      </c>
      <c r="B646" s="67">
        <v>3.55</v>
      </c>
    </row>
    <row r="647" spans="1:2" x14ac:dyDescent="0.2">
      <c r="A647" s="68">
        <v>40164</v>
      </c>
      <c r="B647" s="67">
        <v>3.41</v>
      </c>
    </row>
    <row r="648" spans="1:2" x14ac:dyDescent="0.2">
      <c r="A648" s="68">
        <v>40165</v>
      </c>
      <c r="B648" s="67">
        <v>3.47</v>
      </c>
    </row>
    <row r="649" spans="1:2" x14ac:dyDescent="0.2">
      <c r="A649" s="68">
        <v>40168</v>
      </c>
      <c r="B649" s="67">
        <v>3.58</v>
      </c>
    </row>
    <row r="650" spans="1:2" x14ac:dyDescent="0.2">
      <c r="A650" s="68">
        <v>40169</v>
      </c>
      <c r="B650" s="67">
        <v>3.61</v>
      </c>
    </row>
    <row r="651" spans="1:2" x14ac:dyDescent="0.2">
      <c r="A651" s="68">
        <v>40170</v>
      </c>
      <c r="B651" s="67">
        <v>3.61</v>
      </c>
    </row>
    <row r="652" spans="1:2" x14ac:dyDescent="0.2">
      <c r="A652" s="68">
        <v>40171</v>
      </c>
      <c r="B652" s="67">
        <v>3.67</v>
      </c>
    </row>
    <row r="653" spans="1:2" x14ac:dyDescent="0.2">
      <c r="A653" s="68">
        <v>40172</v>
      </c>
      <c r="B653" s="69" t="e">
        <f>NA()</f>
        <v>#N/A</v>
      </c>
    </row>
    <row r="654" spans="1:2" x14ac:dyDescent="0.2">
      <c r="A654" s="68">
        <v>40175</v>
      </c>
      <c r="B654" s="67">
        <v>3.72</v>
      </c>
    </row>
    <row r="655" spans="1:2" x14ac:dyDescent="0.2">
      <c r="A655" s="68">
        <v>40176</v>
      </c>
      <c r="B655" s="67">
        <v>3.7</v>
      </c>
    </row>
    <row r="656" spans="1:2" x14ac:dyDescent="0.2">
      <c r="A656" s="68">
        <v>40177</v>
      </c>
      <c r="B656" s="67">
        <v>3.68</v>
      </c>
    </row>
    <row r="657" spans="1:2" x14ac:dyDescent="0.2">
      <c r="A657" s="68">
        <v>40178</v>
      </c>
      <c r="B657" s="67">
        <v>3.73</v>
      </c>
    </row>
    <row r="658" spans="1:2" x14ac:dyDescent="0.2">
      <c r="A658" s="68">
        <v>40179</v>
      </c>
      <c r="B658" s="69" t="e">
        <f>NA()</f>
        <v>#N/A</v>
      </c>
    </row>
    <row r="659" spans="1:2" x14ac:dyDescent="0.2">
      <c r="A659" s="68">
        <v>40182</v>
      </c>
      <c r="B659" s="67">
        <v>3.68</v>
      </c>
    </row>
    <row r="660" spans="1:2" x14ac:dyDescent="0.2">
      <c r="A660" s="68">
        <v>40183</v>
      </c>
      <c r="B660" s="67">
        <v>3.56</v>
      </c>
    </row>
    <row r="661" spans="1:2" x14ac:dyDescent="0.2">
      <c r="A661" s="68">
        <v>40184</v>
      </c>
      <c r="B661" s="67">
        <v>3.59</v>
      </c>
    </row>
    <row r="662" spans="1:2" x14ac:dyDescent="0.2">
      <c r="A662" s="68">
        <v>40185</v>
      </c>
      <c r="B662" s="67">
        <v>3.62</v>
      </c>
    </row>
    <row r="663" spans="1:2" x14ac:dyDescent="0.2">
      <c r="A663" s="68">
        <v>40186</v>
      </c>
      <c r="B663" s="67">
        <v>3.58</v>
      </c>
    </row>
    <row r="664" spans="1:2" x14ac:dyDescent="0.2">
      <c r="A664" s="68">
        <v>40189</v>
      </c>
      <c r="B664" s="67">
        <v>3.57</v>
      </c>
    </row>
    <row r="665" spans="1:2" x14ac:dyDescent="0.2">
      <c r="A665" s="68">
        <v>40190</v>
      </c>
      <c r="B665" s="67">
        <v>3.49</v>
      </c>
    </row>
    <row r="666" spans="1:2" x14ac:dyDescent="0.2">
      <c r="A666" s="68">
        <v>40191</v>
      </c>
      <c r="B666" s="67">
        <v>3.54</v>
      </c>
    </row>
    <row r="667" spans="1:2" x14ac:dyDescent="0.2">
      <c r="A667" s="68">
        <v>40192</v>
      </c>
      <c r="B667" s="67">
        <v>3.47</v>
      </c>
    </row>
    <row r="668" spans="1:2" x14ac:dyDescent="0.2">
      <c r="A668" s="68">
        <v>40193</v>
      </c>
      <c r="B668" s="67">
        <v>3.42</v>
      </c>
    </row>
    <row r="669" spans="1:2" x14ac:dyDescent="0.2">
      <c r="A669" s="68">
        <v>40196</v>
      </c>
      <c r="B669" s="67">
        <v>3.42</v>
      </c>
    </row>
    <row r="670" spans="1:2" x14ac:dyDescent="0.2">
      <c r="A670" s="68">
        <v>40197</v>
      </c>
      <c r="B670" s="67">
        <v>3.49</v>
      </c>
    </row>
    <row r="671" spans="1:2" x14ac:dyDescent="0.2">
      <c r="A671" s="68">
        <v>40198</v>
      </c>
      <c r="B671" s="67">
        <v>3.44</v>
      </c>
    </row>
    <row r="672" spans="1:2" x14ac:dyDescent="0.2">
      <c r="A672" s="68">
        <v>40199</v>
      </c>
      <c r="B672" s="67">
        <v>3.39</v>
      </c>
    </row>
    <row r="673" spans="1:2" x14ac:dyDescent="0.2">
      <c r="A673" s="68">
        <v>40200</v>
      </c>
      <c r="B673" s="67">
        <v>3.37</v>
      </c>
    </row>
    <row r="674" spans="1:2" x14ac:dyDescent="0.2">
      <c r="A674" s="68">
        <v>40203</v>
      </c>
      <c r="B674" s="67">
        <v>3.4</v>
      </c>
    </row>
    <row r="675" spans="1:2" x14ac:dyDescent="0.2">
      <c r="A675" s="68">
        <v>40204</v>
      </c>
      <c r="B675" s="67">
        <v>3.4</v>
      </c>
    </row>
    <row r="676" spans="1:2" x14ac:dyDescent="0.2">
      <c r="A676" s="68">
        <v>40205</v>
      </c>
      <c r="B676" s="67">
        <v>3.41</v>
      </c>
    </row>
    <row r="677" spans="1:2" x14ac:dyDescent="0.2">
      <c r="A677" s="68">
        <v>40206</v>
      </c>
      <c r="B677" s="67">
        <v>3.42</v>
      </c>
    </row>
    <row r="678" spans="1:2" x14ac:dyDescent="0.2">
      <c r="A678" s="68">
        <v>40207</v>
      </c>
      <c r="B678" s="67">
        <v>3.37</v>
      </c>
    </row>
    <row r="679" spans="1:2" x14ac:dyDescent="0.2">
      <c r="A679" s="68">
        <v>40209</v>
      </c>
      <c r="B679" s="67">
        <v>3.46</v>
      </c>
    </row>
    <row r="680" spans="1:2" x14ac:dyDescent="0.2">
      <c r="A680" s="68">
        <v>40210</v>
      </c>
      <c r="B680" s="67">
        <v>3.52</v>
      </c>
    </row>
    <row r="681" spans="1:2" x14ac:dyDescent="0.2">
      <c r="A681" s="68">
        <v>40211</v>
      </c>
      <c r="B681" s="67">
        <v>3.5</v>
      </c>
    </row>
    <row r="682" spans="1:2" x14ac:dyDescent="0.2">
      <c r="A682" s="68">
        <v>40212</v>
      </c>
      <c r="B682" s="67">
        <v>3.58</v>
      </c>
    </row>
    <row r="683" spans="1:2" x14ac:dyDescent="0.2">
      <c r="A683" s="68">
        <v>40213</v>
      </c>
      <c r="B683" s="67">
        <v>3.5</v>
      </c>
    </row>
    <row r="684" spans="1:2" x14ac:dyDescent="0.2">
      <c r="A684" s="68">
        <v>40214</v>
      </c>
      <c r="B684" s="67">
        <v>3.4</v>
      </c>
    </row>
    <row r="685" spans="1:2" x14ac:dyDescent="0.2">
      <c r="A685" s="68">
        <v>40217</v>
      </c>
      <c r="B685" s="67">
        <v>3.46</v>
      </c>
    </row>
    <row r="686" spans="1:2" x14ac:dyDescent="0.2">
      <c r="A686" s="68">
        <v>40218</v>
      </c>
      <c r="B686" s="67">
        <v>3.51</v>
      </c>
    </row>
    <row r="687" spans="1:2" x14ac:dyDescent="0.2">
      <c r="A687" s="68">
        <v>40219</v>
      </c>
      <c r="B687" s="67">
        <v>3.57</v>
      </c>
    </row>
    <row r="688" spans="1:2" x14ac:dyDescent="0.2">
      <c r="A688" s="68">
        <v>40220</v>
      </c>
      <c r="B688" s="67">
        <v>3.55</v>
      </c>
    </row>
    <row r="689" spans="1:2" x14ac:dyDescent="0.2">
      <c r="A689" s="68">
        <v>40221</v>
      </c>
      <c r="B689" s="67">
        <v>3.5</v>
      </c>
    </row>
    <row r="690" spans="1:2" x14ac:dyDescent="0.2">
      <c r="A690" s="68">
        <v>40224</v>
      </c>
      <c r="B690" s="67">
        <v>3.49</v>
      </c>
    </row>
    <row r="691" spans="1:2" x14ac:dyDescent="0.2">
      <c r="A691" s="68">
        <v>40225</v>
      </c>
      <c r="B691" s="67">
        <v>3.46</v>
      </c>
    </row>
    <row r="692" spans="1:2" x14ac:dyDescent="0.2">
      <c r="A692" s="68">
        <v>40226</v>
      </c>
      <c r="B692" s="67">
        <v>3.55</v>
      </c>
    </row>
    <row r="693" spans="1:2" x14ac:dyDescent="0.2">
      <c r="A693" s="68">
        <v>40227</v>
      </c>
      <c r="B693" s="67">
        <v>3.58</v>
      </c>
    </row>
    <row r="694" spans="1:2" x14ac:dyDescent="0.2">
      <c r="A694" s="68">
        <v>40228</v>
      </c>
      <c r="B694" s="67">
        <v>3.59</v>
      </c>
    </row>
    <row r="695" spans="1:2" x14ac:dyDescent="0.2">
      <c r="A695" s="68">
        <v>40231</v>
      </c>
      <c r="B695" s="67">
        <v>3.58</v>
      </c>
    </row>
    <row r="696" spans="1:2" x14ac:dyDescent="0.2">
      <c r="A696" s="68">
        <v>40232</v>
      </c>
      <c r="B696" s="67">
        <v>3.48</v>
      </c>
    </row>
    <row r="697" spans="1:2" x14ac:dyDescent="0.2">
      <c r="A697" s="68">
        <v>40233</v>
      </c>
      <c r="B697" s="67">
        <v>3.48</v>
      </c>
    </row>
    <row r="698" spans="1:2" x14ac:dyDescent="0.2">
      <c r="A698" s="68">
        <v>40234</v>
      </c>
      <c r="B698" s="67">
        <v>3.41</v>
      </c>
    </row>
    <row r="699" spans="1:2" x14ac:dyDescent="0.2">
      <c r="A699" s="68">
        <v>40235</v>
      </c>
      <c r="B699" s="67">
        <v>3.36</v>
      </c>
    </row>
    <row r="700" spans="1:2" x14ac:dyDescent="0.2">
      <c r="A700" s="68">
        <v>40237</v>
      </c>
      <c r="B700" s="67">
        <v>3.36</v>
      </c>
    </row>
    <row r="701" spans="1:2" x14ac:dyDescent="0.2">
      <c r="A701" s="68">
        <v>40238</v>
      </c>
      <c r="B701" s="67">
        <v>3.4</v>
      </c>
    </row>
    <row r="702" spans="1:2" x14ac:dyDescent="0.2">
      <c r="A702" s="68">
        <v>40239</v>
      </c>
      <c r="B702" s="67">
        <v>3.4</v>
      </c>
    </row>
    <row r="703" spans="1:2" x14ac:dyDescent="0.2">
      <c r="A703" s="68">
        <v>40240</v>
      </c>
      <c r="B703" s="67">
        <v>3.41</v>
      </c>
    </row>
    <row r="704" spans="1:2" x14ac:dyDescent="0.2">
      <c r="A704" s="68">
        <v>40241</v>
      </c>
      <c r="B704" s="67">
        <v>3.41</v>
      </c>
    </row>
    <row r="705" spans="1:2" x14ac:dyDescent="0.2">
      <c r="A705" s="68">
        <v>40242</v>
      </c>
      <c r="B705" s="67">
        <v>3.46</v>
      </c>
    </row>
    <row r="706" spans="1:2" x14ac:dyDescent="0.2">
      <c r="A706" s="68">
        <v>40245</v>
      </c>
      <c r="B706" s="67">
        <v>3.46</v>
      </c>
    </row>
    <row r="707" spans="1:2" x14ac:dyDescent="0.2">
      <c r="A707" s="68">
        <v>40246</v>
      </c>
      <c r="B707" s="67">
        <v>3.45</v>
      </c>
    </row>
    <row r="708" spans="1:2" x14ac:dyDescent="0.2">
      <c r="A708" s="68">
        <v>40247</v>
      </c>
      <c r="B708" s="67">
        <v>3.48</v>
      </c>
    </row>
    <row r="709" spans="1:2" x14ac:dyDescent="0.2">
      <c r="A709" s="68">
        <v>40248</v>
      </c>
      <c r="B709" s="67">
        <v>3.5</v>
      </c>
    </row>
    <row r="710" spans="1:2" x14ac:dyDescent="0.2">
      <c r="A710" s="68">
        <v>40249</v>
      </c>
      <c r="B710" s="67">
        <v>3.47</v>
      </c>
    </row>
    <row r="711" spans="1:2" x14ac:dyDescent="0.2">
      <c r="A711" s="68">
        <v>40252</v>
      </c>
      <c r="B711" s="67">
        <v>3.46</v>
      </c>
    </row>
    <row r="712" spans="1:2" x14ac:dyDescent="0.2">
      <c r="A712" s="68">
        <v>40253</v>
      </c>
      <c r="B712" s="67">
        <v>3.41</v>
      </c>
    </row>
    <row r="713" spans="1:2" x14ac:dyDescent="0.2">
      <c r="A713" s="68">
        <v>40254</v>
      </c>
      <c r="B713" s="67">
        <v>3.42</v>
      </c>
    </row>
    <row r="714" spans="1:2" x14ac:dyDescent="0.2">
      <c r="A714" s="68">
        <v>40255</v>
      </c>
      <c r="B714" s="67">
        <v>3.45</v>
      </c>
    </row>
    <row r="715" spans="1:2" x14ac:dyDescent="0.2">
      <c r="A715" s="68">
        <v>40256</v>
      </c>
      <c r="B715" s="67">
        <v>3.43</v>
      </c>
    </row>
    <row r="716" spans="1:2" x14ac:dyDescent="0.2">
      <c r="A716" s="68">
        <v>40259</v>
      </c>
      <c r="B716" s="67">
        <v>3.45</v>
      </c>
    </row>
    <row r="717" spans="1:2" x14ac:dyDescent="0.2">
      <c r="A717" s="68">
        <v>40260</v>
      </c>
      <c r="B717" s="67">
        <v>3.45</v>
      </c>
    </row>
    <row r="718" spans="1:2" x14ac:dyDescent="0.2">
      <c r="A718" s="68">
        <v>40261</v>
      </c>
      <c r="B718" s="67">
        <v>3.54</v>
      </c>
    </row>
    <row r="719" spans="1:2" x14ac:dyDescent="0.2">
      <c r="A719" s="68">
        <v>40262</v>
      </c>
      <c r="B719" s="67">
        <v>3.57</v>
      </c>
    </row>
    <row r="720" spans="1:2" x14ac:dyDescent="0.2">
      <c r="A720" s="68">
        <v>40263</v>
      </c>
      <c r="B720" s="67">
        <v>3.51</v>
      </c>
    </row>
    <row r="721" spans="1:2" x14ac:dyDescent="0.2">
      <c r="A721" s="68">
        <v>40266</v>
      </c>
      <c r="B721" s="67">
        <v>3.54</v>
      </c>
    </row>
    <row r="722" spans="1:2" x14ac:dyDescent="0.2">
      <c r="A722" s="68">
        <v>40267</v>
      </c>
      <c r="B722" s="67">
        <v>3.54</v>
      </c>
    </row>
    <row r="723" spans="1:2" x14ac:dyDescent="0.2">
      <c r="A723" s="68">
        <v>40268</v>
      </c>
      <c r="B723" s="67">
        <v>3.5</v>
      </c>
    </row>
    <row r="724" spans="1:2" x14ac:dyDescent="0.2">
      <c r="A724" s="68">
        <v>40269</v>
      </c>
      <c r="B724" s="67">
        <v>3.52</v>
      </c>
    </row>
    <row r="725" spans="1:2" x14ac:dyDescent="0.2">
      <c r="A725" s="68">
        <v>40270</v>
      </c>
      <c r="B725" s="69" t="e">
        <f>NA()</f>
        <v>#N/A</v>
      </c>
    </row>
    <row r="726" spans="1:2" x14ac:dyDescent="0.2">
      <c r="A726" s="68">
        <v>40273</v>
      </c>
      <c r="B726" s="67">
        <v>3.66</v>
      </c>
    </row>
    <row r="727" spans="1:2" x14ac:dyDescent="0.2">
      <c r="A727" s="68">
        <v>40274</v>
      </c>
      <c r="B727" s="67">
        <v>3.62</v>
      </c>
    </row>
    <row r="728" spans="1:2" x14ac:dyDescent="0.2">
      <c r="A728" s="68">
        <v>40275</v>
      </c>
      <c r="B728" s="67">
        <v>3.53</v>
      </c>
    </row>
    <row r="729" spans="1:2" x14ac:dyDescent="0.2">
      <c r="A729" s="68">
        <v>40276</v>
      </c>
      <c r="B729" s="67">
        <v>3.54</v>
      </c>
    </row>
    <row r="730" spans="1:2" x14ac:dyDescent="0.2">
      <c r="A730" s="68">
        <v>40277</v>
      </c>
      <c r="B730" s="67">
        <v>3.54</v>
      </c>
    </row>
    <row r="731" spans="1:2" x14ac:dyDescent="0.2">
      <c r="A731" s="68">
        <v>40280</v>
      </c>
      <c r="B731" s="67">
        <v>3.5</v>
      </c>
    </row>
    <row r="732" spans="1:2" x14ac:dyDescent="0.2">
      <c r="A732" s="68">
        <v>40281</v>
      </c>
      <c r="B732" s="67">
        <v>3.49</v>
      </c>
    </row>
    <row r="733" spans="1:2" x14ac:dyDescent="0.2">
      <c r="A733" s="68">
        <v>40282</v>
      </c>
      <c r="B733" s="67">
        <v>3.5</v>
      </c>
    </row>
    <row r="734" spans="1:2" x14ac:dyDescent="0.2">
      <c r="A734" s="68">
        <v>40283</v>
      </c>
      <c r="B734" s="67">
        <v>3.48</v>
      </c>
    </row>
    <row r="735" spans="1:2" x14ac:dyDescent="0.2">
      <c r="A735" s="68">
        <v>40284</v>
      </c>
      <c r="B735" s="67">
        <v>3.39</v>
      </c>
    </row>
    <row r="736" spans="1:2" x14ac:dyDescent="0.2">
      <c r="A736" s="68">
        <v>40287</v>
      </c>
      <c r="B736" s="67">
        <v>3.42</v>
      </c>
    </row>
    <row r="737" spans="1:2" x14ac:dyDescent="0.2">
      <c r="A737" s="68">
        <v>40288</v>
      </c>
      <c r="B737" s="67">
        <v>3.42</v>
      </c>
    </row>
    <row r="738" spans="1:2" x14ac:dyDescent="0.2">
      <c r="A738" s="68">
        <v>40289</v>
      </c>
      <c r="B738" s="67">
        <v>3.38</v>
      </c>
    </row>
    <row r="739" spans="1:2" x14ac:dyDescent="0.2">
      <c r="A739" s="68">
        <v>40290</v>
      </c>
      <c r="B739" s="67">
        <v>3.4</v>
      </c>
    </row>
    <row r="740" spans="1:2" x14ac:dyDescent="0.2">
      <c r="A740" s="68">
        <v>40291</v>
      </c>
      <c r="B740" s="67">
        <v>3.45</v>
      </c>
    </row>
    <row r="741" spans="1:2" x14ac:dyDescent="0.2">
      <c r="A741" s="68">
        <v>40294</v>
      </c>
      <c r="B741" s="67">
        <v>3.42</v>
      </c>
    </row>
    <row r="742" spans="1:2" x14ac:dyDescent="0.2">
      <c r="A742" s="68">
        <v>40295</v>
      </c>
      <c r="B742" s="67">
        <v>3.3</v>
      </c>
    </row>
    <row r="743" spans="1:2" x14ac:dyDescent="0.2">
      <c r="A743" s="68">
        <v>40296</v>
      </c>
      <c r="B743" s="67">
        <v>3.38</v>
      </c>
    </row>
    <row r="744" spans="1:2" x14ac:dyDescent="0.2">
      <c r="A744" s="68">
        <v>40297</v>
      </c>
      <c r="B744" s="67">
        <v>3.33</v>
      </c>
    </row>
    <row r="745" spans="1:2" x14ac:dyDescent="0.2">
      <c r="A745" s="68">
        <v>40298</v>
      </c>
      <c r="B745" s="67">
        <v>3.28</v>
      </c>
    </row>
    <row r="746" spans="1:2" x14ac:dyDescent="0.2">
      <c r="A746" s="68">
        <v>40301</v>
      </c>
      <c r="B746" s="67">
        <v>3.33</v>
      </c>
    </row>
    <row r="747" spans="1:2" x14ac:dyDescent="0.2">
      <c r="A747" s="68">
        <v>40302</v>
      </c>
      <c r="B747" s="67">
        <v>3.26</v>
      </c>
    </row>
    <row r="748" spans="1:2" x14ac:dyDescent="0.2">
      <c r="A748" s="68">
        <v>40303</v>
      </c>
      <c r="B748" s="67">
        <v>3.2</v>
      </c>
    </row>
    <row r="749" spans="1:2" x14ac:dyDescent="0.2">
      <c r="A749" s="68">
        <v>40304</v>
      </c>
      <c r="B749" s="67">
        <v>3.08</v>
      </c>
    </row>
    <row r="750" spans="1:2" x14ac:dyDescent="0.2">
      <c r="A750" s="68">
        <v>40305</v>
      </c>
      <c r="B750" s="67">
        <v>3.15</v>
      </c>
    </row>
    <row r="751" spans="1:2" x14ac:dyDescent="0.2">
      <c r="A751" s="68">
        <v>40308</v>
      </c>
      <c r="B751" s="67">
        <v>3.21</v>
      </c>
    </row>
    <row r="752" spans="1:2" x14ac:dyDescent="0.2">
      <c r="A752" s="68">
        <v>40309</v>
      </c>
      <c r="B752" s="67">
        <v>3.21</v>
      </c>
    </row>
    <row r="753" spans="1:2" x14ac:dyDescent="0.2">
      <c r="A753" s="68">
        <v>40310</v>
      </c>
      <c r="B753" s="67">
        <v>3.23</v>
      </c>
    </row>
    <row r="754" spans="1:2" x14ac:dyDescent="0.2">
      <c r="A754" s="68">
        <v>40311</v>
      </c>
      <c r="B754" s="67">
        <v>3.2</v>
      </c>
    </row>
    <row r="755" spans="1:2" x14ac:dyDescent="0.2">
      <c r="A755" s="68">
        <v>40312</v>
      </c>
      <c r="B755" s="67">
        <v>3.1</v>
      </c>
    </row>
    <row r="756" spans="1:2" x14ac:dyDescent="0.2">
      <c r="A756" s="68">
        <v>40315</v>
      </c>
      <c r="B756" s="67">
        <v>3.11</v>
      </c>
    </row>
    <row r="757" spans="1:2" x14ac:dyDescent="0.2">
      <c r="A757" s="68">
        <v>40316</v>
      </c>
      <c r="B757" s="67">
        <v>3.05</v>
      </c>
    </row>
    <row r="758" spans="1:2" x14ac:dyDescent="0.2">
      <c r="A758" s="68">
        <v>40317</v>
      </c>
      <c r="B758" s="67">
        <v>3.08</v>
      </c>
    </row>
    <row r="759" spans="1:2" x14ac:dyDescent="0.2">
      <c r="A759" s="68">
        <v>40318</v>
      </c>
      <c r="B759" s="67">
        <v>3.08</v>
      </c>
    </row>
    <row r="760" spans="1:2" x14ac:dyDescent="0.2">
      <c r="A760" s="68">
        <v>40319</v>
      </c>
      <c r="B760" s="67">
        <v>3.05</v>
      </c>
    </row>
    <row r="761" spans="1:2" x14ac:dyDescent="0.2">
      <c r="A761" s="68">
        <v>40322</v>
      </c>
      <c r="B761" s="67">
        <v>3.07</v>
      </c>
    </row>
    <row r="762" spans="1:2" x14ac:dyDescent="0.2">
      <c r="A762" s="68">
        <v>40323</v>
      </c>
      <c r="B762" s="67">
        <v>3.05</v>
      </c>
    </row>
    <row r="763" spans="1:2" x14ac:dyDescent="0.2">
      <c r="A763" s="68">
        <v>40324</v>
      </c>
      <c r="B763" s="67">
        <v>3.15</v>
      </c>
    </row>
    <row r="764" spans="1:2" x14ac:dyDescent="0.2">
      <c r="A764" s="68">
        <v>40325</v>
      </c>
      <c r="B764" s="67">
        <v>3.24</v>
      </c>
    </row>
    <row r="765" spans="1:2" x14ac:dyDescent="0.2">
      <c r="A765" s="68">
        <v>40326</v>
      </c>
      <c r="B765" s="67">
        <v>3.2</v>
      </c>
    </row>
    <row r="766" spans="1:2" x14ac:dyDescent="0.2">
      <c r="A766" s="68">
        <v>40329</v>
      </c>
      <c r="B766" s="67">
        <v>3.21</v>
      </c>
    </row>
    <row r="767" spans="1:2" x14ac:dyDescent="0.2">
      <c r="A767" s="68">
        <v>40330</v>
      </c>
      <c r="B767" s="67">
        <v>3.18</v>
      </c>
    </row>
    <row r="768" spans="1:2" x14ac:dyDescent="0.2">
      <c r="A768" s="68">
        <v>40331</v>
      </c>
      <c r="B768" s="67">
        <v>3.22</v>
      </c>
    </row>
    <row r="769" spans="1:2" x14ac:dyDescent="0.2">
      <c r="A769" s="68">
        <v>40332</v>
      </c>
      <c r="B769" s="67">
        <v>3.27</v>
      </c>
    </row>
    <row r="770" spans="1:2" x14ac:dyDescent="0.2">
      <c r="A770" s="68">
        <v>40333</v>
      </c>
      <c r="B770" s="67">
        <v>3.07</v>
      </c>
    </row>
    <row r="771" spans="1:2" x14ac:dyDescent="0.2">
      <c r="A771" s="68">
        <v>40336</v>
      </c>
      <c r="B771" s="67">
        <v>3.08</v>
      </c>
    </row>
    <row r="772" spans="1:2" x14ac:dyDescent="0.2">
      <c r="A772" s="68">
        <v>40337</v>
      </c>
      <c r="B772" s="67">
        <v>3.09</v>
      </c>
    </row>
    <row r="773" spans="1:2" x14ac:dyDescent="0.2">
      <c r="A773" s="68">
        <v>40338</v>
      </c>
      <c r="B773" s="67">
        <v>3.11</v>
      </c>
    </row>
    <row r="774" spans="1:2" x14ac:dyDescent="0.2">
      <c r="A774" s="68">
        <v>40339</v>
      </c>
      <c r="B774" s="67">
        <v>3.26</v>
      </c>
    </row>
    <row r="775" spans="1:2" x14ac:dyDescent="0.2">
      <c r="A775" s="68">
        <v>40340</v>
      </c>
      <c r="B775" s="67">
        <v>3.14</v>
      </c>
    </row>
    <row r="776" spans="1:2" x14ac:dyDescent="0.2">
      <c r="A776" s="68">
        <v>40343</v>
      </c>
      <c r="B776" s="67">
        <v>3.18</v>
      </c>
    </row>
    <row r="777" spans="1:2" x14ac:dyDescent="0.2">
      <c r="A777" s="68">
        <v>40344</v>
      </c>
      <c r="B777" s="67">
        <v>3.21</v>
      </c>
    </row>
    <row r="778" spans="1:2" x14ac:dyDescent="0.2">
      <c r="A778" s="68">
        <v>40345</v>
      </c>
      <c r="B778" s="67">
        <v>3.19</v>
      </c>
    </row>
    <row r="779" spans="1:2" x14ac:dyDescent="0.2">
      <c r="A779" s="68">
        <v>40346</v>
      </c>
      <c r="B779" s="67">
        <v>3.1</v>
      </c>
    </row>
    <row r="780" spans="1:2" x14ac:dyDescent="0.2">
      <c r="A780" s="68">
        <v>40347</v>
      </c>
      <c r="B780" s="67">
        <v>3.14</v>
      </c>
    </row>
    <row r="781" spans="1:2" x14ac:dyDescent="0.2">
      <c r="A781" s="68">
        <v>40350</v>
      </c>
      <c r="B781" s="67">
        <v>3.14</v>
      </c>
    </row>
    <row r="782" spans="1:2" x14ac:dyDescent="0.2">
      <c r="A782" s="68">
        <v>40351</v>
      </c>
      <c r="B782" s="67">
        <v>3.08</v>
      </c>
    </row>
    <row r="783" spans="1:2" x14ac:dyDescent="0.2">
      <c r="A783" s="68">
        <v>40352</v>
      </c>
      <c r="B783" s="67">
        <v>3.04</v>
      </c>
    </row>
    <row r="784" spans="1:2" x14ac:dyDescent="0.2">
      <c r="A784" s="68">
        <v>40353</v>
      </c>
      <c r="B784" s="67">
        <v>3.04</v>
      </c>
    </row>
    <row r="785" spans="1:2" x14ac:dyDescent="0.2">
      <c r="A785" s="68">
        <v>40354</v>
      </c>
      <c r="B785" s="67">
        <v>3</v>
      </c>
    </row>
    <row r="786" spans="1:2" x14ac:dyDescent="0.2">
      <c r="A786" s="68">
        <v>40357</v>
      </c>
      <c r="B786" s="67">
        <v>2.94</v>
      </c>
    </row>
    <row r="787" spans="1:2" x14ac:dyDescent="0.2">
      <c r="A787" s="68">
        <v>40358</v>
      </c>
      <c r="B787" s="67">
        <v>2.9</v>
      </c>
    </row>
    <row r="788" spans="1:2" x14ac:dyDescent="0.2">
      <c r="A788" s="68">
        <v>40359</v>
      </c>
      <c r="B788" s="67">
        <v>2.91</v>
      </c>
    </row>
    <row r="789" spans="1:2" x14ac:dyDescent="0.2">
      <c r="A789" s="68">
        <v>40360</v>
      </c>
      <c r="B789" s="67">
        <v>2.93</v>
      </c>
    </row>
    <row r="790" spans="1:2" x14ac:dyDescent="0.2">
      <c r="A790" s="68">
        <v>40361</v>
      </c>
      <c r="B790" s="67">
        <v>2.96</v>
      </c>
    </row>
    <row r="791" spans="1:2" x14ac:dyDescent="0.2">
      <c r="A791" s="68">
        <v>40364</v>
      </c>
      <c r="B791" s="67">
        <v>2.96</v>
      </c>
    </row>
    <row r="792" spans="1:2" x14ac:dyDescent="0.2">
      <c r="A792" s="68">
        <v>40365</v>
      </c>
      <c r="B792" s="67">
        <v>2.92</v>
      </c>
    </row>
    <row r="793" spans="1:2" x14ac:dyDescent="0.2">
      <c r="A793" s="68">
        <v>40366</v>
      </c>
      <c r="B793" s="67">
        <v>2.94</v>
      </c>
    </row>
    <row r="794" spans="1:2" x14ac:dyDescent="0.2">
      <c r="A794" s="68">
        <v>40367</v>
      </c>
      <c r="B794" s="67">
        <v>2.96</v>
      </c>
    </row>
    <row r="795" spans="1:2" x14ac:dyDescent="0.2">
      <c r="A795" s="68">
        <v>40368</v>
      </c>
      <c r="B795" s="67">
        <v>2.99</v>
      </c>
    </row>
    <row r="796" spans="1:2" x14ac:dyDescent="0.2">
      <c r="A796" s="68">
        <v>40371</v>
      </c>
      <c r="B796" s="67">
        <v>2.96</v>
      </c>
    </row>
    <row r="797" spans="1:2" x14ac:dyDescent="0.2">
      <c r="A797" s="68">
        <v>40372</v>
      </c>
      <c r="B797" s="67">
        <v>3.01</v>
      </c>
    </row>
    <row r="798" spans="1:2" x14ac:dyDescent="0.2">
      <c r="A798" s="68">
        <v>40373</v>
      </c>
      <c r="B798" s="67">
        <v>2.93</v>
      </c>
    </row>
    <row r="799" spans="1:2" x14ac:dyDescent="0.2">
      <c r="A799" s="68">
        <v>40374</v>
      </c>
      <c r="B799" s="67">
        <v>2.88</v>
      </c>
    </row>
    <row r="800" spans="1:2" x14ac:dyDescent="0.2">
      <c r="A800" s="68">
        <v>40375</v>
      </c>
      <c r="B800" s="67">
        <v>2.82</v>
      </c>
    </row>
    <row r="801" spans="1:2" x14ac:dyDescent="0.2">
      <c r="A801" s="68">
        <v>40378</v>
      </c>
      <c r="B801" s="67">
        <v>2.85</v>
      </c>
    </row>
    <row r="802" spans="1:2" x14ac:dyDescent="0.2">
      <c r="A802" s="68">
        <v>40379</v>
      </c>
      <c r="B802" s="67">
        <v>2.82</v>
      </c>
    </row>
    <row r="803" spans="1:2" x14ac:dyDescent="0.2">
      <c r="A803" s="68">
        <v>40380</v>
      </c>
      <c r="B803" s="67">
        <v>2.79</v>
      </c>
    </row>
    <row r="804" spans="1:2" x14ac:dyDescent="0.2">
      <c r="A804" s="68">
        <v>40381</v>
      </c>
      <c r="B804" s="67">
        <v>2.81</v>
      </c>
    </row>
    <row r="805" spans="1:2" x14ac:dyDescent="0.2">
      <c r="A805" s="68">
        <v>40382</v>
      </c>
      <c r="B805" s="67">
        <v>2.85</v>
      </c>
    </row>
    <row r="806" spans="1:2" x14ac:dyDescent="0.2">
      <c r="A806" s="68">
        <v>40385</v>
      </c>
      <c r="B806" s="67">
        <v>2.85</v>
      </c>
    </row>
    <row r="807" spans="1:2" x14ac:dyDescent="0.2">
      <c r="A807" s="68">
        <v>40386</v>
      </c>
      <c r="B807" s="67">
        <v>2.85</v>
      </c>
    </row>
    <row r="808" spans="1:2" x14ac:dyDescent="0.2">
      <c r="A808" s="68">
        <v>40387</v>
      </c>
      <c r="B808" s="67">
        <v>2.79</v>
      </c>
    </row>
    <row r="809" spans="1:2" x14ac:dyDescent="0.2">
      <c r="A809" s="68">
        <v>40388</v>
      </c>
      <c r="B809" s="67">
        <v>2.78</v>
      </c>
    </row>
    <row r="810" spans="1:2" x14ac:dyDescent="0.2">
      <c r="A810" s="68">
        <v>40389</v>
      </c>
      <c r="B810" s="67">
        <v>2.77</v>
      </c>
    </row>
    <row r="811" spans="1:2" x14ac:dyDescent="0.2">
      <c r="A811" s="68">
        <v>40390</v>
      </c>
      <c r="B811" s="67">
        <v>2.68</v>
      </c>
    </row>
    <row r="812" spans="1:2" x14ac:dyDescent="0.2">
      <c r="A812" s="68">
        <v>40392</v>
      </c>
      <c r="B812" s="67">
        <v>2.68</v>
      </c>
    </row>
    <row r="813" spans="1:2" x14ac:dyDescent="0.2">
      <c r="A813" s="68">
        <v>40393</v>
      </c>
      <c r="B813" s="67">
        <v>2.61</v>
      </c>
    </row>
    <row r="814" spans="1:2" x14ac:dyDescent="0.2">
      <c r="A814" s="68">
        <v>40394</v>
      </c>
      <c r="B814" s="67">
        <v>2.65</v>
      </c>
    </row>
    <row r="815" spans="1:2" x14ac:dyDescent="0.2">
      <c r="A815" s="68">
        <v>40395</v>
      </c>
      <c r="B815" s="67">
        <v>2.62</v>
      </c>
    </row>
    <row r="816" spans="1:2" x14ac:dyDescent="0.2">
      <c r="A816" s="68">
        <v>40396</v>
      </c>
      <c r="B816" s="67">
        <v>2.56</v>
      </c>
    </row>
    <row r="817" spans="1:2" x14ac:dyDescent="0.2">
      <c r="A817" s="68">
        <v>40399</v>
      </c>
      <c r="B817" s="67">
        <v>2.57</v>
      </c>
    </row>
    <row r="818" spans="1:2" x14ac:dyDescent="0.2">
      <c r="A818" s="68">
        <v>40400</v>
      </c>
      <c r="B818" s="67">
        <v>2.54</v>
      </c>
    </row>
    <row r="819" spans="1:2" x14ac:dyDescent="0.2">
      <c r="A819" s="68">
        <v>40401</v>
      </c>
      <c r="B819" s="67">
        <v>2.5</v>
      </c>
    </row>
    <row r="820" spans="1:2" x14ac:dyDescent="0.2">
      <c r="A820" s="68">
        <v>40402</v>
      </c>
      <c r="B820" s="67">
        <v>2.52</v>
      </c>
    </row>
    <row r="821" spans="1:2" x14ac:dyDescent="0.2">
      <c r="A821" s="68">
        <v>40403</v>
      </c>
      <c r="B821" s="67">
        <v>2.4900000000000002</v>
      </c>
    </row>
    <row r="822" spans="1:2" x14ac:dyDescent="0.2">
      <c r="A822" s="68">
        <v>40406</v>
      </c>
      <c r="B822" s="67">
        <v>2.41</v>
      </c>
    </row>
    <row r="823" spans="1:2" x14ac:dyDescent="0.2">
      <c r="A823" s="68">
        <v>40407</v>
      </c>
      <c r="B823" s="67">
        <v>2.44</v>
      </c>
    </row>
    <row r="824" spans="1:2" x14ac:dyDescent="0.2">
      <c r="A824" s="68">
        <v>40408</v>
      </c>
      <c r="B824" s="67">
        <v>2.4300000000000002</v>
      </c>
    </row>
    <row r="825" spans="1:2" x14ac:dyDescent="0.2">
      <c r="A825" s="68">
        <v>40409</v>
      </c>
      <c r="B825" s="67">
        <v>2.38</v>
      </c>
    </row>
    <row r="826" spans="1:2" x14ac:dyDescent="0.2">
      <c r="A826" s="68">
        <v>40410</v>
      </c>
      <c r="B826" s="67">
        <v>2.41</v>
      </c>
    </row>
    <row r="827" spans="1:2" x14ac:dyDescent="0.2">
      <c r="A827" s="68">
        <v>40413</v>
      </c>
      <c r="B827" s="67">
        <v>2.4</v>
      </c>
    </row>
    <row r="828" spans="1:2" x14ac:dyDescent="0.2">
      <c r="A828" s="68">
        <v>40414</v>
      </c>
      <c r="B828" s="67">
        <v>2.33</v>
      </c>
    </row>
    <row r="829" spans="1:2" x14ac:dyDescent="0.2">
      <c r="A829" s="68">
        <v>40415</v>
      </c>
      <c r="B829" s="67">
        <v>2.37</v>
      </c>
    </row>
    <row r="830" spans="1:2" x14ac:dyDescent="0.2">
      <c r="A830" s="68">
        <v>40416</v>
      </c>
      <c r="B830" s="67">
        <v>2.34</v>
      </c>
    </row>
    <row r="831" spans="1:2" x14ac:dyDescent="0.2">
      <c r="A831" s="68">
        <v>40417</v>
      </c>
      <c r="B831" s="67">
        <v>2.4300000000000002</v>
      </c>
    </row>
    <row r="832" spans="1:2" x14ac:dyDescent="0.2">
      <c r="A832" s="68">
        <v>40420</v>
      </c>
      <c r="B832" s="67">
        <v>2.38</v>
      </c>
    </row>
    <row r="833" spans="1:2" x14ac:dyDescent="0.2">
      <c r="A833" s="68">
        <v>40421</v>
      </c>
      <c r="B833" s="67">
        <v>2.4</v>
      </c>
    </row>
    <row r="834" spans="1:2" x14ac:dyDescent="0.2">
      <c r="A834" s="68">
        <v>40422</v>
      </c>
      <c r="B834" s="67">
        <v>2.4900000000000002</v>
      </c>
    </row>
    <row r="835" spans="1:2" x14ac:dyDescent="0.2">
      <c r="A835" s="68">
        <v>40423</v>
      </c>
      <c r="B835" s="67">
        <v>2.5</v>
      </c>
    </row>
    <row r="836" spans="1:2" x14ac:dyDescent="0.2">
      <c r="A836" s="68">
        <v>40424</v>
      </c>
      <c r="B836" s="67">
        <v>2.5499999999999998</v>
      </c>
    </row>
    <row r="837" spans="1:2" x14ac:dyDescent="0.2">
      <c r="A837" s="68">
        <v>40427</v>
      </c>
      <c r="B837" s="67">
        <v>2.5499999999999998</v>
      </c>
    </row>
    <row r="838" spans="1:2" x14ac:dyDescent="0.2">
      <c r="A838" s="68">
        <v>40428</v>
      </c>
      <c r="B838" s="67">
        <v>2.4700000000000002</v>
      </c>
    </row>
    <row r="839" spans="1:2" x14ac:dyDescent="0.2">
      <c r="A839" s="68">
        <v>40429</v>
      </c>
      <c r="B839" s="67">
        <v>2.5099999999999998</v>
      </c>
    </row>
    <row r="840" spans="1:2" x14ac:dyDescent="0.2">
      <c r="A840" s="68">
        <v>40430</v>
      </c>
      <c r="B840" s="67">
        <v>2.56</v>
      </c>
    </row>
    <row r="841" spans="1:2" x14ac:dyDescent="0.2">
      <c r="A841" s="68">
        <v>40431</v>
      </c>
      <c r="B841" s="67">
        <v>2.58</v>
      </c>
    </row>
    <row r="842" spans="1:2" x14ac:dyDescent="0.2">
      <c r="A842" s="68">
        <v>40434</v>
      </c>
      <c r="B842" s="67">
        <v>2.52</v>
      </c>
    </row>
    <row r="843" spans="1:2" x14ac:dyDescent="0.2">
      <c r="A843" s="68">
        <v>40435</v>
      </c>
      <c r="B843" s="67">
        <v>2.46</v>
      </c>
    </row>
    <row r="844" spans="1:2" x14ac:dyDescent="0.2">
      <c r="A844" s="68">
        <v>40436</v>
      </c>
      <c r="B844" s="67">
        <v>2.48</v>
      </c>
    </row>
    <row r="845" spans="1:2" x14ac:dyDescent="0.2">
      <c r="A845" s="68">
        <v>40437</v>
      </c>
      <c r="B845" s="67">
        <v>2.5</v>
      </c>
    </row>
    <row r="846" spans="1:2" x14ac:dyDescent="0.2">
      <c r="A846" s="68">
        <v>40438</v>
      </c>
      <c r="B846" s="67">
        <v>2.48</v>
      </c>
    </row>
    <row r="847" spans="1:2" x14ac:dyDescent="0.2">
      <c r="A847" s="68">
        <v>40441</v>
      </c>
      <c r="B847" s="67">
        <v>2.4500000000000002</v>
      </c>
    </row>
    <row r="848" spans="1:2" x14ac:dyDescent="0.2">
      <c r="A848" s="68">
        <v>40442</v>
      </c>
      <c r="B848" s="67">
        <v>2.39</v>
      </c>
    </row>
    <row r="849" spans="1:2" x14ac:dyDescent="0.2">
      <c r="A849" s="68">
        <v>40443</v>
      </c>
      <c r="B849" s="67">
        <v>2.37</v>
      </c>
    </row>
    <row r="850" spans="1:2" x14ac:dyDescent="0.2">
      <c r="A850" s="68">
        <v>40444</v>
      </c>
      <c r="B850" s="67">
        <v>2.37</v>
      </c>
    </row>
    <row r="851" spans="1:2" x14ac:dyDescent="0.2">
      <c r="A851" s="68">
        <v>40445</v>
      </c>
      <c r="B851" s="67">
        <v>2.38</v>
      </c>
    </row>
    <row r="852" spans="1:2" x14ac:dyDescent="0.2">
      <c r="A852" s="68">
        <v>40448</v>
      </c>
      <c r="B852" s="67">
        <v>2.31</v>
      </c>
    </row>
    <row r="853" spans="1:2" x14ac:dyDescent="0.2">
      <c r="A853" s="68">
        <v>40449</v>
      </c>
      <c r="B853" s="67">
        <v>2.2799999999999998</v>
      </c>
    </row>
    <row r="854" spans="1:2" x14ac:dyDescent="0.2">
      <c r="A854" s="68">
        <v>40450</v>
      </c>
      <c r="B854" s="67">
        <v>2.31</v>
      </c>
    </row>
    <row r="855" spans="1:2" x14ac:dyDescent="0.2">
      <c r="A855" s="68">
        <v>40451</v>
      </c>
      <c r="B855" s="67">
        <v>2.37</v>
      </c>
    </row>
    <row r="856" spans="1:2" x14ac:dyDescent="0.2">
      <c r="A856" s="68">
        <v>40452</v>
      </c>
      <c r="B856" s="67">
        <v>2.35</v>
      </c>
    </row>
    <row r="857" spans="1:2" x14ac:dyDescent="0.2">
      <c r="A857" s="68">
        <v>40455</v>
      </c>
      <c r="B857" s="67">
        <v>2.33</v>
      </c>
    </row>
    <row r="858" spans="1:2" x14ac:dyDescent="0.2">
      <c r="A858" s="68">
        <v>40456</v>
      </c>
      <c r="B858" s="67">
        <v>2.29</v>
      </c>
    </row>
    <row r="859" spans="1:2" x14ac:dyDescent="0.2">
      <c r="A859" s="68">
        <v>40457</v>
      </c>
      <c r="B859" s="67">
        <v>2.23</v>
      </c>
    </row>
    <row r="860" spans="1:2" x14ac:dyDescent="0.2">
      <c r="A860" s="68">
        <v>40458</v>
      </c>
      <c r="B860" s="67">
        <v>2.2200000000000002</v>
      </c>
    </row>
    <row r="861" spans="1:2" x14ac:dyDescent="0.2">
      <c r="A861" s="68">
        <v>40459</v>
      </c>
      <c r="B861" s="67">
        <v>2.21</v>
      </c>
    </row>
    <row r="862" spans="1:2" x14ac:dyDescent="0.2">
      <c r="A862" s="68">
        <v>40462</v>
      </c>
      <c r="B862" s="67">
        <v>2.2000000000000002</v>
      </c>
    </row>
    <row r="863" spans="1:2" x14ac:dyDescent="0.2">
      <c r="A863" s="68">
        <v>40463</v>
      </c>
      <c r="B863" s="67">
        <v>2.2400000000000002</v>
      </c>
    </row>
    <row r="864" spans="1:2" x14ac:dyDescent="0.2">
      <c r="A864" s="68">
        <v>40464</v>
      </c>
      <c r="B864" s="67">
        <v>2.2400000000000002</v>
      </c>
    </row>
    <row r="865" spans="1:2" x14ac:dyDescent="0.2">
      <c r="A865" s="68">
        <v>40465</v>
      </c>
      <c r="B865" s="67">
        <v>2.2799999999999998</v>
      </c>
    </row>
    <row r="866" spans="1:2" x14ac:dyDescent="0.2">
      <c r="A866" s="68">
        <v>40466</v>
      </c>
      <c r="B866" s="67">
        <v>2.31</v>
      </c>
    </row>
    <row r="867" spans="1:2" x14ac:dyDescent="0.2">
      <c r="A867" s="68">
        <v>40469</v>
      </c>
      <c r="B867" s="67">
        <v>2.25</v>
      </c>
    </row>
    <row r="868" spans="1:2" x14ac:dyDescent="0.2">
      <c r="A868" s="68">
        <v>40470</v>
      </c>
      <c r="B868" s="67">
        <v>2.2400000000000002</v>
      </c>
    </row>
    <row r="869" spans="1:2" x14ac:dyDescent="0.2">
      <c r="A869" s="68">
        <v>40471</v>
      </c>
      <c r="B869" s="67">
        <v>2.23</v>
      </c>
    </row>
    <row r="870" spans="1:2" x14ac:dyDescent="0.2">
      <c r="A870" s="68">
        <v>40472</v>
      </c>
      <c r="B870" s="67">
        <v>2.2599999999999998</v>
      </c>
    </row>
    <row r="871" spans="1:2" x14ac:dyDescent="0.2">
      <c r="A871" s="68">
        <v>40473</v>
      </c>
      <c r="B871" s="67">
        <v>2.27</v>
      </c>
    </row>
    <row r="872" spans="1:2" x14ac:dyDescent="0.2">
      <c r="A872" s="68">
        <v>40476</v>
      </c>
      <c r="B872" s="67">
        <v>2.27</v>
      </c>
    </row>
    <row r="873" spans="1:2" x14ac:dyDescent="0.2">
      <c r="A873" s="68">
        <v>40477</v>
      </c>
      <c r="B873" s="67">
        <v>2.34</v>
      </c>
    </row>
    <row r="874" spans="1:2" x14ac:dyDescent="0.2">
      <c r="A874" s="68">
        <v>40478</v>
      </c>
      <c r="B874" s="67">
        <v>2.38</v>
      </c>
    </row>
    <row r="875" spans="1:2" x14ac:dyDescent="0.2">
      <c r="A875" s="68">
        <v>40479</v>
      </c>
      <c r="B875" s="67">
        <v>2.33</v>
      </c>
    </row>
    <row r="876" spans="1:2" x14ac:dyDescent="0.2">
      <c r="A876" s="68">
        <v>40480</v>
      </c>
      <c r="B876" s="67">
        <v>2.2799999999999998</v>
      </c>
    </row>
    <row r="877" spans="1:2" x14ac:dyDescent="0.2">
      <c r="A877" s="68">
        <v>40482</v>
      </c>
      <c r="B877" s="67">
        <v>2.2799999999999998</v>
      </c>
    </row>
    <row r="878" spans="1:2" x14ac:dyDescent="0.2">
      <c r="A878" s="68">
        <v>40483</v>
      </c>
      <c r="B878" s="67">
        <v>2.2799999999999998</v>
      </c>
    </row>
    <row r="879" spans="1:2" x14ac:dyDescent="0.2">
      <c r="A879" s="68">
        <v>40484</v>
      </c>
      <c r="B879" s="67">
        <v>2.2599999999999998</v>
      </c>
    </row>
    <row r="880" spans="1:2" x14ac:dyDescent="0.2">
      <c r="A880" s="68">
        <v>40485</v>
      </c>
      <c r="B880" s="67">
        <v>2.2599999999999998</v>
      </c>
    </row>
    <row r="881" spans="1:2" x14ac:dyDescent="0.2">
      <c r="A881" s="68">
        <v>40486</v>
      </c>
      <c r="B881" s="67">
        <v>2.1800000000000002</v>
      </c>
    </row>
    <row r="882" spans="1:2" x14ac:dyDescent="0.2">
      <c r="A882" s="68">
        <v>40487</v>
      </c>
      <c r="B882" s="67">
        <v>2.23</v>
      </c>
    </row>
    <row r="883" spans="1:2" x14ac:dyDescent="0.2">
      <c r="A883" s="68">
        <v>40490</v>
      </c>
      <c r="B883" s="67">
        <v>2.27</v>
      </c>
    </row>
    <row r="884" spans="1:2" x14ac:dyDescent="0.2">
      <c r="A884" s="68">
        <v>40491</v>
      </c>
      <c r="B884" s="67">
        <v>2.37</v>
      </c>
    </row>
    <row r="885" spans="1:2" x14ac:dyDescent="0.2">
      <c r="A885" s="68">
        <v>40492</v>
      </c>
      <c r="B885" s="67">
        <v>2.33</v>
      </c>
    </row>
    <row r="886" spans="1:2" x14ac:dyDescent="0.2">
      <c r="A886" s="68">
        <v>40493</v>
      </c>
      <c r="B886" s="67">
        <v>2.33</v>
      </c>
    </row>
    <row r="887" spans="1:2" x14ac:dyDescent="0.2">
      <c r="A887" s="68">
        <v>40494</v>
      </c>
      <c r="B887" s="67">
        <v>2.4700000000000002</v>
      </c>
    </row>
    <row r="888" spans="1:2" x14ac:dyDescent="0.2">
      <c r="A888" s="68">
        <v>40497</v>
      </c>
      <c r="B888" s="67">
        <v>2.58</v>
      </c>
    </row>
    <row r="889" spans="1:2" x14ac:dyDescent="0.2">
      <c r="A889" s="68">
        <v>40498</v>
      </c>
      <c r="B889" s="67">
        <v>2.5299999999999998</v>
      </c>
    </row>
    <row r="890" spans="1:2" x14ac:dyDescent="0.2">
      <c r="A890" s="68">
        <v>40499</v>
      </c>
      <c r="B890" s="67">
        <v>2.52</v>
      </c>
    </row>
    <row r="891" spans="1:2" x14ac:dyDescent="0.2">
      <c r="A891" s="68">
        <v>40500</v>
      </c>
      <c r="B891" s="67">
        <v>2.54</v>
      </c>
    </row>
    <row r="892" spans="1:2" x14ac:dyDescent="0.2">
      <c r="A892" s="68">
        <v>40501</v>
      </c>
      <c r="B892" s="67">
        <v>2.54</v>
      </c>
    </row>
    <row r="893" spans="1:2" x14ac:dyDescent="0.2">
      <c r="A893" s="68">
        <v>40504</v>
      </c>
      <c r="B893" s="67">
        <v>2.46</v>
      </c>
    </row>
    <row r="894" spans="1:2" x14ac:dyDescent="0.2">
      <c r="A894" s="68">
        <v>40505</v>
      </c>
      <c r="B894" s="67">
        <v>2.4</v>
      </c>
    </row>
    <row r="895" spans="1:2" x14ac:dyDescent="0.2">
      <c r="A895" s="68">
        <v>40506</v>
      </c>
      <c r="B895" s="67">
        <v>2.57</v>
      </c>
    </row>
    <row r="896" spans="1:2" x14ac:dyDescent="0.2">
      <c r="A896" s="68">
        <v>40507</v>
      </c>
      <c r="B896" s="67">
        <v>2.57</v>
      </c>
    </row>
    <row r="897" spans="1:2" x14ac:dyDescent="0.2">
      <c r="A897" s="68">
        <v>40508</v>
      </c>
      <c r="B897" s="67">
        <v>2.5299999999999998</v>
      </c>
    </row>
    <row r="898" spans="1:2" x14ac:dyDescent="0.2">
      <c r="A898" s="68">
        <v>40511</v>
      </c>
      <c r="B898" s="67">
        <v>2.52</v>
      </c>
    </row>
    <row r="899" spans="1:2" x14ac:dyDescent="0.2">
      <c r="A899" s="68">
        <v>40512</v>
      </c>
      <c r="B899" s="67">
        <v>2.46</v>
      </c>
    </row>
    <row r="900" spans="1:2" x14ac:dyDescent="0.2">
      <c r="A900" s="68">
        <v>40513</v>
      </c>
      <c r="B900" s="67">
        <v>2.59</v>
      </c>
    </row>
    <row r="901" spans="1:2" x14ac:dyDescent="0.2">
      <c r="A901" s="68">
        <v>40514</v>
      </c>
      <c r="B901" s="67">
        <v>2.62</v>
      </c>
    </row>
    <row r="902" spans="1:2" x14ac:dyDescent="0.2">
      <c r="A902" s="68">
        <v>40515</v>
      </c>
      <c r="B902" s="67">
        <v>2.58</v>
      </c>
    </row>
    <row r="903" spans="1:2" x14ac:dyDescent="0.2">
      <c r="A903" s="68">
        <v>40518</v>
      </c>
      <c r="B903" s="67">
        <v>2.5</v>
      </c>
    </row>
    <row r="904" spans="1:2" x14ac:dyDescent="0.2">
      <c r="A904" s="68">
        <v>40519</v>
      </c>
      <c r="B904" s="67">
        <v>2.67</v>
      </c>
    </row>
    <row r="905" spans="1:2" x14ac:dyDescent="0.2">
      <c r="A905" s="68">
        <v>40520</v>
      </c>
      <c r="B905" s="67">
        <v>2.76</v>
      </c>
    </row>
    <row r="906" spans="1:2" x14ac:dyDescent="0.2">
      <c r="A906" s="68">
        <v>40521</v>
      </c>
      <c r="B906" s="67">
        <v>2.76</v>
      </c>
    </row>
    <row r="907" spans="1:2" x14ac:dyDescent="0.2">
      <c r="A907" s="68">
        <v>40522</v>
      </c>
      <c r="B907" s="67">
        <v>2.77</v>
      </c>
    </row>
    <row r="908" spans="1:2" x14ac:dyDescent="0.2">
      <c r="A908" s="68">
        <v>40525</v>
      </c>
      <c r="B908" s="67">
        <v>2.75</v>
      </c>
    </row>
    <row r="909" spans="1:2" x14ac:dyDescent="0.2">
      <c r="A909" s="68">
        <v>40526</v>
      </c>
      <c r="B909" s="67">
        <v>2.84</v>
      </c>
    </row>
    <row r="910" spans="1:2" x14ac:dyDescent="0.2">
      <c r="A910" s="68">
        <v>40527</v>
      </c>
      <c r="B910" s="67">
        <v>2.88</v>
      </c>
    </row>
    <row r="911" spans="1:2" x14ac:dyDescent="0.2">
      <c r="A911" s="68">
        <v>40528</v>
      </c>
      <c r="B911" s="67">
        <v>2.86</v>
      </c>
    </row>
    <row r="912" spans="1:2" x14ac:dyDescent="0.2">
      <c r="A912" s="68">
        <v>40529</v>
      </c>
      <c r="B912" s="67">
        <v>2.75</v>
      </c>
    </row>
    <row r="913" spans="1:2" x14ac:dyDescent="0.2">
      <c r="A913" s="68">
        <v>40532</v>
      </c>
      <c r="B913" s="67">
        <v>2.8</v>
      </c>
    </row>
    <row r="914" spans="1:2" x14ac:dyDescent="0.2">
      <c r="A914" s="68">
        <v>40533</v>
      </c>
      <c r="B914" s="67">
        <v>2.79</v>
      </c>
    </row>
    <row r="915" spans="1:2" x14ac:dyDescent="0.2">
      <c r="A915" s="68">
        <v>40534</v>
      </c>
      <c r="B915" s="67">
        <v>2.82</v>
      </c>
    </row>
    <row r="916" spans="1:2" x14ac:dyDescent="0.2">
      <c r="A916" s="68">
        <v>40535</v>
      </c>
      <c r="B916" s="67">
        <v>2.87</v>
      </c>
    </row>
    <row r="917" spans="1:2" x14ac:dyDescent="0.2">
      <c r="A917" s="68">
        <v>40536</v>
      </c>
      <c r="B917" s="67">
        <v>2.87</v>
      </c>
    </row>
    <row r="918" spans="1:2" x14ac:dyDescent="0.2">
      <c r="A918" s="68">
        <v>40539</v>
      </c>
      <c r="B918" s="67">
        <v>2.81</v>
      </c>
    </row>
    <row r="919" spans="1:2" x14ac:dyDescent="0.2">
      <c r="A919" s="68">
        <v>40540</v>
      </c>
      <c r="B919" s="67">
        <v>2.92</v>
      </c>
    </row>
    <row r="920" spans="1:2" x14ac:dyDescent="0.2">
      <c r="A920" s="68">
        <v>40541</v>
      </c>
      <c r="B920" s="67">
        <v>2.8</v>
      </c>
    </row>
    <row r="921" spans="1:2" x14ac:dyDescent="0.2">
      <c r="A921" s="68">
        <v>40542</v>
      </c>
      <c r="B921" s="67">
        <v>2.82</v>
      </c>
    </row>
    <row r="922" spans="1:2" x14ac:dyDescent="0.2">
      <c r="A922" s="68">
        <v>40543</v>
      </c>
      <c r="B922" s="67">
        <v>2.9</v>
      </c>
    </row>
    <row r="923" spans="1:2" x14ac:dyDescent="0.2">
      <c r="A923" s="68">
        <v>40546</v>
      </c>
      <c r="B923" s="67">
        <v>2.91</v>
      </c>
    </row>
    <row r="924" spans="1:2" x14ac:dyDescent="0.2">
      <c r="A924" s="68">
        <v>40547</v>
      </c>
      <c r="B924" s="67">
        <v>2.92</v>
      </c>
    </row>
    <row r="925" spans="1:2" x14ac:dyDescent="0.2">
      <c r="A925" s="68">
        <v>40548</v>
      </c>
      <c r="B925" s="67">
        <v>3.06</v>
      </c>
    </row>
    <row r="926" spans="1:2" x14ac:dyDescent="0.2">
      <c r="A926" s="68">
        <v>40549</v>
      </c>
      <c r="B926" s="67">
        <v>2.99</v>
      </c>
    </row>
    <row r="927" spans="1:2" x14ac:dyDescent="0.2">
      <c r="A927" s="68">
        <v>40550</v>
      </c>
      <c r="B927" s="67">
        <v>2.88</v>
      </c>
    </row>
    <row r="928" spans="1:2" x14ac:dyDescent="0.2">
      <c r="A928" s="68">
        <v>40553</v>
      </c>
      <c r="B928" s="67">
        <v>2.86</v>
      </c>
    </row>
    <row r="929" spans="1:2" x14ac:dyDescent="0.2">
      <c r="A929" s="68">
        <v>40554</v>
      </c>
      <c r="B929" s="67">
        <v>2.87</v>
      </c>
    </row>
    <row r="930" spans="1:2" x14ac:dyDescent="0.2">
      <c r="A930" s="68">
        <v>40555</v>
      </c>
      <c r="B930" s="67">
        <v>2.89</v>
      </c>
    </row>
    <row r="931" spans="1:2" x14ac:dyDescent="0.2">
      <c r="A931" s="68">
        <v>40556</v>
      </c>
      <c r="B931" s="67">
        <v>2.84</v>
      </c>
    </row>
    <row r="932" spans="1:2" x14ac:dyDescent="0.2">
      <c r="A932" s="68">
        <v>40557</v>
      </c>
      <c r="B932" s="67">
        <v>2.85</v>
      </c>
    </row>
    <row r="933" spans="1:2" x14ac:dyDescent="0.2">
      <c r="A933" s="68">
        <v>40560</v>
      </c>
      <c r="B933" s="67">
        <v>2.84</v>
      </c>
    </row>
    <row r="934" spans="1:2" x14ac:dyDescent="0.2">
      <c r="A934" s="68">
        <v>40561</v>
      </c>
      <c r="B934" s="67">
        <v>2.87</v>
      </c>
    </row>
    <row r="935" spans="1:2" x14ac:dyDescent="0.2">
      <c r="A935" s="68">
        <v>40562</v>
      </c>
      <c r="B935" s="67">
        <v>2.85</v>
      </c>
    </row>
    <row r="936" spans="1:2" x14ac:dyDescent="0.2">
      <c r="A936" s="68">
        <v>40563</v>
      </c>
      <c r="B936" s="67">
        <v>2.93</v>
      </c>
    </row>
    <row r="937" spans="1:2" x14ac:dyDescent="0.2">
      <c r="A937" s="68">
        <v>40564</v>
      </c>
      <c r="B937" s="67">
        <v>2.91</v>
      </c>
    </row>
    <row r="938" spans="1:2" x14ac:dyDescent="0.2">
      <c r="A938" s="68">
        <v>40567</v>
      </c>
      <c r="B938" s="67">
        <v>2.9</v>
      </c>
    </row>
    <row r="939" spans="1:2" x14ac:dyDescent="0.2">
      <c r="A939" s="68">
        <v>40568</v>
      </c>
      <c r="B939" s="67">
        <v>2.84</v>
      </c>
    </row>
    <row r="940" spans="1:2" x14ac:dyDescent="0.2">
      <c r="A940" s="68">
        <v>40569</v>
      </c>
      <c r="B940" s="67">
        <v>2.9</v>
      </c>
    </row>
    <row r="941" spans="1:2" x14ac:dyDescent="0.2">
      <c r="A941" s="68">
        <v>40570</v>
      </c>
      <c r="B941" s="67">
        <v>2.85</v>
      </c>
    </row>
    <row r="942" spans="1:2" x14ac:dyDescent="0.2">
      <c r="A942" s="68">
        <v>40571</v>
      </c>
      <c r="B942" s="67">
        <v>2.81</v>
      </c>
    </row>
    <row r="943" spans="1:2" x14ac:dyDescent="0.2">
      <c r="A943" s="68">
        <v>40574</v>
      </c>
      <c r="B943" s="67">
        <v>2.88</v>
      </c>
    </row>
    <row r="944" spans="1:2" x14ac:dyDescent="0.2">
      <c r="A944" s="68">
        <v>40575</v>
      </c>
      <c r="B944" s="67">
        <v>2.93</v>
      </c>
    </row>
    <row r="945" spans="1:2" x14ac:dyDescent="0.2">
      <c r="A945" s="68">
        <v>40576</v>
      </c>
      <c r="B945" s="67">
        <v>3.01</v>
      </c>
    </row>
    <row r="946" spans="1:2" x14ac:dyDescent="0.2">
      <c r="A946" s="68">
        <v>40577</v>
      </c>
      <c r="B946" s="67">
        <v>3.05</v>
      </c>
    </row>
    <row r="947" spans="1:2" x14ac:dyDescent="0.2">
      <c r="A947" s="68">
        <v>40578</v>
      </c>
      <c r="B947" s="67">
        <v>3.15</v>
      </c>
    </row>
    <row r="948" spans="1:2" x14ac:dyDescent="0.2">
      <c r="A948" s="68">
        <v>40581</v>
      </c>
      <c r="B948" s="67">
        <v>3.15</v>
      </c>
    </row>
    <row r="949" spans="1:2" x14ac:dyDescent="0.2">
      <c r="A949" s="68">
        <v>40582</v>
      </c>
      <c r="B949" s="67">
        <v>3.23</v>
      </c>
    </row>
    <row r="950" spans="1:2" x14ac:dyDescent="0.2">
      <c r="A950" s="68">
        <v>40583</v>
      </c>
      <c r="B950" s="67">
        <v>3.15</v>
      </c>
    </row>
    <row r="951" spans="1:2" x14ac:dyDescent="0.2">
      <c r="A951" s="68">
        <v>40584</v>
      </c>
      <c r="B951" s="67">
        <v>3.21</v>
      </c>
    </row>
    <row r="952" spans="1:2" x14ac:dyDescent="0.2">
      <c r="A952" s="68">
        <v>40585</v>
      </c>
      <c r="B952" s="67">
        <v>3.16</v>
      </c>
    </row>
    <row r="953" spans="1:2" x14ac:dyDescent="0.2">
      <c r="A953" s="68">
        <v>40588</v>
      </c>
      <c r="B953" s="67">
        <v>3.1</v>
      </c>
    </row>
    <row r="954" spans="1:2" x14ac:dyDescent="0.2">
      <c r="A954" s="68">
        <v>40589</v>
      </c>
      <c r="B954" s="67">
        <v>3.09</v>
      </c>
    </row>
    <row r="955" spans="1:2" x14ac:dyDescent="0.2">
      <c r="A955" s="68">
        <v>40590</v>
      </c>
      <c r="B955" s="67">
        <v>3.1</v>
      </c>
    </row>
    <row r="956" spans="1:2" x14ac:dyDescent="0.2">
      <c r="A956" s="68">
        <v>40591</v>
      </c>
      <c r="B956" s="67">
        <v>3.05</v>
      </c>
    </row>
    <row r="957" spans="1:2" x14ac:dyDescent="0.2">
      <c r="A957" s="68">
        <v>40592</v>
      </c>
      <c r="B957" s="67">
        <v>3.05</v>
      </c>
    </row>
    <row r="958" spans="1:2" x14ac:dyDescent="0.2">
      <c r="A958" s="68">
        <v>40595</v>
      </c>
      <c r="B958" s="67">
        <v>3.04</v>
      </c>
    </row>
    <row r="959" spans="1:2" x14ac:dyDescent="0.2">
      <c r="A959" s="68">
        <v>40596</v>
      </c>
      <c r="B959" s="67">
        <v>2.94</v>
      </c>
    </row>
    <row r="960" spans="1:2" x14ac:dyDescent="0.2">
      <c r="A960" s="68">
        <v>40597</v>
      </c>
      <c r="B960" s="67">
        <v>2.97</v>
      </c>
    </row>
    <row r="961" spans="1:2" x14ac:dyDescent="0.2">
      <c r="A961" s="68">
        <v>40598</v>
      </c>
      <c r="B961" s="67">
        <v>2.94</v>
      </c>
    </row>
    <row r="962" spans="1:2" x14ac:dyDescent="0.2">
      <c r="A962" s="68">
        <v>40599</v>
      </c>
      <c r="B962" s="67">
        <v>2.93</v>
      </c>
    </row>
    <row r="963" spans="1:2" x14ac:dyDescent="0.2">
      <c r="A963" s="68">
        <v>40602</v>
      </c>
      <c r="B963" s="67">
        <v>2.98</v>
      </c>
    </row>
    <row r="964" spans="1:2" x14ac:dyDescent="0.2">
      <c r="A964" s="68">
        <v>40603</v>
      </c>
      <c r="B964" s="67">
        <v>2.98</v>
      </c>
    </row>
    <row r="965" spans="1:2" x14ac:dyDescent="0.2">
      <c r="A965" s="68">
        <v>40604</v>
      </c>
      <c r="B965" s="67">
        <v>3.01</v>
      </c>
    </row>
    <row r="966" spans="1:2" x14ac:dyDescent="0.2">
      <c r="A966" s="68">
        <v>40605</v>
      </c>
      <c r="B966" s="67">
        <v>3.1</v>
      </c>
    </row>
    <row r="967" spans="1:2" x14ac:dyDescent="0.2">
      <c r="A967" s="68">
        <v>40606</v>
      </c>
      <c r="B967" s="67">
        <v>3.01</v>
      </c>
    </row>
    <row r="968" spans="1:2" x14ac:dyDescent="0.2">
      <c r="A968" s="68">
        <v>40609</v>
      </c>
      <c r="B968" s="67">
        <v>3.02</v>
      </c>
    </row>
    <row r="969" spans="1:2" x14ac:dyDescent="0.2">
      <c r="A969" s="68">
        <v>40610</v>
      </c>
      <c r="B969" s="67">
        <v>3.05</v>
      </c>
    </row>
    <row r="970" spans="1:2" x14ac:dyDescent="0.2">
      <c r="A970" s="68">
        <v>40611</v>
      </c>
      <c r="B970" s="67">
        <v>2.99</v>
      </c>
    </row>
    <row r="971" spans="1:2" x14ac:dyDescent="0.2">
      <c r="A971" s="68">
        <v>40612</v>
      </c>
      <c r="B971" s="67">
        <v>2.93</v>
      </c>
    </row>
    <row r="972" spans="1:2" x14ac:dyDescent="0.2">
      <c r="A972" s="68">
        <v>40613</v>
      </c>
      <c r="B972" s="67">
        <v>2.92</v>
      </c>
    </row>
    <row r="973" spans="1:2" x14ac:dyDescent="0.2">
      <c r="A973" s="68">
        <v>40616</v>
      </c>
      <c r="B973" s="67">
        <v>2.88</v>
      </c>
    </row>
    <row r="974" spans="1:2" x14ac:dyDescent="0.2">
      <c r="A974" s="68">
        <v>40617</v>
      </c>
      <c r="B974" s="67">
        <v>2.89</v>
      </c>
    </row>
    <row r="975" spans="1:2" x14ac:dyDescent="0.2">
      <c r="A975" s="68">
        <v>40618</v>
      </c>
      <c r="B975" s="67">
        <v>2.81</v>
      </c>
    </row>
    <row r="976" spans="1:2" x14ac:dyDescent="0.2">
      <c r="A976" s="68">
        <v>40619</v>
      </c>
      <c r="B976" s="67">
        <v>2.84</v>
      </c>
    </row>
    <row r="977" spans="1:2" x14ac:dyDescent="0.2">
      <c r="A977" s="68">
        <v>40620</v>
      </c>
      <c r="B977" s="67">
        <v>2.86</v>
      </c>
    </row>
    <row r="978" spans="1:2" x14ac:dyDescent="0.2">
      <c r="A978" s="68">
        <v>40623</v>
      </c>
      <c r="B978" s="67">
        <v>2.91</v>
      </c>
    </row>
    <row r="979" spans="1:2" x14ac:dyDescent="0.2">
      <c r="A979" s="68">
        <v>40624</v>
      </c>
      <c r="B979" s="67">
        <v>2.92</v>
      </c>
    </row>
    <row r="980" spans="1:2" x14ac:dyDescent="0.2">
      <c r="A980" s="68">
        <v>40625</v>
      </c>
      <c r="B980" s="67">
        <v>2.92</v>
      </c>
    </row>
    <row r="981" spans="1:2" x14ac:dyDescent="0.2">
      <c r="A981" s="68">
        <v>40626</v>
      </c>
      <c r="B981" s="67">
        <v>2.96</v>
      </c>
    </row>
    <row r="982" spans="1:2" x14ac:dyDescent="0.2">
      <c r="A982" s="68">
        <v>40627</v>
      </c>
      <c r="B982" s="67">
        <v>3</v>
      </c>
    </row>
    <row r="983" spans="1:2" x14ac:dyDescent="0.2">
      <c r="A983" s="68">
        <v>40630</v>
      </c>
      <c r="B983" s="67">
        <v>3.01</v>
      </c>
    </row>
    <row r="984" spans="1:2" x14ac:dyDescent="0.2">
      <c r="A984" s="68">
        <v>40631</v>
      </c>
      <c r="B984" s="67">
        <v>3.04</v>
      </c>
    </row>
    <row r="985" spans="1:2" x14ac:dyDescent="0.2">
      <c r="A985" s="68">
        <v>40632</v>
      </c>
      <c r="B985" s="67">
        <v>3.01</v>
      </c>
    </row>
    <row r="986" spans="1:2" x14ac:dyDescent="0.2">
      <c r="A986" s="68">
        <v>40633</v>
      </c>
      <c r="B986" s="67">
        <v>2.96</v>
      </c>
    </row>
    <row r="987" spans="1:2" x14ac:dyDescent="0.2">
      <c r="A987" s="68">
        <v>40634</v>
      </c>
      <c r="B987" s="67">
        <v>2.98</v>
      </c>
    </row>
    <row r="988" spans="1:2" x14ac:dyDescent="0.2">
      <c r="A988" s="68">
        <v>40637</v>
      </c>
      <c r="B988" s="67">
        <v>2.94</v>
      </c>
    </row>
    <row r="989" spans="1:2" x14ac:dyDescent="0.2">
      <c r="A989" s="68">
        <v>40638</v>
      </c>
      <c r="B989" s="67">
        <v>3.01</v>
      </c>
    </row>
    <row r="990" spans="1:2" x14ac:dyDescent="0.2">
      <c r="A990" s="68">
        <v>40639</v>
      </c>
      <c r="B990" s="67">
        <v>3.05</v>
      </c>
    </row>
    <row r="991" spans="1:2" x14ac:dyDescent="0.2">
      <c r="A991" s="68">
        <v>40640</v>
      </c>
      <c r="B991" s="67">
        <v>3.02</v>
      </c>
    </row>
    <row r="992" spans="1:2" x14ac:dyDescent="0.2">
      <c r="A992" s="68">
        <v>40641</v>
      </c>
      <c r="B992" s="67">
        <v>3.03</v>
      </c>
    </row>
    <row r="993" spans="1:2" x14ac:dyDescent="0.2">
      <c r="A993" s="68">
        <v>40644</v>
      </c>
      <c r="B993" s="67">
        <v>3.03</v>
      </c>
    </row>
    <row r="994" spans="1:2" x14ac:dyDescent="0.2">
      <c r="A994" s="68">
        <v>40645</v>
      </c>
      <c r="B994" s="67">
        <v>2.96</v>
      </c>
    </row>
    <row r="995" spans="1:2" x14ac:dyDescent="0.2">
      <c r="A995" s="68">
        <v>40646</v>
      </c>
      <c r="B995" s="67">
        <v>2.93</v>
      </c>
    </row>
    <row r="996" spans="1:2" x14ac:dyDescent="0.2">
      <c r="A996" s="68">
        <v>40647</v>
      </c>
      <c r="B996" s="67">
        <v>2.95</v>
      </c>
    </row>
    <row r="997" spans="1:2" x14ac:dyDescent="0.2">
      <c r="A997" s="68">
        <v>40648</v>
      </c>
      <c r="B997" s="67">
        <v>2.88</v>
      </c>
    </row>
    <row r="998" spans="1:2" x14ac:dyDescent="0.2">
      <c r="A998" s="68">
        <v>40651</v>
      </c>
      <c r="B998" s="67">
        <v>2.85</v>
      </c>
    </row>
    <row r="999" spans="1:2" x14ac:dyDescent="0.2">
      <c r="A999" s="68">
        <v>40652</v>
      </c>
      <c r="B999" s="67">
        <v>2.84</v>
      </c>
    </row>
    <row r="1000" spans="1:2" x14ac:dyDescent="0.2">
      <c r="A1000" s="68">
        <v>40653</v>
      </c>
      <c r="B1000" s="67">
        <v>2.88</v>
      </c>
    </row>
    <row r="1001" spans="1:2" x14ac:dyDescent="0.2">
      <c r="A1001" s="68">
        <v>40654</v>
      </c>
      <c r="B1001" s="67">
        <v>2.88</v>
      </c>
    </row>
    <row r="1002" spans="1:2" x14ac:dyDescent="0.2">
      <c r="A1002" s="68">
        <v>40655</v>
      </c>
      <c r="B1002" s="69" t="e">
        <f>NA()</f>
        <v>#N/A</v>
      </c>
    </row>
    <row r="1003" spans="1:2" x14ac:dyDescent="0.2">
      <c r="A1003" s="68">
        <v>40658</v>
      </c>
      <c r="B1003" s="67">
        <v>2.85</v>
      </c>
    </row>
    <row r="1004" spans="1:2" x14ac:dyDescent="0.2">
      <c r="A1004" s="68">
        <v>40659</v>
      </c>
      <c r="B1004" s="67">
        <v>2.81</v>
      </c>
    </row>
    <row r="1005" spans="1:2" x14ac:dyDescent="0.2">
      <c r="A1005" s="68">
        <v>40660</v>
      </c>
      <c r="B1005" s="67">
        <v>2.83</v>
      </c>
    </row>
    <row r="1006" spans="1:2" x14ac:dyDescent="0.2">
      <c r="A1006" s="68">
        <v>40661</v>
      </c>
      <c r="B1006" s="67">
        <v>2.78</v>
      </c>
    </row>
    <row r="1007" spans="1:2" x14ac:dyDescent="0.2">
      <c r="A1007" s="68">
        <v>40662</v>
      </c>
      <c r="B1007" s="67">
        <v>2.74</v>
      </c>
    </row>
    <row r="1008" spans="1:2" x14ac:dyDescent="0.2">
      <c r="A1008" s="68">
        <v>40663</v>
      </c>
      <c r="B1008" s="67">
        <v>2.76</v>
      </c>
    </row>
    <row r="1009" spans="1:2" x14ac:dyDescent="0.2">
      <c r="A1009" s="68">
        <v>40665</v>
      </c>
      <c r="B1009" s="67">
        <v>2.76</v>
      </c>
    </row>
    <row r="1010" spans="1:2" x14ac:dyDescent="0.2">
      <c r="A1010" s="68">
        <v>40666</v>
      </c>
      <c r="B1010" s="67">
        <v>2.74</v>
      </c>
    </row>
    <row r="1011" spans="1:2" x14ac:dyDescent="0.2">
      <c r="A1011" s="68">
        <v>40667</v>
      </c>
      <c r="B1011" s="67">
        <v>2.72</v>
      </c>
    </row>
    <row r="1012" spans="1:2" x14ac:dyDescent="0.2">
      <c r="A1012" s="68">
        <v>40668</v>
      </c>
      <c r="B1012" s="67">
        <v>2.69</v>
      </c>
    </row>
    <row r="1013" spans="1:2" x14ac:dyDescent="0.2">
      <c r="A1013" s="68">
        <v>40669</v>
      </c>
      <c r="B1013" s="67">
        <v>2.67</v>
      </c>
    </row>
    <row r="1014" spans="1:2" x14ac:dyDescent="0.2">
      <c r="A1014" s="68">
        <v>40672</v>
      </c>
      <c r="B1014" s="67">
        <v>2.65</v>
      </c>
    </row>
    <row r="1015" spans="1:2" x14ac:dyDescent="0.2">
      <c r="A1015" s="68">
        <v>40673</v>
      </c>
      <c r="B1015" s="67">
        <v>2.7</v>
      </c>
    </row>
    <row r="1016" spans="1:2" x14ac:dyDescent="0.2">
      <c r="A1016" s="68">
        <v>40674</v>
      </c>
      <c r="B1016" s="67">
        <v>2.67</v>
      </c>
    </row>
    <row r="1017" spans="1:2" x14ac:dyDescent="0.2">
      <c r="A1017" s="68">
        <v>40675</v>
      </c>
      <c r="B1017" s="67">
        <v>2.69</v>
      </c>
    </row>
    <row r="1018" spans="1:2" x14ac:dyDescent="0.2">
      <c r="A1018" s="68">
        <v>40676</v>
      </c>
      <c r="B1018" s="67">
        <v>2.66</v>
      </c>
    </row>
    <row r="1019" spans="1:2" x14ac:dyDescent="0.2">
      <c r="A1019" s="68">
        <v>40679</v>
      </c>
      <c r="B1019" s="67">
        <v>2.63</v>
      </c>
    </row>
    <row r="1020" spans="1:2" x14ac:dyDescent="0.2">
      <c r="A1020" s="68">
        <v>40680</v>
      </c>
      <c r="B1020" s="67">
        <v>2.61</v>
      </c>
    </row>
    <row r="1021" spans="1:2" x14ac:dyDescent="0.2">
      <c r="A1021" s="68">
        <v>40681</v>
      </c>
      <c r="B1021" s="67">
        <v>2.66</v>
      </c>
    </row>
    <row r="1022" spans="1:2" x14ac:dyDescent="0.2">
      <c r="A1022" s="68">
        <v>40682</v>
      </c>
      <c r="B1022" s="67">
        <v>2.65</v>
      </c>
    </row>
    <row r="1023" spans="1:2" x14ac:dyDescent="0.2">
      <c r="A1023" s="68">
        <v>40683</v>
      </c>
      <c r="B1023" s="67">
        <v>2.64</v>
      </c>
    </row>
    <row r="1024" spans="1:2" x14ac:dyDescent="0.2">
      <c r="A1024" s="68">
        <v>40686</v>
      </c>
      <c r="B1024" s="67">
        <v>2.62</v>
      </c>
    </row>
    <row r="1025" spans="1:2" x14ac:dyDescent="0.2">
      <c r="A1025" s="68">
        <v>40687</v>
      </c>
      <c r="B1025" s="67">
        <v>2.63</v>
      </c>
    </row>
    <row r="1026" spans="1:2" x14ac:dyDescent="0.2">
      <c r="A1026" s="68">
        <v>40688</v>
      </c>
      <c r="B1026" s="67">
        <v>2.63</v>
      </c>
    </row>
    <row r="1027" spans="1:2" x14ac:dyDescent="0.2">
      <c r="A1027" s="68">
        <v>40689</v>
      </c>
      <c r="B1027" s="67">
        <v>2.57</v>
      </c>
    </row>
    <row r="1028" spans="1:2" x14ac:dyDescent="0.2">
      <c r="A1028" s="68">
        <v>40690</v>
      </c>
      <c r="B1028" s="67">
        <v>2.57</v>
      </c>
    </row>
    <row r="1029" spans="1:2" x14ac:dyDescent="0.2">
      <c r="A1029" s="68">
        <v>40693</v>
      </c>
      <c r="B1029" s="67">
        <v>2.56</v>
      </c>
    </row>
    <row r="1030" spans="1:2" x14ac:dyDescent="0.2">
      <c r="A1030" s="68">
        <v>40694</v>
      </c>
      <c r="B1030" s="67">
        <v>2.56</v>
      </c>
    </row>
    <row r="1031" spans="1:2" x14ac:dyDescent="0.2">
      <c r="A1031" s="68">
        <v>40695</v>
      </c>
      <c r="B1031" s="67">
        <v>2.5099999999999998</v>
      </c>
    </row>
    <row r="1032" spans="1:2" x14ac:dyDescent="0.2">
      <c r="A1032" s="68">
        <v>40696</v>
      </c>
      <c r="B1032" s="67">
        <v>2.56</v>
      </c>
    </row>
    <row r="1033" spans="1:2" x14ac:dyDescent="0.2">
      <c r="A1033" s="68">
        <v>40697</v>
      </c>
      <c r="B1033" s="67">
        <v>2.5299999999999998</v>
      </c>
    </row>
    <row r="1034" spans="1:2" x14ac:dyDescent="0.2">
      <c r="A1034" s="68">
        <v>40700</v>
      </c>
      <c r="B1034" s="67">
        <v>2.5299999999999998</v>
      </c>
    </row>
    <row r="1035" spans="1:2" x14ac:dyDescent="0.2">
      <c r="A1035" s="68">
        <v>40701</v>
      </c>
      <c r="B1035" s="67">
        <v>2.52</v>
      </c>
    </row>
    <row r="1036" spans="1:2" x14ac:dyDescent="0.2">
      <c r="A1036" s="68">
        <v>40702</v>
      </c>
      <c r="B1036" s="67">
        <v>2.4700000000000002</v>
      </c>
    </row>
    <row r="1037" spans="1:2" x14ac:dyDescent="0.2">
      <c r="A1037" s="68">
        <v>40703</v>
      </c>
      <c r="B1037" s="67">
        <v>2.52</v>
      </c>
    </row>
    <row r="1038" spans="1:2" x14ac:dyDescent="0.2">
      <c r="A1038" s="68">
        <v>40704</v>
      </c>
      <c r="B1038" s="67">
        <v>2.4900000000000002</v>
      </c>
    </row>
    <row r="1039" spans="1:2" x14ac:dyDescent="0.2">
      <c r="A1039" s="68">
        <v>40707</v>
      </c>
      <c r="B1039" s="67">
        <v>2.52</v>
      </c>
    </row>
    <row r="1040" spans="1:2" x14ac:dyDescent="0.2">
      <c r="A1040" s="68">
        <v>40708</v>
      </c>
      <c r="B1040" s="67">
        <v>2.59</v>
      </c>
    </row>
    <row r="1041" spans="1:2" x14ac:dyDescent="0.2">
      <c r="A1041" s="68">
        <v>40709</v>
      </c>
      <c r="B1041" s="67">
        <v>2.4900000000000002</v>
      </c>
    </row>
    <row r="1042" spans="1:2" x14ac:dyDescent="0.2">
      <c r="A1042" s="68">
        <v>40710</v>
      </c>
      <c r="B1042" s="67">
        <v>2.4700000000000002</v>
      </c>
    </row>
    <row r="1043" spans="1:2" x14ac:dyDescent="0.2">
      <c r="A1043" s="68">
        <v>40711</v>
      </c>
      <c r="B1043" s="67">
        <v>2.4900000000000002</v>
      </c>
    </row>
    <row r="1044" spans="1:2" x14ac:dyDescent="0.2">
      <c r="A1044" s="68">
        <v>40714</v>
      </c>
      <c r="B1044" s="67">
        <v>2.4900000000000002</v>
      </c>
    </row>
    <row r="1045" spans="1:2" x14ac:dyDescent="0.2">
      <c r="A1045" s="68">
        <v>40715</v>
      </c>
      <c r="B1045" s="67">
        <v>2.5099999999999998</v>
      </c>
    </row>
    <row r="1046" spans="1:2" x14ac:dyDescent="0.2">
      <c r="A1046" s="68">
        <v>40716</v>
      </c>
      <c r="B1046" s="67">
        <v>2.5099999999999998</v>
      </c>
    </row>
    <row r="1047" spans="1:2" x14ac:dyDescent="0.2">
      <c r="A1047" s="68">
        <v>40717</v>
      </c>
      <c r="B1047" s="67">
        <v>2.44</v>
      </c>
    </row>
    <row r="1048" spans="1:2" x14ac:dyDescent="0.2">
      <c r="A1048" s="68">
        <v>40718</v>
      </c>
      <c r="B1048" s="67">
        <v>2.41</v>
      </c>
    </row>
    <row r="1049" spans="1:2" x14ac:dyDescent="0.2">
      <c r="A1049" s="68">
        <v>40721</v>
      </c>
      <c r="B1049" s="67">
        <v>2.48</v>
      </c>
    </row>
    <row r="1050" spans="1:2" x14ac:dyDescent="0.2">
      <c r="A1050" s="68">
        <v>40722</v>
      </c>
      <c r="B1050" s="67">
        <v>2.58</v>
      </c>
    </row>
    <row r="1051" spans="1:2" x14ac:dyDescent="0.2">
      <c r="A1051" s="68">
        <v>40723</v>
      </c>
      <c r="B1051" s="67">
        <v>2.61</v>
      </c>
    </row>
    <row r="1052" spans="1:2" x14ac:dyDescent="0.2">
      <c r="A1052" s="68">
        <v>40724</v>
      </c>
      <c r="B1052" s="67">
        <v>2.64</v>
      </c>
    </row>
    <row r="1053" spans="1:2" x14ac:dyDescent="0.2">
      <c r="A1053" s="68">
        <v>40725</v>
      </c>
      <c r="B1053" s="67">
        <v>2.67</v>
      </c>
    </row>
    <row r="1054" spans="1:2" x14ac:dyDescent="0.2">
      <c r="A1054" s="68">
        <v>40728</v>
      </c>
      <c r="B1054" s="67">
        <v>2.67</v>
      </c>
    </row>
    <row r="1055" spans="1:2" x14ac:dyDescent="0.2">
      <c r="A1055" s="68">
        <v>40729</v>
      </c>
      <c r="B1055" s="67">
        <v>2.6</v>
      </c>
    </row>
    <row r="1056" spans="1:2" x14ac:dyDescent="0.2">
      <c r="A1056" s="68">
        <v>40730</v>
      </c>
      <c r="B1056" s="67">
        <v>2.57</v>
      </c>
    </row>
    <row r="1057" spans="1:2" x14ac:dyDescent="0.2">
      <c r="A1057" s="68">
        <v>40731</v>
      </c>
      <c r="B1057" s="67">
        <v>2.63</v>
      </c>
    </row>
    <row r="1058" spans="1:2" x14ac:dyDescent="0.2">
      <c r="A1058" s="68">
        <v>40732</v>
      </c>
      <c r="B1058" s="67">
        <v>2.5099999999999998</v>
      </c>
    </row>
    <row r="1059" spans="1:2" x14ac:dyDescent="0.2">
      <c r="A1059" s="68">
        <v>40735</v>
      </c>
      <c r="B1059" s="67">
        <v>2.4300000000000002</v>
      </c>
    </row>
    <row r="1060" spans="1:2" x14ac:dyDescent="0.2">
      <c r="A1060" s="68">
        <v>40736</v>
      </c>
      <c r="B1060" s="67">
        <v>2.4300000000000002</v>
      </c>
    </row>
    <row r="1061" spans="1:2" x14ac:dyDescent="0.2">
      <c r="A1061" s="68">
        <v>40737</v>
      </c>
      <c r="B1061" s="67">
        <v>2.42</v>
      </c>
    </row>
    <row r="1062" spans="1:2" x14ac:dyDescent="0.2">
      <c r="A1062" s="68">
        <v>40738</v>
      </c>
      <c r="B1062" s="67">
        <v>2.44</v>
      </c>
    </row>
    <row r="1063" spans="1:2" x14ac:dyDescent="0.2">
      <c r="A1063" s="68">
        <v>40739</v>
      </c>
      <c r="B1063" s="67">
        <v>2.42</v>
      </c>
    </row>
    <row r="1064" spans="1:2" x14ac:dyDescent="0.2">
      <c r="A1064" s="68">
        <v>40742</v>
      </c>
      <c r="B1064" s="67">
        <v>2.4300000000000002</v>
      </c>
    </row>
    <row r="1065" spans="1:2" x14ac:dyDescent="0.2">
      <c r="A1065" s="68">
        <v>40743</v>
      </c>
      <c r="B1065" s="67">
        <v>2.42</v>
      </c>
    </row>
    <row r="1066" spans="1:2" x14ac:dyDescent="0.2">
      <c r="A1066" s="68">
        <v>40744</v>
      </c>
      <c r="B1066" s="67">
        <v>2.4500000000000002</v>
      </c>
    </row>
    <row r="1067" spans="1:2" x14ac:dyDescent="0.2">
      <c r="A1067" s="68">
        <v>40745</v>
      </c>
      <c r="B1067" s="67">
        <v>2.5099999999999998</v>
      </c>
    </row>
    <row r="1068" spans="1:2" x14ac:dyDescent="0.2">
      <c r="A1068" s="68">
        <v>40746</v>
      </c>
      <c r="B1068" s="67">
        <v>2.4700000000000002</v>
      </c>
    </row>
    <row r="1069" spans="1:2" x14ac:dyDescent="0.2">
      <c r="A1069" s="68">
        <v>40749</v>
      </c>
      <c r="B1069" s="67">
        <v>2.5</v>
      </c>
    </row>
    <row r="1070" spans="1:2" x14ac:dyDescent="0.2">
      <c r="A1070" s="68">
        <v>40750</v>
      </c>
      <c r="B1070" s="67">
        <v>2.46</v>
      </c>
    </row>
    <row r="1071" spans="1:2" x14ac:dyDescent="0.2">
      <c r="A1071" s="68">
        <v>40751</v>
      </c>
      <c r="B1071" s="67">
        <v>2.4900000000000002</v>
      </c>
    </row>
    <row r="1072" spans="1:2" x14ac:dyDescent="0.2">
      <c r="A1072" s="68">
        <v>40752</v>
      </c>
      <c r="B1072" s="67">
        <v>2.5099999999999998</v>
      </c>
    </row>
    <row r="1073" spans="1:2" x14ac:dyDescent="0.2">
      <c r="A1073" s="68">
        <v>40753</v>
      </c>
      <c r="B1073" s="67">
        <v>2.4</v>
      </c>
    </row>
    <row r="1074" spans="1:2" x14ac:dyDescent="0.2">
      <c r="A1074" s="68">
        <v>40755</v>
      </c>
      <c r="B1074" s="67">
        <v>2.44</v>
      </c>
    </row>
    <row r="1075" spans="1:2" x14ac:dyDescent="0.2">
      <c r="A1075" s="68">
        <v>40756</v>
      </c>
      <c r="B1075" s="67">
        <v>2.41</v>
      </c>
    </row>
    <row r="1076" spans="1:2" x14ac:dyDescent="0.2">
      <c r="A1076" s="68">
        <v>40757</v>
      </c>
      <c r="B1076" s="67">
        <v>2.33</v>
      </c>
    </row>
    <row r="1077" spans="1:2" x14ac:dyDescent="0.2">
      <c r="A1077" s="68">
        <v>40758</v>
      </c>
      <c r="B1077" s="67">
        <v>2.33</v>
      </c>
    </row>
    <row r="1078" spans="1:2" x14ac:dyDescent="0.2">
      <c r="A1078" s="68">
        <v>40759</v>
      </c>
      <c r="B1078" s="67">
        <v>2.25</v>
      </c>
    </row>
    <row r="1079" spans="1:2" x14ac:dyDescent="0.2">
      <c r="A1079" s="68">
        <v>40760</v>
      </c>
      <c r="B1079" s="67">
        <v>2.33</v>
      </c>
    </row>
    <row r="1080" spans="1:2" x14ac:dyDescent="0.2">
      <c r="A1080" s="68">
        <v>40763</v>
      </c>
      <c r="B1080" s="67">
        <v>2.29</v>
      </c>
    </row>
    <row r="1081" spans="1:2" x14ac:dyDescent="0.2">
      <c r="A1081" s="68">
        <v>40764</v>
      </c>
      <c r="B1081" s="67">
        <v>2.1800000000000002</v>
      </c>
    </row>
    <row r="1082" spans="1:2" x14ac:dyDescent="0.2">
      <c r="A1082" s="68">
        <v>40765</v>
      </c>
      <c r="B1082" s="67">
        <v>2.15</v>
      </c>
    </row>
    <row r="1083" spans="1:2" x14ac:dyDescent="0.2">
      <c r="A1083" s="68">
        <v>40766</v>
      </c>
      <c r="B1083" s="67">
        <v>2.2400000000000002</v>
      </c>
    </row>
    <row r="1084" spans="1:2" x14ac:dyDescent="0.2">
      <c r="A1084" s="68">
        <v>40767</v>
      </c>
      <c r="B1084" s="67">
        <v>2.2000000000000002</v>
      </c>
    </row>
    <row r="1085" spans="1:2" x14ac:dyDescent="0.2">
      <c r="A1085" s="68">
        <v>40770</v>
      </c>
      <c r="B1085" s="67">
        <v>2.2400000000000002</v>
      </c>
    </row>
    <row r="1086" spans="1:2" x14ac:dyDescent="0.2">
      <c r="A1086" s="68">
        <v>40771</v>
      </c>
      <c r="B1086" s="67">
        <v>2.19</v>
      </c>
    </row>
    <row r="1087" spans="1:2" x14ac:dyDescent="0.2">
      <c r="A1087" s="68">
        <v>40772</v>
      </c>
      <c r="B1087" s="67">
        <v>2.16</v>
      </c>
    </row>
    <row r="1088" spans="1:2" x14ac:dyDescent="0.2">
      <c r="A1088" s="68">
        <v>40773</v>
      </c>
      <c r="B1088" s="67">
        <v>2.14</v>
      </c>
    </row>
    <row r="1089" spans="1:2" x14ac:dyDescent="0.2">
      <c r="A1089" s="68">
        <v>40774</v>
      </c>
      <c r="B1089" s="67">
        <v>2.14</v>
      </c>
    </row>
    <row r="1090" spans="1:2" x14ac:dyDescent="0.2">
      <c r="A1090" s="68">
        <v>40777</v>
      </c>
      <c r="B1090" s="67">
        <v>2.15</v>
      </c>
    </row>
    <row r="1091" spans="1:2" x14ac:dyDescent="0.2">
      <c r="A1091" s="68">
        <v>40778</v>
      </c>
      <c r="B1091" s="67">
        <v>2.1800000000000002</v>
      </c>
    </row>
    <row r="1092" spans="1:2" x14ac:dyDescent="0.2">
      <c r="A1092" s="68">
        <v>40779</v>
      </c>
      <c r="B1092" s="67">
        <v>2.25</v>
      </c>
    </row>
    <row r="1093" spans="1:2" x14ac:dyDescent="0.2">
      <c r="A1093" s="68">
        <v>40780</v>
      </c>
      <c r="B1093" s="67">
        <v>2.2200000000000002</v>
      </c>
    </row>
    <row r="1094" spans="1:2" x14ac:dyDescent="0.2">
      <c r="A1094" s="68">
        <v>40781</v>
      </c>
      <c r="B1094" s="67">
        <v>2.19</v>
      </c>
    </row>
    <row r="1095" spans="1:2" x14ac:dyDescent="0.2">
      <c r="A1095" s="68">
        <v>40784</v>
      </c>
      <c r="B1095" s="67">
        <v>2.23</v>
      </c>
    </row>
    <row r="1096" spans="1:2" x14ac:dyDescent="0.2">
      <c r="A1096" s="68">
        <v>40785</v>
      </c>
      <c r="B1096" s="67">
        <v>2.1800000000000002</v>
      </c>
    </row>
    <row r="1097" spans="1:2" x14ac:dyDescent="0.2">
      <c r="A1097" s="68">
        <v>40786</v>
      </c>
      <c r="B1097" s="67">
        <v>2.2599999999999998</v>
      </c>
    </row>
    <row r="1098" spans="1:2" x14ac:dyDescent="0.2">
      <c r="A1098" s="68">
        <v>40787</v>
      </c>
      <c r="B1098" s="67">
        <v>2.2200000000000002</v>
      </c>
    </row>
    <row r="1099" spans="1:2" x14ac:dyDescent="0.2">
      <c r="A1099" s="68">
        <v>40788</v>
      </c>
      <c r="B1099" s="67">
        <v>2.16</v>
      </c>
    </row>
    <row r="1100" spans="1:2" x14ac:dyDescent="0.2">
      <c r="A1100" s="68">
        <v>40791</v>
      </c>
      <c r="B1100" s="67">
        <v>2.16</v>
      </c>
    </row>
    <row r="1101" spans="1:2" x14ac:dyDescent="0.2">
      <c r="A1101" s="68">
        <v>40792</v>
      </c>
      <c r="B1101" s="67">
        <v>2.16</v>
      </c>
    </row>
    <row r="1102" spans="1:2" x14ac:dyDescent="0.2">
      <c r="A1102" s="68">
        <v>40793</v>
      </c>
      <c r="B1102" s="67">
        <v>2.19</v>
      </c>
    </row>
    <row r="1103" spans="1:2" x14ac:dyDescent="0.2">
      <c r="A1103" s="68">
        <v>40794</v>
      </c>
      <c r="B1103" s="67">
        <v>2.16</v>
      </c>
    </row>
    <row r="1104" spans="1:2" x14ac:dyDescent="0.2">
      <c r="A1104" s="68">
        <v>40795</v>
      </c>
      <c r="B1104" s="67">
        <v>2.12</v>
      </c>
    </row>
    <row r="1105" spans="1:2" x14ac:dyDescent="0.2">
      <c r="A1105" s="68">
        <v>40798</v>
      </c>
      <c r="B1105" s="67">
        <v>2.16</v>
      </c>
    </row>
    <row r="1106" spans="1:2" x14ac:dyDescent="0.2">
      <c r="A1106" s="68">
        <v>40799</v>
      </c>
      <c r="B1106" s="67">
        <v>2.21</v>
      </c>
    </row>
    <row r="1107" spans="1:2" x14ac:dyDescent="0.2">
      <c r="A1107" s="68">
        <v>40800</v>
      </c>
      <c r="B1107" s="67">
        <v>2.21</v>
      </c>
    </row>
    <row r="1108" spans="1:2" x14ac:dyDescent="0.2">
      <c r="A1108" s="68">
        <v>40801</v>
      </c>
      <c r="B1108" s="67">
        <v>2.25</v>
      </c>
    </row>
    <row r="1109" spans="1:2" x14ac:dyDescent="0.2">
      <c r="A1109" s="68">
        <v>40802</v>
      </c>
      <c r="B1109" s="67">
        <v>2.2400000000000002</v>
      </c>
    </row>
    <row r="1110" spans="1:2" x14ac:dyDescent="0.2">
      <c r="A1110" s="68">
        <v>40805</v>
      </c>
      <c r="B1110" s="67">
        <v>2.15</v>
      </c>
    </row>
    <row r="1111" spans="1:2" x14ac:dyDescent="0.2">
      <c r="A1111" s="68">
        <v>40806</v>
      </c>
      <c r="B1111" s="67">
        <v>2.17</v>
      </c>
    </row>
    <row r="1112" spans="1:2" x14ac:dyDescent="0.2">
      <c r="A1112" s="68">
        <v>40807</v>
      </c>
      <c r="B1112" s="67">
        <v>2.17</v>
      </c>
    </row>
    <row r="1113" spans="1:2" x14ac:dyDescent="0.2">
      <c r="A1113" s="68">
        <v>40808</v>
      </c>
      <c r="B1113" s="67">
        <v>2.12</v>
      </c>
    </row>
    <row r="1114" spans="1:2" x14ac:dyDescent="0.2">
      <c r="A1114" s="68">
        <v>40809</v>
      </c>
      <c r="B1114" s="67">
        <v>2.1800000000000002</v>
      </c>
    </row>
    <row r="1115" spans="1:2" x14ac:dyDescent="0.2">
      <c r="A1115" s="68">
        <v>40812</v>
      </c>
      <c r="B1115" s="67">
        <v>2.23</v>
      </c>
    </row>
    <row r="1116" spans="1:2" x14ac:dyDescent="0.2">
      <c r="A1116" s="68">
        <v>40813</v>
      </c>
      <c r="B1116" s="67">
        <v>2.2999999999999998</v>
      </c>
    </row>
    <row r="1117" spans="1:2" x14ac:dyDescent="0.2">
      <c r="A1117" s="68">
        <v>40814</v>
      </c>
      <c r="B1117" s="67">
        <v>2.2799999999999998</v>
      </c>
    </row>
    <row r="1118" spans="1:2" x14ac:dyDescent="0.2">
      <c r="A1118" s="68">
        <v>40815</v>
      </c>
      <c r="B1118" s="67">
        <v>2.25</v>
      </c>
    </row>
    <row r="1119" spans="1:2" x14ac:dyDescent="0.2">
      <c r="A1119" s="68">
        <v>40816</v>
      </c>
      <c r="B1119" s="67">
        <v>2.2200000000000002</v>
      </c>
    </row>
    <row r="1120" spans="1:2" x14ac:dyDescent="0.2">
      <c r="A1120" s="68">
        <v>40819</v>
      </c>
      <c r="B1120" s="67">
        <v>2.14</v>
      </c>
    </row>
    <row r="1121" spans="1:2" x14ac:dyDescent="0.2">
      <c r="A1121" s="68">
        <v>40820</v>
      </c>
      <c r="B1121" s="67">
        <v>2.16</v>
      </c>
    </row>
    <row r="1122" spans="1:2" x14ac:dyDescent="0.2">
      <c r="A1122" s="68">
        <v>40821</v>
      </c>
      <c r="B1122" s="67">
        <v>2.2400000000000002</v>
      </c>
    </row>
    <row r="1123" spans="1:2" x14ac:dyDescent="0.2">
      <c r="A1123" s="68">
        <v>40822</v>
      </c>
      <c r="B1123" s="67">
        <v>2.29</v>
      </c>
    </row>
    <row r="1124" spans="1:2" x14ac:dyDescent="0.2">
      <c r="A1124" s="68">
        <v>40823</v>
      </c>
      <c r="B1124" s="67">
        <v>2.34</v>
      </c>
    </row>
    <row r="1125" spans="1:2" x14ac:dyDescent="0.2">
      <c r="A1125" s="68">
        <v>40826</v>
      </c>
      <c r="B1125" s="67">
        <v>2.34</v>
      </c>
    </row>
    <row r="1126" spans="1:2" x14ac:dyDescent="0.2">
      <c r="A1126" s="68">
        <v>40827</v>
      </c>
      <c r="B1126" s="67">
        <v>2.4</v>
      </c>
    </row>
    <row r="1127" spans="1:2" x14ac:dyDescent="0.2">
      <c r="A1127" s="68">
        <v>40828</v>
      </c>
      <c r="B1127" s="67">
        <v>2.42</v>
      </c>
    </row>
    <row r="1128" spans="1:2" x14ac:dyDescent="0.2">
      <c r="A1128" s="68">
        <v>40829</v>
      </c>
      <c r="B1128" s="67">
        <v>2.37</v>
      </c>
    </row>
    <row r="1129" spans="1:2" x14ac:dyDescent="0.2">
      <c r="A1129" s="68">
        <v>40830</v>
      </c>
      <c r="B1129" s="67">
        <v>2.39</v>
      </c>
    </row>
    <row r="1130" spans="1:2" x14ac:dyDescent="0.2">
      <c r="A1130" s="68">
        <v>40833</v>
      </c>
      <c r="B1130" s="67">
        <v>2.33</v>
      </c>
    </row>
    <row r="1131" spans="1:2" x14ac:dyDescent="0.2">
      <c r="A1131" s="68">
        <v>40834</v>
      </c>
      <c r="B1131" s="67">
        <v>2.3199999999999998</v>
      </c>
    </row>
    <row r="1132" spans="1:2" x14ac:dyDescent="0.2">
      <c r="A1132" s="68">
        <v>40835</v>
      </c>
      <c r="B1132" s="67">
        <v>2.31</v>
      </c>
    </row>
    <row r="1133" spans="1:2" x14ac:dyDescent="0.2">
      <c r="A1133" s="68">
        <v>40836</v>
      </c>
      <c r="B1133" s="67">
        <v>2.3199999999999998</v>
      </c>
    </row>
    <row r="1134" spans="1:2" x14ac:dyDescent="0.2">
      <c r="A1134" s="68">
        <v>40837</v>
      </c>
      <c r="B1134" s="67">
        <v>2.2999999999999998</v>
      </c>
    </row>
    <row r="1135" spans="1:2" x14ac:dyDescent="0.2">
      <c r="A1135" s="68">
        <v>40840</v>
      </c>
      <c r="B1135" s="67">
        <v>2.2999999999999998</v>
      </c>
    </row>
    <row r="1136" spans="1:2" x14ac:dyDescent="0.2">
      <c r="A1136" s="68">
        <v>40841</v>
      </c>
      <c r="B1136" s="67">
        <v>2.23</v>
      </c>
    </row>
    <row r="1137" spans="1:2" x14ac:dyDescent="0.2">
      <c r="A1137" s="68">
        <v>40842</v>
      </c>
      <c r="B1137" s="67">
        <v>2.2799999999999998</v>
      </c>
    </row>
    <row r="1138" spans="1:2" x14ac:dyDescent="0.2">
      <c r="A1138" s="68">
        <v>40843</v>
      </c>
      <c r="B1138" s="67">
        <v>2.34</v>
      </c>
    </row>
    <row r="1139" spans="1:2" x14ac:dyDescent="0.2">
      <c r="A1139" s="68">
        <v>40844</v>
      </c>
      <c r="B1139" s="67">
        <v>2.2799999999999998</v>
      </c>
    </row>
    <row r="1140" spans="1:2" x14ac:dyDescent="0.2">
      <c r="A1140" s="68">
        <v>40847</v>
      </c>
      <c r="B1140" s="67">
        <v>2.21</v>
      </c>
    </row>
    <row r="1141" spans="1:2" x14ac:dyDescent="0.2">
      <c r="A1141" s="68">
        <v>40848</v>
      </c>
      <c r="B1141" s="67">
        <v>2.11</v>
      </c>
    </row>
    <row r="1142" spans="1:2" x14ac:dyDescent="0.2">
      <c r="A1142" s="68">
        <v>40849</v>
      </c>
      <c r="B1142" s="67">
        <v>2.13</v>
      </c>
    </row>
    <row r="1143" spans="1:2" x14ac:dyDescent="0.2">
      <c r="A1143" s="68">
        <v>40850</v>
      </c>
      <c r="B1143" s="67">
        <v>2.17</v>
      </c>
    </row>
    <row r="1144" spans="1:2" x14ac:dyDescent="0.2">
      <c r="A1144" s="68">
        <v>40851</v>
      </c>
      <c r="B1144" s="67">
        <v>2.16</v>
      </c>
    </row>
    <row r="1145" spans="1:2" x14ac:dyDescent="0.2">
      <c r="A1145" s="68">
        <v>40854</v>
      </c>
      <c r="B1145" s="67">
        <v>2.12</v>
      </c>
    </row>
    <row r="1146" spans="1:2" x14ac:dyDescent="0.2">
      <c r="A1146" s="68">
        <v>40855</v>
      </c>
      <c r="B1146" s="67">
        <v>2.1800000000000002</v>
      </c>
    </row>
    <row r="1147" spans="1:2" x14ac:dyDescent="0.2">
      <c r="A1147" s="68">
        <v>40856</v>
      </c>
      <c r="B1147" s="67">
        <v>2.14</v>
      </c>
    </row>
    <row r="1148" spans="1:2" x14ac:dyDescent="0.2">
      <c r="A1148" s="68">
        <v>40857</v>
      </c>
      <c r="B1148" s="67">
        <v>2.2000000000000002</v>
      </c>
    </row>
    <row r="1149" spans="1:2" x14ac:dyDescent="0.2">
      <c r="A1149" s="68">
        <v>40858</v>
      </c>
      <c r="B1149" s="67">
        <v>2.2000000000000002</v>
      </c>
    </row>
    <row r="1150" spans="1:2" x14ac:dyDescent="0.2">
      <c r="A1150" s="68">
        <v>40861</v>
      </c>
      <c r="B1150" s="67">
        <v>2.19</v>
      </c>
    </row>
    <row r="1151" spans="1:2" x14ac:dyDescent="0.2">
      <c r="A1151" s="68">
        <v>40862</v>
      </c>
      <c r="B1151" s="67">
        <v>2.21</v>
      </c>
    </row>
    <row r="1152" spans="1:2" x14ac:dyDescent="0.2">
      <c r="A1152" s="68">
        <v>40863</v>
      </c>
      <c r="B1152" s="67">
        <v>2.21</v>
      </c>
    </row>
    <row r="1153" spans="1:2" x14ac:dyDescent="0.2">
      <c r="A1153" s="68">
        <v>40864</v>
      </c>
      <c r="B1153" s="67">
        <v>2.2000000000000002</v>
      </c>
    </row>
    <row r="1154" spans="1:2" x14ac:dyDescent="0.2">
      <c r="A1154" s="68">
        <v>40865</v>
      </c>
      <c r="B1154" s="67">
        <v>2.2400000000000002</v>
      </c>
    </row>
    <row r="1155" spans="1:2" x14ac:dyDescent="0.2">
      <c r="A1155" s="68">
        <v>40868</v>
      </c>
      <c r="B1155" s="67">
        <v>2.2200000000000002</v>
      </c>
    </row>
    <row r="1156" spans="1:2" x14ac:dyDescent="0.2">
      <c r="A1156" s="68">
        <v>40869</v>
      </c>
      <c r="B1156" s="67">
        <v>2.2200000000000002</v>
      </c>
    </row>
    <row r="1157" spans="1:2" x14ac:dyDescent="0.2">
      <c r="A1157" s="68">
        <v>40870</v>
      </c>
      <c r="B1157" s="67">
        <v>2.19</v>
      </c>
    </row>
    <row r="1158" spans="1:2" x14ac:dyDescent="0.2">
      <c r="A1158" s="68">
        <v>40871</v>
      </c>
      <c r="B1158" s="67">
        <v>2.19</v>
      </c>
    </row>
    <row r="1159" spans="1:2" x14ac:dyDescent="0.2">
      <c r="A1159" s="68">
        <v>40872</v>
      </c>
      <c r="B1159" s="67">
        <v>2.2400000000000002</v>
      </c>
    </row>
    <row r="1160" spans="1:2" x14ac:dyDescent="0.2">
      <c r="A1160" s="68">
        <v>40875</v>
      </c>
      <c r="B1160" s="67">
        <v>2.2400000000000002</v>
      </c>
    </row>
    <row r="1161" spans="1:2" x14ac:dyDescent="0.2">
      <c r="A1161" s="68">
        <v>40876</v>
      </c>
      <c r="B1161" s="67">
        <v>2.25</v>
      </c>
    </row>
    <row r="1162" spans="1:2" x14ac:dyDescent="0.2">
      <c r="A1162" s="68">
        <v>40877</v>
      </c>
      <c r="B1162" s="67">
        <v>2.29</v>
      </c>
    </row>
    <row r="1163" spans="1:2" x14ac:dyDescent="0.2">
      <c r="A1163" s="68">
        <v>40878</v>
      </c>
      <c r="B1163" s="67">
        <v>2.37</v>
      </c>
    </row>
    <row r="1164" spans="1:2" x14ac:dyDescent="0.2">
      <c r="A1164" s="68">
        <v>40879</v>
      </c>
      <c r="B1164" s="67">
        <v>2.31</v>
      </c>
    </row>
    <row r="1165" spans="1:2" x14ac:dyDescent="0.2">
      <c r="A1165" s="68">
        <v>40882</v>
      </c>
      <c r="B1165" s="67">
        <v>2.3199999999999998</v>
      </c>
    </row>
    <row r="1166" spans="1:2" x14ac:dyDescent="0.2">
      <c r="A1166" s="68">
        <v>40883</v>
      </c>
      <c r="B1166" s="67">
        <v>2.34</v>
      </c>
    </row>
    <row r="1167" spans="1:2" x14ac:dyDescent="0.2">
      <c r="A1167" s="68">
        <v>40884</v>
      </c>
      <c r="B1167" s="67">
        <v>2.31</v>
      </c>
    </row>
    <row r="1168" spans="1:2" x14ac:dyDescent="0.2">
      <c r="A1168" s="68">
        <v>40885</v>
      </c>
      <c r="B1168" s="67">
        <v>2.2799999999999998</v>
      </c>
    </row>
    <row r="1169" spans="1:2" x14ac:dyDescent="0.2">
      <c r="A1169" s="68">
        <v>40886</v>
      </c>
      <c r="B1169" s="67">
        <v>2.34</v>
      </c>
    </row>
    <row r="1170" spans="1:2" x14ac:dyDescent="0.2">
      <c r="A1170" s="68">
        <v>40889</v>
      </c>
      <c r="B1170" s="67">
        <v>2.33</v>
      </c>
    </row>
    <row r="1171" spans="1:2" x14ac:dyDescent="0.2">
      <c r="A1171" s="68">
        <v>40890</v>
      </c>
      <c r="B1171" s="67">
        <v>2.33</v>
      </c>
    </row>
    <row r="1172" spans="1:2" x14ac:dyDescent="0.2">
      <c r="A1172" s="68">
        <v>40891</v>
      </c>
      <c r="B1172" s="67">
        <v>2.31</v>
      </c>
    </row>
    <row r="1173" spans="1:2" x14ac:dyDescent="0.2">
      <c r="A1173" s="68">
        <v>40892</v>
      </c>
      <c r="B1173" s="67">
        <v>2.33</v>
      </c>
    </row>
    <row r="1174" spans="1:2" x14ac:dyDescent="0.2">
      <c r="A1174" s="68">
        <v>40893</v>
      </c>
      <c r="B1174" s="67">
        <v>2.29</v>
      </c>
    </row>
    <row r="1175" spans="1:2" x14ac:dyDescent="0.2">
      <c r="A1175" s="68">
        <v>40896</v>
      </c>
      <c r="B1175" s="67">
        <v>2.27</v>
      </c>
    </row>
    <row r="1176" spans="1:2" x14ac:dyDescent="0.2">
      <c r="A1176" s="68">
        <v>40897</v>
      </c>
      <c r="B1176" s="67">
        <v>2.3199999999999998</v>
      </c>
    </row>
    <row r="1177" spans="1:2" x14ac:dyDescent="0.2">
      <c r="A1177" s="68">
        <v>40898</v>
      </c>
      <c r="B1177" s="67">
        <v>2.36</v>
      </c>
    </row>
    <row r="1178" spans="1:2" x14ac:dyDescent="0.2">
      <c r="A1178" s="68">
        <v>40899</v>
      </c>
      <c r="B1178" s="67">
        <v>2.36</v>
      </c>
    </row>
    <row r="1179" spans="1:2" x14ac:dyDescent="0.2">
      <c r="A1179" s="68">
        <v>40900</v>
      </c>
      <c r="B1179" s="67">
        <v>2.41</v>
      </c>
    </row>
    <row r="1180" spans="1:2" x14ac:dyDescent="0.2">
      <c r="A1180" s="68">
        <v>40903</v>
      </c>
      <c r="B1180" s="69" t="e">
        <f>NA()</f>
        <v>#N/A</v>
      </c>
    </row>
    <row r="1181" spans="1:2" x14ac:dyDescent="0.2">
      <c r="A1181" s="68">
        <v>40904</v>
      </c>
      <c r="B1181" s="67">
        <v>2.4</v>
      </c>
    </row>
    <row r="1182" spans="1:2" x14ac:dyDescent="0.2">
      <c r="A1182" s="68">
        <v>40905</v>
      </c>
      <c r="B1182" s="67">
        <v>2.33</v>
      </c>
    </row>
    <row r="1183" spans="1:2" x14ac:dyDescent="0.2">
      <c r="A1183" s="68">
        <v>40906</v>
      </c>
      <c r="B1183" s="67">
        <v>2.3199999999999998</v>
      </c>
    </row>
    <row r="1184" spans="1:2" x14ac:dyDescent="0.2">
      <c r="A1184" s="68">
        <v>40907</v>
      </c>
      <c r="B1184" s="67">
        <v>2.29</v>
      </c>
    </row>
    <row r="1185" spans="1:2" x14ac:dyDescent="0.2">
      <c r="A1185" s="68">
        <v>40908</v>
      </c>
      <c r="B1185" s="67">
        <v>2.0699999999999998</v>
      </c>
    </row>
    <row r="1186" spans="1:2" x14ac:dyDescent="0.2">
      <c r="A1186" s="68">
        <v>40910</v>
      </c>
      <c r="B1186" s="69" t="e">
        <f>NA()</f>
        <v>#N/A</v>
      </c>
    </row>
    <row r="1187" spans="1:2" x14ac:dyDescent="0.2">
      <c r="A1187" s="68">
        <v>40911</v>
      </c>
      <c r="B1187" s="67">
        <v>2.13</v>
      </c>
    </row>
    <row r="1188" spans="1:2" x14ac:dyDescent="0.2">
      <c r="A1188" s="68">
        <v>40912</v>
      </c>
      <c r="B1188" s="67">
        <v>2.14</v>
      </c>
    </row>
    <row r="1189" spans="1:2" x14ac:dyDescent="0.2">
      <c r="A1189" s="68">
        <v>40913</v>
      </c>
      <c r="B1189" s="67">
        <v>2.14</v>
      </c>
    </row>
    <row r="1190" spans="1:2" x14ac:dyDescent="0.2">
      <c r="A1190" s="68">
        <v>40914</v>
      </c>
      <c r="B1190" s="67">
        <v>2.12</v>
      </c>
    </row>
    <row r="1191" spans="1:2" x14ac:dyDescent="0.2">
      <c r="A1191" s="68">
        <v>40917</v>
      </c>
      <c r="B1191" s="67">
        <v>2.11</v>
      </c>
    </row>
    <row r="1192" spans="1:2" x14ac:dyDescent="0.2">
      <c r="A1192" s="68">
        <v>40918</v>
      </c>
      <c r="B1192" s="67">
        <v>2.11</v>
      </c>
    </row>
    <row r="1193" spans="1:2" x14ac:dyDescent="0.2">
      <c r="A1193" s="68">
        <v>40919</v>
      </c>
      <c r="B1193" s="67">
        <v>2.08</v>
      </c>
    </row>
    <row r="1194" spans="1:2" x14ac:dyDescent="0.2">
      <c r="A1194" s="68">
        <v>40920</v>
      </c>
      <c r="B1194" s="67">
        <v>2.09</v>
      </c>
    </row>
    <row r="1195" spans="1:2" x14ac:dyDescent="0.2">
      <c r="A1195" s="68">
        <v>40921</v>
      </c>
      <c r="B1195" s="67">
        <v>2.0499999999999998</v>
      </c>
    </row>
    <row r="1196" spans="1:2" x14ac:dyDescent="0.2">
      <c r="A1196" s="68">
        <v>40924</v>
      </c>
      <c r="B1196" s="67">
        <v>2.04</v>
      </c>
    </row>
    <row r="1197" spans="1:2" x14ac:dyDescent="0.2">
      <c r="A1197" s="68">
        <v>40925</v>
      </c>
      <c r="B1197" s="67">
        <v>2.04</v>
      </c>
    </row>
    <row r="1198" spans="1:2" x14ac:dyDescent="0.2">
      <c r="A1198" s="68">
        <v>40926</v>
      </c>
      <c r="B1198" s="67">
        <v>2.06</v>
      </c>
    </row>
    <row r="1199" spans="1:2" x14ac:dyDescent="0.2">
      <c r="A1199" s="68">
        <v>40927</v>
      </c>
      <c r="B1199" s="67">
        <v>2.1</v>
      </c>
    </row>
    <row r="1200" spans="1:2" x14ac:dyDescent="0.2">
      <c r="A1200" s="68">
        <v>40928</v>
      </c>
      <c r="B1200" s="67">
        <v>2.12</v>
      </c>
    </row>
    <row r="1201" spans="1:2" x14ac:dyDescent="0.2">
      <c r="A1201" s="68">
        <v>40931</v>
      </c>
      <c r="B1201" s="67">
        <v>2.14</v>
      </c>
    </row>
    <row r="1202" spans="1:2" x14ac:dyDescent="0.2">
      <c r="A1202" s="68">
        <v>40932</v>
      </c>
      <c r="B1202" s="67">
        <v>2.13</v>
      </c>
    </row>
    <row r="1203" spans="1:2" x14ac:dyDescent="0.2">
      <c r="A1203" s="68">
        <v>40933</v>
      </c>
      <c r="B1203" s="67">
        <v>2.08</v>
      </c>
    </row>
    <row r="1204" spans="1:2" x14ac:dyDescent="0.2">
      <c r="A1204" s="68">
        <v>40934</v>
      </c>
      <c r="B1204" s="67">
        <v>2.0299999999999998</v>
      </c>
    </row>
    <row r="1205" spans="1:2" x14ac:dyDescent="0.2">
      <c r="A1205" s="68">
        <v>40935</v>
      </c>
      <c r="B1205" s="67">
        <v>2.02</v>
      </c>
    </row>
    <row r="1206" spans="1:2" x14ac:dyDescent="0.2">
      <c r="A1206" s="68">
        <v>40938</v>
      </c>
      <c r="B1206" s="67">
        <v>1.98</v>
      </c>
    </row>
    <row r="1207" spans="1:2" x14ac:dyDescent="0.2">
      <c r="A1207" s="68">
        <v>40939</v>
      </c>
      <c r="B1207" s="67">
        <v>1.97</v>
      </c>
    </row>
    <row r="1208" spans="1:2" x14ac:dyDescent="0.2">
      <c r="A1208" s="68">
        <v>40940</v>
      </c>
      <c r="B1208" s="67">
        <v>1.99</v>
      </c>
    </row>
    <row r="1209" spans="1:2" x14ac:dyDescent="0.2">
      <c r="A1209" s="68">
        <v>40941</v>
      </c>
      <c r="B1209" s="67">
        <v>1.99</v>
      </c>
    </row>
    <row r="1210" spans="1:2" x14ac:dyDescent="0.2">
      <c r="A1210" s="68">
        <v>40942</v>
      </c>
      <c r="B1210" s="67">
        <v>2.04</v>
      </c>
    </row>
    <row r="1211" spans="1:2" x14ac:dyDescent="0.2">
      <c r="A1211" s="68">
        <v>40945</v>
      </c>
      <c r="B1211" s="67">
        <v>2</v>
      </c>
    </row>
    <row r="1212" spans="1:2" x14ac:dyDescent="0.2">
      <c r="A1212" s="68">
        <v>40946</v>
      </c>
      <c r="B1212" s="67">
        <v>2.0299999999999998</v>
      </c>
    </row>
    <row r="1213" spans="1:2" x14ac:dyDescent="0.2">
      <c r="A1213" s="68">
        <v>40947</v>
      </c>
      <c r="B1213" s="67">
        <v>2.02</v>
      </c>
    </row>
    <row r="1214" spans="1:2" x14ac:dyDescent="0.2">
      <c r="A1214" s="68">
        <v>40948</v>
      </c>
      <c r="B1214" s="67">
        <v>2.04</v>
      </c>
    </row>
    <row r="1215" spans="1:2" x14ac:dyDescent="0.2">
      <c r="A1215" s="68">
        <v>40949</v>
      </c>
      <c r="B1215" s="67">
        <v>1.99</v>
      </c>
    </row>
    <row r="1216" spans="1:2" x14ac:dyDescent="0.2">
      <c r="A1216" s="68">
        <v>40952</v>
      </c>
      <c r="B1216" s="67">
        <v>2.0099999999999998</v>
      </c>
    </row>
    <row r="1217" spans="1:2" x14ac:dyDescent="0.2">
      <c r="A1217" s="68">
        <v>40953</v>
      </c>
      <c r="B1217" s="67">
        <v>1.98</v>
      </c>
    </row>
    <row r="1218" spans="1:2" x14ac:dyDescent="0.2">
      <c r="A1218" s="68">
        <v>40954</v>
      </c>
      <c r="B1218" s="67">
        <v>1.97</v>
      </c>
    </row>
    <row r="1219" spans="1:2" x14ac:dyDescent="0.2">
      <c r="A1219" s="68">
        <v>40955</v>
      </c>
      <c r="B1219" s="67">
        <v>2.0099999999999998</v>
      </c>
    </row>
    <row r="1220" spans="1:2" x14ac:dyDescent="0.2">
      <c r="A1220" s="68">
        <v>40956</v>
      </c>
      <c r="B1220" s="67">
        <v>2.0099999999999998</v>
      </c>
    </row>
    <row r="1221" spans="1:2" x14ac:dyDescent="0.2">
      <c r="A1221" s="68">
        <v>40959</v>
      </c>
      <c r="B1221" s="67">
        <v>2.0099999999999998</v>
      </c>
    </row>
    <row r="1222" spans="1:2" x14ac:dyDescent="0.2">
      <c r="A1222" s="68">
        <v>40960</v>
      </c>
      <c r="B1222" s="67">
        <v>2.0299999999999998</v>
      </c>
    </row>
    <row r="1223" spans="1:2" x14ac:dyDescent="0.2">
      <c r="A1223" s="68">
        <v>40961</v>
      </c>
      <c r="B1223" s="67">
        <v>2</v>
      </c>
    </row>
    <row r="1224" spans="1:2" x14ac:dyDescent="0.2">
      <c r="A1224" s="68">
        <v>40962</v>
      </c>
      <c r="B1224" s="67">
        <v>1.98</v>
      </c>
    </row>
    <row r="1225" spans="1:2" x14ac:dyDescent="0.2">
      <c r="A1225" s="68">
        <v>40963</v>
      </c>
      <c r="B1225" s="67">
        <v>1.99</v>
      </c>
    </row>
    <row r="1226" spans="1:2" x14ac:dyDescent="0.2">
      <c r="A1226" s="68">
        <v>40966</v>
      </c>
      <c r="B1226" s="67">
        <v>1.95</v>
      </c>
    </row>
    <row r="1227" spans="1:2" x14ac:dyDescent="0.2">
      <c r="A1227" s="68">
        <v>40967</v>
      </c>
      <c r="B1227" s="67">
        <v>1.94</v>
      </c>
    </row>
    <row r="1228" spans="1:2" x14ac:dyDescent="0.2">
      <c r="A1228" s="68">
        <v>40968</v>
      </c>
      <c r="B1228" s="67">
        <v>1.96</v>
      </c>
    </row>
    <row r="1229" spans="1:2" x14ac:dyDescent="0.2">
      <c r="A1229" s="68">
        <v>40969</v>
      </c>
      <c r="B1229" s="67">
        <v>1.99</v>
      </c>
    </row>
    <row r="1230" spans="1:2" x14ac:dyDescent="0.2">
      <c r="A1230" s="68">
        <v>40970</v>
      </c>
      <c r="B1230" s="67">
        <v>1.95</v>
      </c>
    </row>
    <row r="1231" spans="1:2" x14ac:dyDescent="0.2">
      <c r="A1231" s="68">
        <v>40973</v>
      </c>
      <c r="B1231" s="67">
        <v>1.97</v>
      </c>
    </row>
    <row r="1232" spans="1:2" x14ac:dyDescent="0.2">
      <c r="A1232" s="68">
        <v>40974</v>
      </c>
      <c r="B1232" s="67">
        <v>1.95</v>
      </c>
    </row>
    <row r="1233" spans="1:2" x14ac:dyDescent="0.2">
      <c r="A1233" s="68">
        <v>40975</v>
      </c>
      <c r="B1233" s="67">
        <v>1.97</v>
      </c>
    </row>
    <row r="1234" spans="1:2" x14ac:dyDescent="0.2">
      <c r="A1234" s="68">
        <v>40976</v>
      </c>
      <c r="B1234" s="67">
        <v>1.99</v>
      </c>
    </row>
    <row r="1235" spans="1:2" x14ac:dyDescent="0.2">
      <c r="A1235" s="68">
        <v>40977</v>
      </c>
      <c r="B1235" s="67">
        <v>1.99</v>
      </c>
    </row>
    <row r="1236" spans="1:2" x14ac:dyDescent="0.2">
      <c r="A1236" s="68">
        <v>40980</v>
      </c>
      <c r="B1236" s="67">
        <v>1.98</v>
      </c>
    </row>
    <row r="1237" spans="1:2" x14ac:dyDescent="0.2">
      <c r="A1237" s="68">
        <v>40981</v>
      </c>
      <c r="B1237" s="67">
        <v>2.02</v>
      </c>
    </row>
    <row r="1238" spans="1:2" x14ac:dyDescent="0.2">
      <c r="A1238" s="68">
        <v>40982</v>
      </c>
      <c r="B1238" s="67">
        <v>2.14</v>
      </c>
    </row>
    <row r="1239" spans="1:2" x14ac:dyDescent="0.2">
      <c r="A1239" s="68">
        <v>40983</v>
      </c>
      <c r="B1239" s="67">
        <v>2.09</v>
      </c>
    </row>
    <row r="1240" spans="1:2" x14ac:dyDescent="0.2">
      <c r="A1240" s="68">
        <v>40984</v>
      </c>
      <c r="B1240" s="67">
        <v>2.09</v>
      </c>
    </row>
    <row r="1241" spans="1:2" x14ac:dyDescent="0.2">
      <c r="A1241" s="68">
        <v>40987</v>
      </c>
      <c r="B1241" s="67">
        <v>2.15</v>
      </c>
    </row>
    <row r="1242" spans="1:2" x14ac:dyDescent="0.2">
      <c r="A1242" s="68">
        <v>40988</v>
      </c>
      <c r="B1242" s="67">
        <v>2.14</v>
      </c>
    </row>
    <row r="1243" spans="1:2" x14ac:dyDescent="0.2">
      <c r="A1243" s="68">
        <v>40989</v>
      </c>
      <c r="B1243" s="67">
        <v>2.08</v>
      </c>
    </row>
    <row r="1244" spans="1:2" x14ac:dyDescent="0.2">
      <c r="A1244" s="68">
        <v>40990</v>
      </c>
      <c r="B1244" s="67">
        <v>2.0699999999999998</v>
      </c>
    </row>
    <row r="1245" spans="1:2" x14ac:dyDescent="0.2">
      <c r="A1245" s="68">
        <v>40991</v>
      </c>
      <c r="B1245" s="67">
        <v>2.04</v>
      </c>
    </row>
    <row r="1246" spans="1:2" x14ac:dyDescent="0.2">
      <c r="A1246" s="68">
        <v>40994</v>
      </c>
      <c r="B1246" s="67">
        <v>2.04</v>
      </c>
    </row>
    <row r="1247" spans="1:2" x14ac:dyDescent="0.2">
      <c r="A1247" s="68">
        <v>40995</v>
      </c>
      <c r="B1247" s="67">
        <v>2</v>
      </c>
    </row>
    <row r="1248" spans="1:2" x14ac:dyDescent="0.2">
      <c r="A1248" s="68">
        <v>40996</v>
      </c>
      <c r="B1248" s="67">
        <v>2.0099999999999998</v>
      </c>
    </row>
    <row r="1249" spans="1:2" x14ac:dyDescent="0.2">
      <c r="A1249" s="68">
        <v>40997</v>
      </c>
      <c r="B1249" s="67">
        <v>1.98</v>
      </c>
    </row>
    <row r="1250" spans="1:2" x14ac:dyDescent="0.2">
      <c r="A1250" s="68">
        <v>40998</v>
      </c>
      <c r="B1250" s="67">
        <v>2.0099999999999998</v>
      </c>
    </row>
    <row r="1251" spans="1:2" x14ac:dyDescent="0.2">
      <c r="A1251" s="68">
        <v>40999</v>
      </c>
      <c r="B1251" s="67">
        <v>1.97</v>
      </c>
    </row>
    <row r="1252" spans="1:2" x14ac:dyDescent="0.2">
      <c r="A1252" s="68">
        <v>41001</v>
      </c>
      <c r="B1252" s="67">
        <v>1.96</v>
      </c>
    </row>
    <row r="1253" spans="1:2" x14ac:dyDescent="0.2">
      <c r="A1253" s="68">
        <v>41002</v>
      </c>
      <c r="B1253" s="67">
        <v>2.02</v>
      </c>
    </row>
    <row r="1254" spans="1:2" x14ac:dyDescent="0.2">
      <c r="A1254" s="68">
        <v>41003</v>
      </c>
      <c r="B1254" s="67">
        <v>1.99</v>
      </c>
    </row>
    <row r="1255" spans="1:2" x14ac:dyDescent="0.2">
      <c r="A1255" s="68">
        <v>41004</v>
      </c>
      <c r="B1255" s="67">
        <v>1.96</v>
      </c>
    </row>
    <row r="1256" spans="1:2" x14ac:dyDescent="0.2">
      <c r="A1256" s="68">
        <v>41005</v>
      </c>
      <c r="B1256" s="69" t="e">
        <f>NA()</f>
        <v>#N/A</v>
      </c>
    </row>
    <row r="1257" spans="1:2" x14ac:dyDescent="0.2">
      <c r="A1257" s="68">
        <v>41008</v>
      </c>
      <c r="B1257" s="67">
        <v>1.9</v>
      </c>
    </row>
    <row r="1258" spans="1:2" x14ac:dyDescent="0.2">
      <c r="A1258" s="68">
        <v>41009</v>
      </c>
      <c r="B1258" s="67">
        <v>1.86</v>
      </c>
    </row>
    <row r="1259" spans="1:2" x14ac:dyDescent="0.2">
      <c r="A1259" s="68">
        <v>41010</v>
      </c>
      <c r="B1259" s="67">
        <v>1.9</v>
      </c>
    </row>
    <row r="1260" spans="1:2" x14ac:dyDescent="0.2">
      <c r="A1260" s="68">
        <v>41011</v>
      </c>
      <c r="B1260" s="67">
        <v>1.9</v>
      </c>
    </row>
    <row r="1261" spans="1:2" x14ac:dyDescent="0.2">
      <c r="A1261" s="68">
        <v>41012</v>
      </c>
      <c r="B1261" s="67">
        <v>1.87</v>
      </c>
    </row>
    <row r="1262" spans="1:2" x14ac:dyDescent="0.2">
      <c r="A1262" s="68">
        <v>41015</v>
      </c>
      <c r="B1262" s="67">
        <v>1.86</v>
      </c>
    </row>
    <row r="1263" spans="1:2" x14ac:dyDescent="0.2">
      <c r="A1263" s="68">
        <v>41016</v>
      </c>
      <c r="B1263" s="67">
        <v>1.88</v>
      </c>
    </row>
    <row r="1264" spans="1:2" x14ac:dyDescent="0.2">
      <c r="A1264" s="68">
        <v>41017</v>
      </c>
      <c r="B1264" s="67">
        <v>1.87</v>
      </c>
    </row>
    <row r="1265" spans="1:2" x14ac:dyDescent="0.2">
      <c r="A1265" s="68">
        <v>41018</v>
      </c>
      <c r="B1265" s="67">
        <v>1.86</v>
      </c>
    </row>
    <row r="1266" spans="1:2" x14ac:dyDescent="0.2">
      <c r="A1266" s="68">
        <v>41019</v>
      </c>
      <c r="B1266" s="67">
        <v>1.88</v>
      </c>
    </row>
    <row r="1267" spans="1:2" x14ac:dyDescent="0.2">
      <c r="A1267" s="68">
        <v>41022</v>
      </c>
      <c r="B1267" s="67">
        <v>1.86</v>
      </c>
    </row>
    <row r="1268" spans="1:2" x14ac:dyDescent="0.2">
      <c r="A1268" s="68">
        <v>41023</v>
      </c>
      <c r="B1268" s="67">
        <v>1.9</v>
      </c>
    </row>
    <row r="1269" spans="1:2" x14ac:dyDescent="0.2">
      <c r="A1269" s="68">
        <v>41024</v>
      </c>
      <c r="B1269" s="67">
        <v>1.93</v>
      </c>
    </row>
    <row r="1270" spans="1:2" x14ac:dyDescent="0.2">
      <c r="A1270" s="68">
        <v>41025</v>
      </c>
      <c r="B1270" s="67">
        <v>1.91</v>
      </c>
    </row>
    <row r="1271" spans="1:2" x14ac:dyDescent="0.2">
      <c r="A1271" s="68">
        <v>41026</v>
      </c>
      <c r="B1271" s="67">
        <v>1.91</v>
      </c>
    </row>
    <row r="1272" spans="1:2" x14ac:dyDescent="0.2">
      <c r="A1272" s="68">
        <v>41029</v>
      </c>
      <c r="B1272" s="67">
        <v>1.9</v>
      </c>
    </row>
    <row r="1273" spans="1:2" x14ac:dyDescent="0.2">
      <c r="A1273" s="68">
        <v>41030</v>
      </c>
      <c r="B1273" s="67">
        <v>1.92</v>
      </c>
    </row>
    <row r="1274" spans="1:2" x14ac:dyDescent="0.2">
      <c r="A1274" s="68">
        <v>41031</v>
      </c>
      <c r="B1274" s="67">
        <v>1.91</v>
      </c>
    </row>
    <row r="1275" spans="1:2" x14ac:dyDescent="0.2">
      <c r="A1275" s="68">
        <v>41032</v>
      </c>
      <c r="B1275" s="67">
        <v>1.9</v>
      </c>
    </row>
    <row r="1276" spans="1:2" x14ac:dyDescent="0.2">
      <c r="A1276" s="68">
        <v>41033</v>
      </c>
      <c r="B1276" s="67">
        <v>1.88</v>
      </c>
    </row>
    <row r="1277" spans="1:2" x14ac:dyDescent="0.2">
      <c r="A1277" s="68">
        <v>41036</v>
      </c>
      <c r="B1277" s="67">
        <v>1.88</v>
      </c>
    </row>
    <row r="1278" spans="1:2" x14ac:dyDescent="0.2">
      <c r="A1278" s="68">
        <v>41037</v>
      </c>
      <c r="B1278" s="67">
        <v>1.86</v>
      </c>
    </row>
    <row r="1279" spans="1:2" x14ac:dyDescent="0.2">
      <c r="A1279" s="68">
        <v>41038</v>
      </c>
      <c r="B1279" s="67">
        <v>1.87</v>
      </c>
    </row>
    <row r="1280" spans="1:2" x14ac:dyDescent="0.2">
      <c r="A1280" s="68">
        <v>41039</v>
      </c>
      <c r="B1280" s="67">
        <v>1.88</v>
      </c>
    </row>
    <row r="1281" spans="1:2" x14ac:dyDescent="0.2">
      <c r="A1281" s="68">
        <v>41040</v>
      </c>
      <c r="B1281" s="67">
        <v>1.86</v>
      </c>
    </row>
    <row r="1282" spans="1:2" x14ac:dyDescent="0.2">
      <c r="A1282" s="68">
        <v>41043</v>
      </c>
      <c r="B1282" s="67">
        <v>1.85</v>
      </c>
    </row>
    <row r="1283" spans="1:2" x14ac:dyDescent="0.2">
      <c r="A1283" s="68">
        <v>41044</v>
      </c>
      <c r="B1283" s="67">
        <v>1.86</v>
      </c>
    </row>
    <row r="1284" spans="1:2" x14ac:dyDescent="0.2">
      <c r="A1284" s="68">
        <v>41045</v>
      </c>
      <c r="B1284" s="67">
        <v>1.87</v>
      </c>
    </row>
    <row r="1285" spans="1:2" x14ac:dyDescent="0.2">
      <c r="A1285" s="68">
        <v>41046</v>
      </c>
      <c r="B1285" s="67">
        <v>1.85</v>
      </c>
    </row>
    <row r="1286" spans="1:2" x14ac:dyDescent="0.2">
      <c r="A1286" s="68">
        <v>41047</v>
      </c>
      <c r="B1286" s="67">
        <v>1.87</v>
      </c>
    </row>
    <row r="1287" spans="1:2" x14ac:dyDescent="0.2">
      <c r="A1287" s="68">
        <v>41050</v>
      </c>
      <c r="B1287" s="67">
        <v>1.88</v>
      </c>
    </row>
    <row r="1288" spans="1:2" x14ac:dyDescent="0.2">
      <c r="A1288" s="68">
        <v>41051</v>
      </c>
      <c r="B1288" s="67">
        <v>1.92</v>
      </c>
    </row>
    <row r="1289" spans="1:2" x14ac:dyDescent="0.2">
      <c r="A1289" s="68">
        <v>41052</v>
      </c>
      <c r="B1289" s="67">
        <v>1.88</v>
      </c>
    </row>
    <row r="1290" spans="1:2" x14ac:dyDescent="0.2">
      <c r="A1290" s="68">
        <v>41053</v>
      </c>
      <c r="B1290" s="67">
        <v>1.91</v>
      </c>
    </row>
    <row r="1291" spans="1:2" x14ac:dyDescent="0.2">
      <c r="A1291" s="68">
        <v>41054</v>
      </c>
      <c r="B1291" s="67">
        <v>1.9</v>
      </c>
    </row>
    <row r="1292" spans="1:2" x14ac:dyDescent="0.2">
      <c r="A1292" s="68">
        <v>41057</v>
      </c>
      <c r="B1292" s="67">
        <v>1.89</v>
      </c>
    </row>
    <row r="1293" spans="1:2" x14ac:dyDescent="0.2">
      <c r="A1293" s="68">
        <v>41058</v>
      </c>
      <c r="B1293" s="67">
        <v>1.88</v>
      </c>
    </row>
    <row r="1294" spans="1:2" x14ac:dyDescent="0.2">
      <c r="A1294" s="68">
        <v>41059</v>
      </c>
      <c r="B1294" s="67">
        <v>1.83</v>
      </c>
    </row>
    <row r="1295" spans="1:2" x14ac:dyDescent="0.2">
      <c r="A1295" s="68">
        <v>41060</v>
      </c>
      <c r="B1295" s="67">
        <v>1.87</v>
      </c>
    </row>
    <row r="1296" spans="1:2" x14ac:dyDescent="0.2">
      <c r="A1296" s="68">
        <v>41061</v>
      </c>
      <c r="B1296" s="67">
        <v>1.83</v>
      </c>
    </row>
    <row r="1297" spans="1:2" x14ac:dyDescent="0.2">
      <c r="A1297" s="68">
        <v>41064</v>
      </c>
      <c r="B1297" s="67">
        <v>1.86</v>
      </c>
    </row>
    <row r="1298" spans="1:2" x14ac:dyDescent="0.2">
      <c r="A1298" s="68">
        <v>41065</v>
      </c>
      <c r="B1298" s="67">
        <v>1.86</v>
      </c>
    </row>
    <row r="1299" spans="1:2" x14ac:dyDescent="0.2">
      <c r="A1299" s="68">
        <v>41066</v>
      </c>
      <c r="B1299" s="67">
        <v>1.91</v>
      </c>
    </row>
    <row r="1300" spans="1:2" x14ac:dyDescent="0.2">
      <c r="A1300" s="68">
        <v>41067</v>
      </c>
      <c r="B1300" s="67">
        <v>1.9</v>
      </c>
    </row>
    <row r="1301" spans="1:2" x14ac:dyDescent="0.2">
      <c r="A1301" s="68">
        <v>41068</v>
      </c>
      <c r="B1301" s="67">
        <v>1.89</v>
      </c>
    </row>
    <row r="1302" spans="1:2" x14ac:dyDescent="0.2">
      <c r="A1302" s="68">
        <v>41071</v>
      </c>
      <c r="B1302" s="67">
        <v>1.87</v>
      </c>
    </row>
    <row r="1303" spans="1:2" x14ac:dyDescent="0.2">
      <c r="A1303" s="68">
        <v>41072</v>
      </c>
      <c r="B1303" s="67">
        <v>1.92</v>
      </c>
    </row>
    <row r="1304" spans="1:2" x14ac:dyDescent="0.2">
      <c r="A1304" s="68">
        <v>41073</v>
      </c>
      <c r="B1304" s="67">
        <v>1.89</v>
      </c>
    </row>
    <row r="1305" spans="1:2" x14ac:dyDescent="0.2">
      <c r="A1305" s="68">
        <v>41074</v>
      </c>
      <c r="B1305" s="67">
        <v>1.89</v>
      </c>
    </row>
    <row r="1306" spans="1:2" x14ac:dyDescent="0.2">
      <c r="A1306" s="68">
        <v>41075</v>
      </c>
      <c r="B1306" s="67">
        <v>1.85</v>
      </c>
    </row>
    <row r="1307" spans="1:2" x14ac:dyDescent="0.2">
      <c r="A1307" s="68">
        <v>41078</v>
      </c>
      <c r="B1307" s="67">
        <v>1.86</v>
      </c>
    </row>
    <row r="1308" spans="1:2" x14ac:dyDescent="0.2">
      <c r="A1308" s="68">
        <v>41079</v>
      </c>
      <c r="B1308" s="67">
        <v>1.88</v>
      </c>
    </row>
    <row r="1309" spans="1:2" x14ac:dyDescent="0.2">
      <c r="A1309" s="68">
        <v>41080</v>
      </c>
      <c r="B1309" s="67">
        <v>1.89</v>
      </c>
    </row>
    <row r="1310" spans="1:2" x14ac:dyDescent="0.2">
      <c r="A1310" s="68">
        <v>41081</v>
      </c>
      <c r="B1310" s="67">
        <v>1.87</v>
      </c>
    </row>
    <row r="1311" spans="1:2" x14ac:dyDescent="0.2">
      <c r="A1311" s="68">
        <v>41082</v>
      </c>
      <c r="B1311" s="67">
        <v>1.9</v>
      </c>
    </row>
    <row r="1312" spans="1:2" x14ac:dyDescent="0.2">
      <c r="A1312" s="68">
        <v>41085</v>
      </c>
      <c r="B1312" s="67">
        <v>1.85</v>
      </c>
    </row>
    <row r="1313" spans="1:2" x14ac:dyDescent="0.2">
      <c r="A1313" s="68">
        <v>41086</v>
      </c>
      <c r="B1313" s="67">
        <v>1.87</v>
      </c>
    </row>
    <row r="1314" spans="1:2" x14ac:dyDescent="0.2">
      <c r="A1314" s="68">
        <v>41087</v>
      </c>
      <c r="B1314" s="67">
        <v>1.86</v>
      </c>
    </row>
    <row r="1315" spans="1:2" x14ac:dyDescent="0.2">
      <c r="A1315" s="68">
        <v>41088</v>
      </c>
      <c r="B1315" s="67">
        <v>1.83</v>
      </c>
    </row>
    <row r="1316" spans="1:2" x14ac:dyDescent="0.2">
      <c r="A1316" s="68">
        <v>41089</v>
      </c>
      <c r="B1316" s="67">
        <v>1.85</v>
      </c>
    </row>
    <row r="1317" spans="1:2" x14ac:dyDescent="0.2">
      <c r="A1317" s="68">
        <v>41090</v>
      </c>
      <c r="B1317" s="67">
        <v>1.85</v>
      </c>
    </row>
    <row r="1318" spans="1:2" x14ac:dyDescent="0.2">
      <c r="A1318" s="68">
        <v>41092</v>
      </c>
      <c r="B1318" s="67">
        <v>1.8</v>
      </c>
    </row>
    <row r="1319" spans="1:2" x14ac:dyDescent="0.2">
      <c r="A1319" s="68">
        <v>41093</v>
      </c>
      <c r="B1319" s="67">
        <v>1.82</v>
      </c>
    </row>
    <row r="1320" spans="1:2" x14ac:dyDescent="0.2">
      <c r="A1320" s="68">
        <v>41094</v>
      </c>
      <c r="B1320" s="67">
        <v>1.82</v>
      </c>
    </row>
    <row r="1321" spans="1:2" x14ac:dyDescent="0.2">
      <c r="A1321" s="68">
        <v>41095</v>
      </c>
      <c r="B1321" s="67">
        <v>1.8</v>
      </c>
    </row>
    <row r="1322" spans="1:2" x14ac:dyDescent="0.2">
      <c r="A1322" s="68">
        <v>41096</v>
      </c>
      <c r="B1322" s="67">
        <v>1.77</v>
      </c>
    </row>
    <row r="1323" spans="1:2" x14ac:dyDescent="0.2">
      <c r="A1323" s="68">
        <v>41099</v>
      </c>
      <c r="B1323" s="67">
        <v>1.75</v>
      </c>
    </row>
    <row r="1324" spans="1:2" x14ac:dyDescent="0.2">
      <c r="A1324" s="68">
        <v>41100</v>
      </c>
      <c r="B1324" s="67">
        <v>1.75</v>
      </c>
    </row>
    <row r="1325" spans="1:2" x14ac:dyDescent="0.2">
      <c r="A1325" s="68">
        <v>41101</v>
      </c>
      <c r="B1325" s="67">
        <v>1.73</v>
      </c>
    </row>
    <row r="1326" spans="1:2" x14ac:dyDescent="0.2">
      <c r="A1326" s="68">
        <v>41102</v>
      </c>
      <c r="B1326" s="67">
        <v>1.72</v>
      </c>
    </row>
    <row r="1327" spans="1:2" x14ac:dyDescent="0.2">
      <c r="A1327" s="68">
        <v>41103</v>
      </c>
      <c r="B1327" s="67">
        <v>1.72</v>
      </c>
    </row>
    <row r="1328" spans="1:2" x14ac:dyDescent="0.2">
      <c r="A1328" s="68">
        <v>41106</v>
      </c>
      <c r="B1328" s="67">
        <v>1.67</v>
      </c>
    </row>
    <row r="1329" spans="1:2" x14ac:dyDescent="0.2">
      <c r="A1329" s="68">
        <v>41107</v>
      </c>
      <c r="B1329" s="67">
        <v>1.69</v>
      </c>
    </row>
    <row r="1330" spans="1:2" x14ac:dyDescent="0.2">
      <c r="A1330" s="68">
        <v>41108</v>
      </c>
      <c r="B1330" s="67">
        <v>1.66</v>
      </c>
    </row>
    <row r="1331" spans="1:2" x14ac:dyDescent="0.2">
      <c r="A1331" s="68">
        <v>41109</v>
      </c>
      <c r="B1331" s="67">
        <v>1.67</v>
      </c>
    </row>
    <row r="1332" spans="1:2" x14ac:dyDescent="0.2">
      <c r="A1332" s="68">
        <v>41110</v>
      </c>
      <c r="B1332" s="67">
        <v>1.64</v>
      </c>
    </row>
    <row r="1333" spans="1:2" x14ac:dyDescent="0.2">
      <c r="A1333" s="68">
        <v>41113</v>
      </c>
      <c r="B1333" s="67">
        <v>1.62</v>
      </c>
    </row>
    <row r="1334" spans="1:2" x14ac:dyDescent="0.2">
      <c r="A1334" s="68">
        <v>41114</v>
      </c>
      <c r="B1334" s="67">
        <v>1.61</v>
      </c>
    </row>
    <row r="1335" spans="1:2" x14ac:dyDescent="0.2">
      <c r="A1335" s="68">
        <v>41115</v>
      </c>
      <c r="B1335" s="67">
        <v>1.61</v>
      </c>
    </row>
    <row r="1336" spans="1:2" x14ac:dyDescent="0.2">
      <c r="A1336" s="68">
        <v>41116</v>
      </c>
      <c r="B1336" s="67">
        <v>1.63</v>
      </c>
    </row>
    <row r="1337" spans="1:2" x14ac:dyDescent="0.2">
      <c r="A1337" s="68">
        <v>41117</v>
      </c>
      <c r="B1337" s="67">
        <v>1.67</v>
      </c>
    </row>
    <row r="1338" spans="1:2" x14ac:dyDescent="0.2">
      <c r="A1338" s="68">
        <v>41120</v>
      </c>
      <c r="B1338" s="67">
        <v>1.63</v>
      </c>
    </row>
    <row r="1339" spans="1:2" x14ac:dyDescent="0.2">
      <c r="A1339" s="68">
        <v>41121</v>
      </c>
      <c r="B1339" s="67">
        <v>1.61</v>
      </c>
    </row>
    <row r="1340" spans="1:2" x14ac:dyDescent="0.2">
      <c r="A1340" s="68">
        <v>41122</v>
      </c>
      <c r="B1340" s="67">
        <v>1.62</v>
      </c>
    </row>
    <row r="1341" spans="1:2" x14ac:dyDescent="0.2">
      <c r="A1341" s="68">
        <v>41123</v>
      </c>
      <c r="B1341" s="67">
        <v>1.61</v>
      </c>
    </row>
    <row r="1342" spans="1:2" x14ac:dyDescent="0.2">
      <c r="A1342" s="68">
        <v>41124</v>
      </c>
      <c r="B1342" s="67">
        <v>1.65</v>
      </c>
    </row>
    <row r="1343" spans="1:2" x14ac:dyDescent="0.2">
      <c r="A1343" s="68">
        <v>41127</v>
      </c>
      <c r="B1343" s="67">
        <v>1.64</v>
      </c>
    </row>
    <row r="1344" spans="1:2" x14ac:dyDescent="0.2">
      <c r="A1344" s="68">
        <v>41128</v>
      </c>
      <c r="B1344" s="67">
        <v>1.68</v>
      </c>
    </row>
    <row r="1345" spans="1:2" x14ac:dyDescent="0.2">
      <c r="A1345" s="68">
        <v>41129</v>
      </c>
      <c r="B1345" s="67">
        <v>1.7</v>
      </c>
    </row>
    <row r="1346" spans="1:2" x14ac:dyDescent="0.2">
      <c r="A1346" s="68">
        <v>41130</v>
      </c>
      <c r="B1346" s="67">
        <v>1.7</v>
      </c>
    </row>
    <row r="1347" spans="1:2" x14ac:dyDescent="0.2">
      <c r="A1347" s="68">
        <v>41131</v>
      </c>
      <c r="B1347" s="67">
        <v>1.68</v>
      </c>
    </row>
    <row r="1348" spans="1:2" x14ac:dyDescent="0.2">
      <c r="A1348" s="68">
        <v>41134</v>
      </c>
      <c r="B1348" s="67">
        <v>1.68</v>
      </c>
    </row>
    <row r="1349" spans="1:2" x14ac:dyDescent="0.2">
      <c r="A1349" s="68">
        <v>41135</v>
      </c>
      <c r="B1349" s="67">
        <v>1.71</v>
      </c>
    </row>
    <row r="1350" spans="1:2" x14ac:dyDescent="0.2">
      <c r="A1350" s="68">
        <v>41136</v>
      </c>
      <c r="B1350" s="67">
        <v>1.75</v>
      </c>
    </row>
    <row r="1351" spans="1:2" x14ac:dyDescent="0.2">
      <c r="A1351" s="68">
        <v>41137</v>
      </c>
      <c r="B1351" s="67">
        <v>1.75</v>
      </c>
    </row>
    <row r="1352" spans="1:2" x14ac:dyDescent="0.2">
      <c r="A1352" s="68">
        <v>41138</v>
      </c>
      <c r="B1352" s="67">
        <v>1.74</v>
      </c>
    </row>
    <row r="1353" spans="1:2" x14ac:dyDescent="0.2">
      <c r="A1353" s="68">
        <v>41141</v>
      </c>
      <c r="B1353" s="67">
        <v>1.73</v>
      </c>
    </row>
    <row r="1354" spans="1:2" x14ac:dyDescent="0.2">
      <c r="A1354" s="68">
        <v>41142</v>
      </c>
      <c r="B1354" s="67">
        <v>1.73</v>
      </c>
    </row>
    <row r="1355" spans="1:2" x14ac:dyDescent="0.2">
      <c r="A1355" s="68">
        <v>41143</v>
      </c>
      <c r="B1355" s="67">
        <v>1.68</v>
      </c>
    </row>
    <row r="1356" spans="1:2" x14ac:dyDescent="0.2">
      <c r="A1356" s="68">
        <v>41144</v>
      </c>
      <c r="B1356" s="67">
        <v>1.65</v>
      </c>
    </row>
    <row r="1357" spans="1:2" x14ac:dyDescent="0.2">
      <c r="A1357" s="68">
        <v>41145</v>
      </c>
      <c r="B1357" s="67">
        <v>1.66</v>
      </c>
    </row>
    <row r="1358" spans="1:2" x14ac:dyDescent="0.2">
      <c r="A1358" s="68">
        <v>41148</v>
      </c>
      <c r="B1358" s="67">
        <v>1.65</v>
      </c>
    </row>
    <row r="1359" spans="1:2" x14ac:dyDescent="0.2">
      <c r="A1359" s="68">
        <v>41149</v>
      </c>
      <c r="B1359" s="67">
        <v>1.63</v>
      </c>
    </row>
    <row r="1360" spans="1:2" x14ac:dyDescent="0.2">
      <c r="A1360" s="68">
        <v>41150</v>
      </c>
      <c r="B1360" s="67">
        <v>1.64</v>
      </c>
    </row>
    <row r="1361" spans="1:2" x14ac:dyDescent="0.2">
      <c r="A1361" s="68">
        <v>41151</v>
      </c>
      <c r="B1361" s="67">
        <v>1.62</v>
      </c>
    </row>
    <row r="1362" spans="1:2" x14ac:dyDescent="0.2">
      <c r="A1362" s="68">
        <v>41152</v>
      </c>
      <c r="B1362" s="67">
        <v>1.59</v>
      </c>
    </row>
    <row r="1363" spans="1:2" x14ac:dyDescent="0.2">
      <c r="A1363" s="68">
        <v>41155</v>
      </c>
      <c r="B1363" s="67">
        <v>1.58</v>
      </c>
    </row>
    <row r="1364" spans="1:2" x14ac:dyDescent="0.2">
      <c r="A1364" s="68">
        <v>41156</v>
      </c>
      <c r="B1364" s="67">
        <v>1.59</v>
      </c>
    </row>
    <row r="1365" spans="1:2" x14ac:dyDescent="0.2">
      <c r="A1365" s="68">
        <v>41157</v>
      </c>
      <c r="B1365" s="67">
        <v>1.6</v>
      </c>
    </row>
    <row r="1366" spans="1:2" x14ac:dyDescent="0.2">
      <c r="A1366" s="68">
        <v>41158</v>
      </c>
      <c r="B1366" s="67">
        <v>1.65</v>
      </c>
    </row>
    <row r="1367" spans="1:2" x14ac:dyDescent="0.2">
      <c r="A1367" s="68">
        <v>41159</v>
      </c>
      <c r="B1367" s="67">
        <v>1.63</v>
      </c>
    </row>
    <row r="1368" spans="1:2" x14ac:dyDescent="0.2">
      <c r="A1368" s="68">
        <v>41162</v>
      </c>
      <c r="B1368" s="67">
        <v>1.64</v>
      </c>
    </row>
    <row r="1369" spans="1:2" x14ac:dyDescent="0.2">
      <c r="A1369" s="68">
        <v>41163</v>
      </c>
      <c r="B1369" s="67">
        <v>1.63</v>
      </c>
    </row>
    <row r="1370" spans="1:2" x14ac:dyDescent="0.2">
      <c r="A1370" s="68">
        <v>41164</v>
      </c>
      <c r="B1370" s="67">
        <v>1.66</v>
      </c>
    </row>
    <row r="1371" spans="1:2" x14ac:dyDescent="0.2">
      <c r="A1371" s="68">
        <v>41165</v>
      </c>
      <c r="B1371" s="67">
        <v>1.65</v>
      </c>
    </row>
    <row r="1372" spans="1:2" x14ac:dyDescent="0.2">
      <c r="A1372" s="68">
        <v>41166</v>
      </c>
      <c r="B1372" s="67">
        <v>1.66</v>
      </c>
    </row>
    <row r="1373" spans="1:2" x14ac:dyDescent="0.2">
      <c r="A1373" s="68">
        <v>41169</v>
      </c>
      <c r="B1373" s="67">
        <v>1.65</v>
      </c>
    </row>
    <row r="1374" spans="1:2" x14ac:dyDescent="0.2">
      <c r="A1374" s="68">
        <v>41170</v>
      </c>
      <c r="B1374" s="67">
        <v>1.64</v>
      </c>
    </row>
    <row r="1375" spans="1:2" x14ac:dyDescent="0.2">
      <c r="A1375" s="68">
        <v>41171</v>
      </c>
      <c r="B1375" s="67">
        <v>1.62</v>
      </c>
    </row>
    <row r="1376" spans="1:2" x14ac:dyDescent="0.2">
      <c r="A1376" s="68">
        <v>41172</v>
      </c>
      <c r="B1376" s="67">
        <v>1.61</v>
      </c>
    </row>
    <row r="1377" spans="1:2" x14ac:dyDescent="0.2">
      <c r="A1377" s="68">
        <v>41173</v>
      </c>
      <c r="B1377" s="67">
        <v>1.6</v>
      </c>
    </row>
    <row r="1378" spans="1:2" x14ac:dyDescent="0.2">
      <c r="A1378" s="68">
        <v>41176</v>
      </c>
      <c r="B1378" s="67">
        <v>1.58</v>
      </c>
    </row>
    <row r="1379" spans="1:2" x14ac:dyDescent="0.2">
      <c r="A1379" s="68">
        <v>41177</v>
      </c>
      <c r="B1379" s="67">
        <v>1.57</v>
      </c>
    </row>
    <row r="1380" spans="1:2" x14ac:dyDescent="0.2">
      <c r="A1380" s="68">
        <v>41178</v>
      </c>
      <c r="B1380" s="67">
        <v>1.55</v>
      </c>
    </row>
    <row r="1381" spans="1:2" x14ac:dyDescent="0.2">
      <c r="A1381" s="68">
        <v>41179</v>
      </c>
      <c r="B1381" s="67">
        <v>1.55</v>
      </c>
    </row>
    <row r="1382" spans="1:2" x14ac:dyDescent="0.2">
      <c r="A1382" s="68">
        <v>41180</v>
      </c>
      <c r="B1382" s="67">
        <v>1.53</v>
      </c>
    </row>
    <row r="1383" spans="1:2" x14ac:dyDescent="0.2">
      <c r="A1383" s="68">
        <v>41182</v>
      </c>
      <c r="B1383" s="67">
        <v>1.57</v>
      </c>
    </row>
    <row r="1384" spans="1:2" x14ac:dyDescent="0.2">
      <c r="A1384" s="68">
        <v>41183</v>
      </c>
      <c r="B1384" s="67">
        <v>1.57</v>
      </c>
    </row>
    <row r="1385" spans="1:2" x14ac:dyDescent="0.2">
      <c r="A1385" s="68">
        <v>41184</v>
      </c>
      <c r="B1385" s="67">
        <v>1.56</v>
      </c>
    </row>
    <row r="1386" spans="1:2" x14ac:dyDescent="0.2">
      <c r="A1386" s="68">
        <v>41185</v>
      </c>
      <c r="B1386" s="67">
        <v>1.56</v>
      </c>
    </row>
    <row r="1387" spans="1:2" x14ac:dyDescent="0.2">
      <c r="A1387" s="68">
        <v>41186</v>
      </c>
      <c r="B1387" s="67">
        <v>1.58</v>
      </c>
    </row>
    <row r="1388" spans="1:2" x14ac:dyDescent="0.2">
      <c r="A1388" s="68">
        <v>41187</v>
      </c>
      <c r="B1388" s="67">
        <v>1.62</v>
      </c>
    </row>
    <row r="1389" spans="1:2" x14ac:dyDescent="0.2">
      <c r="A1389" s="68">
        <v>41190</v>
      </c>
      <c r="B1389" s="67">
        <v>1.61</v>
      </c>
    </row>
    <row r="1390" spans="1:2" x14ac:dyDescent="0.2">
      <c r="A1390" s="68">
        <v>41191</v>
      </c>
      <c r="B1390" s="67">
        <v>1.6</v>
      </c>
    </row>
    <row r="1391" spans="1:2" x14ac:dyDescent="0.2">
      <c r="A1391" s="68">
        <v>41192</v>
      </c>
      <c r="B1391" s="67">
        <v>1.59</v>
      </c>
    </row>
    <row r="1392" spans="1:2" x14ac:dyDescent="0.2">
      <c r="A1392" s="68">
        <v>41193</v>
      </c>
      <c r="B1392" s="67">
        <v>1.58</v>
      </c>
    </row>
    <row r="1393" spans="1:2" x14ac:dyDescent="0.2">
      <c r="A1393" s="68">
        <v>41194</v>
      </c>
      <c r="B1393" s="67">
        <v>1.57</v>
      </c>
    </row>
    <row r="1394" spans="1:2" x14ac:dyDescent="0.2">
      <c r="A1394" s="68">
        <v>41197</v>
      </c>
      <c r="B1394" s="67">
        <v>1.57</v>
      </c>
    </row>
    <row r="1395" spans="1:2" x14ac:dyDescent="0.2">
      <c r="A1395" s="68">
        <v>41198</v>
      </c>
      <c r="B1395" s="67">
        <v>1.59</v>
      </c>
    </row>
    <row r="1396" spans="1:2" x14ac:dyDescent="0.2">
      <c r="A1396" s="68">
        <v>41199</v>
      </c>
      <c r="B1396" s="67">
        <v>1.63</v>
      </c>
    </row>
    <row r="1397" spans="1:2" x14ac:dyDescent="0.2">
      <c r="A1397" s="68">
        <v>41200</v>
      </c>
      <c r="B1397" s="67">
        <v>1.63</v>
      </c>
    </row>
    <row r="1398" spans="1:2" x14ac:dyDescent="0.2">
      <c r="A1398" s="68">
        <v>41201</v>
      </c>
      <c r="B1398" s="67">
        <v>1.61</v>
      </c>
    </row>
    <row r="1399" spans="1:2" x14ac:dyDescent="0.2">
      <c r="A1399" s="68">
        <v>41204</v>
      </c>
      <c r="B1399" s="67">
        <v>1.62</v>
      </c>
    </row>
    <row r="1400" spans="1:2" x14ac:dyDescent="0.2">
      <c r="A1400" s="68">
        <v>41205</v>
      </c>
      <c r="B1400" s="67">
        <v>1.6</v>
      </c>
    </row>
    <row r="1401" spans="1:2" x14ac:dyDescent="0.2">
      <c r="A1401" s="68">
        <v>41206</v>
      </c>
      <c r="B1401" s="67">
        <v>1.6</v>
      </c>
    </row>
    <row r="1402" spans="1:2" x14ac:dyDescent="0.2">
      <c r="A1402" s="68">
        <v>41207</v>
      </c>
      <c r="B1402" s="67">
        <v>1.63</v>
      </c>
    </row>
    <row r="1403" spans="1:2" x14ac:dyDescent="0.2">
      <c r="A1403" s="68">
        <v>41208</v>
      </c>
      <c r="B1403" s="67">
        <v>1.59</v>
      </c>
    </row>
    <row r="1404" spans="1:2" x14ac:dyDescent="0.2">
      <c r="A1404" s="68">
        <v>41211</v>
      </c>
      <c r="B1404" s="67">
        <v>1.57</v>
      </c>
    </row>
    <row r="1405" spans="1:2" x14ac:dyDescent="0.2">
      <c r="A1405" s="68">
        <v>41212</v>
      </c>
      <c r="B1405" s="69" t="e">
        <f>NA()</f>
        <v>#N/A</v>
      </c>
    </row>
    <row r="1406" spans="1:2" x14ac:dyDescent="0.2">
      <c r="A1406" s="68">
        <v>41213</v>
      </c>
      <c r="B1406" s="67">
        <v>1.55</v>
      </c>
    </row>
    <row r="1407" spans="1:2" x14ac:dyDescent="0.2">
      <c r="A1407" s="68">
        <v>41214</v>
      </c>
      <c r="B1407" s="67">
        <v>1.56</v>
      </c>
    </row>
    <row r="1408" spans="1:2" x14ac:dyDescent="0.2">
      <c r="A1408" s="68">
        <v>41215</v>
      </c>
      <c r="B1408" s="67">
        <v>1.56</v>
      </c>
    </row>
    <row r="1409" spans="1:2" x14ac:dyDescent="0.2">
      <c r="A1409" s="68">
        <v>41218</v>
      </c>
      <c r="B1409" s="67">
        <v>1.54</v>
      </c>
    </row>
    <row r="1410" spans="1:2" x14ac:dyDescent="0.2">
      <c r="A1410" s="68">
        <v>41219</v>
      </c>
      <c r="B1410" s="67">
        <v>1.57</v>
      </c>
    </row>
    <row r="1411" spans="1:2" x14ac:dyDescent="0.2">
      <c r="A1411" s="68">
        <v>41220</v>
      </c>
      <c r="B1411" s="67">
        <v>1.52</v>
      </c>
    </row>
    <row r="1412" spans="1:2" x14ac:dyDescent="0.2">
      <c r="A1412" s="68">
        <v>41221</v>
      </c>
      <c r="B1412" s="67">
        <v>1.51</v>
      </c>
    </row>
    <row r="1413" spans="1:2" x14ac:dyDescent="0.2">
      <c r="A1413" s="68">
        <v>41222</v>
      </c>
      <c r="B1413" s="67">
        <v>1.51</v>
      </c>
    </row>
    <row r="1414" spans="1:2" x14ac:dyDescent="0.2">
      <c r="A1414" s="68">
        <v>41225</v>
      </c>
      <c r="B1414" s="67">
        <v>1.51</v>
      </c>
    </row>
    <row r="1415" spans="1:2" x14ac:dyDescent="0.2">
      <c r="A1415" s="68">
        <v>41226</v>
      </c>
      <c r="B1415" s="67">
        <v>1.5</v>
      </c>
    </row>
    <row r="1416" spans="1:2" x14ac:dyDescent="0.2">
      <c r="A1416" s="68">
        <v>41227</v>
      </c>
      <c r="B1416" s="67">
        <v>1.5</v>
      </c>
    </row>
    <row r="1417" spans="1:2" x14ac:dyDescent="0.2">
      <c r="A1417" s="68">
        <v>41228</v>
      </c>
      <c r="B1417" s="67">
        <v>1.52</v>
      </c>
    </row>
    <row r="1418" spans="1:2" x14ac:dyDescent="0.2">
      <c r="A1418" s="68">
        <v>41229</v>
      </c>
      <c r="B1418" s="67">
        <v>1.51</v>
      </c>
    </row>
    <row r="1419" spans="1:2" x14ac:dyDescent="0.2">
      <c r="A1419" s="68">
        <v>41232</v>
      </c>
      <c r="B1419" s="67">
        <v>1.53</v>
      </c>
    </row>
    <row r="1420" spans="1:2" x14ac:dyDescent="0.2">
      <c r="A1420" s="68">
        <v>41233</v>
      </c>
      <c r="B1420" s="67">
        <v>1.55</v>
      </c>
    </row>
    <row r="1421" spans="1:2" x14ac:dyDescent="0.2">
      <c r="A1421" s="68">
        <v>41234</v>
      </c>
      <c r="B1421" s="67">
        <v>1.57</v>
      </c>
    </row>
    <row r="1422" spans="1:2" x14ac:dyDescent="0.2">
      <c r="A1422" s="68">
        <v>41235</v>
      </c>
      <c r="B1422" s="67">
        <v>1.57</v>
      </c>
    </row>
    <row r="1423" spans="1:2" x14ac:dyDescent="0.2">
      <c r="A1423" s="68">
        <v>41236</v>
      </c>
      <c r="B1423" s="67">
        <v>1.58</v>
      </c>
    </row>
    <row r="1424" spans="1:2" x14ac:dyDescent="0.2">
      <c r="A1424" s="68">
        <v>41239</v>
      </c>
      <c r="B1424" s="67">
        <v>1.56</v>
      </c>
    </row>
    <row r="1425" spans="1:2" x14ac:dyDescent="0.2">
      <c r="A1425" s="68">
        <v>41240</v>
      </c>
      <c r="B1425" s="67">
        <v>1.55</v>
      </c>
    </row>
    <row r="1426" spans="1:2" x14ac:dyDescent="0.2">
      <c r="A1426" s="68">
        <v>41241</v>
      </c>
      <c r="B1426" s="67">
        <v>1.53</v>
      </c>
    </row>
    <row r="1427" spans="1:2" x14ac:dyDescent="0.2">
      <c r="A1427" s="68">
        <v>41242</v>
      </c>
      <c r="B1427" s="67">
        <v>1.53</v>
      </c>
    </row>
    <row r="1428" spans="1:2" x14ac:dyDescent="0.2">
      <c r="A1428" s="68">
        <v>41243</v>
      </c>
      <c r="B1428" s="67">
        <v>1.53</v>
      </c>
    </row>
    <row r="1429" spans="1:2" x14ac:dyDescent="0.2">
      <c r="A1429" s="68">
        <v>41246</v>
      </c>
      <c r="B1429" s="67">
        <v>1.53</v>
      </c>
    </row>
    <row r="1430" spans="1:2" x14ac:dyDescent="0.2">
      <c r="A1430" s="68">
        <v>41247</v>
      </c>
      <c r="B1430" s="67">
        <v>1.53</v>
      </c>
    </row>
    <row r="1431" spans="1:2" x14ac:dyDescent="0.2">
      <c r="A1431" s="68">
        <v>41248</v>
      </c>
      <c r="B1431" s="67">
        <v>1.52</v>
      </c>
    </row>
    <row r="1432" spans="1:2" x14ac:dyDescent="0.2">
      <c r="A1432" s="68">
        <v>41249</v>
      </c>
      <c r="B1432" s="67">
        <v>1.51</v>
      </c>
    </row>
    <row r="1433" spans="1:2" x14ac:dyDescent="0.2">
      <c r="A1433" s="68">
        <v>41250</v>
      </c>
      <c r="B1433" s="67">
        <v>1.53</v>
      </c>
    </row>
    <row r="1434" spans="1:2" x14ac:dyDescent="0.2">
      <c r="A1434" s="68">
        <v>41253</v>
      </c>
      <c r="B1434" s="67">
        <v>1.52</v>
      </c>
    </row>
    <row r="1435" spans="1:2" x14ac:dyDescent="0.2">
      <c r="A1435" s="68">
        <v>41254</v>
      </c>
      <c r="B1435" s="67">
        <v>1.54</v>
      </c>
    </row>
    <row r="1436" spans="1:2" x14ac:dyDescent="0.2">
      <c r="A1436" s="68">
        <v>41255</v>
      </c>
      <c r="B1436" s="67">
        <v>1.55</v>
      </c>
    </row>
    <row r="1437" spans="1:2" x14ac:dyDescent="0.2">
      <c r="A1437" s="68">
        <v>41256</v>
      </c>
      <c r="B1437" s="67">
        <v>1.57</v>
      </c>
    </row>
    <row r="1438" spans="1:2" x14ac:dyDescent="0.2">
      <c r="A1438" s="68">
        <v>41257</v>
      </c>
      <c r="B1438" s="67">
        <v>1.58</v>
      </c>
    </row>
    <row r="1439" spans="1:2" x14ac:dyDescent="0.2">
      <c r="A1439" s="68">
        <v>41260</v>
      </c>
      <c r="B1439" s="67">
        <v>1.58</v>
      </c>
    </row>
    <row r="1440" spans="1:2" x14ac:dyDescent="0.2">
      <c r="A1440" s="68">
        <v>41261</v>
      </c>
      <c r="B1440" s="67">
        <v>1.63</v>
      </c>
    </row>
    <row r="1441" spans="1:2" x14ac:dyDescent="0.2">
      <c r="A1441" s="68">
        <v>41262</v>
      </c>
      <c r="B1441" s="67">
        <v>1.61</v>
      </c>
    </row>
    <row r="1442" spans="1:2" x14ac:dyDescent="0.2">
      <c r="A1442" s="68">
        <v>41263</v>
      </c>
      <c r="B1442" s="67">
        <v>1.61</v>
      </c>
    </row>
    <row r="1443" spans="1:2" x14ac:dyDescent="0.2">
      <c r="A1443" s="68">
        <v>41264</v>
      </c>
      <c r="B1443" s="67">
        <v>1.59</v>
      </c>
    </row>
    <row r="1444" spans="1:2" x14ac:dyDescent="0.2">
      <c r="A1444" s="68">
        <v>41267</v>
      </c>
      <c r="B1444" s="67">
        <v>1.6</v>
      </c>
    </row>
    <row r="1445" spans="1:2" x14ac:dyDescent="0.2">
      <c r="A1445" s="68">
        <v>41268</v>
      </c>
      <c r="B1445" s="69" t="e">
        <f>NA()</f>
        <v>#N/A</v>
      </c>
    </row>
    <row r="1446" spans="1:2" x14ac:dyDescent="0.2">
      <c r="A1446" s="68">
        <v>41269</v>
      </c>
      <c r="B1446" s="67">
        <v>1.6</v>
      </c>
    </row>
    <row r="1447" spans="1:2" x14ac:dyDescent="0.2">
      <c r="A1447" s="68">
        <v>41270</v>
      </c>
      <c r="B1447" s="67">
        <v>1.57</v>
      </c>
    </row>
    <row r="1448" spans="1:2" x14ac:dyDescent="0.2">
      <c r="A1448" s="68">
        <v>41271</v>
      </c>
      <c r="B1448" s="67">
        <v>1.57</v>
      </c>
    </row>
    <row r="1449" spans="1:2" x14ac:dyDescent="0.2">
      <c r="A1449" s="68">
        <v>41274</v>
      </c>
      <c r="B1449" s="67">
        <v>2</v>
      </c>
    </row>
    <row r="1450" spans="1:2" x14ac:dyDescent="0.2">
      <c r="A1450" s="68">
        <v>41275</v>
      </c>
      <c r="B1450" s="69" t="e">
        <f>NA()</f>
        <v>#N/A</v>
      </c>
    </row>
    <row r="1451" spans="1:2" x14ac:dyDescent="0.2">
      <c r="A1451" s="68">
        <v>41276</v>
      </c>
      <c r="B1451" s="67">
        <v>2.0499999999999998</v>
      </c>
    </row>
    <row r="1452" spans="1:2" x14ac:dyDescent="0.2">
      <c r="A1452" s="68">
        <v>41277</v>
      </c>
      <c r="B1452" s="67">
        <v>2.08</v>
      </c>
    </row>
    <row r="1453" spans="1:2" x14ac:dyDescent="0.2">
      <c r="A1453" s="68">
        <v>41278</v>
      </c>
      <c r="B1453" s="67">
        <v>2.09</v>
      </c>
    </row>
    <row r="1454" spans="1:2" x14ac:dyDescent="0.2">
      <c r="A1454" s="68">
        <v>41281</v>
      </c>
      <c r="B1454" s="67">
        <v>2.08</v>
      </c>
    </row>
    <row r="1455" spans="1:2" x14ac:dyDescent="0.2">
      <c r="A1455" s="68">
        <v>41282</v>
      </c>
      <c r="B1455" s="67">
        <v>2.0499999999999998</v>
      </c>
    </row>
    <row r="1456" spans="1:2" x14ac:dyDescent="0.2">
      <c r="A1456" s="68">
        <v>41283</v>
      </c>
      <c r="B1456" s="67">
        <v>2.04</v>
      </c>
    </row>
    <row r="1457" spans="1:2" x14ac:dyDescent="0.2">
      <c r="A1457" s="68">
        <v>41284</v>
      </c>
      <c r="B1457" s="67">
        <v>2.06</v>
      </c>
    </row>
    <row r="1458" spans="1:2" x14ac:dyDescent="0.2">
      <c r="A1458" s="68">
        <v>41285</v>
      </c>
      <c r="B1458" s="67">
        <v>2.0499999999999998</v>
      </c>
    </row>
    <row r="1459" spans="1:2" x14ac:dyDescent="0.2">
      <c r="A1459" s="68">
        <v>41288</v>
      </c>
      <c r="B1459" s="67">
        <v>2.0299999999999998</v>
      </c>
    </row>
    <row r="1460" spans="1:2" x14ac:dyDescent="0.2">
      <c r="A1460" s="68">
        <v>41289</v>
      </c>
      <c r="B1460" s="67">
        <v>2.0099999999999998</v>
      </c>
    </row>
    <row r="1461" spans="1:2" x14ac:dyDescent="0.2">
      <c r="A1461" s="68">
        <v>41290</v>
      </c>
      <c r="B1461" s="67">
        <v>2.0099999999999998</v>
      </c>
    </row>
    <row r="1462" spans="1:2" x14ac:dyDescent="0.2">
      <c r="A1462" s="68">
        <v>41291</v>
      </c>
      <c r="B1462" s="67">
        <v>2.0499999999999998</v>
      </c>
    </row>
    <row r="1463" spans="1:2" x14ac:dyDescent="0.2">
      <c r="A1463" s="68">
        <v>41292</v>
      </c>
      <c r="B1463" s="67">
        <v>2.02</v>
      </c>
    </row>
    <row r="1464" spans="1:2" x14ac:dyDescent="0.2">
      <c r="A1464" s="68">
        <v>41295</v>
      </c>
      <c r="B1464" s="67">
        <v>2.02</v>
      </c>
    </row>
    <row r="1465" spans="1:2" x14ac:dyDescent="0.2">
      <c r="A1465" s="68">
        <v>41296</v>
      </c>
      <c r="B1465" s="67">
        <v>2.0099999999999998</v>
      </c>
    </row>
    <row r="1466" spans="1:2" x14ac:dyDescent="0.2">
      <c r="A1466" s="68">
        <v>41297</v>
      </c>
      <c r="B1466" s="67">
        <v>2.02</v>
      </c>
    </row>
    <row r="1467" spans="1:2" x14ac:dyDescent="0.2">
      <c r="A1467" s="68">
        <v>41298</v>
      </c>
      <c r="B1467" s="67">
        <v>2.02</v>
      </c>
    </row>
    <row r="1468" spans="1:2" x14ac:dyDescent="0.2">
      <c r="A1468" s="68">
        <v>41299</v>
      </c>
      <c r="B1468" s="67">
        <v>2.09</v>
      </c>
    </row>
    <row r="1469" spans="1:2" x14ac:dyDescent="0.2">
      <c r="A1469" s="68">
        <v>41302</v>
      </c>
      <c r="B1469" s="67">
        <v>2.1</v>
      </c>
    </row>
    <row r="1470" spans="1:2" x14ac:dyDescent="0.2">
      <c r="A1470" s="68">
        <v>41303</v>
      </c>
      <c r="B1470" s="67">
        <v>2.09</v>
      </c>
    </row>
    <row r="1471" spans="1:2" x14ac:dyDescent="0.2">
      <c r="A1471" s="68">
        <v>41304</v>
      </c>
      <c r="B1471" s="67">
        <v>2.11</v>
      </c>
    </row>
    <row r="1472" spans="1:2" x14ac:dyDescent="0.2">
      <c r="A1472" s="68">
        <v>41305</v>
      </c>
      <c r="B1472" s="67">
        <v>2.11</v>
      </c>
    </row>
    <row r="1473" spans="1:2" x14ac:dyDescent="0.2">
      <c r="A1473" s="68">
        <v>41306</v>
      </c>
      <c r="B1473" s="67">
        <v>2.12</v>
      </c>
    </row>
    <row r="1474" spans="1:2" x14ac:dyDescent="0.2">
      <c r="A1474" s="68">
        <v>41309</v>
      </c>
      <c r="B1474" s="67">
        <v>2.1</v>
      </c>
    </row>
    <row r="1475" spans="1:2" x14ac:dyDescent="0.2">
      <c r="A1475" s="68">
        <v>41310</v>
      </c>
      <c r="B1475" s="67">
        <v>2.12</v>
      </c>
    </row>
    <row r="1476" spans="1:2" x14ac:dyDescent="0.2">
      <c r="A1476" s="68">
        <v>41311</v>
      </c>
      <c r="B1476" s="67">
        <v>2.1</v>
      </c>
    </row>
    <row r="1477" spans="1:2" x14ac:dyDescent="0.2">
      <c r="A1477" s="68">
        <v>41312</v>
      </c>
      <c r="B1477" s="67">
        <v>2.08</v>
      </c>
    </row>
    <row r="1478" spans="1:2" x14ac:dyDescent="0.2">
      <c r="A1478" s="68">
        <v>41313</v>
      </c>
      <c r="B1478" s="67">
        <v>2.08</v>
      </c>
    </row>
    <row r="1479" spans="1:2" x14ac:dyDescent="0.2">
      <c r="A1479" s="68">
        <v>41316</v>
      </c>
      <c r="B1479" s="67">
        <v>2.08</v>
      </c>
    </row>
    <row r="1480" spans="1:2" x14ac:dyDescent="0.2">
      <c r="A1480" s="68">
        <v>41317</v>
      </c>
      <c r="B1480" s="67">
        <v>2.1</v>
      </c>
    </row>
    <row r="1481" spans="1:2" x14ac:dyDescent="0.2">
      <c r="A1481" s="68">
        <v>41318</v>
      </c>
      <c r="B1481" s="67">
        <v>2.12</v>
      </c>
    </row>
    <row r="1482" spans="1:2" x14ac:dyDescent="0.2">
      <c r="A1482" s="68">
        <v>41319</v>
      </c>
      <c r="B1482" s="67">
        <v>2.09</v>
      </c>
    </row>
    <row r="1483" spans="1:2" x14ac:dyDescent="0.2">
      <c r="A1483" s="68">
        <v>41320</v>
      </c>
      <c r="B1483" s="67">
        <v>2.09</v>
      </c>
    </row>
    <row r="1484" spans="1:2" x14ac:dyDescent="0.2">
      <c r="A1484" s="68">
        <v>41323</v>
      </c>
      <c r="B1484" s="67">
        <v>2.09</v>
      </c>
    </row>
    <row r="1485" spans="1:2" x14ac:dyDescent="0.2">
      <c r="A1485" s="68">
        <v>41324</v>
      </c>
      <c r="B1485" s="67">
        <v>2.11</v>
      </c>
    </row>
    <row r="1486" spans="1:2" x14ac:dyDescent="0.2">
      <c r="A1486" s="68">
        <v>41325</v>
      </c>
      <c r="B1486" s="67">
        <v>2.11</v>
      </c>
    </row>
    <row r="1487" spans="1:2" x14ac:dyDescent="0.2">
      <c r="A1487" s="68">
        <v>41326</v>
      </c>
      <c r="B1487" s="67">
        <v>2.08</v>
      </c>
    </row>
    <row r="1488" spans="1:2" x14ac:dyDescent="0.2">
      <c r="A1488" s="68">
        <v>41327</v>
      </c>
      <c r="B1488" s="67">
        <v>2.0699999999999998</v>
      </c>
    </row>
    <row r="1489" spans="1:2" x14ac:dyDescent="0.2">
      <c r="A1489" s="68">
        <v>41330</v>
      </c>
      <c r="B1489" s="67">
        <v>2.02</v>
      </c>
    </row>
    <row r="1490" spans="1:2" x14ac:dyDescent="0.2">
      <c r="A1490" s="68">
        <v>41331</v>
      </c>
      <c r="B1490" s="67">
        <v>2.0099999999999998</v>
      </c>
    </row>
    <row r="1491" spans="1:2" x14ac:dyDescent="0.2">
      <c r="A1491" s="68">
        <v>41332</v>
      </c>
      <c r="B1491" s="67">
        <v>2.0299999999999998</v>
      </c>
    </row>
    <row r="1492" spans="1:2" x14ac:dyDescent="0.2">
      <c r="A1492" s="68">
        <v>41333</v>
      </c>
      <c r="B1492" s="67">
        <v>2.0099999999999998</v>
      </c>
    </row>
    <row r="1493" spans="1:2" x14ac:dyDescent="0.2">
      <c r="A1493" s="68">
        <v>41334</v>
      </c>
      <c r="B1493" s="67">
        <v>1.99</v>
      </c>
    </row>
    <row r="1494" spans="1:2" x14ac:dyDescent="0.2">
      <c r="A1494" s="68">
        <v>41337</v>
      </c>
      <c r="B1494" s="67">
        <v>2.0099999999999998</v>
      </c>
    </row>
    <row r="1495" spans="1:2" x14ac:dyDescent="0.2">
      <c r="A1495" s="68">
        <v>41338</v>
      </c>
      <c r="B1495" s="67">
        <v>2.02</v>
      </c>
    </row>
    <row r="1496" spans="1:2" x14ac:dyDescent="0.2">
      <c r="A1496" s="68">
        <v>41339</v>
      </c>
      <c r="B1496" s="67">
        <v>2.0499999999999998</v>
      </c>
    </row>
    <row r="1497" spans="1:2" x14ac:dyDescent="0.2">
      <c r="A1497" s="68">
        <v>41340</v>
      </c>
      <c r="B1497" s="67">
        <v>2.08</v>
      </c>
    </row>
    <row r="1498" spans="1:2" x14ac:dyDescent="0.2">
      <c r="A1498" s="68">
        <v>41341</v>
      </c>
      <c r="B1498" s="67">
        <v>2.11</v>
      </c>
    </row>
    <row r="1499" spans="1:2" x14ac:dyDescent="0.2">
      <c r="A1499" s="68">
        <v>41344</v>
      </c>
      <c r="B1499" s="67">
        <v>2.11</v>
      </c>
    </row>
    <row r="1500" spans="1:2" x14ac:dyDescent="0.2">
      <c r="A1500" s="68">
        <v>41345</v>
      </c>
      <c r="B1500" s="67">
        <v>2.09</v>
      </c>
    </row>
    <row r="1501" spans="1:2" x14ac:dyDescent="0.2">
      <c r="A1501" s="68">
        <v>41346</v>
      </c>
      <c r="B1501" s="67">
        <v>2.09</v>
      </c>
    </row>
    <row r="1502" spans="1:2" x14ac:dyDescent="0.2">
      <c r="A1502" s="68">
        <v>41347</v>
      </c>
      <c r="B1502" s="67">
        <v>2.1</v>
      </c>
    </row>
    <row r="1503" spans="1:2" x14ac:dyDescent="0.2">
      <c r="A1503" s="68">
        <v>41348</v>
      </c>
      <c r="B1503" s="67">
        <v>2.08</v>
      </c>
    </row>
    <row r="1504" spans="1:2" x14ac:dyDescent="0.2">
      <c r="A1504" s="68">
        <v>41351</v>
      </c>
      <c r="B1504" s="67">
        <v>2.06</v>
      </c>
    </row>
    <row r="1505" spans="1:2" x14ac:dyDescent="0.2">
      <c r="A1505" s="68">
        <v>41352</v>
      </c>
      <c r="B1505" s="67">
        <v>2.0299999999999998</v>
      </c>
    </row>
    <row r="1506" spans="1:2" x14ac:dyDescent="0.2">
      <c r="A1506" s="68">
        <v>41353</v>
      </c>
      <c r="B1506" s="67">
        <v>2.0499999999999998</v>
      </c>
    </row>
    <row r="1507" spans="1:2" x14ac:dyDescent="0.2">
      <c r="A1507" s="68">
        <v>41354</v>
      </c>
      <c r="B1507" s="67">
        <v>2.0499999999999998</v>
      </c>
    </row>
    <row r="1508" spans="1:2" x14ac:dyDescent="0.2">
      <c r="A1508" s="68">
        <v>41355</v>
      </c>
      <c r="B1508" s="67">
        <v>2.04</v>
      </c>
    </row>
    <row r="1509" spans="1:2" x14ac:dyDescent="0.2">
      <c r="A1509" s="68">
        <v>41358</v>
      </c>
      <c r="B1509" s="67">
        <v>2.04</v>
      </c>
    </row>
    <row r="1510" spans="1:2" x14ac:dyDescent="0.2">
      <c r="A1510" s="68">
        <v>41359</v>
      </c>
      <c r="B1510" s="67">
        <v>2.04</v>
      </c>
    </row>
    <row r="1511" spans="1:2" x14ac:dyDescent="0.2">
      <c r="A1511" s="68">
        <v>41360</v>
      </c>
      <c r="B1511" s="67">
        <v>2.0099999999999998</v>
      </c>
    </row>
    <row r="1512" spans="1:2" x14ac:dyDescent="0.2">
      <c r="A1512" s="68">
        <v>41361</v>
      </c>
      <c r="B1512" s="67">
        <v>2.0299999999999998</v>
      </c>
    </row>
    <row r="1513" spans="1:2" x14ac:dyDescent="0.2">
      <c r="A1513" s="68">
        <v>41362</v>
      </c>
      <c r="B1513" s="69" t="e">
        <f>NA()</f>
        <v>#N/A</v>
      </c>
    </row>
    <row r="1514" spans="1:2" x14ac:dyDescent="0.2">
      <c r="A1514" s="68">
        <v>41364</v>
      </c>
      <c r="B1514" s="67">
        <v>2.0299999999999998</v>
      </c>
    </row>
    <row r="1515" spans="1:2" x14ac:dyDescent="0.2">
      <c r="A1515" s="68">
        <v>41365</v>
      </c>
      <c r="B1515" s="67">
        <v>2.02</v>
      </c>
    </row>
    <row r="1516" spans="1:2" x14ac:dyDescent="0.2">
      <c r="A1516" s="68">
        <v>41366</v>
      </c>
      <c r="B1516" s="67">
        <v>2.0299999999999998</v>
      </c>
    </row>
    <row r="1517" spans="1:2" x14ac:dyDescent="0.2">
      <c r="A1517" s="68">
        <v>41367</v>
      </c>
      <c r="B1517" s="67">
        <v>1.99</v>
      </c>
    </row>
    <row r="1518" spans="1:2" x14ac:dyDescent="0.2">
      <c r="A1518" s="68">
        <v>41368</v>
      </c>
      <c r="B1518" s="67">
        <v>1.97</v>
      </c>
    </row>
    <row r="1519" spans="1:2" x14ac:dyDescent="0.2">
      <c r="A1519" s="68">
        <v>41369</v>
      </c>
      <c r="B1519" s="67">
        <v>1.93</v>
      </c>
    </row>
    <row r="1520" spans="1:2" x14ac:dyDescent="0.2">
      <c r="A1520" s="68">
        <v>41372</v>
      </c>
      <c r="B1520" s="67">
        <v>1.95</v>
      </c>
    </row>
    <row r="1521" spans="1:2" x14ac:dyDescent="0.2">
      <c r="A1521" s="68">
        <v>41373</v>
      </c>
      <c r="B1521" s="67">
        <v>1.96</v>
      </c>
    </row>
    <row r="1522" spans="1:2" x14ac:dyDescent="0.2">
      <c r="A1522" s="68">
        <v>41374</v>
      </c>
      <c r="B1522" s="67">
        <v>1.99</v>
      </c>
    </row>
    <row r="1523" spans="1:2" x14ac:dyDescent="0.2">
      <c r="A1523" s="68">
        <v>41375</v>
      </c>
      <c r="B1523" s="67">
        <v>1.98</v>
      </c>
    </row>
    <row r="1524" spans="1:2" x14ac:dyDescent="0.2">
      <c r="A1524" s="68">
        <v>41376</v>
      </c>
      <c r="B1524" s="67">
        <v>1.94</v>
      </c>
    </row>
    <row r="1525" spans="1:2" x14ac:dyDescent="0.2">
      <c r="A1525" s="68">
        <v>41379</v>
      </c>
      <c r="B1525" s="67">
        <v>1.93</v>
      </c>
    </row>
    <row r="1526" spans="1:2" x14ac:dyDescent="0.2">
      <c r="A1526" s="68">
        <v>41380</v>
      </c>
      <c r="B1526" s="67">
        <v>1.95</v>
      </c>
    </row>
    <row r="1527" spans="1:2" x14ac:dyDescent="0.2">
      <c r="A1527" s="68">
        <v>41381</v>
      </c>
      <c r="B1527" s="67">
        <v>1.95</v>
      </c>
    </row>
    <row r="1528" spans="1:2" x14ac:dyDescent="0.2">
      <c r="A1528" s="68">
        <v>41382</v>
      </c>
      <c r="B1528" s="67">
        <v>1.94</v>
      </c>
    </row>
    <row r="1529" spans="1:2" x14ac:dyDescent="0.2">
      <c r="A1529" s="68">
        <v>41383</v>
      </c>
      <c r="B1529" s="67">
        <v>1.95</v>
      </c>
    </row>
    <row r="1530" spans="1:2" x14ac:dyDescent="0.2">
      <c r="A1530" s="68">
        <v>41386</v>
      </c>
      <c r="B1530" s="67">
        <v>1.94</v>
      </c>
    </row>
    <row r="1531" spans="1:2" x14ac:dyDescent="0.2">
      <c r="A1531" s="68">
        <v>41387</v>
      </c>
      <c r="B1531" s="67">
        <v>1.94</v>
      </c>
    </row>
    <row r="1532" spans="1:2" x14ac:dyDescent="0.2">
      <c r="A1532" s="68">
        <v>41388</v>
      </c>
      <c r="B1532" s="67">
        <v>1.94</v>
      </c>
    </row>
    <row r="1533" spans="1:2" x14ac:dyDescent="0.2">
      <c r="A1533" s="68">
        <v>41389</v>
      </c>
      <c r="B1533" s="67">
        <v>1.95</v>
      </c>
    </row>
    <row r="1534" spans="1:2" x14ac:dyDescent="0.2">
      <c r="A1534" s="68">
        <v>41390</v>
      </c>
      <c r="B1534" s="67">
        <v>1.92</v>
      </c>
    </row>
    <row r="1535" spans="1:2" x14ac:dyDescent="0.2">
      <c r="A1535" s="68">
        <v>41393</v>
      </c>
      <c r="B1535" s="67">
        <v>1.93</v>
      </c>
    </row>
    <row r="1536" spans="1:2" x14ac:dyDescent="0.2">
      <c r="A1536" s="68">
        <v>41394</v>
      </c>
      <c r="B1536" s="67">
        <v>1.93</v>
      </c>
    </row>
    <row r="1537" spans="1:2" x14ac:dyDescent="0.2">
      <c r="A1537" s="68">
        <v>41395</v>
      </c>
      <c r="B1537" s="67">
        <v>1.91</v>
      </c>
    </row>
    <row r="1538" spans="1:2" x14ac:dyDescent="0.2">
      <c r="A1538" s="68">
        <v>41396</v>
      </c>
      <c r="B1538" s="67">
        <v>1.91</v>
      </c>
    </row>
    <row r="1539" spans="1:2" x14ac:dyDescent="0.2">
      <c r="A1539" s="68">
        <v>41397</v>
      </c>
      <c r="B1539" s="67">
        <v>1.97</v>
      </c>
    </row>
    <row r="1540" spans="1:2" x14ac:dyDescent="0.2">
      <c r="A1540" s="68">
        <v>41400</v>
      </c>
      <c r="B1540" s="67">
        <v>1.98</v>
      </c>
    </row>
    <row r="1541" spans="1:2" x14ac:dyDescent="0.2">
      <c r="A1541" s="68">
        <v>41401</v>
      </c>
      <c r="B1541" s="67">
        <v>1.99</v>
      </c>
    </row>
    <row r="1542" spans="1:2" x14ac:dyDescent="0.2">
      <c r="A1542" s="68">
        <v>41402</v>
      </c>
      <c r="B1542" s="67">
        <v>1.98</v>
      </c>
    </row>
    <row r="1543" spans="1:2" x14ac:dyDescent="0.2">
      <c r="A1543" s="68">
        <v>41403</v>
      </c>
      <c r="B1543" s="67">
        <v>1.99</v>
      </c>
    </row>
    <row r="1544" spans="1:2" x14ac:dyDescent="0.2">
      <c r="A1544" s="68">
        <v>41404</v>
      </c>
      <c r="B1544" s="67">
        <v>2.0499999999999998</v>
      </c>
    </row>
    <row r="1545" spans="1:2" x14ac:dyDescent="0.2">
      <c r="A1545" s="68">
        <v>41407</v>
      </c>
      <c r="B1545" s="67">
        <v>2.0499999999999998</v>
      </c>
    </row>
    <row r="1546" spans="1:2" x14ac:dyDescent="0.2">
      <c r="A1546" s="68">
        <v>41408</v>
      </c>
      <c r="B1546" s="67">
        <v>2.0699999999999998</v>
      </c>
    </row>
    <row r="1547" spans="1:2" x14ac:dyDescent="0.2">
      <c r="A1547" s="68">
        <v>41409</v>
      </c>
      <c r="B1547" s="67">
        <v>2.06</v>
      </c>
    </row>
    <row r="1548" spans="1:2" x14ac:dyDescent="0.2">
      <c r="A1548" s="68">
        <v>41410</v>
      </c>
      <c r="B1548" s="67">
        <v>2.02</v>
      </c>
    </row>
    <row r="1549" spans="1:2" x14ac:dyDescent="0.2">
      <c r="A1549" s="68">
        <v>41411</v>
      </c>
      <c r="B1549" s="67">
        <v>2.0699999999999998</v>
      </c>
    </row>
    <row r="1550" spans="1:2" x14ac:dyDescent="0.2">
      <c r="A1550" s="68">
        <v>41414</v>
      </c>
      <c r="B1550" s="67">
        <v>2.0699999999999998</v>
      </c>
    </row>
    <row r="1551" spans="1:2" x14ac:dyDescent="0.2">
      <c r="A1551" s="68">
        <v>41415</v>
      </c>
      <c r="B1551" s="67">
        <v>2.06</v>
      </c>
    </row>
    <row r="1552" spans="1:2" x14ac:dyDescent="0.2">
      <c r="A1552" s="68">
        <v>41416</v>
      </c>
      <c r="B1552" s="67">
        <v>2.1</v>
      </c>
    </row>
    <row r="1553" spans="1:2" x14ac:dyDescent="0.2">
      <c r="A1553" s="68">
        <v>41417</v>
      </c>
      <c r="B1553" s="67">
        <v>2.1</v>
      </c>
    </row>
    <row r="1554" spans="1:2" x14ac:dyDescent="0.2">
      <c r="A1554" s="68">
        <v>41418</v>
      </c>
      <c r="B1554" s="67">
        <v>2.09</v>
      </c>
    </row>
    <row r="1555" spans="1:2" x14ac:dyDescent="0.2">
      <c r="A1555" s="68">
        <v>41421</v>
      </c>
      <c r="B1555" s="67">
        <v>2.09</v>
      </c>
    </row>
    <row r="1556" spans="1:2" x14ac:dyDescent="0.2">
      <c r="A1556" s="68">
        <v>41422</v>
      </c>
      <c r="B1556" s="67">
        <v>2.16</v>
      </c>
    </row>
    <row r="1557" spans="1:2" x14ac:dyDescent="0.2">
      <c r="A1557" s="68">
        <v>41423</v>
      </c>
      <c r="B1557" s="67">
        <v>2.16</v>
      </c>
    </row>
    <row r="1558" spans="1:2" x14ac:dyDescent="0.2">
      <c r="A1558" s="68">
        <v>41424</v>
      </c>
      <c r="B1558" s="67">
        <v>2.16</v>
      </c>
    </row>
    <row r="1559" spans="1:2" x14ac:dyDescent="0.2">
      <c r="A1559" s="68">
        <v>41425</v>
      </c>
      <c r="B1559" s="67">
        <v>2.2999999999999998</v>
      </c>
    </row>
    <row r="1560" spans="1:2" x14ac:dyDescent="0.2">
      <c r="A1560" s="68">
        <v>41428</v>
      </c>
      <c r="B1560" s="67">
        <v>2.29</v>
      </c>
    </row>
    <row r="1561" spans="1:2" x14ac:dyDescent="0.2">
      <c r="A1561" s="68">
        <v>41429</v>
      </c>
      <c r="B1561" s="67">
        <v>2.2999999999999998</v>
      </c>
    </row>
    <row r="1562" spans="1:2" x14ac:dyDescent="0.2">
      <c r="A1562" s="68">
        <v>41430</v>
      </c>
      <c r="B1562" s="67">
        <v>2.29</v>
      </c>
    </row>
    <row r="1563" spans="1:2" x14ac:dyDescent="0.2">
      <c r="A1563" s="68">
        <v>41431</v>
      </c>
      <c r="B1563" s="67">
        <v>2.2799999999999998</v>
      </c>
    </row>
    <row r="1564" spans="1:2" x14ac:dyDescent="0.2">
      <c r="A1564" s="68">
        <v>41432</v>
      </c>
      <c r="B1564" s="67">
        <v>2.35</v>
      </c>
    </row>
    <row r="1565" spans="1:2" x14ac:dyDescent="0.2">
      <c r="A1565" s="68">
        <v>41435</v>
      </c>
      <c r="B1565" s="67">
        <v>2.38</v>
      </c>
    </row>
    <row r="1566" spans="1:2" x14ac:dyDescent="0.2">
      <c r="A1566" s="68">
        <v>41436</v>
      </c>
      <c r="B1566" s="67">
        <v>2.38</v>
      </c>
    </row>
    <row r="1567" spans="1:2" x14ac:dyDescent="0.2">
      <c r="A1567" s="68">
        <v>41437</v>
      </c>
      <c r="B1567" s="67">
        <v>2.4</v>
      </c>
    </row>
    <row r="1568" spans="1:2" x14ac:dyDescent="0.2">
      <c r="A1568" s="68">
        <v>41438</v>
      </c>
      <c r="B1568" s="67">
        <v>2.37</v>
      </c>
    </row>
    <row r="1569" spans="1:2" x14ac:dyDescent="0.2">
      <c r="A1569" s="68">
        <v>41439</v>
      </c>
      <c r="B1569" s="67">
        <v>2.3199999999999998</v>
      </c>
    </row>
    <row r="1570" spans="1:2" x14ac:dyDescent="0.2">
      <c r="A1570" s="68">
        <v>41442</v>
      </c>
      <c r="B1570" s="67">
        <v>2.34</v>
      </c>
    </row>
    <row r="1571" spans="1:2" x14ac:dyDescent="0.2">
      <c r="A1571" s="68">
        <v>41443</v>
      </c>
      <c r="B1571" s="67">
        <v>2.34</v>
      </c>
    </row>
    <row r="1572" spans="1:2" x14ac:dyDescent="0.2">
      <c r="A1572" s="68">
        <v>41444</v>
      </c>
      <c r="B1572" s="67">
        <v>2.44</v>
      </c>
    </row>
    <row r="1573" spans="1:2" x14ac:dyDescent="0.2">
      <c r="A1573" s="68">
        <v>41445</v>
      </c>
      <c r="B1573" s="67">
        <v>2.5299999999999998</v>
      </c>
    </row>
    <row r="1574" spans="1:2" x14ac:dyDescent="0.2">
      <c r="A1574" s="68">
        <v>41446</v>
      </c>
      <c r="B1574" s="67">
        <v>2.59</v>
      </c>
    </row>
    <row r="1575" spans="1:2" x14ac:dyDescent="0.2">
      <c r="A1575" s="68">
        <v>41449</v>
      </c>
      <c r="B1575" s="67">
        <v>2.63</v>
      </c>
    </row>
    <row r="1576" spans="1:2" x14ac:dyDescent="0.2">
      <c r="A1576" s="68">
        <v>41450</v>
      </c>
      <c r="B1576" s="67">
        <v>2.65</v>
      </c>
    </row>
    <row r="1577" spans="1:2" x14ac:dyDescent="0.2">
      <c r="A1577" s="68">
        <v>41451</v>
      </c>
      <c r="B1577" s="67">
        <v>2.61</v>
      </c>
    </row>
    <row r="1578" spans="1:2" x14ac:dyDescent="0.2">
      <c r="A1578" s="68">
        <v>41452</v>
      </c>
      <c r="B1578" s="67">
        <v>2.56</v>
      </c>
    </row>
    <row r="1579" spans="1:2" x14ac:dyDescent="0.2">
      <c r="A1579" s="68">
        <v>41453</v>
      </c>
      <c r="B1579" s="67">
        <v>2.5499999999999998</v>
      </c>
    </row>
    <row r="1580" spans="1:2" x14ac:dyDescent="0.2">
      <c r="A1580" s="68">
        <v>41455</v>
      </c>
      <c r="B1580" s="67">
        <v>2.7</v>
      </c>
    </row>
    <row r="1581" spans="1:2" x14ac:dyDescent="0.2">
      <c r="A1581" s="68">
        <v>41456</v>
      </c>
      <c r="B1581" s="67">
        <v>2.69</v>
      </c>
    </row>
    <row r="1582" spans="1:2" x14ac:dyDescent="0.2">
      <c r="A1582" s="68">
        <v>41457</v>
      </c>
      <c r="B1582" s="67">
        <v>2.68</v>
      </c>
    </row>
    <row r="1583" spans="1:2" x14ac:dyDescent="0.2">
      <c r="A1583" s="68">
        <v>41458</v>
      </c>
      <c r="B1583" s="67">
        <v>2.7</v>
      </c>
    </row>
    <row r="1584" spans="1:2" x14ac:dyDescent="0.2">
      <c r="A1584" s="68">
        <v>41459</v>
      </c>
      <c r="B1584" s="67">
        <v>2.7</v>
      </c>
    </row>
    <row r="1585" spans="1:2" x14ac:dyDescent="0.2">
      <c r="A1585" s="68">
        <v>41460</v>
      </c>
      <c r="B1585" s="67">
        <v>2.84</v>
      </c>
    </row>
    <row r="1586" spans="1:2" x14ac:dyDescent="0.2">
      <c r="A1586" s="68">
        <v>41463</v>
      </c>
      <c r="B1586" s="67">
        <v>2.77</v>
      </c>
    </row>
    <row r="1587" spans="1:2" x14ac:dyDescent="0.2">
      <c r="A1587" s="68">
        <v>41464</v>
      </c>
      <c r="B1587" s="67">
        <v>2.76</v>
      </c>
    </row>
    <row r="1588" spans="1:2" x14ac:dyDescent="0.2">
      <c r="A1588" s="68">
        <v>41465</v>
      </c>
      <c r="B1588" s="67">
        <v>2.79</v>
      </c>
    </row>
    <row r="1589" spans="1:2" x14ac:dyDescent="0.2">
      <c r="A1589" s="68">
        <v>41466</v>
      </c>
      <c r="B1589" s="67">
        <v>2.71</v>
      </c>
    </row>
    <row r="1590" spans="1:2" x14ac:dyDescent="0.2">
      <c r="A1590" s="68">
        <v>41467</v>
      </c>
      <c r="B1590" s="67">
        <v>2.74</v>
      </c>
    </row>
    <row r="1591" spans="1:2" x14ac:dyDescent="0.2">
      <c r="A1591" s="68">
        <v>41470</v>
      </c>
      <c r="B1591" s="67">
        <v>2.7</v>
      </c>
    </row>
    <row r="1592" spans="1:2" x14ac:dyDescent="0.2">
      <c r="A1592" s="68">
        <v>41471</v>
      </c>
      <c r="B1592" s="67">
        <v>2.68</v>
      </c>
    </row>
    <row r="1593" spans="1:2" x14ac:dyDescent="0.2">
      <c r="A1593" s="68">
        <v>41472</v>
      </c>
      <c r="B1593" s="67">
        <v>2.65</v>
      </c>
    </row>
    <row r="1594" spans="1:2" x14ac:dyDescent="0.2">
      <c r="A1594" s="68">
        <v>41473</v>
      </c>
      <c r="B1594" s="67">
        <v>2.67</v>
      </c>
    </row>
    <row r="1595" spans="1:2" x14ac:dyDescent="0.2">
      <c r="A1595" s="68">
        <v>41474</v>
      </c>
      <c r="B1595" s="67">
        <v>2.63</v>
      </c>
    </row>
    <row r="1596" spans="1:2" x14ac:dyDescent="0.2">
      <c r="A1596" s="68">
        <v>41477</v>
      </c>
      <c r="B1596" s="67">
        <v>2.62</v>
      </c>
    </row>
    <row r="1597" spans="1:2" x14ac:dyDescent="0.2">
      <c r="A1597" s="68">
        <v>41478</v>
      </c>
      <c r="B1597" s="67">
        <v>2.64</v>
      </c>
    </row>
    <row r="1598" spans="1:2" x14ac:dyDescent="0.2">
      <c r="A1598" s="68">
        <v>41479</v>
      </c>
      <c r="B1598" s="67">
        <v>2.69</v>
      </c>
    </row>
    <row r="1599" spans="1:2" x14ac:dyDescent="0.2">
      <c r="A1599" s="68">
        <v>41480</v>
      </c>
      <c r="B1599" s="67">
        <v>2.69</v>
      </c>
    </row>
    <row r="1600" spans="1:2" x14ac:dyDescent="0.2">
      <c r="A1600" s="68">
        <v>41481</v>
      </c>
      <c r="B1600" s="67">
        <v>2.65</v>
      </c>
    </row>
    <row r="1601" spans="1:2" x14ac:dyDescent="0.2">
      <c r="A1601" s="68">
        <v>41484</v>
      </c>
      <c r="B1601" s="67">
        <v>2.68</v>
      </c>
    </row>
    <row r="1602" spans="1:2" x14ac:dyDescent="0.2">
      <c r="A1602" s="68">
        <v>41485</v>
      </c>
      <c r="B1602" s="67">
        <v>2.68</v>
      </c>
    </row>
    <row r="1603" spans="1:2" x14ac:dyDescent="0.2">
      <c r="A1603" s="68">
        <v>41486</v>
      </c>
      <c r="B1603" s="67">
        <v>2.75</v>
      </c>
    </row>
    <row r="1604" spans="1:2" x14ac:dyDescent="0.2">
      <c r="A1604" s="68">
        <v>41487</v>
      </c>
      <c r="B1604" s="67">
        <v>2.84</v>
      </c>
    </row>
    <row r="1605" spans="1:2" x14ac:dyDescent="0.2">
      <c r="A1605" s="68">
        <v>41488</v>
      </c>
      <c r="B1605" s="67">
        <v>2.75</v>
      </c>
    </row>
    <row r="1606" spans="1:2" x14ac:dyDescent="0.2">
      <c r="A1606" s="68">
        <v>41491</v>
      </c>
      <c r="B1606" s="67">
        <v>2.77</v>
      </c>
    </row>
    <row r="1607" spans="1:2" x14ac:dyDescent="0.2">
      <c r="A1607" s="68">
        <v>41492</v>
      </c>
      <c r="B1607" s="67">
        <v>2.77</v>
      </c>
    </row>
    <row r="1608" spans="1:2" x14ac:dyDescent="0.2">
      <c r="A1608" s="68">
        <v>41493</v>
      </c>
      <c r="B1608" s="67">
        <v>2.74</v>
      </c>
    </row>
    <row r="1609" spans="1:2" x14ac:dyDescent="0.2">
      <c r="A1609" s="68">
        <v>41494</v>
      </c>
      <c r="B1609" s="67">
        <v>2.74</v>
      </c>
    </row>
    <row r="1610" spans="1:2" x14ac:dyDescent="0.2">
      <c r="A1610" s="68">
        <v>41495</v>
      </c>
      <c r="B1610" s="67">
        <v>2.73</v>
      </c>
    </row>
    <row r="1611" spans="1:2" x14ac:dyDescent="0.2">
      <c r="A1611" s="68">
        <v>41498</v>
      </c>
      <c r="B1611" s="67">
        <v>2.75</v>
      </c>
    </row>
    <row r="1612" spans="1:2" x14ac:dyDescent="0.2">
      <c r="A1612" s="68">
        <v>41499</v>
      </c>
      <c r="B1612" s="67">
        <v>2.83</v>
      </c>
    </row>
    <row r="1613" spans="1:2" x14ac:dyDescent="0.2">
      <c r="A1613" s="68">
        <v>41500</v>
      </c>
      <c r="B1613" s="67">
        <v>2.82</v>
      </c>
    </row>
    <row r="1614" spans="1:2" x14ac:dyDescent="0.2">
      <c r="A1614" s="68">
        <v>41501</v>
      </c>
      <c r="B1614" s="67">
        <v>2.86</v>
      </c>
    </row>
    <row r="1615" spans="1:2" x14ac:dyDescent="0.2">
      <c r="A1615" s="68">
        <v>41502</v>
      </c>
      <c r="B1615" s="67">
        <v>2.91</v>
      </c>
    </row>
    <row r="1616" spans="1:2" x14ac:dyDescent="0.2">
      <c r="A1616" s="68">
        <v>41505</v>
      </c>
      <c r="B1616" s="67">
        <v>2.95</v>
      </c>
    </row>
    <row r="1617" spans="1:2" x14ac:dyDescent="0.2">
      <c r="A1617" s="68">
        <v>41506</v>
      </c>
      <c r="B1617" s="67">
        <v>2.9</v>
      </c>
    </row>
    <row r="1618" spans="1:2" x14ac:dyDescent="0.2">
      <c r="A1618" s="68">
        <v>41507</v>
      </c>
      <c r="B1618" s="67">
        <v>2.94</v>
      </c>
    </row>
    <row r="1619" spans="1:2" x14ac:dyDescent="0.2">
      <c r="A1619" s="68">
        <v>41508</v>
      </c>
      <c r="B1619" s="67">
        <v>2.98</v>
      </c>
    </row>
    <row r="1620" spans="1:2" x14ac:dyDescent="0.2">
      <c r="A1620" s="68">
        <v>41509</v>
      </c>
      <c r="B1620" s="67">
        <v>2.92</v>
      </c>
    </row>
    <row r="1621" spans="1:2" x14ac:dyDescent="0.2">
      <c r="A1621" s="68">
        <v>41512</v>
      </c>
      <c r="B1621" s="67">
        <v>2.9</v>
      </c>
    </row>
    <row r="1622" spans="1:2" x14ac:dyDescent="0.2">
      <c r="A1622" s="68">
        <v>41513</v>
      </c>
      <c r="B1622" s="67">
        <v>2.83</v>
      </c>
    </row>
    <row r="1623" spans="1:2" x14ac:dyDescent="0.2">
      <c r="A1623" s="68">
        <v>41514</v>
      </c>
      <c r="B1623" s="67">
        <v>2.88</v>
      </c>
    </row>
    <row r="1624" spans="1:2" x14ac:dyDescent="0.2">
      <c r="A1624" s="68">
        <v>41515</v>
      </c>
      <c r="B1624" s="67">
        <v>2.86</v>
      </c>
    </row>
    <row r="1625" spans="1:2" x14ac:dyDescent="0.2">
      <c r="A1625" s="68">
        <v>41516</v>
      </c>
      <c r="B1625" s="69" t="e">
        <f>NA()</f>
        <v>#N/A</v>
      </c>
    </row>
    <row r="1626" spans="1:2" x14ac:dyDescent="0.2">
      <c r="A1626" s="68">
        <v>41519</v>
      </c>
      <c r="B1626" s="67">
        <v>2.85</v>
      </c>
    </row>
    <row r="1627" spans="1:2" x14ac:dyDescent="0.2">
      <c r="A1627" s="68">
        <v>41520</v>
      </c>
      <c r="B1627" s="67">
        <v>2.93</v>
      </c>
    </row>
    <row r="1628" spans="1:2" x14ac:dyDescent="0.2">
      <c r="A1628" s="68">
        <v>41521</v>
      </c>
      <c r="B1628" s="67">
        <v>2.97</v>
      </c>
    </row>
    <row r="1629" spans="1:2" x14ac:dyDescent="0.2">
      <c r="A1629" s="68">
        <v>41522</v>
      </c>
      <c r="B1629" s="67">
        <v>3.06</v>
      </c>
    </row>
    <row r="1630" spans="1:2" x14ac:dyDescent="0.2">
      <c r="A1630" s="68">
        <v>41523</v>
      </c>
      <c r="B1630" s="67">
        <v>3.02</v>
      </c>
    </row>
    <row r="1631" spans="1:2" x14ac:dyDescent="0.2">
      <c r="A1631" s="68">
        <v>41526</v>
      </c>
      <c r="B1631" s="67">
        <v>2.98</v>
      </c>
    </row>
    <row r="1632" spans="1:2" x14ac:dyDescent="0.2">
      <c r="A1632" s="68">
        <v>41527</v>
      </c>
      <c r="B1632" s="67">
        <v>3.02</v>
      </c>
    </row>
    <row r="1633" spans="1:2" x14ac:dyDescent="0.2">
      <c r="A1633" s="68">
        <v>41528</v>
      </c>
      <c r="B1633" s="67">
        <v>2.99</v>
      </c>
    </row>
    <row r="1634" spans="1:2" x14ac:dyDescent="0.2">
      <c r="A1634" s="68">
        <v>41529</v>
      </c>
      <c r="B1634" s="67">
        <v>2.98</v>
      </c>
    </row>
    <row r="1635" spans="1:2" x14ac:dyDescent="0.2">
      <c r="A1635" s="68">
        <v>41530</v>
      </c>
      <c r="B1635" s="67">
        <v>2.98</v>
      </c>
    </row>
    <row r="1636" spans="1:2" x14ac:dyDescent="0.2">
      <c r="A1636" s="68">
        <v>41533</v>
      </c>
      <c r="B1636" s="67">
        <v>2.96</v>
      </c>
    </row>
    <row r="1637" spans="1:2" x14ac:dyDescent="0.2">
      <c r="A1637" s="68">
        <v>41534</v>
      </c>
      <c r="B1637" s="67">
        <v>2.95</v>
      </c>
    </row>
    <row r="1638" spans="1:2" x14ac:dyDescent="0.2">
      <c r="A1638" s="68">
        <v>41535</v>
      </c>
      <c r="B1638" s="67">
        <v>2.84</v>
      </c>
    </row>
    <row r="1639" spans="1:2" x14ac:dyDescent="0.2">
      <c r="A1639" s="68">
        <v>41536</v>
      </c>
      <c r="B1639" s="67">
        <v>2.86</v>
      </c>
    </row>
    <row r="1640" spans="1:2" x14ac:dyDescent="0.2">
      <c r="A1640" s="68">
        <v>41537</v>
      </c>
      <c r="B1640" s="67">
        <v>2.84</v>
      </c>
    </row>
    <row r="1641" spans="1:2" x14ac:dyDescent="0.2">
      <c r="A1641" s="68">
        <v>41540</v>
      </c>
      <c r="B1641" s="67">
        <v>2.83</v>
      </c>
    </row>
    <row r="1642" spans="1:2" x14ac:dyDescent="0.2">
      <c r="A1642" s="68">
        <v>41541</v>
      </c>
      <c r="B1642" s="67">
        <v>2.79</v>
      </c>
    </row>
    <row r="1643" spans="1:2" x14ac:dyDescent="0.2">
      <c r="A1643" s="68">
        <v>41542</v>
      </c>
      <c r="B1643" s="67">
        <v>2.75</v>
      </c>
    </row>
    <row r="1644" spans="1:2" x14ac:dyDescent="0.2">
      <c r="A1644" s="68">
        <v>41543</v>
      </c>
      <c r="B1644" s="67">
        <v>2.77</v>
      </c>
    </row>
    <row r="1645" spans="1:2" x14ac:dyDescent="0.2">
      <c r="A1645" s="68">
        <v>41544</v>
      </c>
      <c r="B1645" s="67">
        <v>2.76</v>
      </c>
    </row>
    <row r="1646" spans="1:2" x14ac:dyDescent="0.2">
      <c r="A1646" s="68">
        <v>41547</v>
      </c>
      <c r="B1646" s="67">
        <v>2.76</v>
      </c>
    </row>
    <row r="1647" spans="1:2" x14ac:dyDescent="0.2">
      <c r="A1647" s="68">
        <v>41548</v>
      </c>
      <c r="B1647" s="67">
        <v>2.79</v>
      </c>
    </row>
    <row r="1648" spans="1:2" x14ac:dyDescent="0.2">
      <c r="A1648" s="68">
        <v>41549</v>
      </c>
      <c r="B1648" s="67">
        <v>2.77</v>
      </c>
    </row>
    <row r="1649" spans="1:2" x14ac:dyDescent="0.2">
      <c r="A1649" s="68">
        <v>41550</v>
      </c>
      <c r="B1649" s="67">
        <v>2.76</v>
      </c>
    </row>
    <row r="1650" spans="1:2" x14ac:dyDescent="0.2">
      <c r="A1650" s="68">
        <v>41551</v>
      </c>
      <c r="B1650" s="67">
        <v>2.79</v>
      </c>
    </row>
    <row r="1651" spans="1:2" x14ac:dyDescent="0.2">
      <c r="A1651" s="68">
        <v>41554</v>
      </c>
      <c r="B1651" s="67">
        <v>2.78</v>
      </c>
    </row>
    <row r="1652" spans="1:2" x14ac:dyDescent="0.2">
      <c r="A1652" s="68">
        <v>41555</v>
      </c>
      <c r="B1652" s="67">
        <v>2.79</v>
      </c>
    </row>
    <row r="1653" spans="1:2" x14ac:dyDescent="0.2">
      <c r="A1653" s="68">
        <v>41556</v>
      </c>
      <c r="B1653" s="67">
        <v>2.8</v>
      </c>
    </row>
    <row r="1654" spans="1:2" x14ac:dyDescent="0.2">
      <c r="A1654" s="68">
        <v>41557</v>
      </c>
      <c r="B1654" s="67">
        <v>2.81</v>
      </c>
    </row>
    <row r="1655" spans="1:2" x14ac:dyDescent="0.2">
      <c r="A1655" s="68">
        <v>41558</v>
      </c>
      <c r="B1655" s="67">
        <v>2.79</v>
      </c>
    </row>
    <row r="1656" spans="1:2" x14ac:dyDescent="0.2">
      <c r="A1656" s="68">
        <v>41561</v>
      </c>
      <c r="B1656" s="67">
        <v>2.79</v>
      </c>
    </row>
    <row r="1657" spans="1:2" x14ac:dyDescent="0.2">
      <c r="A1657" s="68">
        <v>41562</v>
      </c>
      <c r="B1657" s="67">
        <v>2.81</v>
      </c>
    </row>
    <row r="1658" spans="1:2" x14ac:dyDescent="0.2">
      <c r="A1658" s="68">
        <v>41563</v>
      </c>
      <c r="B1658" s="67">
        <v>2.77</v>
      </c>
    </row>
    <row r="1659" spans="1:2" x14ac:dyDescent="0.2">
      <c r="A1659" s="68">
        <v>41564</v>
      </c>
      <c r="B1659" s="67">
        <v>2.71</v>
      </c>
    </row>
    <row r="1660" spans="1:2" x14ac:dyDescent="0.2">
      <c r="A1660" s="68">
        <v>41565</v>
      </c>
      <c r="B1660" s="67">
        <v>2.72</v>
      </c>
    </row>
    <row r="1661" spans="1:2" x14ac:dyDescent="0.2">
      <c r="A1661" s="68">
        <v>41568</v>
      </c>
      <c r="B1661" s="67">
        <v>2.74</v>
      </c>
    </row>
    <row r="1662" spans="1:2" x14ac:dyDescent="0.2">
      <c r="A1662" s="68">
        <v>41569</v>
      </c>
      <c r="B1662" s="67">
        <v>2.67</v>
      </c>
    </row>
    <row r="1663" spans="1:2" x14ac:dyDescent="0.2">
      <c r="A1663" s="68">
        <v>41570</v>
      </c>
      <c r="B1663" s="67">
        <v>2.66</v>
      </c>
    </row>
    <row r="1664" spans="1:2" x14ac:dyDescent="0.2">
      <c r="A1664" s="68">
        <v>41571</v>
      </c>
      <c r="B1664" s="67">
        <v>2.69</v>
      </c>
    </row>
    <row r="1665" spans="1:2" x14ac:dyDescent="0.2">
      <c r="A1665" s="68">
        <v>41572</v>
      </c>
      <c r="B1665" s="67">
        <v>2.67</v>
      </c>
    </row>
    <row r="1666" spans="1:2" x14ac:dyDescent="0.2">
      <c r="A1666" s="68">
        <v>41575</v>
      </c>
      <c r="B1666" s="67">
        <v>2.68</v>
      </c>
    </row>
    <row r="1667" spans="1:2" x14ac:dyDescent="0.2">
      <c r="A1667" s="68">
        <v>41576</v>
      </c>
      <c r="B1667" s="67">
        <v>2.67</v>
      </c>
    </row>
    <row r="1668" spans="1:2" x14ac:dyDescent="0.2">
      <c r="A1668" s="68">
        <v>41577</v>
      </c>
      <c r="B1668" s="67">
        <v>2.67</v>
      </c>
    </row>
    <row r="1669" spans="1:2" x14ac:dyDescent="0.2">
      <c r="A1669" s="68">
        <v>41578</v>
      </c>
      <c r="B1669" s="67">
        <v>2.74</v>
      </c>
    </row>
    <row r="1670" spans="1:2" x14ac:dyDescent="0.2">
      <c r="A1670" s="68">
        <v>41579</v>
      </c>
      <c r="B1670" s="67">
        <v>2.79</v>
      </c>
    </row>
    <row r="1671" spans="1:2" x14ac:dyDescent="0.2">
      <c r="A1671" s="68">
        <v>41582</v>
      </c>
      <c r="B1671" s="67">
        <v>2.78</v>
      </c>
    </row>
    <row r="1672" spans="1:2" x14ac:dyDescent="0.2">
      <c r="A1672" s="68">
        <v>41583</v>
      </c>
      <c r="B1672" s="67">
        <v>2.81</v>
      </c>
    </row>
    <row r="1673" spans="1:2" x14ac:dyDescent="0.2">
      <c r="A1673" s="68">
        <v>41584</v>
      </c>
      <c r="B1673" s="67">
        <v>2.79</v>
      </c>
    </row>
    <row r="1674" spans="1:2" x14ac:dyDescent="0.2">
      <c r="A1674" s="68">
        <v>41585</v>
      </c>
      <c r="B1674" s="67">
        <v>2.77</v>
      </c>
    </row>
    <row r="1675" spans="1:2" x14ac:dyDescent="0.2">
      <c r="A1675" s="68">
        <v>41586</v>
      </c>
      <c r="B1675" s="67">
        <v>2.85</v>
      </c>
    </row>
    <row r="1676" spans="1:2" x14ac:dyDescent="0.2">
      <c r="A1676" s="68">
        <v>41589</v>
      </c>
      <c r="B1676" s="67">
        <v>2.85</v>
      </c>
    </row>
    <row r="1677" spans="1:2" x14ac:dyDescent="0.2">
      <c r="A1677" s="68">
        <v>41590</v>
      </c>
      <c r="B1677" s="67">
        <v>2.87</v>
      </c>
    </row>
    <row r="1678" spans="1:2" x14ac:dyDescent="0.2">
      <c r="A1678" s="68">
        <v>41591</v>
      </c>
      <c r="B1678" s="67">
        <v>2.84</v>
      </c>
    </row>
    <row r="1679" spans="1:2" x14ac:dyDescent="0.2">
      <c r="A1679" s="68">
        <v>41592</v>
      </c>
      <c r="B1679" s="67">
        <v>2.79</v>
      </c>
    </row>
    <row r="1680" spans="1:2" x14ac:dyDescent="0.2">
      <c r="A1680" s="68">
        <v>41593</v>
      </c>
      <c r="B1680" s="67">
        <v>2.8</v>
      </c>
    </row>
    <row r="1681" spans="1:2" x14ac:dyDescent="0.2">
      <c r="A1681" s="68">
        <v>41596</v>
      </c>
      <c r="B1681" s="67">
        <v>2.77</v>
      </c>
    </row>
    <row r="1682" spans="1:2" x14ac:dyDescent="0.2">
      <c r="A1682" s="68">
        <v>41597</v>
      </c>
      <c r="B1682" s="67">
        <v>2.8</v>
      </c>
    </row>
    <row r="1683" spans="1:2" x14ac:dyDescent="0.2">
      <c r="A1683" s="68">
        <v>41598</v>
      </c>
      <c r="B1683" s="67">
        <v>2.84</v>
      </c>
    </row>
    <row r="1684" spans="1:2" x14ac:dyDescent="0.2">
      <c r="A1684" s="68">
        <v>41599</v>
      </c>
      <c r="B1684" s="67">
        <v>2.83</v>
      </c>
    </row>
    <row r="1685" spans="1:2" x14ac:dyDescent="0.2">
      <c r="A1685" s="68">
        <v>41600</v>
      </c>
      <c r="B1685" s="67">
        <v>2.8</v>
      </c>
    </row>
    <row r="1686" spans="1:2" x14ac:dyDescent="0.2">
      <c r="A1686" s="68">
        <v>41603</v>
      </c>
      <c r="B1686" s="67">
        <v>2.78</v>
      </c>
    </row>
    <row r="1687" spans="1:2" x14ac:dyDescent="0.2">
      <c r="A1687" s="68">
        <v>41604</v>
      </c>
      <c r="B1687" s="67">
        <v>2.76</v>
      </c>
    </row>
    <row r="1688" spans="1:2" x14ac:dyDescent="0.2">
      <c r="A1688" s="68">
        <v>41605</v>
      </c>
      <c r="B1688" s="67">
        <v>2.78</v>
      </c>
    </row>
    <row r="1689" spans="1:2" x14ac:dyDescent="0.2">
      <c r="A1689" s="68">
        <v>41606</v>
      </c>
      <c r="B1689" s="67">
        <v>2.78</v>
      </c>
    </row>
    <row r="1690" spans="1:2" x14ac:dyDescent="0.2">
      <c r="A1690" s="68">
        <v>41607</v>
      </c>
      <c r="B1690" s="67">
        <v>2.78</v>
      </c>
    </row>
    <row r="1691" spans="1:2" x14ac:dyDescent="0.2">
      <c r="A1691" s="68">
        <v>41608</v>
      </c>
      <c r="B1691" s="67">
        <v>2.79</v>
      </c>
    </row>
    <row r="1692" spans="1:2" x14ac:dyDescent="0.2">
      <c r="A1692" s="68">
        <v>41610</v>
      </c>
      <c r="B1692" s="67">
        <v>2.84</v>
      </c>
    </row>
    <row r="1693" spans="1:2" x14ac:dyDescent="0.2">
      <c r="A1693" s="68">
        <v>41611</v>
      </c>
      <c r="B1693" s="67">
        <v>2.82</v>
      </c>
    </row>
    <row r="1694" spans="1:2" x14ac:dyDescent="0.2">
      <c r="A1694" s="68">
        <v>41612</v>
      </c>
      <c r="B1694" s="67">
        <v>2.87</v>
      </c>
    </row>
    <row r="1695" spans="1:2" x14ac:dyDescent="0.2">
      <c r="A1695" s="68">
        <v>41613</v>
      </c>
      <c r="B1695" s="67">
        <v>2.88</v>
      </c>
    </row>
    <row r="1696" spans="1:2" x14ac:dyDescent="0.2">
      <c r="A1696" s="68">
        <v>41614</v>
      </c>
      <c r="B1696" s="67">
        <v>2.88</v>
      </c>
    </row>
    <row r="1697" spans="1:2" x14ac:dyDescent="0.2">
      <c r="A1697" s="68">
        <v>41617</v>
      </c>
      <c r="B1697" s="67">
        <v>2.87</v>
      </c>
    </row>
    <row r="1698" spans="1:2" x14ac:dyDescent="0.2">
      <c r="A1698" s="68">
        <v>41618</v>
      </c>
      <c r="B1698" s="67">
        <v>2.83</v>
      </c>
    </row>
    <row r="1699" spans="1:2" x14ac:dyDescent="0.2">
      <c r="A1699" s="68">
        <v>41619</v>
      </c>
      <c r="B1699" s="67">
        <v>2.86</v>
      </c>
    </row>
    <row r="1700" spans="1:2" x14ac:dyDescent="0.2">
      <c r="A1700" s="68">
        <v>41620</v>
      </c>
      <c r="B1700" s="67">
        <v>2.87</v>
      </c>
    </row>
    <row r="1701" spans="1:2" x14ac:dyDescent="0.2">
      <c r="A1701" s="68">
        <v>41621</v>
      </c>
      <c r="B1701" s="67">
        <v>2.86</v>
      </c>
    </row>
    <row r="1702" spans="1:2" x14ac:dyDescent="0.2">
      <c r="A1702" s="68">
        <v>41624</v>
      </c>
      <c r="B1702" s="67">
        <v>2.86</v>
      </c>
    </row>
    <row r="1703" spans="1:2" x14ac:dyDescent="0.2">
      <c r="A1703" s="68">
        <v>41625</v>
      </c>
      <c r="B1703" s="67">
        <v>2.84</v>
      </c>
    </row>
    <row r="1704" spans="1:2" x14ac:dyDescent="0.2">
      <c r="A1704" s="68">
        <v>41626</v>
      </c>
      <c r="B1704" s="67">
        <v>2.84</v>
      </c>
    </row>
    <row r="1705" spans="1:2" x14ac:dyDescent="0.2">
      <c r="A1705" s="68">
        <v>41627</v>
      </c>
      <c r="B1705" s="67">
        <v>2.87</v>
      </c>
    </row>
    <row r="1706" spans="1:2" x14ac:dyDescent="0.2">
      <c r="A1706" s="68">
        <v>41628</v>
      </c>
      <c r="B1706" s="67">
        <v>2.84</v>
      </c>
    </row>
    <row r="1707" spans="1:2" x14ac:dyDescent="0.2">
      <c r="A1707" s="68">
        <v>41631</v>
      </c>
      <c r="B1707" s="67">
        <v>2.87</v>
      </c>
    </row>
    <row r="1708" spans="1:2" x14ac:dyDescent="0.2">
      <c r="A1708" s="68">
        <v>41632</v>
      </c>
      <c r="B1708" s="67">
        <v>2.91</v>
      </c>
    </row>
    <row r="1709" spans="1:2" x14ac:dyDescent="0.2">
      <c r="A1709" s="68">
        <v>41633</v>
      </c>
      <c r="B1709" s="69" t="e">
        <f>NA()</f>
        <v>#N/A</v>
      </c>
    </row>
    <row r="1710" spans="1:2" x14ac:dyDescent="0.2">
      <c r="A1710" s="68">
        <v>41634</v>
      </c>
      <c r="B1710" s="67">
        <v>2.92</v>
      </c>
    </row>
    <row r="1711" spans="1:2" x14ac:dyDescent="0.2">
      <c r="A1711" s="68">
        <v>41635</v>
      </c>
      <c r="B1711" s="67">
        <v>2.92</v>
      </c>
    </row>
    <row r="1712" spans="1:2" x14ac:dyDescent="0.2">
      <c r="A1712" s="68">
        <v>41638</v>
      </c>
      <c r="B1712" s="67">
        <v>2.89</v>
      </c>
    </row>
    <row r="1713" spans="1:2" x14ac:dyDescent="0.2">
      <c r="A1713" s="68">
        <v>41639</v>
      </c>
      <c r="B1713" s="67">
        <v>2.94</v>
      </c>
    </row>
    <row r="1714" spans="1:2" x14ac:dyDescent="0.2">
      <c r="A1714" s="68">
        <v>41640</v>
      </c>
      <c r="B1714" s="69" t="e">
        <f>NA()</f>
        <v>#N/A</v>
      </c>
    </row>
    <row r="1715" spans="1:2" x14ac:dyDescent="0.2">
      <c r="A1715" s="68">
        <v>41641</v>
      </c>
      <c r="B1715" s="67">
        <v>2.92</v>
      </c>
    </row>
    <row r="1716" spans="1:2" x14ac:dyDescent="0.2">
      <c r="A1716" s="68">
        <v>41642</v>
      </c>
      <c r="B1716" s="67">
        <v>2.93</v>
      </c>
    </row>
    <row r="1717" spans="1:2" x14ac:dyDescent="0.2">
      <c r="A1717" s="68">
        <v>41645</v>
      </c>
      <c r="B1717" s="67">
        <v>2.9</v>
      </c>
    </row>
    <row r="1718" spans="1:2" x14ac:dyDescent="0.2">
      <c r="A1718" s="68">
        <v>41646</v>
      </c>
      <c r="B1718" s="67">
        <v>2.89</v>
      </c>
    </row>
    <row r="1719" spans="1:2" x14ac:dyDescent="0.2">
      <c r="A1719" s="68">
        <v>41647</v>
      </c>
      <c r="B1719" s="67">
        <v>2.91</v>
      </c>
    </row>
    <row r="1720" spans="1:2" x14ac:dyDescent="0.2">
      <c r="A1720" s="68">
        <v>41648</v>
      </c>
      <c r="B1720" s="67">
        <v>2.89</v>
      </c>
    </row>
    <row r="1721" spans="1:2" x14ac:dyDescent="0.2">
      <c r="A1721" s="68">
        <v>41649</v>
      </c>
      <c r="B1721" s="67">
        <v>2.81</v>
      </c>
    </row>
    <row r="1722" spans="1:2" x14ac:dyDescent="0.2">
      <c r="A1722" s="68">
        <v>41652</v>
      </c>
      <c r="B1722" s="67">
        <v>2.78</v>
      </c>
    </row>
    <row r="1723" spans="1:2" x14ac:dyDescent="0.2">
      <c r="A1723" s="68">
        <v>41653</v>
      </c>
      <c r="B1723" s="67">
        <v>2.81</v>
      </c>
    </row>
    <row r="1724" spans="1:2" x14ac:dyDescent="0.2">
      <c r="A1724" s="68">
        <v>41654</v>
      </c>
      <c r="B1724" s="67">
        <v>2.83</v>
      </c>
    </row>
    <row r="1725" spans="1:2" x14ac:dyDescent="0.2">
      <c r="A1725" s="68">
        <v>41655</v>
      </c>
      <c r="B1725" s="67">
        <v>2.81</v>
      </c>
    </row>
    <row r="1726" spans="1:2" x14ac:dyDescent="0.2">
      <c r="A1726" s="68">
        <v>41656</v>
      </c>
      <c r="B1726" s="67">
        <v>2.79</v>
      </c>
    </row>
    <row r="1727" spans="1:2" x14ac:dyDescent="0.2">
      <c r="A1727" s="68">
        <v>41659</v>
      </c>
      <c r="B1727" s="67">
        <v>2.79</v>
      </c>
    </row>
    <row r="1728" spans="1:2" x14ac:dyDescent="0.2">
      <c r="A1728" s="68">
        <v>41660</v>
      </c>
      <c r="B1728" s="67">
        <v>2.78</v>
      </c>
    </row>
    <row r="1729" spans="1:2" x14ac:dyDescent="0.2">
      <c r="A1729" s="68">
        <v>41661</v>
      </c>
      <c r="B1729" s="67">
        <v>2.82</v>
      </c>
    </row>
    <row r="1730" spans="1:2" x14ac:dyDescent="0.2">
      <c r="A1730" s="68">
        <v>41662</v>
      </c>
      <c r="B1730" s="67">
        <v>2.76</v>
      </c>
    </row>
    <row r="1731" spans="1:2" x14ac:dyDescent="0.2">
      <c r="A1731" s="68">
        <v>41663</v>
      </c>
      <c r="B1731" s="67">
        <v>2.74</v>
      </c>
    </row>
    <row r="1732" spans="1:2" x14ac:dyDescent="0.2">
      <c r="A1732" s="68">
        <v>41666</v>
      </c>
      <c r="B1732" s="67">
        <v>2.76</v>
      </c>
    </row>
    <row r="1733" spans="1:2" x14ac:dyDescent="0.2">
      <c r="A1733" s="68">
        <v>41667</v>
      </c>
      <c r="B1733" s="67">
        <v>2.74</v>
      </c>
    </row>
    <row r="1734" spans="1:2" x14ac:dyDescent="0.2">
      <c r="A1734" s="68">
        <v>41668</v>
      </c>
      <c r="B1734" s="67">
        <v>2.7</v>
      </c>
    </row>
    <row r="1735" spans="1:2" x14ac:dyDescent="0.2">
      <c r="A1735" s="68">
        <v>41669</v>
      </c>
      <c r="B1735" s="67">
        <v>2.71</v>
      </c>
    </row>
    <row r="1736" spans="1:2" x14ac:dyDescent="0.2">
      <c r="A1736" s="68">
        <v>41670</v>
      </c>
      <c r="B1736" s="67">
        <v>2.7</v>
      </c>
    </row>
    <row r="1737" spans="1:2" x14ac:dyDescent="0.2">
      <c r="A1737" s="68">
        <v>41673</v>
      </c>
      <c r="B1737" s="67">
        <v>2.65</v>
      </c>
    </row>
    <row r="1738" spans="1:2" x14ac:dyDescent="0.2">
      <c r="A1738" s="68">
        <v>41674</v>
      </c>
      <c r="B1738" s="67">
        <v>2.67</v>
      </c>
    </row>
    <row r="1739" spans="1:2" x14ac:dyDescent="0.2">
      <c r="A1739" s="68">
        <v>41675</v>
      </c>
      <c r="B1739" s="67">
        <v>2.7</v>
      </c>
    </row>
    <row r="1740" spans="1:2" x14ac:dyDescent="0.2">
      <c r="A1740" s="68">
        <v>41676</v>
      </c>
      <c r="B1740" s="67">
        <v>2.73</v>
      </c>
    </row>
    <row r="1741" spans="1:2" x14ac:dyDescent="0.2">
      <c r="A1741" s="68">
        <v>41677</v>
      </c>
      <c r="B1741" s="67">
        <v>2.7</v>
      </c>
    </row>
    <row r="1742" spans="1:2" x14ac:dyDescent="0.2">
      <c r="A1742" s="68">
        <v>41680</v>
      </c>
      <c r="B1742" s="67">
        <v>2.7</v>
      </c>
    </row>
    <row r="1743" spans="1:2" x14ac:dyDescent="0.2">
      <c r="A1743" s="68">
        <v>41681</v>
      </c>
      <c r="B1743" s="67">
        <v>2.73</v>
      </c>
    </row>
    <row r="1744" spans="1:2" x14ac:dyDescent="0.2">
      <c r="A1744" s="68">
        <v>41682</v>
      </c>
      <c r="B1744" s="67">
        <v>2.77</v>
      </c>
    </row>
    <row r="1745" spans="1:2" x14ac:dyDescent="0.2">
      <c r="A1745" s="68">
        <v>41683</v>
      </c>
      <c r="B1745" s="67">
        <v>2.72</v>
      </c>
    </row>
    <row r="1746" spans="1:2" x14ac:dyDescent="0.2">
      <c r="A1746" s="68">
        <v>41684</v>
      </c>
      <c r="B1746" s="67">
        <v>2.73</v>
      </c>
    </row>
    <row r="1747" spans="1:2" x14ac:dyDescent="0.2">
      <c r="A1747" s="68">
        <v>41687</v>
      </c>
      <c r="B1747" s="67">
        <v>2.73</v>
      </c>
    </row>
    <row r="1748" spans="1:2" x14ac:dyDescent="0.2">
      <c r="A1748" s="68">
        <v>41688</v>
      </c>
      <c r="B1748" s="67">
        <v>2.7</v>
      </c>
    </row>
    <row r="1749" spans="1:2" x14ac:dyDescent="0.2">
      <c r="A1749" s="68">
        <v>41689</v>
      </c>
      <c r="B1749" s="67">
        <v>2.72</v>
      </c>
    </row>
    <row r="1750" spans="1:2" x14ac:dyDescent="0.2">
      <c r="A1750" s="68">
        <v>41690</v>
      </c>
      <c r="B1750" s="67">
        <v>2.74</v>
      </c>
    </row>
    <row r="1751" spans="1:2" x14ac:dyDescent="0.2">
      <c r="A1751" s="68">
        <v>41691</v>
      </c>
      <c r="B1751" s="67">
        <v>2.72</v>
      </c>
    </row>
    <row r="1752" spans="1:2" x14ac:dyDescent="0.2">
      <c r="A1752" s="68">
        <v>41694</v>
      </c>
      <c r="B1752" s="67">
        <v>2.73</v>
      </c>
    </row>
    <row r="1753" spans="1:2" x14ac:dyDescent="0.2">
      <c r="A1753" s="68">
        <v>41695</v>
      </c>
      <c r="B1753" s="67">
        <v>2.69</v>
      </c>
    </row>
    <row r="1754" spans="1:2" x14ac:dyDescent="0.2">
      <c r="A1754" s="68">
        <v>41696</v>
      </c>
      <c r="B1754" s="67">
        <v>2.67</v>
      </c>
    </row>
    <row r="1755" spans="1:2" x14ac:dyDescent="0.2">
      <c r="A1755" s="68">
        <v>41697</v>
      </c>
      <c r="B1755" s="67">
        <v>2.64</v>
      </c>
    </row>
    <row r="1756" spans="1:2" x14ac:dyDescent="0.2">
      <c r="A1756" s="68">
        <v>41698</v>
      </c>
      <c r="B1756" s="67">
        <v>2.66</v>
      </c>
    </row>
    <row r="1757" spans="1:2" x14ac:dyDescent="0.2">
      <c r="A1757" s="68">
        <v>41701</v>
      </c>
      <c r="B1757" s="67">
        <v>2.63</v>
      </c>
    </row>
    <row r="1758" spans="1:2" x14ac:dyDescent="0.2">
      <c r="A1758" s="68">
        <v>41702</v>
      </c>
      <c r="B1758" s="67">
        <v>2.68</v>
      </c>
    </row>
    <row r="1759" spans="1:2" x14ac:dyDescent="0.2">
      <c r="A1759" s="68">
        <v>41703</v>
      </c>
      <c r="B1759" s="67">
        <v>2.69</v>
      </c>
    </row>
    <row r="1760" spans="1:2" x14ac:dyDescent="0.2">
      <c r="A1760" s="68">
        <v>41704</v>
      </c>
      <c r="B1760" s="67">
        <v>2.72</v>
      </c>
    </row>
    <row r="1761" spans="1:2" x14ac:dyDescent="0.2">
      <c r="A1761" s="68">
        <v>41705</v>
      </c>
      <c r="B1761" s="67">
        <v>2.76</v>
      </c>
    </row>
    <row r="1762" spans="1:2" x14ac:dyDescent="0.2">
      <c r="A1762" s="68">
        <v>41708</v>
      </c>
      <c r="B1762" s="67">
        <v>2.76</v>
      </c>
    </row>
    <row r="1763" spans="1:2" x14ac:dyDescent="0.2">
      <c r="A1763" s="68">
        <v>41709</v>
      </c>
      <c r="B1763" s="67">
        <v>2.75</v>
      </c>
    </row>
    <row r="1764" spans="1:2" x14ac:dyDescent="0.2">
      <c r="A1764" s="68">
        <v>41710</v>
      </c>
      <c r="B1764" s="67">
        <v>2.72</v>
      </c>
    </row>
    <row r="1765" spans="1:2" x14ac:dyDescent="0.2">
      <c r="A1765" s="68">
        <v>41711</v>
      </c>
      <c r="B1765" s="67">
        <v>2.67</v>
      </c>
    </row>
    <row r="1766" spans="1:2" x14ac:dyDescent="0.2">
      <c r="A1766" s="68">
        <v>41712</v>
      </c>
      <c r="B1766" s="67">
        <v>2.68</v>
      </c>
    </row>
    <row r="1767" spans="1:2" x14ac:dyDescent="0.2">
      <c r="A1767" s="68">
        <v>41715</v>
      </c>
      <c r="B1767" s="67">
        <v>2.72</v>
      </c>
    </row>
    <row r="1768" spans="1:2" x14ac:dyDescent="0.2">
      <c r="A1768" s="68">
        <v>41716</v>
      </c>
      <c r="B1768" s="67">
        <v>2.7</v>
      </c>
    </row>
    <row r="1769" spans="1:2" x14ac:dyDescent="0.2">
      <c r="A1769" s="68">
        <v>41717</v>
      </c>
      <c r="B1769" s="67">
        <v>2.79</v>
      </c>
    </row>
    <row r="1770" spans="1:2" x14ac:dyDescent="0.2">
      <c r="A1770" s="68">
        <v>41718</v>
      </c>
      <c r="B1770" s="67">
        <v>2.79</v>
      </c>
    </row>
    <row r="1771" spans="1:2" x14ac:dyDescent="0.2">
      <c r="A1771" s="68">
        <v>41719</v>
      </c>
      <c r="B1771" s="67">
        <v>2.78</v>
      </c>
    </row>
    <row r="1772" spans="1:2" x14ac:dyDescent="0.2">
      <c r="A1772" s="68">
        <v>41722</v>
      </c>
      <c r="B1772" s="67">
        <v>2.77</v>
      </c>
    </row>
    <row r="1773" spans="1:2" x14ac:dyDescent="0.2">
      <c r="A1773" s="68">
        <v>41723</v>
      </c>
      <c r="B1773" s="67">
        <v>2.76</v>
      </c>
    </row>
    <row r="1774" spans="1:2" x14ac:dyDescent="0.2">
      <c r="A1774" s="68">
        <v>41724</v>
      </c>
      <c r="B1774" s="67">
        <v>2.72</v>
      </c>
    </row>
    <row r="1775" spans="1:2" x14ac:dyDescent="0.2">
      <c r="A1775" s="68">
        <v>41725</v>
      </c>
      <c r="B1775" s="67">
        <v>2.71</v>
      </c>
    </row>
    <row r="1776" spans="1:2" x14ac:dyDescent="0.2">
      <c r="A1776" s="68">
        <v>41726</v>
      </c>
      <c r="B1776" s="67">
        <v>2.74</v>
      </c>
    </row>
    <row r="1777" spans="1:2" x14ac:dyDescent="0.2">
      <c r="A1777" s="68">
        <v>41729</v>
      </c>
      <c r="B1777" s="67">
        <v>2.66</v>
      </c>
    </row>
    <row r="1778" spans="1:2" x14ac:dyDescent="0.2">
      <c r="A1778" s="68">
        <v>41730</v>
      </c>
      <c r="B1778" s="67">
        <v>2.67</v>
      </c>
    </row>
    <row r="1779" spans="1:2" x14ac:dyDescent="0.2">
      <c r="A1779" s="68">
        <v>41731</v>
      </c>
      <c r="B1779" s="67">
        <v>2.7</v>
      </c>
    </row>
    <row r="1780" spans="1:2" x14ac:dyDescent="0.2">
      <c r="A1780" s="68">
        <v>41732</v>
      </c>
      <c r="B1780" s="67">
        <v>2.69</v>
      </c>
    </row>
    <row r="1781" spans="1:2" x14ac:dyDescent="0.2">
      <c r="A1781" s="68">
        <v>41733</v>
      </c>
      <c r="B1781" s="67">
        <v>2.63</v>
      </c>
    </row>
    <row r="1782" spans="1:2" x14ac:dyDescent="0.2">
      <c r="A1782" s="68">
        <v>41736</v>
      </c>
      <c r="B1782" s="67">
        <v>2.61</v>
      </c>
    </row>
    <row r="1783" spans="1:2" x14ac:dyDescent="0.2">
      <c r="A1783" s="68">
        <v>41737</v>
      </c>
      <c r="B1783" s="67">
        <v>2.6</v>
      </c>
    </row>
    <row r="1784" spans="1:2" x14ac:dyDescent="0.2">
      <c r="A1784" s="68">
        <v>41738</v>
      </c>
      <c r="B1784" s="67">
        <v>2.59</v>
      </c>
    </row>
    <row r="1785" spans="1:2" x14ac:dyDescent="0.2">
      <c r="A1785" s="68">
        <v>41739</v>
      </c>
      <c r="B1785" s="67">
        <v>2.54</v>
      </c>
    </row>
    <row r="1786" spans="1:2" x14ac:dyDescent="0.2">
      <c r="A1786" s="68">
        <v>41740</v>
      </c>
      <c r="B1786" s="67">
        <v>2.5299999999999998</v>
      </c>
    </row>
    <row r="1787" spans="1:2" x14ac:dyDescent="0.2">
      <c r="A1787" s="68">
        <v>41743</v>
      </c>
      <c r="B1787" s="67">
        <v>2.5499999999999998</v>
      </c>
    </row>
    <row r="1788" spans="1:2" x14ac:dyDescent="0.2">
      <c r="A1788" s="68">
        <v>41744</v>
      </c>
      <c r="B1788" s="67">
        <v>2.5499999999999998</v>
      </c>
    </row>
    <row r="1789" spans="1:2" x14ac:dyDescent="0.2">
      <c r="A1789" s="68">
        <v>41745</v>
      </c>
      <c r="B1789" s="67">
        <v>2.56</v>
      </c>
    </row>
    <row r="1790" spans="1:2" x14ac:dyDescent="0.2">
      <c r="A1790" s="68">
        <v>41746</v>
      </c>
      <c r="B1790" s="67">
        <v>2.62</v>
      </c>
    </row>
    <row r="1791" spans="1:2" x14ac:dyDescent="0.2">
      <c r="A1791" s="68">
        <v>41747</v>
      </c>
      <c r="B1791" s="69" t="e">
        <f>NA()</f>
        <v>#N/A</v>
      </c>
    </row>
    <row r="1792" spans="1:2" x14ac:dyDescent="0.2">
      <c r="A1792" s="68">
        <v>41750</v>
      </c>
      <c r="B1792" s="67">
        <v>2.62</v>
      </c>
    </row>
    <row r="1793" spans="1:2" x14ac:dyDescent="0.2">
      <c r="A1793" s="68">
        <v>41751</v>
      </c>
      <c r="B1793" s="67">
        <v>2.62</v>
      </c>
    </row>
    <row r="1794" spans="1:2" x14ac:dyDescent="0.2">
      <c r="A1794" s="68">
        <v>41752</v>
      </c>
      <c r="B1794" s="67">
        <v>2.59</v>
      </c>
    </row>
    <row r="1795" spans="1:2" x14ac:dyDescent="0.2">
      <c r="A1795" s="68">
        <v>41753</v>
      </c>
      <c r="B1795" s="67">
        <v>2.6</v>
      </c>
    </row>
    <row r="1796" spans="1:2" x14ac:dyDescent="0.2">
      <c r="A1796" s="68">
        <v>41754</v>
      </c>
      <c r="B1796" s="67">
        <v>2.58</v>
      </c>
    </row>
    <row r="1797" spans="1:2" x14ac:dyDescent="0.2">
      <c r="A1797" s="68">
        <v>41757</v>
      </c>
      <c r="B1797" s="67">
        <v>2.6</v>
      </c>
    </row>
    <row r="1798" spans="1:2" x14ac:dyDescent="0.2">
      <c r="A1798" s="68">
        <v>41758</v>
      </c>
      <c r="B1798" s="67">
        <v>2.61</v>
      </c>
    </row>
    <row r="1799" spans="1:2" x14ac:dyDescent="0.2">
      <c r="A1799" s="68">
        <v>41759</v>
      </c>
      <c r="B1799" s="67">
        <v>2.6</v>
      </c>
    </row>
    <row r="1800" spans="1:2" x14ac:dyDescent="0.2">
      <c r="A1800" s="68">
        <v>41760</v>
      </c>
      <c r="B1800" s="67">
        <v>2.57</v>
      </c>
    </row>
    <row r="1801" spans="1:2" x14ac:dyDescent="0.2">
      <c r="A1801" s="68">
        <v>41761</v>
      </c>
      <c r="B1801" s="67">
        <v>2.57</v>
      </c>
    </row>
    <row r="1802" spans="1:2" x14ac:dyDescent="0.2">
      <c r="A1802" s="68">
        <v>41764</v>
      </c>
      <c r="B1802" s="67">
        <v>2.58</v>
      </c>
    </row>
    <row r="1803" spans="1:2" x14ac:dyDescent="0.2">
      <c r="A1803" s="68">
        <v>41765</v>
      </c>
      <c r="B1803" s="67">
        <v>2.57</v>
      </c>
    </row>
    <row r="1804" spans="1:2" x14ac:dyDescent="0.2">
      <c r="A1804" s="68">
        <v>41766</v>
      </c>
      <c r="B1804" s="67">
        <v>2.56</v>
      </c>
    </row>
    <row r="1805" spans="1:2" x14ac:dyDescent="0.2">
      <c r="A1805" s="68">
        <v>41767</v>
      </c>
      <c r="B1805" s="67">
        <v>2.54</v>
      </c>
    </row>
    <row r="1806" spans="1:2" x14ac:dyDescent="0.2">
      <c r="A1806" s="68">
        <v>41768</v>
      </c>
      <c r="B1806" s="67">
        <v>2.5499999999999998</v>
      </c>
    </row>
    <row r="1807" spans="1:2" x14ac:dyDescent="0.2">
      <c r="A1807" s="68">
        <v>41771</v>
      </c>
      <c r="B1807" s="67">
        <v>2.58</v>
      </c>
    </row>
    <row r="1808" spans="1:2" x14ac:dyDescent="0.2">
      <c r="A1808" s="68">
        <v>41772</v>
      </c>
      <c r="B1808" s="67">
        <v>2.5499999999999998</v>
      </c>
    </row>
    <row r="1809" spans="1:2" x14ac:dyDescent="0.2">
      <c r="A1809" s="68">
        <v>41773</v>
      </c>
      <c r="B1809" s="67">
        <v>2.4900000000000002</v>
      </c>
    </row>
    <row r="1810" spans="1:2" x14ac:dyDescent="0.2">
      <c r="A1810" s="68">
        <v>41774</v>
      </c>
      <c r="B1810" s="67">
        <v>2.4700000000000002</v>
      </c>
    </row>
    <row r="1811" spans="1:2" x14ac:dyDescent="0.2">
      <c r="A1811" s="68">
        <v>41775</v>
      </c>
      <c r="B1811" s="67">
        <v>2.48</v>
      </c>
    </row>
    <row r="1812" spans="1:2" x14ac:dyDescent="0.2">
      <c r="A1812" s="68">
        <v>41778</v>
      </c>
      <c r="B1812" s="67">
        <v>2.48</v>
      </c>
    </row>
    <row r="1813" spans="1:2" x14ac:dyDescent="0.2">
      <c r="A1813" s="68">
        <v>41779</v>
      </c>
      <c r="B1813" s="67">
        <v>2.46</v>
      </c>
    </row>
    <row r="1814" spans="1:2" x14ac:dyDescent="0.2">
      <c r="A1814" s="68">
        <v>41780</v>
      </c>
      <c r="B1814" s="67">
        <v>2.4900000000000002</v>
      </c>
    </row>
    <row r="1815" spans="1:2" x14ac:dyDescent="0.2">
      <c r="A1815" s="68">
        <v>41781</v>
      </c>
      <c r="B1815" s="67">
        <v>2.5</v>
      </c>
    </row>
    <row r="1816" spans="1:2" x14ac:dyDescent="0.2">
      <c r="A1816" s="68">
        <v>41782</v>
      </c>
      <c r="B1816" s="67">
        <v>2.48</v>
      </c>
    </row>
    <row r="1817" spans="1:2" x14ac:dyDescent="0.2">
      <c r="A1817" s="68">
        <v>41785</v>
      </c>
      <c r="B1817" s="67">
        <v>2.48</v>
      </c>
    </row>
    <row r="1818" spans="1:2" x14ac:dyDescent="0.2">
      <c r="A1818" s="68">
        <v>41786</v>
      </c>
      <c r="B1818" s="67">
        <v>2.4700000000000002</v>
      </c>
    </row>
    <row r="1819" spans="1:2" x14ac:dyDescent="0.2">
      <c r="A1819" s="68">
        <v>41787</v>
      </c>
      <c r="B1819" s="67">
        <v>2.42</v>
      </c>
    </row>
    <row r="1820" spans="1:2" x14ac:dyDescent="0.2">
      <c r="A1820" s="68">
        <v>41788</v>
      </c>
      <c r="B1820" s="67">
        <v>2.4300000000000002</v>
      </c>
    </row>
    <row r="1821" spans="1:2" x14ac:dyDescent="0.2">
      <c r="A1821" s="68">
        <v>41789</v>
      </c>
      <c r="B1821" s="67">
        <v>2.4300000000000002</v>
      </c>
    </row>
    <row r="1822" spans="1:2" x14ac:dyDescent="0.2">
      <c r="A1822" s="68">
        <v>41790</v>
      </c>
      <c r="B1822" s="67">
        <v>2.4700000000000002</v>
      </c>
    </row>
    <row r="1823" spans="1:2" x14ac:dyDescent="0.2">
      <c r="A1823" s="68">
        <v>41792</v>
      </c>
      <c r="B1823" s="67">
        <v>2.5299999999999998</v>
      </c>
    </row>
    <row r="1824" spans="1:2" x14ac:dyDescent="0.2">
      <c r="A1824" s="68">
        <v>41793</v>
      </c>
      <c r="B1824" s="67">
        <v>2.57</v>
      </c>
    </row>
    <row r="1825" spans="1:2" x14ac:dyDescent="0.2">
      <c r="A1825" s="68">
        <v>41794</v>
      </c>
      <c r="B1825" s="67">
        <v>2.57</v>
      </c>
    </row>
    <row r="1826" spans="1:2" x14ac:dyDescent="0.2">
      <c r="A1826" s="68">
        <v>41795</v>
      </c>
      <c r="B1826" s="67">
        <v>2.56</v>
      </c>
    </row>
    <row r="1827" spans="1:2" x14ac:dyDescent="0.2">
      <c r="A1827" s="68">
        <v>41796</v>
      </c>
      <c r="B1827" s="67">
        <v>2.57</v>
      </c>
    </row>
    <row r="1828" spans="1:2" x14ac:dyDescent="0.2">
      <c r="A1828" s="68">
        <v>41799</v>
      </c>
      <c r="B1828" s="67">
        <v>2.59</v>
      </c>
    </row>
    <row r="1829" spans="1:2" x14ac:dyDescent="0.2">
      <c r="A1829" s="68">
        <v>41800</v>
      </c>
      <c r="B1829" s="67">
        <v>2.61</v>
      </c>
    </row>
    <row r="1830" spans="1:2" x14ac:dyDescent="0.2">
      <c r="A1830" s="68">
        <v>41801</v>
      </c>
      <c r="B1830" s="67">
        <v>2.6</v>
      </c>
    </row>
    <row r="1831" spans="1:2" x14ac:dyDescent="0.2">
      <c r="A1831" s="68">
        <v>41802</v>
      </c>
      <c r="B1831" s="67">
        <v>2.57</v>
      </c>
    </row>
    <row r="1832" spans="1:2" x14ac:dyDescent="0.2">
      <c r="A1832" s="68">
        <v>41803</v>
      </c>
      <c r="B1832" s="67">
        <v>2.59</v>
      </c>
    </row>
    <row r="1833" spans="1:2" x14ac:dyDescent="0.2">
      <c r="A1833" s="68">
        <v>41806</v>
      </c>
      <c r="B1833" s="67">
        <v>2.58</v>
      </c>
    </row>
    <row r="1834" spans="1:2" x14ac:dyDescent="0.2">
      <c r="A1834" s="68">
        <v>41807</v>
      </c>
      <c r="B1834" s="67">
        <v>2.62</v>
      </c>
    </row>
    <row r="1835" spans="1:2" x14ac:dyDescent="0.2">
      <c r="A1835" s="68">
        <v>41808</v>
      </c>
      <c r="B1835" s="67">
        <v>2.6</v>
      </c>
    </row>
    <row r="1836" spans="1:2" x14ac:dyDescent="0.2">
      <c r="A1836" s="68">
        <v>41809</v>
      </c>
      <c r="B1836" s="67">
        <v>2.59</v>
      </c>
    </row>
    <row r="1837" spans="1:2" x14ac:dyDescent="0.2">
      <c r="A1837" s="68">
        <v>41810</v>
      </c>
      <c r="B1837" s="67">
        <v>2.6</v>
      </c>
    </row>
    <row r="1838" spans="1:2" x14ac:dyDescent="0.2">
      <c r="A1838" s="68">
        <v>41813</v>
      </c>
      <c r="B1838" s="67">
        <v>2.59</v>
      </c>
    </row>
    <row r="1839" spans="1:2" x14ac:dyDescent="0.2">
      <c r="A1839" s="68">
        <v>41814</v>
      </c>
      <c r="B1839" s="67">
        <v>2.57</v>
      </c>
    </row>
    <row r="1840" spans="1:2" x14ac:dyDescent="0.2">
      <c r="A1840" s="68">
        <v>41815</v>
      </c>
      <c r="B1840" s="67">
        <v>2.5499999999999998</v>
      </c>
    </row>
    <row r="1841" spans="1:2" x14ac:dyDescent="0.2">
      <c r="A1841" s="68">
        <v>41816</v>
      </c>
      <c r="B1841" s="67">
        <v>2.52</v>
      </c>
    </row>
    <row r="1842" spans="1:2" x14ac:dyDescent="0.2">
      <c r="A1842" s="68">
        <v>41817</v>
      </c>
      <c r="B1842" s="67">
        <v>2.5299999999999998</v>
      </c>
    </row>
    <row r="1843" spans="1:2" x14ac:dyDescent="0.2">
      <c r="A1843" s="68">
        <v>41820</v>
      </c>
      <c r="B1843" s="67">
        <v>2.5099999999999998</v>
      </c>
    </row>
    <row r="1844" spans="1:2" x14ac:dyDescent="0.2">
      <c r="A1844" s="68">
        <v>41821</v>
      </c>
      <c r="B1844" s="67">
        <v>2.5499999999999998</v>
      </c>
    </row>
    <row r="1845" spans="1:2" x14ac:dyDescent="0.2">
      <c r="A1845" s="68">
        <v>41822</v>
      </c>
      <c r="B1845" s="67">
        <v>2.6</v>
      </c>
    </row>
    <row r="1846" spans="1:2" x14ac:dyDescent="0.2">
      <c r="A1846" s="68">
        <v>41823</v>
      </c>
      <c r="B1846" s="67">
        <v>2.62</v>
      </c>
    </row>
    <row r="1847" spans="1:2" x14ac:dyDescent="0.2">
      <c r="A1847" s="68">
        <v>41824</v>
      </c>
      <c r="B1847" s="67">
        <v>2.62</v>
      </c>
    </row>
    <row r="1848" spans="1:2" x14ac:dyDescent="0.2">
      <c r="A1848" s="68">
        <v>41827</v>
      </c>
      <c r="B1848" s="67">
        <v>2.6</v>
      </c>
    </row>
    <row r="1849" spans="1:2" x14ac:dyDescent="0.2">
      <c r="A1849" s="68">
        <v>41828</v>
      </c>
      <c r="B1849" s="67">
        <v>2.57</v>
      </c>
    </row>
    <row r="1850" spans="1:2" x14ac:dyDescent="0.2">
      <c r="A1850" s="68">
        <v>41829</v>
      </c>
      <c r="B1850" s="67">
        <v>2.5499999999999998</v>
      </c>
    </row>
    <row r="1851" spans="1:2" x14ac:dyDescent="0.2">
      <c r="A1851" s="68">
        <v>41830</v>
      </c>
      <c r="B1851" s="67">
        <v>2.5299999999999998</v>
      </c>
    </row>
    <row r="1852" spans="1:2" x14ac:dyDescent="0.2">
      <c r="A1852" s="68">
        <v>41831</v>
      </c>
      <c r="B1852" s="67">
        <v>2.5299999999999998</v>
      </c>
    </row>
    <row r="1853" spans="1:2" x14ac:dyDescent="0.2">
      <c r="A1853" s="68">
        <v>41834</v>
      </c>
      <c r="B1853" s="67">
        <v>2.54</v>
      </c>
    </row>
    <row r="1854" spans="1:2" x14ac:dyDescent="0.2">
      <c r="A1854" s="68">
        <v>41835</v>
      </c>
      <c r="B1854" s="67">
        <v>2.5499999999999998</v>
      </c>
    </row>
    <row r="1855" spans="1:2" x14ac:dyDescent="0.2">
      <c r="A1855" s="68">
        <v>41836</v>
      </c>
      <c r="B1855" s="67">
        <v>2.5499999999999998</v>
      </c>
    </row>
    <row r="1856" spans="1:2" x14ac:dyDescent="0.2">
      <c r="A1856" s="68">
        <v>41837</v>
      </c>
      <c r="B1856" s="67">
        <v>2.5099999999999998</v>
      </c>
    </row>
    <row r="1857" spans="1:2" x14ac:dyDescent="0.2">
      <c r="A1857" s="68">
        <v>41838</v>
      </c>
      <c r="B1857" s="67">
        <v>2.52</v>
      </c>
    </row>
    <row r="1858" spans="1:2" x14ac:dyDescent="0.2">
      <c r="A1858" s="68">
        <v>41841</v>
      </c>
      <c r="B1858" s="67">
        <v>2.52</v>
      </c>
    </row>
    <row r="1859" spans="1:2" x14ac:dyDescent="0.2">
      <c r="A1859" s="68">
        <v>41842</v>
      </c>
      <c r="B1859" s="67">
        <v>2.5099999999999998</v>
      </c>
    </row>
    <row r="1860" spans="1:2" x14ac:dyDescent="0.2">
      <c r="A1860" s="68">
        <v>41843</v>
      </c>
      <c r="B1860" s="67">
        <v>2.5099999999999998</v>
      </c>
    </row>
    <row r="1861" spans="1:2" x14ac:dyDescent="0.2">
      <c r="A1861" s="68">
        <v>41844</v>
      </c>
      <c r="B1861" s="67">
        <v>2.54</v>
      </c>
    </row>
    <row r="1862" spans="1:2" x14ac:dyDescent="0.2">
      <c r="A1862" s="68">
        <v>41845</v>
      </c>
      <c r="B1862" s="67">
        <v>2.5099999999999998</v>
      </c>
    </row>
    <row r="1863" spans="1:2" x14ac:dyDescent="0.2">
      <c r="A1863" s="68">
        <v>41848</v>
      </c>
      <c r="B1863" s="67">
        <v>2.5299999999999998</v>
      </c>
    </row>
    <row r="1864" spans="1:2" x14ac:dyDescent="0.2">
      <c r="A1864" s="68">
        <v>41849</v>
      </c>
      <c r="B1864" s="67">
        <v>2.5</v>
      </c>
    </row>
    <row r="1865" spans="1:2" x14ac:dyDescent="0.2">
      <c r="A1865" s="68">
        <v>41850</v>
      </c>
      <c r="B1865" s="67">
        <v>2.57</v>
      </c>
    </row>
    <row r="1866" spans="1:2" x14ac:dyDescent="0.2">
      <c r="A1866" s="68">
        <v>41851</v>
      </c>
      <c r="B1866" s="67">
        <v>2.59</v>
      </c>
    </row>
    <row r="1867" spans="1:2" x14ac:dyDescent="0.2">
      <c r="A1867" s="68">
        <v>41852</v>
      </c>
      <c r="B1867" s="67">
        <v>2.54</v>
      </c>
    </row>
    <row r="1868" spans="1:2" x14ac:dyDescent="0.2">
      <c r="A1868" s="68">
        <v>41855</v>
      </c>
      <c r="B1868" s="67">
        <v>2.5299999999999998</v>
      </c>
    </row>
    <row r="1869" spans="1:2" x14ac:dyDescent="0.2">
      <c r="A1869" s="68">
        <v>41856</v>
      </c>
      <c r="B1869" s="67">
        <v>2.5299999999999998</v>
      </c>
    </row>
    <row r="1870" spans="1:2" x14ac:dyDescent="0.2">
      <c r="A1870" s="68">
        <v>41857</v>
      </c>
      <c r="B1870" s="67">
        <v>2.52</v>
      </c>
    </row>
    <row r="1871" spans="1:2" x14ac:dyDescent="0.2">
      <c r="A1871" s="68">
        <v>41858</v>
      </c>
      <c r="B1871" s="67">
        <v>2.48</v>
      </c>
    </row>
    <row r="1872" spans="1:2" x14ac:dyDescent="0.2">
      <c r="A1872" s="68">
        <v>41859</v>
      </c>
      <c r="B1872" s="67">
        <v>2.48</v>
      </c>
    </row>
    <row r="1873" spans="1:2" x14ac:dyDescent="0.2">
      <c r="A1873" s="68">
        <v>41862</v>
      </c>
      <c r="B1873" s="67">
        <v>2.4900000000000002</v>
      </c>
    </row>
    <row r="1874" spans="1:2" x14ac:dyDescent="0.2">
      <c r="A1874" s="68">
        <v>41863</v>
      </c>
      <c r="B1874" s="67">
        <v>2.5</v>
      </c>
    </row>
    <row r="1875" spans="1:2" x14ac:dyDescent="0.2">
      <c r="A1875" s="68">
        <v>41864</v>
      </c>
      <c r="B1875" s="67">
        <v>2.4700000000000002</v>
      </c>
    </row>
    <row r="1876" spans="1:2" x14ac:dyDescent="0.2">
      <c r="A1876" s="68">
        <v>41865</v>
      </c>
      <c r="B1876" s="67">
        <v>2.4500000000000002</v>
      </c>
    </row>
    <row r="1877" spans="1:2" x14ac:dyDescent="0.2">
      <c r="A1877" s="68">
        <v>41866</v>
      </c>
      <c r="B1877" s="67">
        <v>2.42</v>
      </c>
    </row>
    <row r="1878" spans="1:2" x14ac:dyDescent="0.2">
      <c r="A1878" s="68">
        <v>41869</v>
      </c>
      <c r="B1878" s="67">
        <v>2.4500000000000002</v>
      </c>
    </row>
    <row r="1879" spans="1:2" x14ac:dyDescent="0.2">
      <c r="A1879" s="68">
        <v>41870</v>
      </c>
      <c r="B1879" s="67">
        <v>2.4700000000000002</v>
      </c>
    </row>
    <row r="1880" spans="1:2" x14ac:dyDescent="0.2">
      <c r="A1880" s="68">
        <v>41871</v>
      </c>
      <c r="B1880" s="67">
        <v>2.5</v>
      </c>
    </row>
    <row r="1881" spans="1:2" x14ac:dyDescent="0.2">
      <c r="A1881" s="68">
        <v>41872</v>
      </c>
      <c r="B1881" s="67">
        <v>2.4900000000000002</v>
      </c>
    </row>
    <row r="1882" spans="1:2" x14ac:dyDescent="0.2">
      <c r="A1882" s="68">
        <v>41873</v>
      </c>
      <c r="B1882" s="67">
        <v>2.5</v>
      </c>
    </row>
    <row r="1883" spans="1:2" x14ac:dyDescent="0.2">
      <c r="A1883" s="68">
        <v>41876</v>
      </c>
      <c r="B1883" s="67">
        <v>2.5</v>
      </c>
    </row>
    <row r="1884" spans="1:2" x14ac:dyDescent="0.2">
      <c r="A1884" s="68">
        <v>41877</v>
      </c>
      <c r="B1884" s="67">
        <v>2.5</v>
      </c>
    </row>
    <row r="1885" spans="1:2" x14ac:dyDescent="0.2">
      <c r="A1885" s="68">
        <v>41878</v>
      </c>
      <c r="B1885" s="67">
        <v>2.48</v>
      </c>
    </row>
    <row r="1886" spans="1:2" x14ac:dyDescent="0.2">
      <c r="A1886" s="68">
        <v>41879</v>
      </c>
      <c r="B1886" s="67">
        <v>2.46</v>
      </c>
    </row>
    <row r="1887" spans="1:2" x14ac:dyDescent="0.2">
      <c r="A1887" s="68">
        <v>41880</v>
      </c>
      <c r="B1887" s="67">
        <v>2.46</v>
      </c>
    </row>
    <row r="1888" spans="1:2" x14ac:dyDescent="0.2">
      <c r="A1888" s="68">
        <v>41882</v>
      </c>
      <c r="B1888" s="67">
        <v>2.46</v>
      </c>
    </row>
    <row r="1889" spans="1:2" x14ac:dyDescent="0.2">
      <c r="A1889" s="68">
        <v>41883</v>
      </c>
      <c r="B1889" s="67">
        <v>2.46</v>
      </c>
    </row>
    <row r="1890" spans="1:2" x14ac:dyDescent="0.2">
      <c r="A1890" s="68">
        <v>41884</v>
      </c>
      <c r="B1890" s="67">
        <v>2.52</v>
      </c>
    </row>
    <row r="1891" spans="1:2" x14ac:dyDescent="0.2">
      <c r="A1891" s="68">
        <v>41885</v>
      </c>
      <c r="B1891" s="67">
        <v>2.52</v>
      </c>
    </row>
    <row r="1892" spans="1:2" x14ac:dyDescent="0.2">
      <c r="A1892" s="68">
        <v>41886</v>
      </c>
      <c r="B1892" s="67">
        <v>2.5499999999999998</v>
      </c>
    </row>
    <row r="1893" spans="1:2" x14ac:dyDescent="0.2">
      <c r="A1893" s="68">
        <v>41887</v>
      </c>
      <c r="B1893" s="67">
        <v>2.54</v>
      </c>
    </row>
    <row r="1894" spans="1:2" x14ac:dyDescent="0.2">
      <c r="A1894" s="68">
        <v>41890</v>
      </c>
      <c r="B1894" s="67">
        <v>2.5499999999999998</v>
      </c>
    </row>
    <row r="1895" spans="1:2" x14ac:dyDescent="0.2">
      <c r="A1895" s="68">
        <v>41891</v>
      </c>
      <c r="B1895" s="67">
        <v>2.58</v>
      </c>
    </row>
    <row r="1896" spans="1:2" x14ac:dyDescent="0.2">
      <c r="A1896" s="68">
        <v>41892</v>
      </c>
      <c r="B1896" s="67">
        <v>2.61</v>
      </c>
    </row>
    <row r="1897" spans="1:2" x14ac:dyDescent="0.2">
      <c r="A1897" s="68">
        <v>41893</v>
      </c>
      <c r="B1897" s="67">
        <v>2.6</v>
      </c>
    </row>
    <row r="1898" spans="1:2" x14ac:dyDescent="0.2">
      <c r="A1898" s="68">
        <v>41894</v>
      </c>
      <c r="B1898" s="67">
        <v>2.65</v>
      </c>
    </row>
    <row r="1899" spans="1:2" x14ac:dyDescent="0.2">
      <c r="A1899" s="68">
        <v>41897</v>
      </c>
      <c r="B1899" s="67">
        <v>2.63</v>
      </c>
    </row>
    <row r="1900" spans="1:2" x14ac:dyDescent="0.2">
      <c r="A1900" s="68">
        <v>41898</v>
      </c>
      <c r="B1900" s="67">
        <v>2.62</v>
      </c>
    </row>
    <row r="1901" spans="1:2" x14ac:dyDescent="0.2">
      <c r="A1901" s="68">
        <v>41899</v>
      </c>
      <c r="B1901" s="67">
        <v>2.64</v>
      </c>
    </row>
    <row r="1902" spans="1:2" x14ac:dyDescent="0.2">
      <c r="A1902" s="68">
        <v>41900</v>
      </c>
      <c r="B1902" s="67">
        <v>2.65</v>
      </c>
    </row>
    <row r="1903" spans="1:2" x14ac:dyDescent="0.2">
      <c r="A1903" s="68">
        <v>41901</v>
      </c>
      <c r="B1903" s="67">
        <v>2.63</v>
      </c>
    </row>
    <row r="1904" spans="1:2" x14ac:dyDescent="0.2">
      <c r="A1904" s="68">
        <v>41904</v>
      </c>
      <c r="B1904" s="67">
        <v>2.61</v>
      </c>
    </row>
    <row r="1905" spans="1:2" x14ac:dyDescent="0.2">
      <c r="A1905" s="68">
        <v>41905</v>
      </c>
      <c r="B1905" s="67">
        <v>2.58</v>
      </c>
    </row>
    <row r="1906" spans="1:2" x14ac:dyDescent="0.2">
      <c r="A1906" s="68">
        <v>41906</v>
      </c>
      <c r="B1906" s="67">
        <v>2.61</v>
      </c>
    </row>
    <row r="1907" spans="1:2" x14ac:dyDescent="0.2">
      <c r="A1907" s="68">
        <v>41907</v>
      </c>
      <c r="B1907" s="67">
        <v>2.57</v>
      </c>
    </row>
    <row r="1908" spans="1:2" x14ac:dyDescent="0.2">
      <c r="A1908" s="68">
        <v>41908</v>
      </c>
      <c r="B1908" s="67">
        <v>2.59</v>
      </c>
    </row>
    <row r="1909" spans="1:2" x14ac:dyDescent="0.2">
      <c r="A1909" s="68">
        <v>41911</v>
      </c>
      <c r="B1909" s="67">
        <v>2.56</v>
      </c>
    </row>
    <row r="1910" spans="1:2" x14ac:dyDescent="0.2">
      <c r="A1910" s="68">
        <v>41912</v>
      </c>
      <c r="B1910" s="67">
        <v>2.68</v>
      </c>
    </row>
    <row r="1911" spans="1:2" x14ac:dyDescent="0.2">
      <c r="A1911" s="68">
        <v>41913</v>
      </c>
      <c r="B1911" s="67">
        <v>2.61</v>
      </c>
    </row>
    <row r="1912" spans="1:2" x14ac:dyDescent="0.2">
      <c r="A1912" s="68">
        <v>41914</v>
      </c>
      <c r="B1912" s="67">
        <v>2.63</v>
      </c>
    </row>
    <row r="1913" spans="1:2" x14ac:dyDescent="0.2">
      <c r="A1913" s="68">
        <v>41915</v>
      </c>
      <c r="B1913" s="67">
        <v>2.65</v>
      </c>
    </row>
    <row r="1914" spans="1:2" x14ac:dyDescent="0.2">
      <c r="A1914" s="68">
        <v>41918</v>
      </c>
      <c r="B1914" s="67">
        <v>2.62</v>
      </c>
    </row>
    <row r="1915" spans="1:2" x14ac:dyDescent="0.2">
      <c r="A1915" s="68">
        <v>41919</v>
      </c>
      <c r="B1915" s="67">
        <v>2.57</v>
      </c>
    </row>
    <row r="1916" spans="1:2" x14ac:dyDescent="0.2">
      <c r="A1916" s="68">
        <v>41920</v>
      </c>
      <c r="B1916" s="67">
        <v>2.54</v>
      </c>
    </row>
    <row r="1917" spans="1:2" x14ac:dyDescent="0.2">
      <c r="A1917" s="68">
        <v>41921</v>
      </c>
      <c r="B1917" s="67">
        <v>2.54</v>
      </c>
    </row>
    <row r="1918" spans="1:2" x14ac:dyDescent="0.2">
      <c r="A1918" s="68">
        <v>41922</v>
      </c>
      <c r="B1918" s="67">
        <v>2.5299999999999998</v>
      </c>
    </row>
    <row r="1919" spans="1:2" x14ac:dyDescent="0.2">
      <c r="A1919" s="68">
        <v>41925</v>
      </c>
      <c r="B1919" s="67">
        <v>2.52</v>
      </c>
    </row>
    <row r="1920" spans="1:2" x14ac:dyDescent="0.2">
      <c r="A1920" s="68">
        <v>41926</v>
      </c>
      <c r="B1920" s="67">
        <v>2.44</v>
      </c>
    </row>
    <row r="1921" spans="1:2" x14ac:dyDescent="0.2">
      <c r="A1921" s="68">
        <v>41927</v>
      </c>
      <c r="B1921" s="67">
        <v>2.37</v>
      </c>
    </row>
    <row r="1922" spans="1:2" x14ac:dyDescent="0.2">
      <c r="A1922" s="68">
        <v>41928</v>
      </c>
      <c r="B1922" s="67">
        <v>2.4300000000000002</v>
      </c>
    </row>
    <row r="1923" spans="1:2" x14ac:dyDescent="0.2">
      <c r="A1923" s="68">
        <v>41929</v>
      </c>
      <c r="B1923" s="67">
        <v>2.4700000000000002</v>
      </c>
    </row>
    <row r="1924" spans="1:2" x14ac:dyDescent="0.2">
      <c r="A1924" s="68">
        <v>41932</v>
      </c>
      <c r="B1924" s="67">
        <v>2.44</v>
      </c>
    </row>
    <row r="1925" spans="1:2" x14ac:dyDescent="0.2">
      <c r="A1925" s="68">
        <v>41933</v>
      </c>
      <c r="B1925" s="67">
        <v>2.46</v>
      </c>
    </row>
    <row r="1926" spans="1:2" x14ac:dyDescent="0.2">
      <c r="A1926" s="68">
        <v>41934</v>
      </c>
      <c r="B1926" s="67">
        <v>2.48</v>
      </c>
    </row>
    <row r="1927" spans="1:2" x14ac:dyDescent="0.2">
      <c r="A1927" s="68">
        <v>41935</v>
      </c>
      <c r="B1927" s="67">
        <v>2.52</v>
      </c>
    </row>
    <row r="1928" spans="1:2" x14ac:dyDescent="0.2">
      <c r="A1928" s="68">
        <v>41936</v>
      </c>
      <c r="B1928" s="67">
        <v>2.52</v>
      </c>
    </row>
    <row r="1929" spans="1:2" x14ac:dyDescent="0.2">
      <c r="A1929" s="68">
        <v>41939</v>
      </c>
      <c r="B1929" s="67">
        <v>2.5099999999999998</v>
      </c>
    </row>
    <row r="1930" spans="1:2" x14ac:dyDescent="0.2">
      <c r="A1930" s="68">
        <v>41940</v>
      </c>
      <c r="B1930" s="67">
        <v>2.5299999999999998</v>
      </c>
    </row>
    <row r="1931" spans="1:2" x14ac:dyDescent="0.2">
      <c r="A1931" s="68">
        <v>41941</v>
      </c>
      <c r="B1931" s="67">
        <v>2.57</v>
      </c>
    </row>
    <row r="1932" spans="1:2" x14ac:dyDescent="0.2">
      <c r="A1932" s="68">
        <v>41942</v>
      </c>
      <c r="B1932" s="67">
        <v>2.5499999999999998</v>
      </c>
    </row>
    <row r="1933" spans="1:2" x14ac:dyDescent="0.2">
      <c r="A1933" s="68">
        <v>41943</v>
      </c>
      <c r="B1933" s="67">
        <v>2.58</v>
      </c>
    </row>
    <row r="1934" spans="1:2" x14ac:dyDescent="0.2">
      <c r="A1934" s="68">
        <v>41946</v>
      </c>
      <c r="B1934" s="67">
        <v>2.59</v>
      </c>
    </row>
    <row r="1935" spans="1:2" x14ac:dyDescent="0.2">
      <c r="A1935" s="68">
        <v>41947</v>
      </c>
      <c r="B1935" s="67">
        <v>2.59</v>
      </c>
    </row>
    <row r="1936" spans="1:2" x14ac:dyDescent="0.2">
      <c r="A1936" s="68">
        <v>41948</v>
      </c>
      <c r="B1936" s="67">
        <v>2.59</v>
      </c>
    </row>
    <row r="1937" spans="1:2" x14ac:dyDescent="0.2">
      <c r="A1937" s="68">
        <v>41949</v>
      </c>
      <c r="B1937" s="67">
        <v>2.61</v>
      </c>
    </row>
    <row r="1938" spans="1:2" x14ac:dyDescent="0.2">
      <c r="A1938" s="68">
        <v>41950</v>
      </c>
      <c r="B1938" s="67">
        <v>2.57</v>
      </c>
    </row>
    <row r="1939" spans="1:2" x14ac:dyDescent="0.2">
      <c r="A1939" s="68">
        <v>41953</v>
      </c>
      <c r="B1939" s="67">
        <v>2.6</v>
      </c>
    </row>
    <row r="1940" spans="1:2" x14ac:dyDescent="0.2">
      <c r="A1940" s="68">
        <v>41954</v>
      </c>
      <c r="B1940" s="67">
        <v>2.6</v>
      </c>
    </row>
    <row r="1941" spans="1:2" x14ac:dyDescent="0.2">
      <c r="A1941" s="68">
        <v>41955</v>
      </c>
      <c r="B1941" s="67">
        <v>2.6</v>
      </c>
    </row>
    <row r="1942" spans="1:2" x14ac:dyDescent="0.2">
      <c r="A1942" s="68">
        <v>41956</v>
      </c>
      <c r="B1942" s="67">
        <v>2.59</v>
      </c>
    </row>
    <row r="1943" spans="1:2" x14ac:dyDescent="0.2">
      <c r="A1943" s="68">
        <v>41957</v>
      </c>
      <c r="B1943" s="67">
        <v>2.56</v>
      </c>
    </row>
    <row r="1944" spans="1:2" x14ac:dyDescent="0.2">
      <c r="A1944" s="68">
        <v>41960</v>
      </c>
      <c r="B1944" s="67">
        <v>2.58</v>
      </c>
    </row>
    <row r="1945" spans="1:2" x14ac:dyDescent="0.2">
      <c r="A1945" s="68">
        <v>41961</v>
      </c>
      <c r="B1945" s="67">
        <v>2.57</v>
      </c>
    </row>
    <row r="1946" spans="1:2" x14ac:dyDescent="0.2">
      <c r="A1946" s="68">
        <v>41962</v>
      </c>
      <c r="B1946" s="67">
        <v>2.61</v>
      </c>
    </row>
    <row r="1947" spans="1:2" x14ac:dyDescent="0.2">
      <c r="A1947" s="68">
        <v>41963</v>
      </c>
      <c r="B1947" s="67">
        <v>2.59</v>
      </c>
    </row>
    <row r="1948" spans="1:2" x14ac:dyDescent="0.2">
      <c r="A1948" s="68">
        <v>41964</v>
      </c>
      <c r="B1948" s="67">
        <v>2.58</v>
      </c>
    </row>
    <row r="1949" spans="1:2" x14ac:dyDescent="0.2">
      <c r="A1949" s="68">
        <v>41967</v>
      </c>
      <c r="B1949" s="67">
        <v>2.58</v>
      </c>
    </row>
    <row r="1950" spans="1:2" x14ac:dyDescent="0.2">
      <c r="A1950" s="68">
        <v>41968</v>
      </c>
      <c r="B1950" s="67">
        <v>2.52</v>
      </c>
    </row>
    <row r="1951" spans="1:2" x14ac:dyDescent="0.2">
      <c r="A1951" s="68">
        <v>41969</v>
      </c>
      <c r="B1951" s="67">
        <v>2.5</v>
      </c>
    </row>
    <row r="1952" spans="1:2" x14ac:dyDescent="0.2">
      <c r="A1952" s="68">
        <v>41970</v>
      </c>
      <c r="B1952" s="67">
        <v>2.5</v>
      </c>
    </row>
    <row r="1953" spans="1:2" x14ac:dyDescent="0.2">
      <c r="A1953" s="68">
        <v>41971</v>
      </c>
      <c r="B1953" s="67">
        <v>2.46</v>
      </c>
    </row>
    <row r="1954" spans="1:2" x14ac:dyDescent="0.2">
      <c r="A1954" s="68">
        <v>41973</v>
      </c>
      <c r="B1954" s="67">
        <v>2.44</v>
      </c>
    </row>
    <row r="1955" spans="1:2" x14ac:dyDescent="0.2">
      <c r="A1955" s="68">
        <v>41974</v>
      </c>
      <c r="B1955" s="67">
        <v>2.4700000000000002</v>
      </c>
    </row>
    <row r="1956" spans="1:2" x14ac:dyDescent="0.2">
      <c r="A1956" s="68">
        <v>41975</v>
      </c>
      <c r="B1956" s="67">
        <v>2.52</v>
      </c>
    </row>
    <row r="1957" spans="1:2" x14ac:dyDescent="0.2">
      <c r="A1957" s="68">
        <v>41976</v>
      </c>
      <c r="B1957" s="67">
        <v>2.54</v>
      </c>
    </row>
    <row r="1958" spans="1:2" x14ac:dyDescent="0.2">
      <c r="A1958" s="68">
        <v>41977</v>
      </c>
      <c r="B1958" s="67">
        <v>2.5099999999999998</v>
      </c>
    </row>
    <row r="1959" spans="1:2" x14ac:dyDescent="0.2">
      <c r="A1959" s="68">
        <v>41978</v>
      </c>
      <c r="B1959" s="67">
        <v>2.57</v>
      </c>
    </row>
    <row r="1960" spans="1:2" x14ac:dyDescent="0.2">
      <c r="A1960" s="68">
        <v>41981</v>
      </c>
      <c r="B1960" s="67">
        <v>2.5499999999999998</v>
      </c>
    </row>
    <row r="1961" spans="1:2" x14ac:dyDescent="0.2">
      <c r="A1961" s="68">
        <v>41982</v>
      </c>
      <c r="B1961" s="67">
        <v>2.52</v>
      </c>
    </row>
    <row r="1962" spans="1:2" x14ac:dyDescent="0.2">
      <c r="A1962" s="68">
        <v>41983</v>
      </c>
      <c r="B1962" s="67">
        <v>2.48</v>
      </c>
    </row>
    <row r="1963" spans="1:2" x14ac:dyDescent="0.2">
      <c r="A1963" s="68">
        <v>41984</v>
      </c>
      <c r="B1963" s="67">
        <v>2.4900000000000002</v>
      </c>
    </row>
    <row r="1964" spans="1:2" x14ac:dyDescent="0.2">
      <c r="A1964" s="68">
        <v>41985</v>
      </c>
      <c r="B1964" s="67">
        <v>2.4300000000000002</v>
      </c>
    </row>
    <row r="1965" spans="1:2" x14ac:dyDescent="0.2">
      <c r="A1965" s="68">
        <v>41988</v>
      </c>
      <c r="B1965" s="67">
        <v>2.4500000000000002</v>
      </c>
    </row>
    <row r="1966" spans="1:2" x14ac:dyDescent="0.2">
      <c r="A1966" s="68">
        <v>41989</v>
      </c>
      <c r="B1966" s="67">
        <v>2.42</v>
      </c>
    </row>
    <row r="1967" spans="1:2" x14ac:dyDescent="0.2">
      <c r="A1967" s="68">
        <v>41990</v>
      </c>
      <c r="B1967" s="67">
        <v>2.5</v>
      </c>
    </row>
    <row r="1968" spans="1:2" x14ac:dyDescent="0.2">
      <c r="A1968" s="68">
        <v>41991</v>
      </c>
      <c r="B1968" s="67">
        <v>2.5299999999999998</v>
      </c>
    </row>
    <row r="1969" spans="1:2" x14ac:dyDescent="0.2">
      <c r="A1969" s="68">
        <v>41992</v>
      </c>
      <c r="B1969" s="67">
        <v>2.52</v>
      </c>
    </row>
    <row r="1970" spans="1:2" x14ac:dyDescent="0.2">
      <c r="A1970" s="68">
        <v>41995</v>
      </c>
      <c r="B1970" s="67">
        <v>2.5099999999999998</v>
      </c>
    </row>
    <row r="1971" spans="1:2" x14ac:dyDescent="0.2">
      <c r="A1971" s="68">
        <v>41996</v>
      </c>
      <c r="B1971" s="67">
        <v>2.58</v>
      </c>
    </row>
    <row r="1972" spans="1:2" x14ac:dyDescent="0.2">
      <c r="A1972" s="68">
        <v>41997</v>
      </c>
      <c r="B1972" s="67">
        <v>2.57</v>
      </c>
    </row>
    <row r="1973" spans="1:2" x14ac:dyDescent="0.2">
      <c r="A1973" s="68">
        <v>41998</v>
      </c>
      <c r="B1973" s="69" t="e">
        <f>NA()</f>
        <v>#N/A</v>
      </c>
    </row>
    <row r="1974" spans="1:2" x14ac:dyDescent="0.2">
      <c r="A1974" s="68">
        <v>41999</v>
      </c>
      <c r="B1974" s="67">
        <v>2.57</v>
      </c>
    </row>
    <row r="1975" spans="1:2" x14ac:dyDescent="0.2">
      <c r="A1975" s="68">
        <v>42002</v>
      </c>
      <c r="B1975" s="67">
        <v>2.52</v>
      </c>
    </row>
    <row r="1976" spans="1:2" x14ac:dyDescent="0.2">
      <c r="A1976" s="68">
        <v>42003</v>
      </c>
      <c r="B1976" s="67">
        <v>2.5</v>
      </c>
    </row>
    <row r="1977" spans="1:2" x14ac:dyDescent="0.2">
      <c r="A1977" s="68">
        <v>42004</v>
      </c>
      <c r="B1977" s="67">
        <v>2.5</v>
      </c>
    </row>
    <row r="1978" spans="1:2" x14ac:dyDescent="0.2">
      <c r="A1978" s="68">
        <v>42005</v>
      </c>
      <c r="B1978" s="69" t="e">
        <f>NA()</f>
        <v>#N/A</v>
      </c>
    </row>
    <row r="1979" spans="1:2" x14ac:dyDescent="0.2">
      <c r="A1979" s="68">
        <v>42006</v>
      </c>
      <c r="B1979" s="67">
        <v>2.46</v>
      </c>
    </row>
    <row r="1980" spans="1:2" x14ac:dyDescent="0.2">
      <c r="A1980" s="68">
        <v>42009</v>
      </c>
      <c r="B1980" s="67">
        <v>2.41</v>
      </c>
    </row>
    <row r="1981" spans="1:2" x14ac:dyDescent="0.2">
      <c r="A1981" s="68">
        <v>42010</v>
      </c>
      <c r="B1981" s="67">
        <v>2.35</v>
      </c>
    </row>
    <row r="1982" spans="1:2" x14ac:dyDescent="0.2">
      <c r="A1982" s="68">
        <v>42011</v>
      </c>
      <c r="B1982" s="67">
        <v>2.34</v>
      </c>
    </row>
    <row r="1983" spans="1:2" x14ac:dyDescent="0.2">
      <c r="A1983" s="68">
        <v>42012</v>
      </c>
      <c r="B1983" s="67">
        <v>2.38</v>
      </c>
    </row>
    <row r="1984" spans="1:2" x14ac:dyDescent="0.2">
      <c r="A1984" s="68">
        <v>42013</v>
      </c>
      <c r="B1984" s="67">
        <v>2.34</v>
      </c>
    </row>
    <row r="1985" spans="1:2" x14ac:dyDescent="0.2">
      <c r="A1985" s="68">
        <v>42016</v>
      </c>
      <c r="B1985" s="67">
        <v>2.29</v>
      </c>
    </row>
    <row r="1986" spans="1:2" x14ac:dyDescent="0.2">
      <c r="A1986" s="68">
        <v>42017</v>
      </c>
      <c r="B1986" s="67">
        <v>2.27</v>
      </c>
    </row>
    <row r="1987" spans="1:2" x14ac:dyDescent="0.2">
      <c r="A1987" s="68">
        <v>42018</v>
      </c>
      <c r="B1987" s="67">
        <v>2.23</v>
      </c>
    </row>
    <row r="1988" spans="1:2" x14ac:dyDescent="0.2">
      <c r="A1988" s="68">
        <v>42019</v>
      </c>
      <c r="B1988" s="67">
        <v>2.19</v>
      </c>
    </row>
    <row r="1989" spans="1:2" x14ac:dyDescent="0.2">
      <c r="A1989" s="68">
        <v>42020</v>
      </c>
      <c r="B1989" s="69" t="e">
        <f>NA()</f>
        <v>#N/A</v>
      </c>
    </row>
    <row r="1990" spans="1:2" x14ac:dyDescent="0.2">
      <c r="A1990" s="68">
        <v>42023</v>
      </c>
      <c r="B1990" s="67">
        <v>2.23</v>
      </c>
    </row>
    <row r="1991" spans="1:2" x14ac:dyDescent="0.2">
      <c r="A1991" s="68">
        <v>42024</v>
      </c>
      <c r="B1991" s="67">
        <v>2.2200000000000002</v>
      </c>
    </row>
    <row r="1992" spans="1:2" x14ac:dyDescent="0.2">
      <c r="A1992" s="68">
        <v>42025</v>
      </c>
      <c r="B1992" s="67">
        <v>2.25</v>
      </c>
    </row>
    <row r="1993" spans="1:2" x14ac:dyDescent="0.2">
      <c r="A1993" s="68">
        <v>42026</v>
      </c>
      <c r="B1993" s="67">
        <v>2.27</v>
      </c>
    </row>
    <row r="1994" spans="1:2" x14ac:dyDescent="0.2">
      <c r="A1994" s="68">
        <v>42027</v>
      </c>
      <c r="B1994" s="67">
        <v>2.2200000000000002</v>
      </c>
    </row>
    <row r="1995" spans="1:2" x14ac:dyDescent="0.2">
      <c r="A1995" s="68">
        <v>42030</v>
      </c>
      <c r="B1995" s="67">
        <v>2.23</v>
      </c>
    </row>
    <row r="1996" spans="1:2" x14ac:dyDescent="0.2">
      <c r="A1996" s="68">
        <v>42031</v>
      </c>
      <c r="B1996" s="67">
        <v>2.2200000000000002</v>
      </c>
    </row>
    <row r="1997" spans="1:2" x14ac:dyDescent="0.2">
      <c r="A1997" s="68">
        <v>42032</v>
      </c>
      <c r="B1997" s="67">
        <v>2.15</v>
      </c>
    </row>
    <row r="1998" spans="1:2" x14ac:dyDescent="0.2">
      <c r="A1998" s="68">
        <v>42033</v>
      </c>
      <c r="B1998" s="67">
        <v>2.17</v>
      </c>
    </row>
    <row r="1999" spans="1:2" x14ac:dyDescent="0.2">
      <c r="A1999" s="68">
        <v>42034</v>
      </c>
      <c r="B1999" s="67">
        <v>2.1</v>
      </c>
    </row>
    <row r="2000" spans="1:2" x14ac:dyDescent="0.2">
      <c r="A2000" s="68">
        <v>42035</v>
      </c>
      <c r="B2000" s="67">
        <v>2.11</v>
      </c>
    </row>
    <row r="2001" spans="1:2" x14ac:dyDescent="0.2">
      <c r="A2001" s="68">
        <v>42037</v>
      </c>
      <c r="B2001" s="67">
        <v>2.11</v>
      </c>
    </row>
    <row r="2002" spans="1:2" x14ac:dyDescent="0.2">
      <c r="A2002" s="68">
        <v>42038</v>
      </c>
      <c r="B2002" s="67">
        <v>2.2000000000000002</v>
      </c>
    </row>
    <row r="2003" spans="1:2" x14ac:dyDescent="0.2">
      <c r="A2003" s="68">
        <v>42039</v>
      </c>
      <c r="B2003" s="67">
        <v>2.21</v>
      </c>
    </row>
    <row r="2004" spans="1:2" x14ac:dyDescent="0.2">
      <c r="A2004" s="68">
        <v>42040</v>
      </c>
      <c r="B2004" s="67">
        <v>2.21</v>
      </c>
    </row>
    <row r="2005" spans="1:2" x14ac:dyDescent="0.2">
      <c r="A2005" s="68">
        <v>42041</v>
      </c>
      <c r="B2005" s="67">
        <v>2.3199999999999998</v>
      </c>
    </row>
    <row r="2006" spans="1:2" x14ac:dyDescent="0.2">
      <c r="A2006" s="68">
        <v>42044</v>
      </c>
      <c r="B2006" s="67">
        <v>2.3199999999999998</v>
      </c>
    </row>
    <row r="2007" spans="1:2" x14ac:dyDescent="0.2">
      <c r="A2007" s="68">
        <v>42045</v>
      </c>
      <c r="B2007" s="67">
        <v>2.36</v>
      </c>
    </row>
    <row r="2008" spans="1:2" x14ac:dyDescent="0.2">
      <c r="A2008" s="68">
        <v>42046</v>
      </c>
      <c r="B2008" s="67">
        <v>2.36</v>
      </c>
    </row>
    <row r="2009" spans="1:2" x14ac:dyDescent="0.2">
      <c r="A2009" s="68">
        <v>42047</v>
      </c>
      <c r="B2009" s="67">
        <v>2.34</v>
      </c>
    </row>
    <row r="2010" spans="1:2" x14ac:dyDescent="0.2">
      <c r="A2010" s="68">
        <v>42048</v>
      </c>
      <c r="B2010" s="67">
        <v>2.38</v>
      </c>
    </row>
    <row r="2011" spans="1:2" x14ac:dyDescent="0.2">
      <c r="A2011" s="68">
        <v>42051</v>
      </c>
      <c r="B2011" s="67">
        <v>2.37</v>
      </c>
    </row>
    <row r="2012" spans="1:2" x14ac:dyDescent="0.2">
      <c r="A2012" s="68">
        <v>42052</v>
      </c>
      <c r="B2012" s="67">
        <v>2.46</v>
      </c>
    </row>
    <row r="2013" spans="1:2" x14ac:dyDescent="0.2">
      <c r="A2013" s="68">
        <v>42053</v>
      </c>
      <c r="B2013" s="67">
        <v>2.38</v>
      </c>
    </row>
    <row r="2014" spans="1:2" x14ac:dyDescent="0.2">
      <c r="A2014" s="68">
        <v>42054</v>
      </c>
      <c r="B2014" s="67">
        <v>2.41</v>
      </c>
    </row>
    <row r="2015" spans="1:2" x14ac:dyDescent="0.2">
      <c r="A2015" s="68">
        <v>42055</v>
      </c>
      <c r="B2015" s="67">
        <v>2.4300000000000002</v>
      </c>
    </row>
    <row r="2016" spans="1:2" x14ac:dyDescent="0.2">
      <c r="A2016" s="68">
        <v>42058</v>
      </c>
      <c r="B2016" s="67">
        <v>2.36</v>
      </c>
    </row>
    <row r="2017" spans="1:2" x14ac:dyDescent="0.2">
      <c r="A2017" s="68">
        <v>42059</v>
      </c>
      <c r="B2017" s="67">
        <v>2.2999999999999998</v>
      </c>
    </row>
    <row r="2018" spans="1:2" x14ac:dyDescent="0.2">
      <c r="A2018" s="68">
        <v>42060</v>
      </c>
      <c r="B2018" s="67">
        <v>2.2999999999999998</v>
      </c>
    </row>
    <row r="2019" spans="1:2" x14ac:dyDescent="0.2">
      <c r="A2019" s="68">
        <v>42061</v>
      </c>
      <c r="B2019" s="67">
        <v>2.34</v>
      </c>
    </row>
    <row r="2020" spans="1:2" x14ac:dyDescent="0.2">
      <c r="A2020" s="68">
        <v>42062</v>
      </c>
      <c r="B2020" s="67">
        <v>2.3199999999999998</v>
      </c>
    </row>
    <row r="2021" spans="1:2" x14ac:dyDescent="0.2">
      <c r="A2021" s="68">
        <v>42063</v>
      </c>
      <c r="B2021" s="67">
        <v>2.4900000000000002</v>
      </c>
    </row>
    <row r="2022" spans="1:2" x14ac:dyDescent="0.2">
      <c r="A2022" s="68">
        <v>42065</v>
      </c>
      <c r="B2022" s="67">
        <v>2.56</v>
      </c>
    </row>
    <row r="2023" spans="1:2" x14ac:dyDescent="0.2">
      <c r="A2023" s="68">
        <v>42066</v>
      </c>
      <c r="B2023" s="67">
        <v>2.59</v>
      </c>
    </row>
    <row r="2024" spans="1:2" x14ac:dyDescent="0.2">
      <c r="A2024" s="68">
        <v>42067</v>
      </c>
      <c r="B2024" s="67">
        <v>2.58</v>
      </c>
    </row>
    <row r="2025" spans="1:2" x14ac:dyDescent="0.2">
      <c r="A2025" s="68">
        <v>42068</v>
      </c>
      <c r="B2025" s="67">
        <v>2.56</v>
      </c>
    </row>
    <row r="2026" spans="1:2" x14ac:dyDescent="0.2">
      <c r="A2026" s="68">
        <v>42069</v>
      </c>
      <c r="B2026" s="67">
        <v>2.66</v>
      </c>
    </row>
    <row r="2027" spans="1:2" x14ac:dyDescent="0.2">
      <c r="A2027" s="68">
        <v>42072</v>
      </c>
      <c r="B2027" s="67">
        <v>2.62</v>
      </c>
    </row>
    <row r="2028" spans="1:2" x14ac:dyDescent="0.2">
      <c r="A2028" s="68">
        <v>42073</v>
      </c>
      <c r="B2028" s="67">
        <v>2.57</v>
      </c>
    </row>
    <row r="2029" spans="1:2" x14ac:dyDescent="0.2">
      <c r="A2029" s="68">
        <v>42074</v>
      </c>
      <c r="B2029" s="67">
        <v>2.57</v>
      </c>
    </row>
    <row r="2030" spans="1:2" x14ac:dyDescent="0.2">
      <c r="A2030" s="68">
        <v>42075</v>
      </c>
      <c r="B2030" s="67">
        <v>2.56</v>
      </c>
    </row>
    <row r="2031" spans="1:2" x14ac:dyDescent="0.2">
      <c r="A2031" s="68">
        <v>42076</v>
      </c>
      <c r="B2031" s="67">
        <v>2.58</v>
      </c>
    </row>
    <row r="2032" spans="1:2" x14ac:dyDescent="0.2">
      <c r="A2032" s="68">
        <v>42079</v>
      </c>
      <c r="B2032" s="67">
        <v>2.57</v>
      </c>
    </row>
    <row r="2033" spans="1:2" x14ac:dyDescent="0.2">
      <c r="A2033" s="68">
        <v>42080</v>
      </c>
      <c r="B2033" s="67">
        <v>2.56</v>
      </c>
    </row>
    <row r="2034" spans="1:2" x14ac:dyDescent="0.2">
      <c r="A2034" s="68">
        <v>42081</v>
      </c>
      <c r="B2034" s="67">
        <v>2.46</v>
      </c>
    </row>
    <row r="2035" spans="1:2" x14ac:dyDescent="0.2">
      <c r="A2035" s="68">
        <v>42082</v>
      </c>
      <c r="B2035" s="67">
        <v>2.4900000000000002</v>
      </c>
    </row>
    <row r="2036" spans="1:2" x14ac:dyDescent="0.2">
      <c r="A2036" s="68">
        <v>42083</v>
      </c>
      <c r="B2036" s="67">
        <v>2.4500000000000002</v>
      </c>
    </row>
    <row r="2037" spans="1:2" x14ac:dyDescent="0.2">
      <c r="A2037" s="68">
        <v>42086</v>
      </c>
      <c r="B2037" s="67">
        <v>2.44</v>
      </c>
    </row>
    <row r="2038" spans="1:2" x14ac:dyDescent="0.2">
      <c r="A2038" s="68">
        <v>42087</v>
      </c>
      <c r="B2038" s="67">
        <v>2.41</v>
      </c>
    </row>
    <row r="2039" spans="1:2" x14ac:dyDescent="0.2">
      <c r="A2039" s="68">
        <v>42088</v>
      </c>
      <c r="B2039" s="67">
        <v>2.44</v>
      </c>
    </row>
    <row r="2040" spans="1:2" x14ac:dyDescent="0.2">
      <c r="A2040" s="68">
        <v>42089</v>
      </c>
      <c r="B2040" s="67">
        <v>2.5099999999999998</v>
      </c>
    </row>
    <row r="2041" spans="1:2" x14ac:dyDescent="0.2">
      <c r="A2041" s="68">
        <v>42090</v>
      </c>
      <c r="B2041" s="67">
        <v>2.4500000000000002</v>
      </c>
    </row>
    <row r="2042" spans="1:2" x14ac:dyDescent="0.2">
      <c r="A2042" s="68">
        <v>42093</v>
      </c>
      <c r="B2042" s="67">
        <v>2.4700000000000002</v>
      </c>
    </row>
    <row r="2043" spans="1:2" x14ac:dyDescent="0.2">
      <c r="A2043" s="68">
        <v>42094</v>
      </c>
      <c r="B2043" s="67">
        <v>2.41</v>
      </c>
    </row>
    <row r="2044" spans="1:2" x14ac:dyDescent="0.2">
      <c r="A2044" s="68">
        <v>42095</v>
      </c>
      <c r="B2044" s="67">
        <v>2.37</v>
      </c>
    </row>
    <row r="2045" spans="1:2" x14ac:dyDescent="0.2">
      <c r="A2045" s="68">
        <v>42096</v>
      </c>
      <c r="B2045" s="67">
        <v>2.39</v>
      </c>
    </row>
    <row r="2046" spans="1:2" x14ac:dyDescent="0.2">
      <c r="A2046" s="68">
        <v>42097</v>
      </c>
      <c r="B2046" s="69" t="e">
        <f>NA()</f>
        <v>#N/A</v>
      </c>
    </row>
    <row r="2047" spans="1:2" x14ac:dyDescent="0.2">
      <c r="A2047" s="68">
        <v>42100</v>
      </c>
      <c r="B2047" s="67">
        <v>2.37</v>
      </c>
    </row>
    <row r="2048" spans="1:2" x14ac:dyDescent="0.2">
      <c r="A2048" s="68">
        <v>42101</v>
      </c>
      <c r="B2048" s="67">
        <v>2.37</v>
      </c>
    </row>
    <row r="2049" spans="1:2" x14ac:dyDescent="0.2">
      <c r="A2049" s="68">
        <v>42102</v>
      </c>
      <c r="B2049" s="67">
        <v>2.37</v>
      </c>
    </row>
    <row r="2050" spans="1:2" x14ac:dyDescent="0.2">
      <c r="A2050" s="68">
        <v>42103</v>
      </c>
      <c r="B2050" s="67">
        <v>2.4300000000000002</v>
      </c>
    </row>
    <row r="2051" spans="1:2" x14ac:dyDescent="0.2">
      <c r="A2051" s="68">
        <v>42104</v>
      </c>
      <c r="B2051" s="67">
        <v>2.42</v>
      </c>
    </row>
    <row r="2052" spans="1:2" x14ac:dyDescent="0.2">
      <c r="A2052" s="68">
        <v>42107</v>
      </c>
      <c r="B2052" s="67">
        <v>2.4</v>
      </c>
    </row>
    <row r="2053" spans="1:2" x14ac:dyDescent="0.2">
      <c r="A2053" s="68">
        <v>42108</v>
      </c>
      <c r="B2053" s="67">
        <v>2.37</v>
      </c>
    </row>
    <row r="2054" spans="1:2" x14ac:dyDescent="0.2">
      <c r="A2054" s="68">
        <v>42109</v>
      </c>
      <c r="B2054" s="67">
        <v>2.37</v>
      </c>
    </row>
    <row r="2055" spans="1:2" x14ac:dyDescent="0.2">
      <c r="A2055" s="68">
        <v>42110</v>
      </c>
      <c r="B2055" s="67">
        <v>2.35</v>
      </c>
    </row>
    <row r="2056" spans="1:2" x14ac:dyDescent="0.2">
      <c r="A2056" s="68">
        <v>42111</v>
      </c>
      <c r="B2056" s="67">
        <v>2.33</v>
      </c>
    </row>
    <row r="2057" spans="1:2" x14ac:dyDescent="0.2">
      <c r="A2057" s="68">
        <v>42114</v>
      </c>
      <c r="B2057" s="67">
        <v>2.38</v>
      </c>
    </row>
    <row r="2058" spans="1:2" x14ac:dyDescent="0.2">
      <c r="A2058" s="68">
        <v>42115</v>
      </c>
      <c r="B2058" s="67">
        <v>2.39</v>
      </c>
    </row>
    <row r="2059" spans="1:2" x14ac:dyDescent="0.2">
      <c r="A2059" s="68">
        <v>42116</v>
      </c>
      <c r="B2059" s="67">
        <v>2.4300000000000002</v>
      </c>
    </row>
    <row r="2060" spans="1:2" x14ac:dyDescent="0.2">
      <c r="A2060" s="68">
        <v>42117</v>
      </c>
      <c r="B2060" s="67">
        <v>2.4</v>
      </c>
    </row>
    <row r="2061" spans="1:2" x14ac:dyDescent="0.2">
      <c r="A2061" s="68">
        <v>42118</v>
      </c>
      <c r="B2061" s="67">
        <v>2.38</v>
      </c>
    </row>
    <row r="2062" spans="1:2" x14ac:dyDescent="0.2">
      <c r="A2062" s="68">
        <v>42121</v>
      </c>
      <c r="B2062" s="67">
        <v>2.38</v>
      </c>
    </row>
    <row r="2063" spans="1:2" x14ac:dyDescent="0.2">
      <c r="A2063" s="68">
        <v>42122</v>
      </c>
      <c r="B2063" s="67">
        <v>2.4300000000000002</v>
      </c>
    </row>
    <row r="2064" spans="1:2" x14ac:dyDescent="0.2">
      <c r="A2064" s="68">
        <v>42123</v>
      </c>
      <c r="B2064" s="67">
        <v>2.48</v>
      </c>
    </row>
    <row r="2065" spans="1:2" x14ac:dyDescent="0.2">
      <c r="A2065" s="68">
        <v>42124</v>
      </c>
      <c r="B2065" s="67">
        <v>2.5099999999999998</v>
      </c>
    </row>
    <row r="2066" spans="1:2" x14ac:dyDescent="0.2">
      <c r="A2066" s="68">
        <v>42125</v>
      </c>
      <c r="B2066" s="67">
        <v>2.57</v>
      </c>
    </row>
    <row r="2067" spans="1:2" x14ac:dyDescent="0.2">
      <c r="A2067" s="68">
        <v>42128</v>
      </c>
      <c r="B2067" s="67">
        <v>2.57</v>
      </c>
    </row>
    <row r="2068" spans="1:2" x14ac:dyDescent="0.2">
      <c r="A2068" s="68">
        <v>42129</v>
      </c>
      <c r="B2068" s="67">
        <v>2.6</v>
      </c>
    </row>
    <row r="2069" spans="1:2" x14ac:dyDescent="0.2">
      <c r="A2069" s="68">
        <v>42130</v>
      </c>
      <c r="B2069" s="67">
        <v>2.66</v>
      </c>
    </row>
    <row r="2070" spans="1:2" x14ac:dyDescent="0.2">
      <c r="A2070" s="68">
        <v>42131</v>
      </c>
      <c r="B2070" s="67">
        <v>2.63</v>
      </c>
    </row>
    <row r="2071" spans="1:2" x14ac:dyDescent="0.2">
      <c r="A2071" s="68">
        <v>42132</v>
      </c>
      <c r="B2071" s="67">
        <v>2.59</v>
      </c>
    </row>
    <row r="2072" spans="1:2" x14ac:dyDescent="0.2">
      <c r="A2072" s="68">
        <v>42135</v>
      </c>
      <c r="B2072" s="67">
        <v>2.68</v>
      </c>
    </row>
    <row r="2073" spans="1:2" x14ac:dyDescent="0.2">
      <c r="A2073" s="68">
        <v>42136</v>
      </c>
      <c r="B2073" s="67">
        <v>2.67</v>
      </c>
    </row>
    <row r="2074" spans="1:2" x14ac:dyDescent="0.2">
      <c r="A2074" s="68">
        <v>42137</v>
      </c>
      <c r="B2074" s="67">
        <v>2.67</v>
      </c>
    </row>
    <row r="2075" spans="1:2" x14ac:dyDescent="0.2">
      <c r="A2075" s="68">
        <v>42138</v>
      </c>
      <c r="B2075" s="67">
        <v>2.63</v>
      </c>
    </row>
    <row r="2076" spans="1:2" x14ac:dyDescent="0.2">
      <c r="A2076" s="68">
        <v>42139</v>
      </c>
      <c r="B2076" s="67">
        <v>2.57</v>
      </c>
    </row>
    <row r="2077" spans="1:2" x14ac:dyDescent="0.2">
      <c r="A2077" s="68">
        <v>42142</v>
      </c>
      <c r="B2077" s="67">
        <v>2.64</v>
      </c>
    </row>
    <row r="2078" spans="1:2" x14ac:dyDescent="0.2">
      <c r="A2078" s="68">
        <v>42143</v>
      </c>
      <c r="B2078" s="67">
        <v>2.67</v>
      </c>
    </row>
    <row r="2079" spans="1:2" x14ac:dyDescent="0.2">
      <c r="A2079" s="68">
        <v>42144</v>
      </c>
      <c r="B2079" s="67">
        <v>2.66</v>
      </c>
    </row>
    <row r="2080" spans="1:2" x14ac:dyDescent="0.2">
      <c r="A2080" s="68">
        <v>42145</v>
      </c>
      <c r="B2080" s="67">
        <v>2.62</v>
      </c>
    </row>
    <row r="2081" spans="1:2" x14ac:dyDescent="0.2">
      <c r="A2081" s="68">
        <v>42146</v>
      </c>
      <c r="B2081" s="67">
        <v>2.67</v>
      </c>
    </row>
    <row r="2082" spans="1:2" x14ac:dyDescent="0.2">
      <c r="A2082" s="68">
        <v>42149</v>
      </c>
      <c r="B2082" s="69" t="e">
        <f>NA()</f>
        <v>#N/A</v>
      </c>
    </row>
    <row r="2083" spans="1:2" x14ac:dyDescent="0.2">
      <c r="A2083" s="68">
        <v>42150</v>
      </c>
      <c r="B2083" s="67">
        <v>2.6</v>
      </c>
    </row>
    <row r="2084" spans="1:2" x14ac:dyDescent="0.2">
      <c r="A2084" s="68">
        <v>42151</v>
      </c>
      <c r="B2084" s="67">
        <v>2.61</v>
      </c>
    </row>
    <row r="2085" spans="1:2" x14ac:dyDescent="0.2">
      <c r="A2085" s="68">
        <v>42152</v>
      </c>
      <c r="B2085" s="67">
        <v>2.6</v>
      </c>
    </row>
    <row r="2086" spans="1:2" x14ac:dyDescent="0.2">
      <c r="A2086" s="68">
        <v>42153</v>
      </c>
      <c r="B2086" s="67">
        <v>2.58</v>
      </c>
    </row>
    <row r="2087" spans="1:2" x14ac:dyDescent="0.2">
      <c r="A2087" s="68">
        <v>42155</v>
      </c>
      <c r="B2087" s="67">
        <v>2.63</v>
      </c>
    </row>
    <row r="2088" spans="1:2" x14ac:dyDescent="0.2">
      <c r="A2088" s="68">
        <v>42156</v>
      </c>
      <c r="B2088" s="67">
        <v>2.71</v>
      </c>
    </row>
    <row r="2089" spans="1:2" x14ac:dyDescent="0.2">
      <c r="A2089" s="68">
        <v>42157</v>
      </c>
      <c r="B2089" s="67">
        <v>2.76</v>
      </c>
    </row>
    <row r="2090" spans="1:2" x14ac:dyDescent="0.2">
      <c r="A2090" s="68">
        <v>42158</v>
      </c>
      <c r="B2090" s="67">
        <v>2.83</v>
      </c>
    </row>
    <row r="2091" spans="1:2" x14ac:dyDescent="0.2">
      <c r="A2091" s="68">
        <v>42159</v>
      </c>
      <c r="B2091" s="67">
        <v>2.78</v>
      </c>
    </row>
    <row r="2092" spans="1:2" x14ac:dyDescent="0.2">
      <c r="A2092" s="68">
        <v>42160</v>
      </c>
      <c r="B2092" s="67">
        <v>2.86</v>
      </c>
    </row>
    <row r="2093" spans="1:2" x14ac:dyDescent="0.2">
      <c r="A2093" s="68">
        <v>42163</v>
      </c>
      <c r="B2093" s="67">
        <v>2.83</v>
      </c>
    </row>
    <row r="2094" spans="1:2" x14ac:dyDescent="0.2">
      <c r="A2094" s="68">
        <v>42164</v>
      </c>
      <c r="B2094" s="67">
        <v>2.86</v>
      </c>
    </row>
    <row r="2095" spans="1:2" x14ac:dyDescent="0.2">
      <c r="A2095" s="68">
        <v>42165</v>
      </c>
      <c r="B2095" s="67">
        <v>2.91</v>
      </c>
    </row>
    <row r="2096" spans="1:2" x14ac:dyDescent="0.2">
      <c r="A2096" s="68">
        <v>42166</v>
      </c>
      <c r="B2096" s="67">
        <v>2.84</v>
      </c>
    </row>
    <row r="2097" spans="1:2" x14ac:dyDescent="0.2">
      <c r="A2097" s="68">
        <v>42167</v>
      </c>
      <c r="B2097" s="67">
        <v>2.85</v>
      </c>
    </row>
    <row r="2098" spans="1:2" x14ac:dyDescent="0.2">
      <c r="A2098" s="68">
        <v>42170</v>
      </c>
      <c r="B2098" s="67">
        <v>2.83</v>
      </c>
    </row>
    <row r="2099" spans="1:2" x14ac:dyDescent="0.2">
      <c r="A2099" s="68">
        <v>42171</v>
      </c>
      <c r="B2099" s="67">
        <v>2.81</v>
      </c>
    </row>
    <row r="2100" spans="1:2" x14ac:dyDescent="0.2">
      <c r="A2100" s="68">
        <v>42172</v>
      </c>
      <c r="B2100" s="67">
        <v>2.79</v>
      </c>
    </row>
    <row r="2101" spans="1:2" x14ac:dyDescent="0.2">
      <c r="A2101" s="68">
        <v>42173</v>
      </c>
      <c r="B2101" s="67">
        <v>2.83</v>
      </c>
    </row>
    <row r="2102" spans="1:2" x14ac:dyDescent="0.2">
      <c r="A2102" s="68">
        <v>42174</v>
      </c>
      <c r="B2102" s="67">
        <v>2.77</v>
      </c>
    </row>
    <row r="2103" spans="1:2" x14ac:dyDescent="0.2">
      <c r="A2103" s="68">
        <v>42177</v>
      </c>
      <c r="B2103" s="67">
        <v>2.84</v>
      </c>
    </row>
    <row r="2104" spans="1:2" x14ac:dyDescent="0.2">
      <c r="A2104" s="68">
        <v>42178</v>
      </c>
      <c r="B2104" s="67">
        <v>2.87</v>
      </c>
    </row>
    <row r="2105" spans="1:2" x14ac:dyDescent="0.2">
      <c r="A2105" s="68">
        <v>42179</v>
      </c>
      <c r="B2105" s="67">
        <v>2.84</v>
      </c>
    </row>
    <row r="2106" spans="1:2" x14ac:dyDescent="0.2">
      <c r="A2106" s="68">
        <v>42180</v>
      </c>
      <c r="B2106" s="67">
        <v>2.86</v>
      </c>
    </row>
    <row r="2107" spans="1:2" x14ac:dyDescent="0.2">
      <c r="A2107" s="68">
        <v>42181</v>
      </c>
      <c r="B2107" s="67">
        <v>2.91</v>
      </c>
    </row>
    <row r="2108" spans="1:2" x14ac:dyDescent="0.2">
      <c r="A2108" s="68">
        <v>42184</v>
      </c>
      <c r="B2108" s="67">
        <v>2.81</v>
      </c>
    </row>
    <row r="2109" spans="1:2" x14ac:dyDescent="0.2">
      <c r="A2109" s="68">
        <v>42185</v>
      </c>
      <c r="B2109" s="67">
        <v>2.82</v>
      </c>
    </row>
    <row r="2110" spans="1:2" x14ac:dyDescent="0.2">
      <c r="A2110" s="68">
        <v>42186</v>
      </c>
      <c r="B2110" s="67">
        <v>2.89</v>
      </c>
    </row>
    <row r="2111" spans="1:2" x14ac:dyDescent="0.2">
      <c r="A2111" s="68">
        <v>42187</v>
      </c>
      <c r="B2111" s="67">
        <v>2.85</v>
      </c>
    </row>
    <row r="2112" spans="1:2" x14ac:dyDescent="0.2">
      <c r="A2112" s="68">
        <v>42188</v>
      </c>
      <c r="B2112" s="67">
        <v>2.85</v>
      </c>
    </row>
    <row r="2113" spans="1:2" x14ac:dyDescent="0.2">
      <c r="A2113" s="68">
        <v>42191</v>
      </c>
      <c r="B2113" s="67">
        <v>2.77</v>
      </c>
    </row>
    <row r="2114" spans="1:2" x14ac:dyDescent="0.2">
      <c r="A2114" s="68">
        <v>42192</v>
      </c>
      <c r="B2114" s="67">
        <v>2.74</v>
      </c>
    </row>
    <row r="2115" spans="1:2" x14ac:dyDescent="0.2">
      <c r="A2115" s="68">
        <v>42193</v>
      </c>
      <c r="B2115" s="67">
        <v>2.72</v>
      </c>
    </row>
    <row r="2116" spans="1:2" x14ac:dyDescent="0.2">
      <c r="A2116" s="68">
        <v>42194</v>
      </c>
      <c r="B2116" s="67">
        <v>2.8</v>
      </c>
    </row>
    <row r="2117" spans="1:2" x14ac:dyDescent="0.2">
      <c r="A2117" s="68">
        <v>42195</v>
      </c>
      <c r="B2117" s="67">
        <v>2.89</v>
      </c>
    </row>
    <row r="2118" spans="1:2" x14ac:dyDescent="0.2">
      <c r="A2118" s="68">
        <v>42198</v>
      </c>
      <c r="B2118" s="67">
        <v>2.9</v>
      </c>
    </row>
    <row r="2119" spans="1:2" x14ac:dyDescent="0.2">
      <c r="A2119" s="68">
        <v>42199</v>
      </c>
      <c r="B2119" s="67">
        <v>2.87</v>
      </c>
    </row>
    <row r="2120" spans="1:2" x14ac:dyDescent="0.2">
      <c r="A2120" s="68">
        <v>42200</v>
      </c>
      <c r="B2120" s="67">
        <v>2.83</v>
      </c>
    </row>
    <row r="2121" spans="1:2" x14ac:dyDescent="0.2">
      <c r="A2121" s="68">
        <v>42201</v>
      </c>
      <c r="B2121" s="67">
        <v>2.85</v>
      </c>
    </row>
    <row r="2122" spans="1:2" x14ac:dyDescent="0.2">
      <c r="A2122" s="68">
        <v>42202</v>
      </c>
      <c r="B2122" s="67">
        <v>2.84</v>
      </c>
    </row>
    <row r="2123" spans="1:2" x14ac:dyDescent="0.2">
      <c r="A2123" s="68">
        <v>42205</v>
      </c>
      <c r="B2123" s="67">
        <v>2.87</v>
      </c>
    </row>
    <row r="2124" spans="1:2" x14ac:dyDescent="0.2">
      <c r="A2124" s="68">
        <v>42206</v>
      </c>
      <c r="B2124" s="67">
        <v>2.85</v>
      </c>
    </row>
    <row r="2125" spans="1:2" x14ac:dyDescent="0.2">
      <c r="A2125" s="68">
        <v>42207</v>
      </c>
      <c r="B2125" s="67">
        <v>2.84</v>
      </c>
    </row>
    <row r="2126" spans="1:2" x14ac:dyDescent="0.2">
      <c r="A2126" s="68">
        <v>42208</v>
      </c>
      <c r="B2126" s="67">
        <v>2.81</v>
      </c>
    </row>
    <row r="2127" spans="1:2" x14ac:dyDescent="0.2">
      <c r="A2127" s="68">
        <v>42209</v>
      </c>
      <c r="B2127" s="67">
        <v>2.8</v>
      </c>
    </row>
    <row r="2128" spans="1:2" x14ac:dyDescent="0.2">
      <c r="A2128" s="68">
        <v>42212</v>
      </c>
      <c r="B2128" s="67">
        <v>2.77</v>
      </c>
    </row>
    <row r="2129" spans="1:2" x14ac:dyDescent="0.2">
      <c r="A2129" s="68">
        <v>42213</v>
      </c>
      <c r="B2129" s="67">
        <v>2.79</v>
      </c>
    </row>
    <row r="2130" spans="1:2" x14ac:dyDescent="0.2">
      <c r="A2130" s="68">
        <v>42214</v>
      </c>
      <c r="B2130" s="67">
        <v>2.81</v>
      </c>
    </row>
    <row r="2131" spans="1:2" x14ac:dyDescent="0.2">
      <c r="A2131" s="68">
        <v>42215</v>
      </c>
      <c r="B2131" s="67">
        <v>2.8</v>
      </c>
    </row>
    <row r="2132" spans="1:2" x14ac:dyDescent="0.2">
      <c r="A2132" s="68">
        <v>42216</v>
      </c>
      <c r="B2132" s="67">
        <v>2.78</v>
      </c>
    </row>
    <row r="2133" spans="1:2" x14ac:dyDescent="0.2">
      <c r="A2133" s="68">
        <v>42219</v>
      </c>
      <c r="B2133" s="67">
        <v>2.74</v>
      </c>
    </row>
    <row r="2134" spans="1:2" x14ac:dyDescent="0.2">
      <c r="A2134" s="68">
        <v>42220</v>
      </c>
      <c r="B2134" s="67">
        <v>2.8</v>
      </c>
    </row>
    <row r="2135" spans="1:2" x14ac:dyDescent="0.2">
      <c r="A2135" s="68">
        <v>42221</v>
      </c>
      <c r="B2135" s="67">
        <v>2.85</v>
      </c>
    </row>
    <row r="2136" spans="1:2" x14ac:dyDescent="0.2">
      <c r="A2136" s="68">
        <v>42222</v>
      </c>
      <c r="B2136" s="67">
        <v>2.82</v>
      </c>
    </row>
    <row r="2137" spans="1:2" x14ac:dyDescent="0.2">
      <c r="A2137" s="68">
        <v>42223</v>
      </c>
      <c r="B2137" s="67">
        <v>2.78</v>
      </c>
    </row>
    <row r="2138" spans="1:2" x14ac:dyDescent="0.2">
      <c r="A2138" s="68">
        <v>42226</v>
      </c>
      <c r="B2138" s="67">
        <v>2.83</v>
      </c>
    </row>
    <row r="2139" spans="1:2" x14ac:dyDescent="0.2">
      <c r="A2139" s="68">
        <v>42227</v>
      </c>
      <c r="B2139" s="67">
        <v>2.74</v>
      </c>
    </row>
    <row r="2140" spans="1:2" x14ac:dyDescent="0.2">
      <c r="A2140" s="68">
        <v>42228</v>
      </c>
      <c r="B2140" s="67">
        <v>2.75</v>
      </c>
    </row>
    <row r="2141" spans="1:2" x14ac:dyDescent="0.2">
      <c r="A2141" s="68">
        <v>42229</v>
      </c>
      <c r="B2141" s="67">
        <v>2.81</v>
      </c>
    </row>
    <row r="2142" spans="1:2" x14ac:dyDescent="0.2">
      <c r="A2142" s="68">
        <v>42230</v>
      </c>
      <c r="B2142" s="67">
        <v>2.81</v>
      </c>
    </row>
    <row r="2143" spans="1:2" x14ac:dyDescent="0.2">
      <c r="A2143" s="68">
        <v>42233</v>
      </c>
      <c r="B2143" s="67">
        <v>2.77</v>
      </c>
    </row>
    <row r="2144" spans="1:2" x14ac:dyDescent="0.2">
      <c r="A2144" s="68">
        <v>42234</v>
      </c>
      <c r="B2144" s="67">
        <v>2.8</v>
      </c>
    </row>
    <row r="2145" spans="1:2" x14ac:dyDescent="0.2">
      <c r="A2145" s="68">
        <v>42235</v>
      </c>
      <c r="B2145" s="67">
        <v>2.75</v>
      </c>
    </row>
    <row r="2146" spans="1:2" x14ac:dyDescent="0.2">
      <c r="A2146" s="68">
        <v>42236</v>
      </c>
      <c r="B2146" s="67">
        <v>2.72</v>
      </c>
    </row>
    <row r="2147" spans="1:2" x14ac:dyDescent="0.2">
      <c r="A2147" s="68">
        <v>42237</v>
      </c>
      <c r="B2147" s="67">
        <v>2.7</v>
      </c>
    </row>
    <row r="2148" spans="1:2" x14ac:dyDescent="0.2">
      <c r="A2148" s="68">
        <v>42240</v>
      </c>
      <c r="B2148" s="67">
        <v>2.67</v>
      </c>
    </row>
    <row r="2149" spans="1:2" x14ac:dyDescent="0.2">
      <c r="A2149" s="68">
        <v>42241</v>
      </c>
      <c r="B2149" s="67">
        <v>2.78</v>
      </c>
    </row>
    <row r="2150" spans="1:2" x14ac:dyDescent="0.2">
      <c r="A2150" s="68">
        <v>42242</v>
      </c>
      <c r="B2150" s="67">
        <v>2.81</v>
      </c>
    </row>
    <row r="2151" spans="1:2" x14ac:dyDescent="0.2">
      <c r="A2151" s="68">
        <v>42243</v>
      </c>
      <c r="B2151" s="67">
        <v>2.79</v>
      </c>
    </row>
    <row r="2152" spans="1:2" x14ac:dyDescent="0.2">
      <c r="A2152" s="68">
        <v>42244</v>
      </c>
      <c r="B2152" s="67">
        <v>2.8</v>
      </c>
    </row>
    <row r="2153" spans="1:2" x14ac:dyDescent="0.2">
      <c r="A2153" s="68">
        <v>42247</v>
      </c>
      <c r="B2153" s="67">
        <v>2.83</v>
      </c>
    </row>
    <row r="2154" spans="1:2" x14ac:dyDescent="0.2">
      <c r="A2154" s="68">
        <v>42248</v>
      </c>
      <c r="B2154" s="67">
        <v>2.81</v>
      </c>
    </row>
    <row r="2155" spans="1:2" x14ac:dyDescent="0.2">
      <c r="A2155" s="68">
        <v>42249</v>
      </c>
      <c r="B2155" s="67">
        <v>2.82</v>
      </c>
    </row>
    <row r="2156" spans="1:2" x14ac:dyDescent="0.2">
      <c r="A2156" s="68">
        <v>42250</v>
      </c>
      <c r="B2156" s="67">
        <v>2.79</v>
      </c>
    </row>
    <row r="2157" spans="1:2" x14ac:dyDescent="0.2">
      <c r="A2157" s="68">
        <v>42251</v>
      </c>
      <c r="B2157" s="67">
        <v>2.75</v>
      </c>
    </row>
    <row r="2158" spans="1:2" x14ac:dyDescent="0.2">
      <c r="A2158" s="68">
        <v>42254</v>
      </c>
      <c r="B2158" s="67">
        <v>2.75</v>
      </c>
    </row>
    <row r="2159" spans="1:2" x14ac:dyDescent="0.2">
      <c r="A2159" s="68">
        <v>42255</v>
      </c>
      <c r="B2159" s="67">
        <v>2.79</v>
      </c>
    </row>
    <row r="2160" spans="1:2" x14ac:dyDescent="0.2">
      <c r="A2160" s="68">
        <v>42256</v>
      </c>
      <c r="B2160" s="67">
        <v>2.78</v>
      </c>
    </row>
    <row r="2161" spans="1:2" x14ac:dyDescent="0.2">
      <c r="A2161" s="68">
        <v>42257</v>
      </c>
      <c r="B2161" s="67">
        <v>2.81</v>
      </c>
    </row>
    <row r="2162" spans="1:2" x14ac:dyDescent="0.2">
      <c r="A2162" s="68">
        <v>42258</v>
      </c>
      <c r="B2162" s="67">
        <v>2.77</v>
      </c>
    </row>
    <row r="2163" spans="1:2" x14ac:dyDescent="0.2">
      <c r="A2163" s="68">
        <v>42261</v>
      </c>
      <c r="B2163" s="67">
        <v>2.78</v>
      </c>
    </row>
    <row r="2164" spans="1:2" x14ac:dyDescent="0.2">
      <c r="A2164" s="68">
        <v>42262</v>
      </c>
      <c r="B2164" s="67">
        <v>2.86</v>
      </c>
    </row>
    <row r="2165" spans="1:2" x14ac:dyDescent="0.2">
      <c r="A2165" s="68">
        <v>42263</v>
      </c>
      <c r="B2165" s="67">
        <v>2.88</v>
      </c>
    </row>
    <row r="2166" spans="1:2" x14ac:dyDescent="0.2">
      <c r="A2166" s="68">
        <v>42264</v>
      </c>
      <c r="B2166" s="67">
        <v>2.78</v>
      </c>
    </row>
    <row r="2167" spans="1:2" x14ac:dyDescent="0.2">
      <c r="A2167" s="68">
        <v>42265</v>
      </c>
      <c r="B2167" s="67">
        <v>2.71</v>
      </c>
    </row>
    <row r="2168" spans="1:2" x14ac:dyDescent="0.2">
      <c r="A2168" s="68">
        <v>42268</v>
      </c>
      <c r="B2168" s="67">
        <v>2.78</v>
      </c>
    </row>
    <row r="2169" spans="1:2" x14ac:dyDescent="0.2">
      <c r="A2169" s="68">
        <v>42269</v>
      </c>
      <c r="B2169" s="67">
        <v>2.71</v>
      </c>
    </row>
    <row r="2170" spans="1:2" x14ac:dyDescent="0.2">
      <c r="A2170" s="68">
        <v>42270</v>
      </c>
      <c r="B2170" s="67">
        <v>2.72</v>
      </c>
    </row>
    <row r="2171" spans="1:2" x14ac:dyDescent="0.2">
      <c r="A2171" s="68">
        <v>42271</v>
      </c>
      <c r="B2171" s="67">
        <v>2.71</v>
      </c>
    </row>
    <row r="2172" spans="1:2" x14ac:dyDescent="0.2">
      <c r="A2172" s="68">
        <v>42272</v>
      </c>
      <c r="B2172" s="67">
        <v>2.74</v>
      </c>
    </row>
    <row r="2173" spans="1:2" x14ac:dyDescent="0.2">
      <c r="A2173" s="68">
        <v>42275</v>
      </c>
      <c r="B2173" s="67">
        <v>2.69</v>
      </c>
    </row>
    <row r="2174" spans="1:2" x14ac:dyDescent="0.2">
      <c r="A2174" s="68">
        <v>42276</v>
      </c>
      <c r="B2174" s="67">
        <v>2.66</v>
      </c>
    </row>
    <row r="2175" spans="1:2" x14ac:dyDescent="0.2">
      <c r="A2175" s="68">
        <v>42277</v>
      </c>
      <c r="B2175" s="67">
        <v>2.68</v>
      </c>
    </row>
    <row r="2176" spans="1:2" x14ac:dyDescent="0.2">
      <c r="A2176" s="68">
        <v>42278</v>
      </c>
      <c r="B2176" s="67">
        <v>2.67</v>
      </c>
    </row>
    <row r="2177" spans="1:2" x14ac:dyDescent="0.2">
      <c r="A2177" s="68">
        <v>42279</v>
      </c>
      <c r="B2177" s="67">
        <v>2.62</v>
      </c>
    </row>
    <row r="2178" spans="1:2" x14ac:dyDescent="0.2">
      <c r="A2178" s="68">
        <v>42282</v>
      </c>
      <c r="B2178" s="67">
        <v>2.67</v>
      </c>
    </row>
    <row r="2179" spans="1:2" x14ac:dyDescent="0.2">
      <c r="A2179" s="68">
        <v>42283</v>
      </c>
      <c r="B2179" s="67">
        <v>2.65</v>
      </c>
    </row>
    <row r="2180" spans="1:2" x14ac:dyDescent="0.2">
      <c r="A2180" s="68">
        <v>42284</v>
      </c>
      <c r="B2180" s="67">
        <v>2.66</v>
      </c>
    </row>
    <row r="2181" spans="1:2" x14ac:dyDescent="0.2">
      <c r="A2181" s="68">
        <v>42285</v>
      </c>
      <c r="B2181" s="67">
        <v>2.69</v>
      </c>
    </row>
    <row r="2182" spans="1:2" x14ac:dyDescent="0.2">
      <c r="A2182" s="68">
        <v>42286</v>
      </c>
      <c r="B2182" s="67">
        <v>2.68</v>
      </c>
    </row>
    <row r="2183" spans="1:2" x14ac:dyDescent="0.2">
      <c r="A2183" s="68">
        <v>42289</v>
      </c>
      <c r="B2183" s="67">
        <v>2.68</v>
      </c>
    </row>
    <row r="2184" spans="1:2" x14ac:dyDescent="0.2">
      <c r="A2184" s="68">
        <v>42290</v>
      </c>
      <c r="B2184" s="67">
        <v>2.64</v>
      </c>
    </row>
    <row r="2185" spans="1:2" x14ac:dyDescent="0.2">
      <c r="A2185" s="68">
        <v>42291</v>
      </c>
      <c r="B2185" s="67">
        <v>2.57</v>
      </c>
    </row>
    <row r="2186" spans="1:2" x14ac:dyDescent="0.2">
      <c r="A2186" s="68">
        <v>42292</v>
      </c>
      <c r="B2186" s="67">
        <v>2.6</v>
      </c>
    </row>
    <row r="2187" spans="1:2" x14ac:dyDescent="0.2">
      <c r="A2187" s="68">
        <v>42293</v>
      </c>
      <c r="B2187" s="67">
        <v>2.6</v>
      </c>
    </row>
    <row r="2188" spans="1:2" x14ac:dyDescent="0.2">
      <c r="A2188" s="68">
        <v>42296</v>
      </c>
      <c r="B2188" s="67">
        <v>2.6</v>
      </c>
    </row>
    <row r="2189" spans="1:2" x14ac:dyDescent="0.2">
      <c r="A2189" s="68">
        <v>42297</v>
      </c>
      <c r="B2189" s="67">
        <v>2.63</v>
      </c>
    </row>
    <row r="2190" spans="1:2" x14ac:dyDescent="0.2">
      <c r="A2190" s="68">
        <v>42298</v>
      </c>
      <c r="B2190" s="67">
        <v>2.59</v>
      </c>
    </row>
    <row r="2191" spans="1:2" x14ac:dyDescent="0.2">
      <c r="A2191" s="68">
        <v>42299</v>
      </c>
      <c r="B2191" s="67">
        <v>2.57</v>
      </c>
    </row>
    <row r="2192" spans="1:2" x14ac:dyDescent="0.2">
      <c r="A2192" s="68">
        <v>42300</v>
      </c>
      <c r="B2192" s="67">
        <v>2.61</v>
      </c>
    </row>
    <row r="2193" spans="1:2" x14ac:dyDescent="0.2">
      <c r="A2193" s="68">
        <v>42303</v>
      </c>
      <c r="B2193" s="67">
        <v>2.59</v>
      </c>
    </row>
    <row r="2194" spans="1:2" x14ac:dyDescent="0.2">
      <c r="A2194" s="68">
        <v>42304</v>
      </c>
      <c r="B2194" s="67">
        <v>2.56</v>
      </c>
    </row>
    <row r="2195" spans="1:2" x14ac:dyDescent="0.2">
      <c r="A2195" s="68">
        <v>42305</v>
      </c>
      <c r="B2195" s="67">
        <v>2.63</v>
      </c>
    </row>
    <row r="2196" spans="1:2" x14ac:dyDescent="0.2">
      <c r="A2196" s="68">
        <v>42306</v>
      </c>
      <c r="B2196" s="67">
        <v>2.71</v>
      </c>
    </row>
    <row r="2197" spans="1:2" x14ac:dyDescent="0.2">
      <c r="A2197" s="68">
        <v>42307</v>
      </c>
      <c r="B2197" s="67">
        <v>2.7</v>
      </c>
    </row>
    <row r="2198" spans="1:2" x14ac:dyDescent="0.2">
      <c r="A2198" s="68">
        <v>42308</v>
      </c>
      <c r="B2198" s="67">
        <v>2.7</v>
      </c>
    </row>
    <row r="2199" spans="1:2" x14ac:dyDescent="0.2">
      <c r="A2199" s="68">
        <v>42310</v>
      </c>
      <c r="B2199" s="67">
        <v>2.72</v>
      </c>
    </row>
    <row r="2200" spans="1:2" x14ac:dyDescent="0.2">
      <c r="A2200" s="68">
        <v>42311</v>
      </c>
      <c r="B2200" s="67">
        <v>2.75</v>
      </c>
    </row>
    <row r="2201" spans="1:2" x14ac:dyDescent="0.2">
      <c r="A2201" s="68">
        <v>42312</v>
      </c>
      <c r="B2201" s="67">
        <v>2.76</v>
      </c>
    </row>
    <row r="2202" spans="1:2" x14ac:dyDescent="0.2">
      <c r="A2202" s="68">
        <v>42313</v>
      </c>
      <c r="B2202" s="67">
        <v>2.77</v>
      </c>
    </row>
    <row r="2203" spans="1:2" x14ac:dyDescent="0.2">
      <c r="A2203" s="68">
        <v>42314</v>
      </c>
      <c r="B2203" s="67">
        <v>2.84</v>
      </c>
    </row>
    <row r="2204" spans="1:2" x14ac:dyDescent="0.2">
      <c r="A2204" s="68">
        <v>42317</v>
      </c>
      <c r="B2204" s="67">
        <v>2.85</v>
      </c>
    </row>
    <row r="2205" spans="1:2" x14ac:dyDescent="0.2">
      <c r="A2205" s="68">
        <v>42318</v>
      </c>
      <c r="B2205" s="67">
        <v>2.82</v>
      </c>
    </row>
    <row r="2206" spans="1:2" x14ac:dyDescent="0.2">
      <c r="A2206" s="68">
        <v>42319</v>
      </c>
      <c r="B2206" s="67">
        <v>2.82</v>
      </c>
    </row>
    <row r="2207" spans="1:2" x14ac:dyDescent="0.2">
      <c r="A2207" s="68">
        <v>42320</v>
      </c>
      <c r="B2207" s="67">
        <v>2.83</v>
      </c>
    </row>
    <row r="2208" spans="1:2" x14ac:dyDescent="0.2">
      <c r="A2208" s="68">
        <v>42321</v>
      </c>
      <c r="B2208" s="67">
        <v>2.81</v>
      </c>
    </row>
    <row r="2209" spans="1:2" x14ac:dyDescent="0.2">
      <c r="A2209" s="68">
        <v>42324</v>
      </c>
      <c r="B2209" s="67">
        <v>2.8</v>
      </c>
    </row>
    <row r="2210" spans="1:2" x14ac:dyDescent="0.2">
      <c r="A2210" s="68">
        <v>42325</v>
      </c>
      <c r="B2210" s="67">
        <v>2.77</v>
      </c>
    </row>
    <row r="2211" spans="1:2" x14ac:dyDescent="0.2">
      <c r="A2211" s="68">
        <v>42326</v>
      </c>
      <c r="B2211" s="67">
        <v>2.78</v>
      </c>
    </row>
    <row r="2212" spans="1:2" x14ac:dyDescent="0.2">
      <c r="A2212" s="68">
        <v>42327</v>
      </c>
      <c r="B2212" s="67">
        <v>2.76</v>
      </c>
    </row>
    <row r="2213" spans="1:2" x14ac:dyDescent="0.2">
      <c r="A2213" s="68">
        <v>42328</v>
      </c>
      <c r="B2213" s="67">
        <v>2.77</v>
      </c>
    </row>
    <row r="2214" spans="1:2" x14ac:dyDescent="0.2">
      <c r="A2214" s="68">
        <v>42331</v>
      </c>
      <c r="B2214" s="67">
        <v>2.77</v>
      </c>
    </row>
    <row r="2215" spans="1:2" x14ac:dyDescent="0.2">
      <c r="A2215" s="68">
        <v>42332</v>
      </c>
      <c r="B2215" s="67">
        <v>2.76</v>
      </c>
    </row>
    <row r="2216" spans="1:2" x14ac:dyDescent="0.2">
      <c r="A2216" s="68">
        <v>42333</v>
      </c>
      <c r="B2216" s="67">
        <v>2.75</v>
      </c>
    </row>
    <row r="2217" spans="1:2" x14ac:dyDescent="0.2">
      <c r="A2217" s="68">
        <v>42334</v>
      </c>
      <c r="B2217" s="67">
        <v>2.75</v>
      </c>
    </row>
    <row r="2218" spans="1:2" x14ac:dyDescent="0.2">
      <c r="A2218" s="68">
        <v>42335</v>
      </c>
      <c r="B2218" s="67">
        <v>2.75</v>
      </c>
    </row>
    <row r="2219" spans="1:2" x14ac:dyDescent="0.2">
      <c r="A2219" s="68">
        <v>42338</v>
      </c>
      <c r="B2219" s="67">
        <v>2.81</v>
      </c>
    </row>
    <row r="2220" spans="1:2" x14ac:dyDescent="0.2">
      <c r="A2220" s="68">
        <v>42339</v>
      </c>
      <c r="B2220" s="67">
        <v>2.74</v>
      </c>
    </row>
    <row r="2221" spans="1:2" x14ac:dyDescent="0.2">
      <c r="A2221" s="68">
        <v>42340</v>
      </c>
      <c r="B2221" s="67">
        <v>2.76</v>
      </c>
    </row>
    <row r="2222" spans="1:2" x14ac:dyDescent="0.2">
      <c r="A2222" s="68">
        <v>42341</v>
      </c>
      <c r="B2222" s="67">
        <v>2.86</v>
      </c>
    </row>
    <row r="2223" spans="1:2" x14ac:dyDescent="0.2">
      <c r="A2223" s="68">
        <v>42342</v>
      </c>
      <c r="B2223" s="67">
        <v>2.82</v>
      </c>
    </row>
    <row r="2224" spans="1:2" x14ac:dyDescent="0.2">
      <c r="A2224" s="68">
        <v>42345</v>
      </c>
      <c r="B2224" s="67">
        <v>2.78</v>
      </c>
    </row>
    <row r="2225" spans="1:2" x14ac:dyDescent="0.2">
      <c r="A2225" s="68">
        <v>42346</v>
      </c>
      <c r="B2225" s="67">
        <v>2.8</v>
      </c>
    </row>
    <row r="2226" spans="1:2" x14ac:dyDescent="0.2">
      <c r="A2226" s="68">
        <v>42347</v>
      </c>
      <c r="B2226" s="67">
        <v>2.78</v>
      </c>
    </row>
    <row r="2227" spans="1:2" x14ac:dyDescent="0.2">
      <c r="A2227" s="68">
        <v>42348</v>
      </c>
      <c r="B2227" s="67">
        <v>2.81</v>
      </c>
    </row>
    <row r="2228" spans="1:2" x14ac:dyDescent="0.2">
      <c r="A2228" s="68">
        <v>42349</v>
      </c>
      <c r="B2228" s="67">
        <v>2.73</v>
      </c>
    </row>
    <row r="2229" spans="1:2" x14ac:dyDescent="0.2">
      <c r="A2229" s="68">
        <v>42352</v>
      </c>
      <c r="B2229" s="67">
        <v>2.83</v>
      </c>
    </row>
    <row r="2230" spans="1:2" x14ac:dyDescent="0.2">
      <c r="A2230" s="68">
        <v>42353</v>
      </c>
      <c r="B2230" s="67">
        <v>2.86</v>
      </c>
    </row>
    <row r="2231" spans="1:2" x14ac:dyDescent="0.2">
      <c r="A2231" s="68">
        <v>42354</v>
      </c>
      <c r="B2231" s="67">
        <v>2.87</v>
      </c>
    </row>
    <row r="2232" spans="1:2" x14ac:dyDescent="0.2">
      <c r="A2232" s="68">
        <v>42355</v>
      </c>
      <c r="B2232" s="67">
        <v>2.83</v>
      </c>
    </row>
    <row r="2233" spans="1:2" x14ac:dyDescent="0.2">
      <c r="A2233" s="68">
        <v>42356</v>
      </c>
      <c r="B2233" s="67">
        <v>2.8</v>
      </c>
    </row>
    <row r="2234" spans="1:2" x14ac:dyDescent="0.2">
      <c r="A2234" s="68">
        <v>42359</v>
      </c>
      <c r="B2234" s="67">
        <v>2.8</v>
      </c>
    </row>
    <row r="2235" spans="1:2" x14ac:dyDescent="0.2">
      <c r="A2235" s="68">
        <v>42360</v>
      </c>
      <c r="B2235" s="67">
        <v>2.83</v>
      </c>
    </row>
    <row r="2236" spans="1:2" x14ac:dyDescent="0.2">
      <c r="A2236" s="68">
        <v>42361</v>
      </c>
      <c r="B2236" s="67">
        <v>2.85</v>
      </c>
    </row>
    <row r="2237" spans="1:2" x14ac:dyDescent="0.2">
      <c r="A2237" s="68">
        <v>42362</v>
      </c>
      <c r="B2237" s="67">
        <v>2.83</v>
      </c>
    </row>
    <row r="2238" spans="1:2" x14ac:dyDescent="0.2">
      <c r="A2238" s="68">
        <v>42363</v>
      </c>
      <c r="B2238" s="69" t="e">
        <f>NA()</f>
        <v>#N/A</v>
      </c>
    </row>
    <row r="2239" spans="1:2" x14ac:dyDescent="0.2">
      <c r="A2239" s="68">
        <v>42366</v>
      </c>
      <c r="B2239" s="67">
        <v>2.82</v>
      </c>
    </row>
    <row r="2240" spans="1:2" x14ac:dyDescent="0.2">
      <c r="A2240" s="68">
        <v>42367</v>
      </c>
      <c r="B2240" s="67">
        <v>2.89</v>
      </c>
    </row>
    <row r="2241" spans="1:2" x14ac:dyDescent="0.2">
      <c r="A2241" s="68">
        <v>42368</v>
      </c>
      <c r="B2241" s="67">
        <v>2.88</v>
      </c>
    </row>
    <row r="2242" spans="1:2" x14ac:dyDescent="0.2">
      <c r="A2242" s="68">
        <v>42369</v>
      </c>
      <c r="B2242" s="67">
        <v>2.86</v>
      </c>
    </row>
    <row r="2243" spans="1:2" x14ac:dyDescent="0.2">
      <c r="A2243" s="68">
        <v>42370</v>
      </c>
      <c r="B2243" s="69" t="e">
        <f>NA()</f>
        <v>#N/A</v>
      </c>
    </row>
    <row r="2244" spans="1:2" x14ac:dyDescent="0.2">
      <c r="A2244" s="68">
        <v>42373</v>
      </c>
      <c r="B2244" s="67">
        <v>2.83</v>
      </c>
    </row>
    <row r="2245" spans="1:2" x14ac:dyDescent="0.2">
      <c r="A2245" s="68">
        <v>42374</v>
      </c>
      <c r="B2245" s="67">
        <v>2.83</v>
      </c>
    </row>
    <row r="2246" spans="1:2" x14ac:dyDescent="0.2">
      <c r="A2246" s="68">
        <v>42375</v>
      </c>
      <c r="B2246" s="67">
        <v>2.77</v>
      </c>
    </row>
    <row r="2247" spans="1:2" x14ac:dyDescent="0.2">
      <c r="A2247" s="68">
        <v>42376</v>
      </c>
      <c r="B2247" s="67">
        <v>2.76</v>
      </c>
    </row>
    <row r="2248" spans="1:2" x14ac:dyDescent="0.2">
      <c r="A2248" s="68">
        <v>42377</v>
      </c>
      <c r="B2248" s="67">
        <v>2.73</v>
      </c>
    </row>
    <row r="2249" spans="1:2" x14ac:dyDescent="0.2">
      <c r="A2249" s="68">
        <v>42380</v>
      </c>
      <c r="B2249" s="67">
        <v>2.75</v>
      </c>
    </row>
    <row r="2250" spans="1:2" x14ac:dyDescent="0.2">
      <c r="A2250" s="68">
        <v>42381</v>
      </c>
      <c r="B2250" s="67">
        <v>2.71</v>
      </c>
    </row>
    <row r="2251" spans="1:2" x14ac:dyDescent="0.2">
      <c r="A2251" s="68">
        <v>42382</v>
      </c>
      <c r="B2251" s="67">
        <v>2.68</v>
      </c>
    </row>
    <row r="2252" spans="1:2" x14ac:dyDescent="0.2">
      <c r="A2252" s="68">
        <v>42383</v>
      </c>
      <c r="B2252" s="67">
        <v>2.72</v>
      </c>
    </row>
    <row r="2253" spans="1:2" x14ac:dyDescent="0.2">
      <c r="A2253" s="68">
        <v>42384</v>
      </c>
      <c r="B2253" s="67">
        <v>2.71</v>
      </c>
    </row>
    <row r="2254" spans="1:2" x14ac:dyDescent="0.2">
      <c r="A2254" s="68">
        <v>42387</v>
      </c>
      <c r="B2254" s="67">
        <v>2.7</v>
      </c>
    </row>
    <row r="2255" spans="1:2" x14ac:dyDescent="0.2">
      <c r="A2255" s="68">
        <v>42388</v>
      </c>
      <c r="B2255" s="67">
        <v>2.71</v>
      </c>
    </row>
    <row r="2256" spans="1:2" x14ac:dyDescent="0.2">
      <c r="A2256" s="68">
        <v>42389</v>
      </c>
      <c r="B2256" s="67">
        <v>2.72</v>
      </c>
    </row>
    <row r="2257" spans="1:2" x14ac:dyDescent="0.2">
      <c r="A2257" s="68">
        <v>42390</v>
      </c>
      <c r="B2257" s="67">
        <v>2.73</v>
      </c>
    </row>
    <row r="2258" spans="1:2" x14ac:dyDescent="0.2">
      <c r="A2258" s="68">
        <v>42391</v>
      </c>
      <c r="B2258" s="67">
        <v>2.75</v>
      </c>
    </row>
    <row r="2259" spans="1:2" x14ac:dyDescent="0.2">
      <c r="A2259" s="68">
        <v>42394</v>
      </c>
      <c r="B2259" s="67">
        <v>2.73</v>
      </c>
    </row>
    <row r="2260" spans="1:2" x14ac:dyDescent="0.2">
      <c r="A2260" s="68">
        <v>42395</v>
      </c>
      <c r="B2260" s="67">
        <v>2.72</v>
      </c>
    </row>
    <row r="2261" spans="1:2" x14ac:dyDescent="0.2">
      <c r="A2261" s="68">
        <v>42396</v>
      </c>
      <c r="B2261" s="67">
        <v>2.72</v>
      </c>
    </row>
    <row r="2262" spans="1:2" x14ac:dyDescent="0.2">
      <c r="A2262" s="68">
        <v>42397</v>
      </c>
      <c r="B2262" s="67">
        <v>2.73</v>
      </c>
    </row>
    <row r="2263" spans="1:2" x14ac:dyDescent="0.2">
      <c r="A2263" s="68">
        <v>42398</v>
      </c>
      <c r="B2263" s="67">
        <v>2.69</v>
      </c>
    </row>
    <row r="2264" spans="1:2" x14ac:dyDescent="0.2">
      <c r="A2264" s="68">
        <v>42400</v>
      </c>
      <c r="B2264" s="67">
        <v>2.69</v>
      </c>
    </row>
    <row r="2265" spans="1:2" x14ac:dyDescent="0.2">
      <c r="A2265" s="68">
        <v>42401</v>
      </c>
      <c r="B2265" s="67">
        <v>2.73</v>
      </c>
    </row>
    <row r="2266" spans="1:2" x14ac:dyDescent="0.2">
      <c r="A2266" s="68">
        <v>42402</v>
      </c>
      <c r="B2266" s="67">
        <v>2.66</v>
      </c>
    </row>
    <row r="2267" spans="1:2" x14ac:dyDescent="0.2">
      <c r="A2267" s="68">
        <v>42403</v>
      </c>
      <c r="B2267" s="67">
        <v>2.67</v>
      </c>
    </row>
    <row r="2268" spans="1:2" x14ac:dyDescent="0.2">
      <c r="A2268" s="68">
        <v>42404</v>
      </c>
      <c r="B2268" s="67">
        <v>2.65</v>
      </c>
    </row>
    <row r="2269" spans="1:2" x14ac:dyDescent="0.2">
      <c r="A2269" s="68">
        <v>42405</v>
      </c>
      <c r="B2269" s="67">
        <v>2.65</v>
      </c>
    </row>
    <row r="2270" spans="1:2" x14ac:dyDescent="0.2">
      <c r="A2270" s="68">
        <v>42408</v>
      </c>
      <c r="B2270" s="67">
        <v>2.56</v>
      </c>
    </row>
    <row r="2271" spans="1:2" x14ac:dyDescent="0.2">
      <c r="A2271" s="68">
        <v>42409</v>
      </c>
      <c r="B2271" s="67">
        <v>2.57</v>
      </c>
    </row>
    <row r="2272" spans="1:2" x14ac:dyDescent="0.2">
      <c r="A2272" s="68">
        <v>42410</v>
      </c>
      <c r="B2272" s="67">
        <v>2.5499999999999998</v>
      </c>
    </row>
    <row r="2273" spans="1:2" x14ac:dyDescent="0.2">
      <c r="A2273" s="68">
        <v>42411</v>
      </c>
      <c r="B2273" s="67">
        <v>2.52</v>
      </c>
    </row>
    <row r="2274" spans="1:2" x14ac:dyDescent="0.2">
      <c r="A2274" s="68">
        <v>42412</v>
      </c>
      <c r="B2274" s="67">
        <v>2.59</v>
      </c>
    </row>
    <row r="2275" spans="1:2" x14ac:dyDescent="0.2">
      <c r="A2275" s="68">
        <v>42415</v>
      </c>
      <c r="B2275" s="67">
        <v>2.59</v>
      </c>
    </row>
    <row r="2276" spans="1:2" x14ac:dyDescent="0.2">
      <c r="A2276" s="68">
        <v>42416</v>
      </c>
      <c r="B2276" s="67">
        <v>2.61</v>
      </c>
    </row>
    <row r="2277" spans="1:2" x14ac:dyDescent="0.2">
      <c r="A2277" s="68">
        <v>42417</v>
      </c>
      <c r="B2277" s="67">
        <v>2.65</v>
      </c>
    </row>
    <row r="2278" spans="1:2" x14ac:dyDescent="0.2">
      <c r="A2278" s="68">
        <v>42418</v>
      </c>
      <c r="B2278" s="67">
        <v>2.6</v>
      </c>
    </row>
    <row r="2279" spans="1:2" x14ac:dyDescent="0.2">
      <c r="A2279" s="68">
        <v>42419</v>
      </c>
      <c r="B2279" s="67">
        <v>2.6</v>
      </c>
    </row>
    <row r="2280" spans="1:2" x14ac:dyDescent="0.2">
      <c r="A2280" s="68">
        <v>42422</v>
      </c>
      <c r="B2280" s="67">
        <v>2.6</v>
      </c>
    </row>
    <row r="2281" spans="1:2" x14ac:dyDescent="0.2">
      <c r="A2281" s="68">
        <v>42423</v>
      </c>
      <c r="B2281" s="67">
        <v>2.58</v>
      </c>
    </row>
    <row r="2282" spans="1:2" x14ac:dyDescent="0.2">
      <c r="A2282" s="68">
        <v>42424</v>
      </c>
      <c r="B2282" s="67">
        <v>2.57</v>
      </c>
    </row>
    <row r="2283" spans="1:2" x14ac:dyDescent="0.2">
      <c r="A2283" s="68">
        <v>42425</v>
      </c>
      <c r="B2283" s="67">
        <v>2.5299999999999998</v>
      </c>
    </row>
    <row r="2284" spans="1:2" x14ac:dyDescent="0.2">
      <c r="A2284" s="68">
        <v>42426</v>
      </c>
      <c r="B2284" s="67">
        <v>2.58</v>
      </c>
    </row>
    <row r="2285" spans="1:2" x14ac:dyDescent="0.2">
      <c r="A2285" s="68">
        <v>42429</v>
      </c>
      <c r="B2285" s="67">
        <v>2.5499999999999998</v>
      </c>
    </row>
    <row r="2286" spans="1:2" x14ac:dyDescent="0.2">
      <c r="A2286" s="68">
        <v>42430</v>
      </c>
      <c r="B2286" s="67">
        <v>2.62</v>
      </c>
    </row>
    <row r="2287" spans="1:2" x14ac:dyDescent="0.2">
      <c r="A2287" s="68">
        <v>42431</v>
      </c>
      <c r="B2287" s="67">
        <v>2.62</v>
      </c>
    </row>
    <row r="2288" spans="1:2" x14ac:dyDescent="0.2">
      <c r="A2288" s="68">
        <v>42432</v>
      </c>
      <c r="B2288" s="67">
        <v>2.59</v>
      </c>
    </row>
    <row r="2289" spans="1:2" x14ac:dyDescent="0.2">
      <c r="A2289" s="68">
        <v>42433</v>
      </c>
      <c r="B2289" s="67">
        <v>2.63</v>
      </c>
    </row>
    <row r="2290" spans="1:2" x14ac:dyDescent="0.2">
      <c r="A2290" s="68">
        <v>42436</v>
      </c>
      <c r="B2290" s="67">
        <v>2.63</v>
      </c>
    </row>
    <row r="2291" spans="1:2" x14ac:dyDescent="0.2">
      <c r="A2291" s="68">
        <v>42437</v>
      </c>
      <c r="B2291" s="67">
        <v>2.57</v>
      </c>
    </row>
    <row r="2292" spans="1:2" x14ac:dyDescent="0.2">
      <c r="A2292" s="68">
        <v>42438</v>
      </c>
      <c r="B2292" s="67">
        <v>2.61</v>
      </c>
    </row>
    <row r="2293" spans="1:2" x14ac:dyDescent="0.2">
      <c r="A2293" s="68">
        <v>42439</v>
      </c>
      <c r="B2293" s="67">
        <v>2.62</v>
      </c>
    </row>
    <row r="2294" spans="1:2" x14ac:dyDescent="0.2">
      <c r="A2294" s="68">
        <v>42440</v>
      </c>
      <c r="B2294" s="67">
        <v>2.62</v>
      </c>
    </row>
    <row r="2295" spans="1:2" x14ac:dyDescent="0.2">
      <c r="A2295" s="68">
        <v>42443</v>
      </c>
      <c r="B2295" s="67">
        <v>2.59</v>
      </c>
    </row>
    <row r="2296" spans="1:2" x14ac:dyDescent="0.2">
      <c r="A2296" s="68">
        <v>42444</v>
      </c>
      <c r="B2296" s="67">
        <v>2.59</v>
      </c>
    </row>
    <row r="2297" spans="1:2" x14ac:dyDescent="0.2">
      <c r="A2297" s="68">
        <v>42445</v>
      </c>
      <c r="B2297" s="67">
        <v>2.56</v>
      </c>
    </row>
    <row r="2298" spans="1:2" x14ac:dyDescent="0.2">
      <c r="A2298" s="68">
        <v>42446</v>
      </c>
      <c r="B2298" s="67">
        <v>2.54</v>
      </c>
    </row>
    <row r="2299" spans="1:2" x14ac:dyDescent="0.2">
      <c r="A2299" s="68">
        <v>42447</v>
      </c>
      <c r="B2299" s="67">
        <v>2.5</v>
      </c>
    </row>
    <row r="2300" spans="1:2" x14ac:dyDescent="0.2">
      <c r="A2300" s="68">
        <v>42450</v>
      </c>
      <c r="B2300" s="67">
        <v>2.54</v>
      </c>
    </row>
    <row r="2301" spans="1:2" x14ac:dyDescent="0.2">
      <c r="A2301" s="68">
        <v>42451</v>
      </c>
      <c r="B2301" s="67">
        <v>2.54</v>
      </c>
    </row>
    <row r="2302" spans="1:2" x14ac:dyDescent="0.2">
      <c r="A2302" s="68">
        <v>42452</v>
      </c>
      <c r="B2302" s="67">
        <v>2.4900000000000002</v>
      </c>
    </row>
    <row r="2303" spans="1:2" x14ac:dyDescent="0.2">
      <c r="A2303" s="68">
        <v>42453</v>
      </c>
      <c r="B2303" s="67">
        <v>2.52</v>
      </c>
    </row>
    <row r="2304" spans="1:2" x14ac:dyDescent="0.2">
      <c r="A2304" s="68">
        <v>42454</v>
      </c>
      <c r="B2304" s="69" t="e">
        <f>NA()</f>
        <v>#N/A</v>
      </c>
    </row>
    <row r="2305" spans="1:2" x14ac:dyDescent="0.2">
      <c r="A2305" s="68">
        <v>42457</v>
      </c>
      <c r="B2305" s="67">
        <v>2.5</v>
      </c>
    </row>
    <row r="2306" spans="1:2" x14ac:dyDescent="0.2">
      <c r="A2306" s="68">
        <v>42458</v>
      </c>
      <c r="B2306" s="67">
        <v>2.44</v>
      </c>
    </row>
    <row r="2307" spans="1:2" x14ac:dyDescent="0.2">
      <c r="A2307" s="68">
        <v>42459</v>
      </c>
      <c r="B2307" s="67">
        <v>2.44</v>
      </c>
    </row>
    <row r="2308" spans="1:2" x14ac:dyDescent="0.2">
      <c r="A2308" s="68">
        <v>42460</v>
      </c>
      <c r="B2308" s="67">
        <v>2.4700000000000002</v>
      </c>
    </row>
    <row r="2309" spans="1:2" x14ac:dyDescent="0.2">
      <c r="A2309" s="68">
        <v>42461</v>
      </c>
      <c r="B2309" s="67">
        <v>2.4700000000000002</v>
      </c>
    </row>
    <row r="2310" spans="1:2" x14ac:dyDescent="0.2">
      <c r="A2310" s="68">
        <v>42464</v>
      </c>
      <c r="B2310" s="67">
        <v>2.4500000000000002</v>
      </c>
    </row>
    <row r="2311" spans="1:2" x14ac:dyDescent="0.2">
      <c r="A2311" s="68">
        <v>42465</v>
      </c>
      <c r="B2311" s="67">
        <v>2.4</v>
      </c>
    </row>
    <row r="2312" spans="1:2" x14ac:dyDescent="0.2">
      <c r="A2312" s="68">
        <v>42466</v>
      </c>
      <c r="B2312" s="67">
        <v>2.42</v>
      </c>
    </row>
    <row r="2313" spans="1:2" x14ac:dyDescent="0.2">
      <c r="A2313" s="68">
        <v>42467</v>
      </c>
      <c r="B2313" s="67">
        <v>2.36</v>
      </c>
    </row>
    <row r="2314" spans="1:2" x14ac:dyDescent="0.2">
      <c r="A2314" s="68">
        <v>42468</v>
      </c>
      <c r="B2314" s="67">
        <v>2.39</v>
      </c>
    </row>
    <row r="2315" spans="1:2" x14ac:dyDescent="0.2">
      <c r="A2315" s="68">
        <v>42471</v>
      </c>
      <c r="B2315" s="67">
        <v>2.39</v>
      </c>
    </row>
    <row r="2316" spans="1:2" x14ac:dyDescent="0.2">
      <c r="A2316" s="68">
        <v>42472</v>
      </c>
      <c r="B2316" s="67">
        <v>2.4300000000000002</v>
      </c>
    </row>
    <row r="2317" spans="1:2" x14ac:dyDescent="0.2">
      <c r="A2317" s="68">
        <v>42473</v>
      </c>
      <c r="B2317" s="67">
        <v>2.4</v>
      </c>
    </row>
    <row r="2318" spans="1:2" x14ac:dyDescent="0.2">
      <c r="A2318" s="68">
        <v>42474</v>
      </c>
      <c r="B2318" s="67">
        <v>2.42</v>
      </c>
    </row>
    <row r="2319" spans="1:2" x14ac:dyDescent="0.2">
      <c r="A2319" s="68">
        <v>42475</v>
      </c>
      <c r="B2319" s="67">
        <v>2.38</v>
      </c>
    </row>
    <row r="2320" spans="1:2" x14ac:dyDescent="0.2">
      <c r="A2320" s="68">
        <v>42478</v>
      </c>
      <c r="B2320" s="67">
        <v>2.39</v>
      </c>
    </row>
    <row r="2321" spans="1:2" x14ac:dyDescent="0.2">
      <c r="A2321" s="68">
        <v>42479</v>
      </c>
      <c r="B2321" s="67">
        <v>2.39</v>
      </c>
    </row>
    <row r="2322" spans="1:2" x14ac:dyDescent="0.2">
      <c r="A2322" s="68">
        <v>42480</v>
      </c>
      <c r="B2322" s="67">
        <v>2.44</v>
      </c>
    </row>
    <row r="2323" spans="1:2" x14ac:dyDescent="0.2">
      <c r="A2323" s="68">
        <v>42481</v>
      </c>
      <c r="B2323" s="67">
        <v>2.4500000000000002</v>
      </c>
    </row>
    <row r="2324" spans="1:2" x14ac:dyDescent="0.2">
      <c r="A2324" s="68">
        <v>42482</v>
      </c>
      <c r="B2324" s="67">
        <v>2.46</v>
      </c>
    </row>
    <row r="2325" spans="1:2" x14ac:dyDescent="0.2">
      <c r="A2325" s="68">
        <v>42485</v>
      </c>
      <c r="B2325" s="67">
        <v>2.4700000000000002</v>
      </c>
    </row>
    <row r="2326" spans="1:2" x14ac:dyDescent="0.2">
      <c r="A2326" s="68">
        <v>42486</v>
      </c>
      <c r="B2326" s="67">
        <v>2.4900000000000002</v>
      </c>
    </row>
    <row r="2327" spans="1:2" x14ac:dyDescent="0.2">
      <c r="A2327" s="68">
        <v>42487</v>
      </c>
      <c r="B2327" s="67">
        <v>2.4500000000000002</v>
      </c>
    </row>
    <row r="2328" spans="1:2" x14ac:dyDescent="0.2">
      <c r="A2328" s="68">
        <v>42488</v>
      </c>
      <c r="B2328" s="67">
        <v>2.42</v>
      </c>
    </row>
    <row r="2329" spans="1:2" x14ac:dyDescent="0.2">
      <c r="A2329" s="68">
        <v>42489</v>
      </c>
      <c r="B2329" s="67">
        <v>2.41</v>
      </c>
    </row>
    <row r="2330" spans="1:2" x14ac:dyDescent="0.2">
      <c r="A2330" s="68">
        <v>42490</v>
      </c>
      <c r="B2330" s="67">
        <v>2.4900000000000002</v>
      </c>
    </row>
    <row r="2331" spans="1:2" x14ac:dyDescent="0.2">
      <c r="A2331" s="68">
        <v>42492</v>
      </c>
      <c r="B2331" s="67">
        <v>2.52</v>
      </c>
    </row>
    <row r="2332" spans="1:2" x14ac:dyDescent="0.2">
      <c r="A2332" s="68">
        <v>42493</v>
      </c>
      <c r="B2332" s="67">
        <v>2.4700000000000002</v>
      </c>
    </row>
    <row r="2333" spans="1:2" x14ac:dyDescent="0.2">
      <c r="A2333" s="68">
        <v>42494</v>
      </c>
      <c r="B2333" s="67">
        <v>2.4700000000000002</v>
      </c>
    </row>
    <row r="2334" spans="1:2" x14ac:dyDescent="0.2">
      <c r="A2334" s="68">
        <v>42495</v>
      </c>
      <c r="B2334" s="67">
        <v>2.4500000000000002</v>
      </c>
    </row>
    <row r="2335" spans="1:2" x14ac:dyDescent="0.2">
      <c r="A2335" s="68">
        <v>42496</v>
      </c>
      <c r="B2335" s="67">
        <v>2.48</v>
      </c>
    </row>
    <row r="2336" spans="1:2" x14ac:dyDescent="0.2">
      <c r="A2336" s="68">
        <v>42499</v>
      </c>
      <c r="B2336" s="67">
        <v>2.46</v>
      </c>
    </row>
    <row r="2337" spans="1:2" x14ac:dyDescent="0.2">
      <c r="A2337" s="68">
        <v>42500</v>
      </c>
      <c r="B2337" s="67">
        <v>2.4500000000000002</v>
      </c>
    </row>
    <row r="2338" spans="1:2" x14ac:dyDescent="0.2">
      <c r="A2338" s="68">
        <v>42501</v>
      </c>
      <c r="B2338" s="67">
        <v>2.44</v>
      </c>
    </row>
    <row r="2339" spans="1:2" x14ac:dyDescent="0.2">
      <c r="A2339" s="68">
        <v>42502</v>
      </c>
      <c r="B2339" s="67">
        <v>2.4700000000000002</v>
      </c>
    </row>
    <row r="2340" spans="1:2" x14ac:dyDescent="0.2">
      <c r="A2340" s="68">
        <v>42503</v>
      </c>
      <c r="B2340" s="67">
        <v>2.44</v>
      </c>
    </row>
    <row r="2341" spans="1:2" x14ac:dyDescent="0.2">
      <c r="A2341" s="68">
        <v>42506</v>
      </c>
      <c r="B2341" s="67">
        <v>2.48</v>
      </c>
    </row>
    <row r="2342" spans="1:2" x14ac:dyDescent="0.2">
      <c r="A2342" s="68">
        <v>42507</v>
      </c>
      <c r="B2342" s="67">
        <v>2.4900000000000002</v>
      </c>
    </row>
    <row r="2343" spans="1:2" x14ac:dyDescent="0.2">
      <c r="A2343" s="68">
        <v>42508</v>
      </c>
      <c r="B2343" s="67">
        <v>2.59</v>
      </c>
    </row>
    <row r="2344" spans="1:2" x14ac:dyDescent="0.2">
      <c r="A2344" s="68">
        <v>42509</v>
      </c>
      <c r="B2344" s="67">
        <v>2.56</v>
      </c>
    </row>
    <row r="2345" spans="1:2" x14ac:dyDescent="0.2">
      <c r="A2345" s="68">
        <v>42510</v>
      </c>
      <c r="B2345" s="67">
        <v>2.57</v>
      </c>
    </row>
    <row r="2346" spans="1:2" x14ac:dyDescent="0.2">
      <c r="A2346" s="68">
        <v>42513</v>
      </c>
      <c r="B2346" s="67">
        <v>2.57</v>
      </c>
    </row>
    <row r="2347" spans="1:2" x14ac:dyDescent="0.2">
      <c r="A2347" s="68">
        <v>42514</v>
      </c>
      <c r="B2347" s="67">
        <v>2.58</v>
      </c>
    </row>
    <row r="2348" spans="1:2" x14ac:dyDescent="0.2">
      <c r="A2348" s="68">
        <v>42515</v>
      </c>
      <c r="B2348" s="67">
        <v>2.59</v>
      </c>
    </row>
    <row r="2349" spans="1:2" x14ac:dyDescent="0.2">
      <c r="A2349" s="68">
        <v>42516</v>
      </c>
      <c r="B2349" s="67">
        <v>2.54</v>
      </c>
    </row>
    <row r="2350" spans="1:2" x14ac:dyDescent="0.2">
      <c r="A2350" s="68">
        <v>42517</v>
      </c>
      <c r="B2350" s="67">
        <v>2.5499999999999998</v>
      </c>
    </row>
    <row r="2351" spans="1:2" x14ac:dyDescent="0.2">
      <c r="A2351" s="68">
        <v>42520</v>
      </c>
      <c r="B2351" s="67">
        <v>2.5499999999999998</v>
      </c>
    </row>
    <row r="2352" spans="1:2" x14ac:dyDescent="0.2">
      <c r="A2352" s="68">
        <v>42521</v>
      </c>
      <c r="B2352" s="67">
        <v>2.56</v>
      </c>
    </row>
    <row r="2353" spans="1:2" x14ac:dyDescent="0.2">
      <c r="A2353" s="68">
        <v>42522</v>
      </c>
      <c r="B2353" s="67">
        <v>2.58</v>
      </c>
    </row>
    <row r="2354" spans="1:2" x14ac:dyDescent="0.2">
      <c r="A2354" s="68">
        <v>42523</v>
      </c>
      <c r="B2354" s="67">
        <v>2.5499999999999998</v>
      </c>
    </row>
    <row r="2355" spans="1:2" x14ac:dyDescent="0.2">
      <c r="A2355" s="68">
        <v>42524</v>
      </c>
      <c r="B2355" s="67">
        <v>2.4700000000000002</v>
      </c>
    </row>
    <row r="2356" spans="1:2" x14ac:dyDescent="0.2">
      <c r="A2356" s="68">
        <v>42527</v>
      </c>
      <c r="B2356" s="67">
        <v>2.48</v>
      </c>
    </row>
    <row r="2357" spans="1:2" x14ac:dyDescent="0.2">
      <c r="A2357" s="68">
        <v>42528</v>
      </c>
      <c r="B2357" s="67">
        <v>2.4700000000000002</v>
      </c>
    </row>
    <row r="2358" spans="1:2" x14ac:dyDescent="0.2">
      <c r="A2358" s="68">
        <v>42529</v>
      </c>
      <c r="B2358" s="67">
        <v>2.46</v>
      </c>
    </row>
    <row r="2359" spans="1:2" x14ac:dyDescent="0.2">
      <c r="A2359" s="68">
        <v>42530</v>
      </c>
      <c r="B2359" s="67">
        <v>2.4300000000000002</v>
      </c>
    </row>
    <row r="2360" spans="1:2" x14ac:dyDescent="0.2">
      <c r="A2360" s="68">
        <v>42531</v>
      </c>
      <c r="B2360" s="67">
        <v>2.41</v>
      </c>
    </row>
    <row r="2361" spans="1:2" x14ac:dyDescent="0.2">
      <c r="A2361" s="68">
        <v>42534</v>
      </c>
      <c r="B2361" s="67">
        <v>2.41</v>
      </c>
    </row>
    <row r="2362" spans="1:2" x14ac:dyDescent="0.2">
      <c r="A2362" s="68">
        <v>42535</v>
      </c>
      <c r="B2362" s="67">
        <v>2.42</v>
      </c>
    </row>
    <row r="2363" spans="1:2" x14ac:dyDescent="0.2">
      <c r="A2363" s="68">
        <v>42536</v>
      </c>
      <c r="B2363" s="67">
        <v>2.41</v>
      </c>
    </row>
    <row r="2364" spans="1:2" x14ac:dyDescent="0.2">
      <c r="A2364" s="68">
        <v>42537</v>
      </c>
      <c r="B2364" s="67">
        <v>2.4</v>
      </c>
    </row>
    <row r="2365" spans="1:2" x14ac:dyDescent="0.2">
      <c r="A2365" s="68">
        <v>42538</v>
      </c>
      <c r="B2365" s="67">
        <v>2.44</v>
      </c>
    </row>
    <row r="2366" spans="1:2" x14ac:dyDescent="0.2">
      <c r="A2366" s="68">
        <v>42541</v>
      </c>
      <c r="B2366" s="67">
        <v>2.46</v>
      </c>
    </row>
    <row r="2367" spans="1:2" x14ac:dyDescent="0.2">
      <c r="A2367" s="68">
        <v>42542</v>
      </c>
      <c r="B2367" s="67">
        <v>2.48</v>
      </c>
    </row>
    <row r="2368" spans="1:2" x14ac:dyDescent="0.2">
      <c r="A2368" s="68">
        <v>42543</v>
      </c>
      <c r="B2368" s="67">
        <v>2.4700000000000002</v>
      </c>
    </row>
    <row r="2369" spans="1:2" x14ac:dyDescent="0.2">
      <c r="A2369" s="68">
        <v>42544</v>
      </c>
      <c r="B2369" s="67">
        <v>2.5099999999999998</v>
      </c>
    </row>
    <row r="2370" spans="1:2" x14ac:dyDescent="0.2">
      <c r="A2370" s="68">
        <v>42545</v>
      </c>
      <c r="B2370" s="67">
        <v>2.4</v>
      </c>
    </row>
    <row r="2371" spans="1:2" x14ac:dyDescent="0.2">
      <c r="A2371" s="68">
        <v>42548</v>
      </c>
      <c r="B2371" s="67">
        <v>2.31</v>
      </c>
    </row>
    <row r="2372" spans="1:2" x14ac:dyDescent="0.2">
      <c r="A2372" s="68">
        <v>42549</v>
      </c>
      <c r="B2372" s="67">
        <v>2.3199999999999998</v>
      </c>
    </row>
    <row r="2373" spans="1:2" x14ac:dyDescent="0.2">
      <c r="A2373" s="68">
        <v>42550</v>
      </c>
      <c r="B2373" s="67">
        <v>2.34</v>
      </c>
    </row>
    <row r="2374" spans="1:2" x14ac:dyDescent="0.2">
      <c r="A2374" s="68">
        <v>42551</v>
      </c>
      <c r="B2374" s="67">
        <v>2.34</v>
      </c>
    </row>
    <row r="2375" spans="1:2" x14ac:dyDescent="0.2">
      <c r="A2375" s="68">
        <v>42552</v>
      </c>
      <c r="B2375" s="67">
        <v>2.31</v>
      </c>
    </row>
    <row r="2376" spans="1:2" x14ac:dyDescent="0.2">
      <c r="A2376" s="68">
        <v>42555</v>
      </c>
      <c r="B2376" s="67">
        <v>2.31</v>
      </c>
    </row>
    <row r="2377" spans="1:2" x14ac:dyDescent="0.2">
      <c r="A2377" s="68">
        <v>42556</v>
      </c>
      <c r="B2377" s="67">
        <v>2.2400000000000002</v>
      </c>
    </row>
    <row r="2378" spans="1:2" x14ac:dyDescent="0.2">
      <c r="A2378" s="68">
        <v>42557</v>
      </c>
      <c r="B2378" s="67">
        <v>2.25</v>
      </c>
    </row>
    <row r="2379" spans="1:2" x14ac:dyDescent="0.2">
      <c r="A2379" s="68">
        <v>42558</v>
      </c>
      <c r="B2379" s="67">
        <v>2.2400000000000002</v>
      </c>
    </row>
    <row r="2380" spans="1:2" x14ac:dyDescent="0.2">
      <c r="A2380" s="68">
        <v>42559</v>
      </c>
      <c r="B2380" s="67">
        <v>2.2200000000000002</v>
      </c>
    </row>
    <row r="2381" spans="1:2" x14ac:dyDescent="0.2">
      <c r="A2381" s="68">
        <v>42562</v>
      </c>
      <c r="B2381" s="67">
        <v>2.2599999999999998</v>
      </c>
    </row>
    <row r="2382" spans="1:2" x14ac:dyDescent="0.2">
      <c r="A2382" s="68">
        <v>42563</v>
      </c>
      <c r="B2382" s="67">
        <v>2.31</v>
      </c>
    </row>
    <row r="2383" spans="1:2" x14ac:dyDescent="0.2">
      <c r="A2383" s="68">
        <v>42564</v>
      </c>
      <c r="B2383" s="67">
        <v>2.27</v>
      </c>
    </row>
    <row r="2384" spans="1:2" x14ac:dyDescent="0.2">
      <c r="A2384" s="68">
        <v>42565</v>
      </c>
      <c r="B2384" s="67">
        <v>2.31</v>
      </c>
    </row>
    <row r="2385" spans="1:2" x14ac:dyDescent="0.2">
      <c r="A2385" s="68">
        <v>42566</v>
      </c>
      <c r="B2385" s="67">
        <v>2.35</v>
      </c>
    </row>
    <row r="2386" spans="1:2" x14ac:dyDescent="0.2">
      <c r="A2386" s="68">
        <v>42569</v>
      </c>
      <c r="B2386" s="67">
        <v>2.34</v>
      </c>
    </row>
    <row r="2387" spans="1:2" x14ac:dyDescent="0.2">
      <c r="A2387" s="68">
        <v>42570</v>
      </c>
      <c r="B2387" s="67">
        <v>2.33</v>
      </c>
    </row>
    <row r="2388" spans="1:2" x14ac:dyDescent="0.2">
      <c r="A2388" s="68">
        <v>42571</v>
      </c>
      <c r="B2388" s="67">
        <v>2.35</v>
      </c>
    </row>
    <row r="2389" spans="1:2" x14ac:dyDescent="0.2">
      <c r="A2389" s="68">
        <v>42572</v>
      </c>
      <c r="B2389" s="67">
        <v>2.34</v>
      </c>
    </row>
    <row r="2390" spans="1:2" x14ac:dyDescent="0.2">
      <c r="A2390" s="68">
        <v>42573</v>
      </c>
      <c r="B2390" s="67">
        <v>2.35</v>
      </c>
    </row>
    <row r="2391" spans="1:2" x14ac:dyDescent="0.2">
      <c r="A2391" s="68">
        <v>42576</v>
      </c>
      <c r="B2391" s="67">
        <v>2.35</v>
      </c>
    </row>
    <row r="2392" spans="1:2" x14ac:dyDescent="0.2">
      <c r="A2392" s="68">
        <v>42577</v>
      </c>
      <c r="B2392" s="67">
        <v>2.35</v>
      </c>
    </row>
    <row r="2393" spans="1:2" x14ac:dyDescent="0.2">
      <c r="A2393" s="68">
        <v>42578</v>
      </c>
      <c r="B2393" s="67">
        <v>2.3199999999999998</v>
      </c>
    </row>
    <row r="2394" spans="1:2" x14ac:dyDescent="0.2">
      <c r="A2394" s="68">
        <v>42579</v>
      </c>
      <c r="B2394" s="67">
        <v>2.3199999999999998</v>
      </c>
    </row>
    <row r="2395" spans="1:2" x14ac:dyDescent="0.2">
      <c r="A2395" s="68">
        <v>42580</v>
      </c>
      <c r="B2395" s="67">
        <v>2.27</v>
      </c>
    </row>
    <row r="2396" spans="1:2" x14ac:dyDescent="0.2">
      <c r="A2396" s="68">
        <v>42582</v>
      </c>
      <c r="B2396" s="67">
        <v>2.2799999999999998</v>
      </c>
    </row>
    <row r="2397" spans="1:2" x14ac:dyDescent="0.2">
      <c r="A2397" s="68">
        <v>42583</v>
      </c>
      <c r="B2397" s="67">
        <v>2.3199999999999998</v>
      </c>
    </row>
    <row r="2398" spans="1:2" x14ac:dyDescent="0.2">
      <c r="A2398" s="68">
        <v>42584</v>
      </c>
      <c r="B2398" s="67">
        <v>2.37</v>
      </c>
    </row>
    <row r="2399" spans="1:2" x14ac:dyDescent="0.2">
      <c r="A2399" s="68">
        <v>42585</v>
      </c>
      <c r="B2399" s="67">
        <v>2.37</v>
      </c>
    </row>
    <row r="2400" spans="1:2" x14ac:dyDescent="0.2">
      <c r="A2400" s="68">
        <v>42586</v>
      </c>
      <c r="B2400" s="67">
        <v>2.33</v>
      </c>
    </row>
    <row r="2401" spans="1:2" x14ac:dyDescent="0.2">
      <c r="A2401" s="68">
        <v>42587</v>
      </c>
      <c r="B2401" s="67">
        <v>2.39</v>
      </c>
    </row>
    <row r="2402" spans="1:2" x14ac:dyDescent="0.2">
      <c r="A2402" s="68">
        <v>42590</v>
      </c>
      <c r="B2402" s="67">
        <v>2.37</v>
      </c>
    </row>
    <row r="2403" spans="1:2" x14ac:dyDescent="0.2">
      <c r="A2403" s="68">
        <v>42591</v>
      </c>
      <c r="B2403" s="67">
        <v>2.34</v>
      </c>
    </row>
    <row r="2404" spans="1:2" x14ac:dyDescent="0.2">
      <c r="A2404" s="68">
        <v>42592</v>
      </c>
      <c r="B2404" s="67">
        <v>2.2999999999999998</v>
      </c>
    </row>
    <row r="2405" spans="1:2" x14ac:dyDescent="0.2">
      <c r="A2405" s="68">
        <v>42593</v>
      </c>
      <c r="B2405" s="67">
        <v>2.35</v>
      </c>
    </row>
    <row r="2406" spans="1:2" x14ac:dyDescent="0.2">
      <c r="A2406" s="68">
        <v>42594</v>
      </c>
      <c r="B2406" s="67">
        <v>2.31</v>
      </c>
    </row>
    <row r="2407" spans="1:2" x14ac:dyDescent="0.2">
      <c r="A2407" s="68">
        <v>42597</v>
      </c>
      <c r="B2407" s="67">
        <v>2.33</v>
      </c>
    </row>
    <row r="2408" spans="1:2" x14ac:dyDescent="0.2">
      <c r="A2408" s="68">
        <v>42598</v>
      </c>
      <c r="B2408" s="67">
        <v>2.35</v>
      </c>
    </row>
    <row r="2409" spans="1:2" x14ac:dyDescent="0.2">
      <c r="A2409" s="68">
        <v>42599</v>
      </c>
      <c r="B2409" s="67">
        <v>2.33</v>
      </c>
    </row>
    <row r="2410" spans="1:2" x14ac:dyDescent="0.2">
      <c r="A2410" s="68">
        <v>42600</v>
      </c>
      <c r="B2410" s="67">
        <v>2.31</v>
      </c>
    </row>
    <row r="2411" spans="1:2" x14ac:dyDescent="0.2">
      <c r="A2411" s="68">
        <v>42601</v>
      </c>
      <c r="B2411" s="67">
        <v>2.34</v>
      </c>
    </row>
    <row r="2412" spans="1:2" x14ac:dyDescent="0.2">
      <c r="A2412" s="68">
        <v>42604</v>
      </c>
      <c r="B2412" s="67">
        <v>2.3199999999999998</v>
      </c>
    </row>
    <row r="2413" spans="1:2" x14ac:dyDescent="0.2">
      <c r="A2413" s="68">
        <v>42605</v>
      </c>
      <c r="B2413" s="67">
        <v>2.31</v>
      </c>
    </row>
    <row r="2414" spans="1:2" x14ac:dyDescent="0.2">
      <c r="A2414" s="68">
        <v>42606</v>
      </c>
      <c r="B2414" s="67">
        <v>2.31</v>
      </c>
    </row>
    <row r="2415" spans="1:2" x14ac:dyDescent="0.2">
      <c r="A2415" s="68">
        <v>42607</v>
      </c>
      <c r="B2415" s="67">
        <v>2.33</v>
      </c>
    </row>
    <row r="2416" spans="1:2" x14ac:dyDescent="0.2">
      <c r="A2416" s="68">
        <v>42608</v>
      </c>
      <c r="B2416" s="67">
        <v>2.38</v>
      </c>
    </row>
    <row r="2417" spans="1:2" x14ac:dyDescent="0.2">
      <c r="A2417" s="68">
        <v>42611</v>
      </c>
      <c r="B2417" s="67">
        <v>2.3199999999999998</v>
      </c>
    </row>
    <row r="2418" spans="1:2" x14ac:dyDescent="0.2">
      <c r="A2418" s="68">
        <v>42612</v>
      </c>
      <c r="B2418" s="67">
        <v>2.3199999999999998</v>
      </c>
    </row>
    <row r="2419" spans="1:2" x14ac:dyDescent="0.2">
      <c r="A2419" s="68">
        <v>42613</v>
      </c>
      <c r="B2419" s="67">
        <v>2.41</v>
      </c>
    </row>
    <row r="2420" spans="1:2" x14ac:dyDescent="0.2">
      <c r="A2420" s="68">
        <v>42614</v>
      </c>
      <c r="B2420" s="67">
        <v>2.41</v>
      </c>
    </row>
    <row r="2421" spans="1:2" x14ac:dyDescent="0.2">
      <c r="A2421" s="68">
        <v>42615</v>
      </c>
      <c r="B2421" s="67">
        <v>2.4300000000000002</v>
      </c>
    </row>
    <row r="2422" spans="1:2" x14ac:dyDescent="0.2">
      <c r="A2422" s="68">
        <v>42618</v>
      </c>
      <c r="B2422" s="67">
        <v>2.4300000000000002</v>
      </c>
    </row>
    <row r="2423" spans="1:2" x14ac:dyDescent="0.2">
      <c r="A2423" s="68">
        <v>42619</v>
      </c>
      <c r="B2423" s="67">
        <v>2.39</v>
      </c>
    </row>
    <row r="2424" spans="1:2" x14ac:dyDescent="0.2">
      <c r="A2424" s="68">
        <v>42620</v>
      </c>
      <c r="B2424" s="67">
        <v>2.4</v>
      </c>
    </row>
    <row r="2425" spans="1:2" x14ac:dyDescent="0.2">
      <c r="A2425" s="68">
        <v>42621</v>
      </c>
      <c r="B2425" s="67">
        <v>2.4700000000000002</v>
      </c>
    </row>
    <row r="2426" spans="1:2" x14ac:dyDescent="0.2">
      <c r="A2426" s="68">
        <v>42622</v>
      </c>
      <c r="B2426" s="67">
        <v>2.52</v>
      </c>
    </row>
    <row r="2427" spans="1:2" x14ac:dyDescent="0.2">
      <c r="A2427" s="68">
        <v>42625</v>
      </c>
      <c r="B2427" s="67">
        <v>2.52</v>
      </c>
    </row>
    <row r="2428" spans="1:2" x14ac:dyDescent="0.2">
      <c r="A2428" s="68">
        <v>42626</v>
      </c>
      <c r="B2428" s="67">
        <v>2.58</v>
      </c>
    </row>
    <row r="2429" spans="1:2" x14ac:dyDescent="0.2">
      <c r="A2429" s="68">
        <v>42627</v>
      </c>
      <c r="B2429" s="67">
        <v>2.5499999999999998</v>
      </c>
    </row>
    <row r="2430" spans="1:2" x14ac:dyDescent="0.2">
      <c r="A2430" s="68">
        <v>42628</v>
      </c>
      <c r="B2430" s="67">
        <v>2.5499999999999998</v>
      </c>
    </row>
    <row r="2431" spans="1:2" x14ac:dyDescent="0.2">
      <c r="A2431" s="68">
        <v>42629</v>
      </c>
      <c r="B2431" s="67">
        <v>2.5499999999999998</v>
      </c>
    </row>
    <row r="2432" spans="1:2" x14ac:dyDescent="0.2">
      <c r="A2432" s="68">
        <v>42632</v>
      </c>
      <c r="B2432" s="67">
        <v>2.54</v>
      </c>
    </row>
    <row r="2433" spans="1:2" x14ac:dyDescent="0.2">
      <c r="A2433" s="68">
        <v>42633</v>
      </c>
      <c r="B2433" s="67">
        <v>2.5299999999999998</v>
      </c>
    </row>
    <row r="2434" spans="1:2" x14ac:dyDescent="0.2">
      <c r="A2434" s="68">
        <v>42634</v>
      </c>
      <c r="B2434" s="67">
        <v>2.52</v>
      </c>
    </row>
    <row r="2435" spans="1:2" x14ac:dyDescent="0.2">
      <c r="A2435" s="68">
        <v>42635</v>
      </c>
      <c r="B2435" s="67">
        <v>2.4900000000000002</v>
      </c>
    </row>
    <row r="2436" spans="1:2" x14ac:dyDescent="0.2">
      <c r="A2436" s="68">
        <v>42636</v>
      </c>
      <c r="B2436" s="67">
        <v>2.4700000000000002</v>
      </c>
    </row>
    <row r="2437" spans="1:2" x14ac:dyDescent="0.2">
      <c r="A2437" s="68">
        <v>42639</v>
      </c>
      <c r="B2437" s="67">
        <v>2.4500000000000002</v>
      </c>
    </row>
    <row r="2438" spans="1:2" x14ac:dyDescent="0.2">
      <c r="A2438" s="68">
        <v>42640</v>
      </c>
      <c r="B2438" s="67">
        <v>2.4300000000000002</v>
      </c>
    </row>
    <row r="2439" spans="1:2" x14ac:dyDescent="0.2">
      <c r="A2439" s="68">
        <v>42641</v>
      </c>
      <c r="B2439" s="67">
        <v>2.44</v>
      </c>
    </row>
    <row r="2440" spans="1:2" x14ac:dyDescent="0.2">
      <c r="A2440" s="68">
        <v>42642</v>
      </c>
      <c r="B2440" s="67">
        <v>2.4300000000000002</v>
      </c>
    </row>
    <row r="2441" spans="1:2" x14ac:dyDescent="0.2">
      <c r="A2441" s="68">
        <v>42643</v>
      </c>
      <c r="B2441" s="67">
        <v>2.4700000000000002</v>
      </c>
    </row>
    <row r="2442" spans="1:2" x14ac:dyDescent="0.2">
      <c r="A2442" s="68">
        <v>42646</v>
      </c>
      <c r="B2442" s="67">
        <v>2.48</v>
      </c>
    </row>
    <row r="2443" spans="1:2" x14ac:dyDescent="0.2">
      <c r="A2443" s="68">
        <v>42647</v>
      </c>
      <c r="B2443" s="67">
        <v>2.52</v>
      </c>
    </row>
    <row r="2444" spans="1:2" x14ac:dyDescent="0.2">
      <c r="A2444" s="68">
        <v>42648</v>
      </c>
      <c r="B2444" s="67">
        <v>2.54</v>
      </c>
    </row>
    <row r="2445" spans="1:2" x14ac:dyDescent="0.2">
      <c r="A2445" s="68">
        <v>42649</v>
      </c>
      <c r="B2445" s="67">
        <v>2.5499999999999998</v>
      </c>
    </row>
    <row r="2446" spans="1:2" x14ac:dyDescent="0.2">
      <c r="A2446" s="68">
        <v>42650</v>
      </c>
      <c r="B2446" s="67">
        <v>2.5499999999999998</v>
      </c>
    </row>
    <row r="2447" spans="1:2" x14ac:dyDescent="0.2">
      <c r="A2447" s="68">
        <v>42653</v>
      </c>
      <c r="B2447" s="67">
        <v>2.5499999999999998</v>
      </c>
    </row>
    <row r="2448" spans="1:2" x14ac:dyDescent="0.2">
      <c r="A2448" s="68">
        <v>42654</v>
      </c>
      <c r="B2448" s="67">
        <v>2.56</v>
      </c>
    </row>
    <row r="2449" spans="1:2" x14ac:dyDescent="0.2">
      <c r="A2449" s="68">
        <v>42655</v>
      </c>
      <c r="B2449" s="67">
        <v>2.57</v>
      </c>
    </row>
    <row r="2450" spans="1:2" x14ac:dyDescent="0.2">
      <c r="A2450" s="68">
        <v>42656</v>
      </c>
      <c r="B2450" s="67">
        <v>2.54</v>
      </c>
    </row>
    <row r="2451" spans="1:2" x14ac:dyDescent="0.2">
      <c r="A2451" s="68">
        <v>42657</v>
      </c>
      <c r="B2451" s="67">
        <v>2.58</v>
      </c>
    </row>
    <row r="2452" spans="1:2" x14ac:dyDescent="0.2">
      <c r="A2452" s="68">
        <v>42660</v>
      </c>
      <c r="B2452" s="67">
        <v>2.5499999999999998</v>
      </c>
    </row>
    <row r="2453" spans="1:2" x14ac:dyDescent="0.2">
      <c r="A2453" s="68">
        <v>42661</v>
      </c>
      <c r="B2453" s="67">
        <v>2.52</v>
      </c>
    </row>
    <row r="2454" spans="1:2" x14ac:dyDescent="0.2">
      <c r="A2454" s="68">
        <v>42662</v>
      </c>
      <c r="B2454" s="67">
        <v>2.52</v>
      </c>
    </row>
    <row r="2455" spans="1:2" x14ac:dyDescent="0.2">
      <c r="A2455" s="68">
        <v>42663</v>
      </c>
      <c r="B2455" s="67">
        <v>2.52</v>
      </c>
    </row>
    <row r="2456" spans="1:2" x14ac:dyDescent="0.2">
      <c r="A2456" s="68">
        <v>42664</v>
      </c>
      <c r="B2456" s="67">
        <v>2.52</v>
      </c>
    </row>
    <row r="2457" spans="1:2" x14ac:dyDescent="0.2">
      <c r="A2457" s="68">
        <v>42667</v>
      </c>
      <c r="B2457" s="67">
        <v>2.5499999999999998</v>
      </c>
    </row>
    <row r="2458" spans="1:2" x14ac:dyDescent="0.2">
      <c r="A2458" s="68">
        <v>42668</v>
      </c>
      <c r="B2458" s="67">
        <v>2.5499999999999998</v>
      </c>
    </row>
    <row r="2459" spans="1:2" x14ac:dyDescent="0.2">
      <c r="A2459" s="68">
        <v>42669</v>
      </c>
      <c r="B2459" s="67">
        <v>2.59</v>
      </c>
    </row>
    <row r="2460" spans="1:2" x14ac:dyDescent="0.2">
      <c r="A2460" s="68">
        <v>42670</v>
      </c>
      <c r="B2460" s="67">
        <v>2.63</v>
      </c>
    </row>
    <row r="2461" spans="1:2" x14ac:dyDescent="0.2">
      <c r="A2461" s="68">
        <v>42671</v>
      </c>
      <c r="B2461" s="67">
        <v>2.63</v>
      </c>
    </row>
    <row r="2462" spans="1:2" x14ac:dyDescent="0.2">
      <c r="A2462" s="68">
        <v>42674</v>
      </c>
      <c r="B2462" s="67">
        <v>2.64</v>
      </c>
    </row>
    <row r="2463" spans="1:2" x14ac:dyDescent="0.2">
      <c r="A2463" s="68">
        <v>42675</v>
      </c>
      <c r="B2463" s="67">
        <v>2.63</v>
      </c>
    </row>
    <row r="2464" spans="1:2" x14ac:dyDescent="0.2">
      <c r="A2464" s="68">
        <v>42676</v>
      </c>
      <c r="B2464" s="67">
        <v>2.62</v>
      </c>
    </row>
    <row r="2465" spans="1:2" x14ac:dyDescent="0.2">
      <c r="A2465" s="68">
        <v>42677</v>
      </c>
      <c r="B2465" s="67">
        <v>2.63</v>
      </c>
    </row>
    <row r="2466" spans="1:2" x14ac:dyDescent="0.2">
      <c r="A2466" s="68">
        <v>42678</v>
      </c>
      <c r="B2466" s="67">
        <v>2.61</v>
      </c>
    </row>
    <row r="2467" spans="1:2" x14ac:dyDescent="0.2">
      <c r="A2467" s="68">
        <v>42681</v>
      </c>
      <c r="B2467" s="67">
        <v>2.64</v>
      </c>
    </row>
    <row r="2468" spans="1:2" x14ac:dyDescent="0.2">
      <c r="A2468" s="68">
        <v>42682</v>
      </c>
      <c r="B2468" s="67">
        <v>2.66</v>
      </c>
    </row>
    <row r="2469" spans="1:2" x14ac:dyDescent="0.2">
      <c r="A2469" s="68">
        <v>42683</v>
      </c>
      <c r="B2469" s="67">
        <v>2.82</v>
      </c>
    </row>
    <row r="2470" spans="1:2" x14ac:dyDescent="0.2">
      <c r="A2470" s="68">
        <v>42684</v>
      </c>
      <c r="B2470" s="67">
        <v>2.82</v>
      </c>
    </row>
    <row r="2471" spans="1:2" x14ac:dyDescent="0.2">
      <c r="A2471" s="68">
        <v>42685</v>
      </c>
      <c r="B2471" s="67">
        <v>2.82</v>
      </c>
    </row>
    <row r="2472" spans="1:2" x14ac:dyDescent="0.2">
      <c r="A2472" s="68">
        <v>42688</v>
      </c>
      <c r="B2472" s="67">
        <v>2.9</v>
      </c>
    </row>
    <row r="2473" spans="1:2" x14ac:dyDescent="0.2">
      <c r="A2473" s="68">
        <v>42689</v>
      </c>
      <c r="B2473" s="67">
        <v>2.92</v>
      </c>
    </row>
    <row r="2474" spans="1:2" x14ac:dyDescent="0.2">
      <c r="A2474" s="68">
        <v>42690</v>
      </c>
      <c r="B2474" s="67">
        <v>2.9</v>
      </c>
    </row>
    <row r="2475" spans="1:2" x14ac:dyDescent="0.2">
      <c r="A2475" s="68">
        <v>42691</v>
      </c>
      <c r="B2475" s="67">
        <v>2.95</v>
      </c>
    </row>
    <row r="2476" spans="1:2" x14ac:dyDescent="0.2">
      <c r="A2476" s="68">
        <v>42692</v>
      </c>
      <c r="B2476" s="67">
        <v>2.99</v>
      </c>
    </row>
    <row r="2477" spans="1:2" x14ac:dyDescent="0.2">
      <c r="A2477" s="68">
        <v>42695</v>
      </c>
      <c r="B2477" s="67">
        <v>3.01</v>
      </c>
    </row>
    <row r="2478" spans="1:2" x14ac:dyDescent="0.2">
      <c r="A2478" s="68">
        <v>42696</v>
      </c>
      <c r="B2478" s="67">
        <v>3</v>
      </c>
    </row>
    <row r="2479" spans="1:2" x14ac:dyDescent="0.2">
      <c r="A2479" s="68">
        <v>42697</v>
      </c>
      <c r="B2479" s="67">
        <v>3.01</v>
      </c>
    </row>
    <row r="2480" spans="1:2" x14ac:dyDescent="0.2">
      <c r="A2480" s="68">
        <v>42698</v>
      </c>
      <c r="B2480" s="67">
        <v>3.01</v>
      </c>
    </row>
    <row r="2481" spans="1:2" x14ac:dyDescent="0.2">
      <c r="A2481" s="68">
        <v>42699</v>
      </c>
      <c r="B2481" s="67">
        <v>3.02</v>
      </c>
    </row>
    <row r="2482" spans="1:2" x14ac:dyDescent="0.2">
      <c r="A2482" s="68">
        <v>42702</v>
      </c>
      <c r="B2482" s="67">
        <v>2.98</v>
      </c>
    </row>
    <row r="2483" spans="1:2" x14ac:dyDescent="0.2">
      <c r="A2483" s="68">
        <v>42703</v>
      </c>
      <c r="B2483" s="67">
        <v>2.96</v>
      </c>
    </row>
    <row r="2484" spans="1:2" x14ac:dyDescent="0.2">
      <c r="A2484" s="68">
        <v>42704</v>
      </c>
      <c r="B2484" s="67">
        <v>3.05</v>
      </c>
    </row>
    <row r="2485" spans="1:2" x14ac:dyDescent="0.2">
      <c r="A2485" s="68">
        <v>42705</v>
      </c>
      <c r="B2485" s="67">
        <v>3.1</v>
      </c>
    </row>
    <row r="2486" spans="1:2" x14ac:dyDescent="0.2">
      <c r="A2486" s="68">
        <v>42706</v>
      </c>
      <c r="B2486" s="67">
        <v>3.06</v>
      </c>
    </row>
    <row r="2487" spans="1:2" x14ac:dyDescent="0.2">
      <c r="A2487" s="68">
        <v>42709</v>
      </c>
      <c r="B2487" s="67">
        <v>3.06</v>
      </c>
    </row>
    <row r="2488" spans="1:2" x14ac:dyDescent="0.2">
      <c r="A2488" s="68">
        <v>42710</v>
      </c>
      <c r="B2488" s="67">
        <v>3.06</v>
      </c>
    </row>
    <row r="2489" spans="1:2" x14ac:dyDescent="0.2">
      <c r="A2489" s="68">
        <v>42711</v>
      </c>
      <c r="B2489" s="67">
        <v>3.03</v>
      </c>
    </row>
    <row r="2490" spans="1:2" x14ac:dyDescent="0.2">
      <c r="A2490" s="68">
        <v>42712</v>
      </c>
      <c r="B2490" s="67">
        <v>3.06</v>
      </c>
    </row>
    <row r="2491" spans="1:2" x14ac:dyDescent="0.2">
      <c r="A2491" s="68">
        <v>42713</v>
      </c>
      <c r="B2491" s="67">
        <v>3.12</v>
      </c>
    </row>
    <row r="2492" spans="1:2" x14ac:dyDescent="0.2">
      <c r="A2492" s="68">
        <v>42716</v>
      </c>
      <c r="B2492" s="67">
        <v>3.12</v>
      </c>
    </row>
    <row r="2493" spans="1:2" x14ac:dyDescent="0.2">
      <c r="A2493" s="68">
        <v>42717</v>
      </c>
      <c r="B2493" s="67">
        <v>3.12</v>
      </c>
    </row>
    <row r="2494" spans="1:2" x14ac:dyDescent="0.2">
      <c r="A2494" s="68">
        <v>42718</v>
      </c>
      <c r="B2494" s="67">
        <v>3.15</v>
      </c>
    </row>
    <row r="2495" spans="1:2" x14ac:dyDescent="0.2">
      <c r="A2495" s="68">
        <v>42719</v>
      </c>
      <c r="B2495" s="67">
        <v>3.18</v>
      </c>
    </row>
    <row r="2496" spans="1:2" x14ac:dyDescent="0.2">
      <c r="A2496" s="68">
        <v>42720</v>
      </c>
      <c r="B2496" s="67">
        <v>3.2</v>
      </c>
    </row>
    <row r="2497" spans="1:2" x14ac:dyDescent="0.2">
      <c r="A2497" s="68">
        <v>42723</v>
      </c>
      <c r="B2497" s="67">
        <v>3.15</v>
      </c>
    </row>
    <row r="2498" spans="1:2" x14ac:dyDescent="0.2">
      <c r="A2498" s="68">
        <v>42724</v>
      </c>
      <c r="B2498" s="67">
        <v>3.16</v>
      </c>
    </row>
    <row r="2499" spans="1:2" x14ac:dyDescent="0.2">
      <c r="A2499" s="68">
        <v>42725</v>
      </c>
      <c r="B2499" s="67">
        <v>3.14</v>
      </c>
    </row>
    <row r="2500" spans="1:2" x14ac:dyDescent="0.2">
      <c r="A2500" s="68">
        <v>42726</v>
      </c>
      <c r="B2500" s="67">
        <v>3.14</v>
      </c>
    </row>
    <row r="2501" spans="1:2" x14ac:dyDescent="0.2">
      <c r="A2501" s="68">
        <v>42727</v>
      </c>
      <c r="B2501" s="67">
        <v>3.13</v>
      </c>
    </row>
    <row r="2502" spans="1:2" x14ac:dyDescent="0.2">
      <c r="A2502" s="68">
        <v>42730</v>
      </c>
      <c r="B2502" s="69" t="e">
        <f>NA()</f>
        <v>#N/A</v>
      </c>
    </row>
    <row r="2503" spans="1:2" x14ac:dyDescent="0.2">
      <c r="A2503" s="68">
        <v>42731</v>
      </c>
      <c r="B2503" s="67">
        <v>3.15</v>
      </c>
    </row>
    <row r="2504" spans="1:2" x14ac:dyDescent="0.2">
      <c r="A2504" s="68">
        <v>42732</v>
      </c>
      <c r="B2504" s="67">
        <v>3.1</v>
      </c>
    </row>
    <row r="2505" spans="1:2" x14ac:dyDescent="0.2">
      <c r="A2505" s="68">
        <v>42733</v>
      </c>
      <c r="B2505" s="67">
        <v>3.07</v>
      </c>
    </row>
    <row r="2506" spans="1:2" x14ac:dyDescent="0.2">
      <c r="A2506" s="68">
        <v>42734</v>
      </c>
      <c r="B2506" s="67">
        <v>3.04</v>
      </c>
    </row>
    <row r="2507" spans="1:2" x14ac:dyDescent="0.2">
      <c r="A2507" s="68">
        <v>42735</v>
      </c>
      <c r="B2507" s="67">
        <v>3.05</v>
      </c>
    </row>
    <row r="2508" spans="1:2" x14ac:dyDescent="0.2">
      <c r="A2508" s="68">
        <v>42737</v>
      </c>
      <c r="B2508" s="69" t="e">
        <f>NA()</f>
        <v>#N/A</v>
      </c>
    </row>
    <row r="2509" spans="1:2" x14ac:dyDescent="0.2">
      <c r="A2509" s="68">
        <v>42738</v>
      </c>
      <c r="B2509" s="67">
        <v>3.05</v>
      </c>
    </row>
    <row r="2510" spans="1:2" x14ac:dyDescent="0.2">
      <c r="A2510" s="68">
        <v>42739</v>
      </c>
      <c r="B2510" s="67">
        <v>3.05</v>
      </c>
    </row>
    <row r="2511" spans="1:2" x14ac:dyDescent="0.2">
      <c r="A2511" s="68">
        <v>42740</v>
      </c>
      <c r="B2511" s="67">
        <v>2.98</v>
      </c>
    </row>
    <row r="2512" spans="1:2" x14ac:dyDescent="0.2">
      <c r="A2512" s="68">
        <v>42741</v>
      </c>
      <c r="B2512" s="67">
        <v>3.03</v>
      </c>
    </row>
    <row r="2513" spans="1:2" x14ac:dyDescent="0.2">
      <c r="A2513" s="68">
        <v>42744</v>
      </c>
      <c r="B2513" s="67">
        <v>3</v>
      </c>
    </row>
    <row r="2514" spans="1:2" x14ac:dyDescent="0.2">
      <c r="A2514" s="68">
        <v>42745</v>
      </c>
      <c r="B2514" s="67">
        <v>3</v>
      </c>
    </row>
    <row r="2515" spans="1:2" x14ac:dyDescent="0.2">
      <c r="A2515" s="68">
        <v>42746</v>
      </c>
      <c r="B2515" s="67">
        <v>2.99</v>
      </c>
    </row>
    <row r="2516" spans="1:2" x14ac:dyDescent="0.2">
      <c r="A2516" s="68">
        <v>42747</v>
      </c>
      <c r="B2516" s="67">
        <v>2.99</v>
      </c>
    </row>
    <row r="2517" spans="1:2" x14ac:dyDescent="0.2">
      <c r="A2517" s="68">
        <v>42748</v>
      </c>
      <c r="B2517" s="67">
        <v>3.01</v>
      </c>
    </row>
    <row r="2518" spans="1:2" x14ac:dyDescent="0.2">
      <c r="A2518" s="68">
        <v>42751</v>
      </c>
      <c r="B2518" s="67">
        <v>3</v>
      </c>
    </row>
    <row r="2519" spans="1:2" x14ac:dyDescent="0.2">
      <c r="A2519" s="68">
        <v>42752</v>
      </c>
      <c r="B2519" s="67">
        <v>2.96</v>
      </c>
    </row>
    <row r="2520" spans="1:2" x14ac:dyDescent="0.2">
      <c r="A2520" s="68">
        <v>42753</v>
      </c>
      <c r="B2520" s="67">
        <v>3.01</v>
      </c>
    </row>
    <row r="2521" spans="1:2" x14ac:dyDescent="0.2">
      <c r="A2521" s="68">
        <v>42754</v>
      </c>
      <c r="B2521" s="67">
        <v>3.06</v>
      </c>
    </row>
    <row r="2522" spans="1:2" x14ac:dyDescent="0.2">
      <c r="A2522" s="68">
        <v>42755</v>
      </c>
      <c r="B2522" s="67">
        <v>3.06</v>
      </c>
    </row>
    <row r="2523" spans="1:2" x14ac:dyDescent="0.2">
      <c r="A2523" s="68">
        <v>42758</v>
      </c>
      <c r="B2523" s="67">
        <v>3</v>
      </c>
    </row>
    <row r="2524" spans="1:2" x14ac:dyDescent="0.2">
      <c r="A2524" s="68">
        <v>42759</v>
      </c>
      <c r="B2524" s="67">
        <v>3.07</v>
      </c>
    </row>
    <row r="2525" spans="1:2" x14ac:dyDescent="0.2">
      <c r="A2525" s="68">
        <v>42760</v>
      </c>
      <c r="B2525" s="67">
        <v>3.1</v>
      </c>
    </row>
    <row r="2526" spans="1:2" x14ac:dyDescent="0.2">
      <c r="A2526" s="68">
        <v>42761</v>
      </c>
      <c r="B2526" s="67">
        <v>3.08</v>
      </c>
    </row>
    <row r="2527" spans="1:2" x14ac:dyDescent="0.2">
      <c r="A2527" s="68">
        <v>42762</v>
      </c>
      <c r="B2527" s="67">
        <v>3.06</v>
      </c>
    </row>
    <row r="2528" spans="1:2" x14ac:dyDescent="0.2">
      <c r="A2528" s="68">
        <v>42765</v>
      </c>
      <c r="B2528" s="67">
        <v>3.1</v>
      </c>
    </row>
    <row r="2529" spans="1:2" x14ac:dyDescent="0.2">
      <c r="A2529" s="68">
        <v>42766</v>
      </c>
      <c r="B2529" s="67">
        <v>3.1</v>
      </c>
    </row>
    <row r="2530" spans="1:2" x14ac:dyDescent="0.2">
      <c r="A2530" s="68">
        <v>42767</v>
      </c>
      <c r="B2530" s="67">
        <v>3.11</v>
      </c>
    </row>
    <row r="2531" spans="1:2" x14ac:dyDescent="0.2">
      <c r="A2531" s="68">
        <v>42768</v>
      </c>
      <c r="B2531" s="67">
        <v>3.09</v>
      </c>
    </row>
    <row r="2532" spans="1:2" x14ac:dyDescent="0.2">
      <c r="A2532" s="68">
        <v>42769</v>
      </c>
      <c r="B2532" s="67">
        <v>3.1</v>
      </c>
    </row>
    <row r="2533" spans="1:2" x14ac:dyDescent="0.2">
      <c r="A2533" s="68">
        <v>42772</v>
      </c>
      <c r="B2533" s="67">
        <v>3.04</v>
      </c>
    </row>
    <row r="2534" spans="1:2" x14ac:dyDescent="0.2">
      <c r="A2534" s="68">
        <v>42773</v>
      </c>
      <c r="B2534" s="67">
        <v>3.02</v>
      </c>
    </row>
    <row r="2535" spans="1:2" x14ac:dyDescent="0.2">
      <c r="A2535" s="68">
        <v>42774</v>
      </c>
      <c r="B2535" s="67">
        <v>2.99</v>
      </c>
    </row>
    <row r="2536" spans="1:2" x14ac:dyDescent="0.2">
      <c r="A2536" s="68">
        <v>42775</v>
      </c>
      <c r="B2536" s="67">
        <v>3.03</v>
      </c>
    </row>
    <row r="2537" spans="1:2" x14ac:dyDescent="0.2">
      <c r="A2537" s="68">
        <v>42776</v>
      </c>
      <c r="B2537" s="67">
        <v>3.03</v>
      </c>
    </row>
    <row r="2538" spans="1:2" x14ac:dyDescent="0.2">
      <c r="A2538" s="68">
        <v>42779</v>
      </c>
      <c r="B2538" s="67">
        <v>3.04</v>
      </c>
    </row>
    <row r="2539" spans="1:2" x14ac:dyDescent="0.2">
      <c r="A2539" s="68">
        <v>42780</v>
      </c>
      <c r="B2539" s="67">
        <v>3.07</v>
      </c>
    </row>
    <row r="2540" spans="1:2" x14ac:dyDescent="0.2">
      <c r="A2540" s="68">
        <v>42781</v>
      </c>
      <c r="B2540" s="67">
        <v>3.09</v>
      </c>
    </row>
    <row r="2541" spans="1:2" x14ac:dyDescent="0.2">
      <c r="A2541" s="68">
        <v>42782</v>
      </c>
      <c r="B2541" s="67">
        <v>3.04</v>
      </c>
    </row>
    <row r="2542" spans="1:2" x14ac:dyDescent="0.2">
      <c r="A2542" s="68">
        <v>42783</v>
      </c>
      <c r="B2542" s="67">
        <v>3.02</v>
      </c>
    </row>
    <row r="2543" spans="1:2" x14ac:dyDescent="0.2">
      <c r="A2543" s="68">
        <v>42786</v>
      </c>
      <c r="B2543" s="67">
        <v>3.02</v>
      </c>
    </row>
    <row r="2544" spans="1:2" x14ac:dyDescent="0.2">
      <c r="A2544" s="68">
        <v>42787</v>
      </c>
      <c r="B2544" s="67">
        <v>3.03</v>
      </c>
    </row>
    <row r="2545" spans="1:2" x14ac:dyDescent="0.2">
      <c r="A2545" s="68">
        <v>42788</v>
      </c>
      <c r="B2545" s="67">
        <v>3.02</v>
      </c>
    </row>
    <row r="2546" spans="1:2" x14ac:dyDescent="0.2">
      <c r="A2546" s="68">
        <v>42789</v>
      </c>
      <c r="B2546" s="67">
        <v>3</v>
      </c>
    </row>
    <row r="2547" spans="1:2" x14ac:dyDescent="0.2">
      <c r="A2547" s="68">
        <v>42790</v>
      </c>
      <c r="B2547" s="67">
        <v>2.94</v>
      </c>
    </row>
    <row r="2548" spans="1:2" x14ac:dyDescent="0.2">
      <c r="A2548" s="68">
        <v>42793</v>
      </c>
      <c r="B2548" s="67">
        <v>2.98</v>
      </c>
    </row>
    <row r="2549" spans="1:2" x14ac:dyDescent="0.2">
      <c r="A2549" s="68">
        <v>42794</v>
      </c>
      <c r="B2549" s="67">
        <v>3.03</v>
      </c>
    </row>
    <row r="2550" spans="1:2" x14ac:dyDescent="0.2">
      <c r="A2550" s="68">
        <v>42795</v>
      </c>
      <c r="B2550" s="67">
        <v>3.11</v>
      </c>
    </row>
    <row r="2551" spans="1:2" x14ac:dyDescent="0.2">
      <c r="A2551" s="68">
        <v>42796</v>
      </c>
      <c r="B2551" s="67">
        <v>3.12</v>
      </c>
    </row>
    <row r="2552" spans="1:2" x14ac:dyDescent="0.2">
      <c r="A2552" s="68">
        <v>42797</v>
      </c>
      <c r="B2552" s="67">
        <v>3.11</v>
      </c>
    </row>
    <row r="2553" spans="1:2" x14ac:dyDescent="0.2">
      <c r="A2553" s="68">
        <v>42800</v>
      </c>
      <c r="B2553" s="67">
        <v>3.12</v>
      </c>
    </row>
    <row r="2554" spans="1:2" x14ac:dyDescent="0.2">
      <c r="A2554" s="68">
        <v>42801</v>
      </c>
      <c r="B2554" s="67">
        <v>3.15</v>
      </c>
    </row>
    <row r="2555" spans="1:2" x14ac:dyDescent="0.2">
      <c r="A2555" s="68">
        <v>42802</v>
      </c>
      <c r="B2555" s="67">
        <v>3.19</v>
      </c>
    </row>
    <row r="2556" spans="1:2" x14ac:dyDescent="0.2">
      <c r="A2556" s="68">
        <v>42803</v>
      </c>
      <c r="B2556" s="67">
        <v>3.23</v>
      </c>
    </row>
    <row r="2557" spans="1:2" x14ac:dyDescent="0.2">
      <c r="A2557" s="68">
        <v>42804</v>
      </c>
      <c r="B2557" s="67">
        <v>3.22</v>
      </c>
    </row>
    <row r="2558" spans="1:2" x14ac:dyDescent="0.2">
      <c r="A2558" s="68">
        <v>42807</v>
      </c>
      <c r="B2558" s="67">
        <v>3.25</v>
      </c>
    </row>
    <row r="2559" spans="1:2" x14ac:dyDescent="0.2">
      <c r="A2559" s="68">
        <v>42808</v>
      </c>
      <c r="B2559" s="67">
        <v>3.25</v>
      </c>
    </row>
    <row r="2560" spans="1:2" x14ac:dyDescent="0.2">
      <c r="A2560" s="68">
        <v>42809</v>
      </c>
      <c r="B2560" s="67">
        <v>3.17</v>
      </c>
    </row>
    <row r="2561" spans="1:2" x14ac:dyDescent="0.2">
      <c r="A2561" s="68">
        <v>42810</v>
      </c>
      <c r="B2561" s="67">
        <v>3.18</v>
      </c>
    </row>
    <row r="2562" spans="1:2" x14ac:dyDescent="0.2">
      <c r="A2562" s="68">
        <v>42811</v>
      </c>
      <c r="B2562" s="67">
        <v>3.16</v>
      </c>
    </row>
    <row r="2563" spans="1:2" x14ac:dyDescent="0.2">
      <c r="A2563" s="68">
        <v>42814</v>
      </c>
      <c r="B2563" s="67">
        <v>3.14</v>
      </c>
    </row>
    <row r="2564" spans="1:2" x14ac:dyDescent="0.2">
      <c r="A2564" s="68">
        <v>42815</v>
      </c>
      <c r="B2564" s="67">
        <v>3.11</v>
      </c>
    </row>
    <row r="2565" spans="1:2" x14ac:dyDescent="0.2">
      <c r="A2565" s="68">
        <v>42816</v>
      </c>
      <c r="B2565" s="67">
        <v>3.08</v>
      </c>
    </row>
    <row r="2566" spans="1:2" x14ac:dyDescent="0.2">
      <c r="A2566" s="68">
        <v>42817</v>
      </c>
      <c r="B2566" s="67">
        <v>3.09</v>
      </c>
    </row>
    <row r="2567" spans="1:2" x14ac:dyDescent="0.2">
      <c r="A2567" s="68">
        <v>42818</v>
      </c>
      <c r="B2567" s="67">
        <v>3.07</v>
      </c>
    </row>
    <row r="2568" spans="1:2" x14ac:dyDescent="0.2">
      <c r="A2568" s="68">
        <v>42821</v>
      </c>
      <c r="B2568" s="67">
        <v>3.06</v>
      </c>
    </row>
    <row r="2569" spans="1:2" x14ac:dyDescent="0.2">
      <c r="A2569" s="68">
        <v>42822</v>
      </c>
      <c r="B2569" s="67">
        <v>3.08</v>
      </c>
    </row>
    <row r="2570" spans="1:2" x14ac:dyDescent="0.2">
      <c r="A2570" s="68">
        <v>42823</v>
      </c>
      <c r="B2570" s="67">
        <v>3.06</v>
      </c>
    </row>
    <row r="2571" spans="1:2" x14ac:dyDescent="0.2">
      <c r="A2571" s="68">
        <v>42824</v>
      </c>
      <c r="B2571" s="67">
        <v>3.08</v>
      </c>
    </row>
    <row r="2572" spans="1:2" x14ac:dyDescent="0.2">
      <c r="A2572" s="68">
        <v>42825</v>
      </c>
      <c r="B2572" s="67">
        <v>3.07</v>
      </c>
    </row>
    <row r="2573" spans="1:2" x14ac:dyDescent="0.2">
      <c r="A2573" s="68">
        <v>42828</v>
      </c>
      <c r="B2573" s="67">
        <v>3.03</v>
      </c>
    </row>
    <row r="2574" spans="1:2" x14ac:dyDescent="0.2">
      <c r="A2574" s="68">
        <v>42829</v>
      </c>
      <c r="B2574" s="67">
        <v>3.04</v>
      </c>
    </row>
    <row r="2575" spans="1:2" x14ac:dyDescent="0.2">
      <c r="A2575" s="68">
        <v>42830</v>
      </c>
      <c r="B2575" s="67">
        <v>3.04</v>
      </c>
    </row>
    <row r="2576" spans="1:2" x14ac:dyDescent="0.2">
      <c r="A2576" s="68">
        <v>42831</v>
      </c>
      <c r="B2576" s="67">
        <v>3.03</v>
      </c>
    </row>
    <row r="2577" spans="1:2" x14ac:dyDescent="0.2">
      <c r="A2577" s="68">
        <v>42832</v>
      </c>
      <c r="B2577" s="67">
        <v>3.05</v>
      </c>
    </row>
    <row r="2578" spans="1:2" x14ac:dyDescent="0.2">
      <c r="A2578" s="68">
        <v>42835</v>
      </c>
      <c r="B2578" s="67">
        <v>3.04</v>
      </c>
    </row>
    <row r="2579" spans="1:2" x14ac:dyDescent="0.2">
      <c r="A2579" s="68">
        <v>42836</v>
      </c>
      <c r="B2579" s="67">
        <v>2.99</v>
      </c>
    </row>
    <row r="2580" spans="1:2" x14ac:dyDescent="0.2">
      <c r="A2580" s="68">
        <v>42837</v>
      </c>
      <c r="B2580" s="67">
        <v>2.99</v>
      </c>
    </row>
    <row r="2581" spans="1:2" x14ac:dyDescent="0.2">
      <c r="A2581" s="68">
        <v>42838</v>
      </c>
      <c r="B2581" s="67">
        <v>2.94</v>
      </c>
    </row>
    <row r="2582" spans="1:2" x14ac:dyDescent="0.2">
      <c r="A2582" s="68">
        <v>42839</v>
      </c>
      <c r="B2582" s="69" t="e">
        <f>NA()</f>
        <v>#N/A</v>
      </c>
    </row>
    <row r="2583" spans="1:2" x14ac:dyDescent="0.2">
      <c r="A2583" s="68">
        <v>42842</v>
      </c>
      <c r="B2583" s="67">
        <v>2.96</v>
      </c>
    </row>
    <row r="2584" spans="1:2" x14ac:dyDescent="0.2">
      <c r="A2584" s="68">
        <v>42843</v>
      </c>
      <c r="B2584" s="67">
        <v>2.9</v>
      </c>
    </row>
    <row r="2585" spans="1:2" x14ac:dyDescent="0.2">
      <c r="A2585" s="68">
        <v>42844</v>
      </c>
      <c r="B2585" s="67">
        <v>2.91</v>
      </c>
    </row>
    <row r="2586" spans="1:2" x14ac:dyDescent="0.2">
      <c r="A2586" s="68">
        <v>42845</v>
      </c>
      <c r="B2586" s="67">
        <v>2.94</v>
      </c>
    </row>
    <row r="2587" spans="1:2" x14ac:dyDescent="0.2">
      <c r="A2587" s="68">
        <v>42846</v>
      </c>
      <c r="B2587" s="67">
        <v>2.94</v>
      </c>
    </row>
    <row r="2588" spans="1:2" x14ac:dyDescent="0.2">
      <c r="A2588" s="68">
        <v>42849</v>
      </c>
      <c r="B2588" s="67">
        <v>2.97</v>
      </c>
    </row>
    <row r="2589" spans="1:2" x14ac:dyDescent="0.2">
      <c r="A2589" s="68">
        <v>42850</v>
      </c>
      <c r="B2589" s="67">
        <v>3.01</v>
      </c>
    </row>
    <row r="2590" spans="1:2" x14ac:dyDescent="0.2">
      <c r="A2590" s="68">
        <v>42851</v>
      </c>
      <c r="B2590" s="67">
        <v>3</v>
      </c>
    </row>
    <row r="2591" spans="1:2" x14ac:dyDescent="0.2">
      <c r="A2591" s="68">
        <v>42852</v>
      </c>
      <c r="B2591" s="67">
        <v>2.99</v>
      </c>
    </row>
    <row r="2592" spans="1:2" x14ac:dyDescent="0.2">
      <c r="A2592" s="68">
        <v>42853</v>
      </c>
      <c r="B2592" s="67">
        <v>2.98</v>
      </c>
    </row>
    <row r="2593" spans="1:2" x14ac:dyDescent="0.2">
      <c r="A2593" s="68">
        <v>42855</v>
      </c>
      <c r="B2593" s="67">
        <v>2.99</v>
      </c>
    </row>
    <row r="2594" spans="1:2" x14ac:dyDescent="0.2">
      <c r="A2594" s="68">
        <v>42856</v>
      </c>
      <c r="B2594" s="67">
        <v>3.03</v>
      </c>
    </row>
    <row r="2595" spans="1:2" x14ac:dyDescent="0.2">
      <c r="A2595" s="68">
        <v>42857</v>
      </c>
      <c r="B2595" s="67">
        <v>2.99</v>
      </c>
    </row>
    <row r="2596" spans="1:2" x14ac:dyDescent="0.2">
      <c r="A2596" s="68">
        <v>42858</v>
      </c>
      <c r="B2596" s="67">
        <v>2.99</v>
      </c>
    </row>
    <row r="2597" spans="1:2" x14ac:dyDescent="0.2">
      <c r="A2597" s="68">
        <v>42859</v>
      </c>
      <c r="B2597" s="67">
        <v>3.03</v>
      </c>
    </row>
    <row r="2598" spans="1:2" x14ac:dyDescent="0.2">
      <c r="A2598" s="68">
        <v>42860</v>
      </c>
      <c r="B2598" s="67">
        <v>3.02</v>
      </c>
    </row>
    <row r="2599" spans="1:2" x14ac:dyDescent="0.2">
      <c r="A2599" s="68">
        <v>42863</v>
      </c>
      <c r="B2599" s="67">
        <v>3.04</v>
      </c>
    </row>
    <row r="2600" spans="1:2" x14ac:dyDescent="0.2">
      <c r="A2600" s="68">
        <v>42864</v>
      </c>
      <c r="B2600" s="67">
        <v>3.06</v>
      </c>
    </row>
    <row r="2601" spans="1:2" x14ac:dyDescent="0.2">
      <c r="A2601" s="68">
        <v>42865</v>
      </c>
      <c r="B2601" s="67">
        <v>3.06</v>
      </c>
    </row>
    <row r="2602" spans="1:2" x14ac:dyDescent="0.2">
      <c r="A2602" s="68">
        <v>42866</v>
      </c>
      <c r="B2602" s="67">
        <v>3.05</v>
      </c>
    </row>
    <row r="2603" spans="1:2" x14ac:dyDescent="0.2">
      <c r="A2603" s="68">
        <v>42867</v>
      </c>
      <c r="B2603" s="67">
        <v>2.99</v>
      </c>
    </row>
    <row r="2604" spans="1:2" x14ac:dyDescent="0.2">
      <c r="A2604" s="68">
        <v>42870</v>
      </c>
      <c r="B2604" s="67">
        <v>2.99</v>
      </c>
    </row>
    <row r="2605" spans="1:2" x14ac:dyDescent="0.2">
      <c r="A2605" s="68">
        <v>42871</v>
      </c>
      <c r="B2605" s="67">
        <v>2.98</v>
      </c>
    </row>
    <row r="2606" spans="1:2" x14ac:dyDescent="0.2">
      <c r="A2606" s="68">
        <v>42872</v>
      </c>
      <c r="B2606" s="67">
        <v>2.9</v>
      </c>
    </row>
    <row r="2607" spans="1:2" x14ac:dyDescent="0.2">
      <c r="A2607" s="68">
        <v>42873</v>
      </c>
      <c r="B2607" s="67">
        <v>2.92</v>
      </c>
    </row>
    <row r="2608" spans="1:2" x14ac:dyDescent="0.2">
      <c r="A2608" s="68">
        <v>42874</v>
      </c>
      <c r="B2608" s="67">
        <v>2.93</v>
      </c>
    </row>
    <row r="2609" spans="1:2" x14ac:dyDescent="0.2">
      <c r="A2609" s="68">
        <v>42877</v>
      </c>
      <c r="B2609" s="67">
        <v>2.93</v>
      </c>
    </row>
    <row r="2610" spans="1:2" x14ac:dyDescent="0.2">
      <c r="A2610" s="68">
        <v>42878</v>
      </c>
      <c r="B2610" s="67">
        <v>2.96</v>
      </c>
    </row>
    <row r="2611" spans="1:2" x14ac:dyDescent="0.2">
      <c r="A2611" s="68">
        <v>42879</v>
      </c>
      <c r="B2611" s="67">
        <v>2.95</v>
      </c>
    </row>
    <row r="2612" spans="1:2" x14ac:dyDescent="0.2">
      <c r="A2612" s="68">
        <v>42880</v>
      </c>
      <c r="B2612" s="67">
        <v>2.94</v>
      </c>
    </row>
    <row r="2613" spans="1:2" x14ac:dyDescent="0.2">
      <c r="A2613" s="68">
        <v>42881</v>
      </c>
      <c r="B2613" s="67">
        <v>2.93</v>
      </c>
    </row>
    <row r="2614" spans="1:2" x14ac:dyDescent="0.2">
      <c r="A2614" s="68">
        <v>42884</v>
      </c>
      <c r="B2614" s="67">
        <v>2.93</v>
      </c>
    </row>
    <row r="2615" spans="1:2" x14ac:dyDescent="0.2">
      <c r="A2615" s="68">
        <v>42885</v>
      </c>
      <c r="B2615" s="67">
        <v>2.9</v>
      </c>
    </row>
    <row r="2616" spans="1:2" x14ac:dyDescent="0.2">
      <c r="A2616" s="68">
        <v>42886</v>
      </c>
      <c r="B2616" s="67">
        <v>2.9</v>
      </c>
    </row>
    <row r="2617" spans="1:2" x14ac:dyDescent="0.2">
      <c r="A2617" s="68">
        <v>42887</v>
      </c>
      <c r="B2617" s="67">
        <v>2.91</v>
      </c>
    </row>
    <row r="2618" spans="1:2" x14ac:dyDescent="0.2">
      <c r="A2618" s="68">
        <v>42888</v>
      </c>
      <c r="B2618" s="67">
        <v>2.87</v>
      </c>
    </row>
    <row r="2619" spans="1:2" x14ac:dyDescent="0.2">
      <c r="A2619" s="68">
        <v>42891</v>
      </c>
      <c r="B2619" s="67">
        <v>2.88</v>
      </c>
    </row>
    <row r="2620" spans="1:2" x14ac:dyDescent="0.2">
      <c r="A2620" s="68">
        <v>42892</v>
      </c>
      <c r="B2620" s="67">
        <v>2.86</v>
      </c>
    </row>
    <row r="2621" spans="1:2" x14ac:dyDescent="0.2">
      <c r="A2621" s="68">
        <v>42893</v>
      </c>
      <c r="B2621" s="67">
        <v>2.88</v>
      </c>
    </row>
    <row r="2622" spans="1:2" x14ac:dyDescent="0.2">
      <c r="A2622" s="68">
        <v>42894</v>
      </c>
      <c r="B2622" s="67">
        <v>2.9</v>
      </c>
    </row>
    <row r="2623" spans="1:2" x14ac:dyDescent="0.2">
      <c r="A2623" s="68">
        <v>42895</v>
      </c>
      <c r="B2623" s="67">
        <v>2.9</v>
      </c>
    </row>
    <row r="2624" spans="1:2" x14ac:dyDescent="0.2">
      <c r="A2624" s="68">
        <v>42898</v>
      </c>
      <c r="B2624" s="67">
        <v>2.91</v>
      </c>
    </row>
    <row r="2625" spans="1:2" x14ac:dyDescent="0.2">
      <c r="A2625" s="68">
        <v>42899</v>
      </c>
      <c r="B2625" s="67">
        <v>2.91</v>
      </c>
    </row>
    <row r="2626" spans="1:2" x14ac:dyDescent="0.2">
      <c r="A2626" s="68">
        <v>42900</v>
      </c>
      <c r="B2626" s="67">
        <v>2.84</v>
      </c>
    </row>
    <row r="2627" spans="1:2" x14ac:dyDescent="0.2">
      <c r="A2627" s="68">
        <v>42901</v>
      </c>
      <c r="B2627" s="67">
        <v>2.87</v>
      </c>
    </row>
    <row r="2628" spans="1:2" x14ac:dyDescent="0.2">
      <c r="A2628" s="68">
        <v>42902</v>
      </c>
      <c r="B2628" s="67">
        <v>2.86</v>
      </c>
    </row>
    <row r="2629" spans="1:2" x14ac:dyDescent="0.2">
      <c r="A2629" s="68">
        <v>42905</v>
      </c>
      <c r="B2629" s="67">
        <v>2.87</v>
      </c>
    </row>
    <row r="2630" spans="1:2" x14ac:dyDescent="0.2">
      <c r="A2630" s="68">
        <v>42906</v>
      </c>
      <c r="B2630" s="67">
        <v>2.84</v>
      </c>
    </row>
    <row r="2631" spans="1:2" x14ac:dyDescent="0.2">
      <c r="A2631" s="68">
        <v>42907</v>
      </c>
      <c r="B2631" s="67">
        <v>2.83</v>
      </c>
    </row>
    <row r="2632" spans="1:2" x14ac:dyDescent="0.2">
      <c r="A2632" s="68">
        <v>42908</v>
      </c>
      <c r="B2632" s="67">
        <v>2.83</v>
      </c>
    </row>
    <row r="2633" spans="1:2" x14ac:dyDescent="0.2">
      <c r="A2633" s="68">
        <v>42909</v>
      </c>
      <c r="B2633" s="67">
        <v>2.82</v>
      </c>
    </row>
    <row r="2634" spans="1:2" x14ac:dyDescent="0.2">
      <c r="A2634" s="68">
        <v>42912</v>
      </c>
      <c r="B2634" s="67">
        <v>2.81</v>
      </c>
    </row>
    <row r="2635" spans="1:2" x14ac:dyDescent="0.2">
      <c r="A2635" s="68">
        <v>42913</v>
      </c>
      <c r="B2635" s="67">
        <v>2.85</v>
      </c>
    </row>
    <row r="2636" spans="1:2" x14ac:dyDescent="0.2">
      <c r="A2636" s="68">
        <v>42914</v>
      </c>
      <c r="B2636" s="67">
        <v>2.86</v>
      </c>
    </row>
    <row r="2637" spans="1:2" x14ac:dyDescent="0.2">
      <c r="A2637" s="68">
        <v>42915</v>
      </c>
      <c r="B2637" s="67">
        <v>2.89</v>
      </c>
    </row>
    <row r="2638" spans="1:2" x14ac:dyDescent="0.2">
      <c r="A2638" s="68">
        <v>42916</v>
      </c>
      <c r="B2638" s="67">
        <v>2.91</v>
      </c>
    </row>
    <row r="2639" spans="1:2" x14ac:dyDescent="0.2">
      <c r="A2639" s="68">
        <v>42919</v>
      </c>
      <c r="B2639" s="67">
        <v>2.95</v>
      </c>
    </row>
    <row r="2640" spans="1:2" x14ac:dyDescent="0.2">
      <c r="A2640" s="68">
        <v>42920</v>
      </c>
      <c r="B2640" s="67">
        <v>2.95</v>
      </c>
    </row>
    <row r="2641" spans="1:2" x14ac:dyDescent="0.2">
      <c r="A2641" s="68">
        <v>42921</v>
      </c>
      <c r="B2641" s="67">
        <v>2.93</v>
      </c>
    </row>
    <row r="2642" spans="1:2" x14ac:dyDescent="0.2">
      <c r="A2642" s="68">
        <v>42922</v>
      </c>
      <c r="B2642" s="67">
        <v>2.95</v>
      </c>
    </row>
    <row r="2643" spans="1:2" x14ac:dyDescent="0.2">
      <c r="A2643" s="68">
        <v>42923</v>
      </c>
      <c r="B2643" s="67">
        <v>2.96</v>
      </c>
    </row>
    <row r="2644" spans="1:2" x14ac:dyDescent="0.2">
      <c r="A2644" s="68">
        <v>42926</v>
      </c>
      <c r="B2644" s="67">
        <v>2.94</v>
      </c>
    </row>
    <row r="2645" spans="1:2" x14ac:dyDescent="0.2">
      <c r="A2645" s="68">
        <v>42927</v>
      </c>
      <c r="B2645" s="67">
        <v>2.93</v>
      </c>
    </row>
    <row r="2646" spans="1:2" x14ac:dyDescent="0.2">
      <c r="A2646" s="68">
        <v>42928</v>
      </c>
      <c r="B2646" s="67">
        <v>2.89</v>
      </c>
    </row>
    <row r="2647" spans="1:2" x14ac:dyDescent="0.2">
      <c r="A2647" s="68">
        <v>42929</v>
      </c>
      <c r="B2647" s="67">
        <v>2.91</v>
      </c>
    </row>
    <row r="2648" spans="1:2" x14ac:dyDescent="0.2">
      <c r="A2648" s="68">
        <v>42930</v>
      </c>
      <c r="B2648" s="67">
        <v>2.88</v>
      </c>
    </row>
    <row r="2649" spans="1:2" x14ac:dyDescent="0.2">
      <c r="A2649" s="68">
        <v>42933</v>
      </c>
      <c r="B2649" s="67">
        <v>2.87</v>
      </c>
    </row>
    <row r="2650" spans="1:2" x14ac:dyDescent="0.2">
      <c r="A2650" s="68">
        <v>42934</v>
      </c>
      <c r="B2650" s="67">
        <v>2.83</v>
      </c>
    </row>
    <row r="2651" spans="1:2" x14ac:dyDescent="0.2">
      <c r="A2651" s="68">
        <v>42935</v>
      </c>
      <c r="B2651" s="67">
        <v>2.84</v>
      </c>
    </row>
    <row r="2652" spans="1:2" x14ac:dyDescent="0.2">
      <c r="A2652" s="68">
        <v>42936</v>
      </c>
      <c r="B2652" s="67">
        <v>2.84</v>
      </c>
    </row>
    <row r="2653" spans="1:2" x14ac:dyDescent="0.2">
      <c r="A2653" s="68">
        <v>42937</v>
      </c>
      <c r="B2653" s="67">
        <v>2.81</v>
      </c>
    </row>
    <row r="2654" spans="1:2" x14ac:dyDescent="0.2">
      <c r="A2654" s="68">
        <v>42940</v>
      </c>
      <c r="B2654" s="67">
        <v>2.84</v>
      </c>
    </row>
    <row r="2655" spans="1:2" x14ac:dyDescent="0.2">
      <c r="A2655" s="68">
        <v>42941</v>
      </c>
      <c r="B2655" s="67">
        <v>2.9</v>
      </c>
    </row>
    <row r="2656" spans="1:2" x14ac:dyDescent="0.2">
      <c r="A2656" s="68">
        <v>42942</v>
      </c>
      <c r="B2656" s="67">
        <v>2.86</v>
      </c>
    </row>
    <row r="2657" spans="1:2" x14ac:dyDescent="0.2">
      <c r="A2657" s="68">
        <v>42943</v>
      </c>
      <c r="B2657" s="67">
        <v>2.88</v>
      </c>
    </row>
    <row r="2658" spans="1:2" x14ac:dyDescent="0.2">
      <c r="A2658" s="68">
        <v>42944</v>
      </c>
      <c r="B2658" s="67">
        <v>2.86</v>
      </c>
    </row>
    <row r="2659" spans="1:2" x14ac:dyDescent="0.2">
      <c r="A2659" s="68">
        <v>42947</v>
      </c>
      <c r="B2659" s="67">
        <v>2.88</v>
      </c>
    </row>
    <row r="2660" spans="1:2" x14ac:dyDescent="0.2">
      <c r="A2660" s="68">
        <v>42948</v>
      </c>
      <c r="B2660" s="67">
        <v>2.84</v>
      </c>
    </row>
    <row r="2661" spans="1:2" x14ac:dyDescent="0.2">
      <c r="A2661" s="68">
        <v>42949</v>
      </c>
      <c r="B2661" s="67">
        <v>2.86</v>
      </c>
    </row>
    <row r="2662" spans="1:2" x14ac:dyDescent="0.2">
      <c r="A2662" s="68">
        <v>42950</v>
      </c>
      <c r="B2662" s="67">
        <v>2.83</v>
      </c>
    </row>
    <row r="2663" spans="1:2" x14ac:dyDescent="0.2">
      <c r="A2663" s="68">
        <v>42951</v>
      </c>
      <c r="B2663" s="67">
        <v>2.87</v>
      </c>
    </row>
    <row r="2664" spans="1:2" x14ac:dyDescent="0.2">
      <c r="A2664" s="68">
        <v>42954</v>
      </c>
      <c r="B2664" s="67">
        <v>2.85</v>
      </c>
    </row>
    <row r="2665" spans="1:2" x14ac:dyDescent="0.2">
      <c r="A2665" s="68">
        <v>42955</v>
      </c>
      <c r="B2665" s="67">
        <v>2.88</v>
      </c>
    </row>
    <row r="2666" spans="1:2" x14ac:dyDescent="0.2">
      <c r="A2666" s="68">
        <v>42956</v>
      </c>
      <c r="B2666" s="67">
        <v>2.86</v>
      </c>
    </row>
    <row r="2667" spans="1:2" x14ac:dyDescent="0.2">
      <c r="A2667" s="68">
        <v>42957</v>
      </c>
      <c r="B2667" s="67">
        <v>2.85</v>
      </c>
    </row>
    <row r="2668" spans="1:2" x14ac:dyDescent="0.2">
      <c r="A2668" s="68">
        <v>42958</v>
      </c>
      <c r="B2668" s="67">
        <v>2.84</v>
      </c>
    </row>
    <row r="2669" spans="1:2" x14ac:dyDescent="0.2">
      <c r="A2669" s="68">
        <v>42961</v>
      </c>
      <c r="B2669" s="67">
        <v>2.86</v>
      </c>
    </row>
    <row r="2670" spans="1:2" x14ac:dyDescent="0.2">
      <c r="A2670" s="68">
        <v>42962</v>
      </c>
      <c r="B2670" s="67">
        <v>2.89</v>
      </c>
    </row>
    <row r="2671" spans="1:2" x14ac:dyDescent="0.2">
      <c r="A2671" s="68">
        <v>42963</v>
      </c>
      <c r="B2671" s="67">
        <v>2.85</v>
      </c>
    </row>
    <row r="2672" spans="1:2" x14ac:dyDescent="0.2">
      <c r="A2672" s="68">
        <v>42964</v>
      </c>
      <c r="B2672" s="67">
        <v>2.83</v>
      </c>
    </row>
    <row r="2673" spans="1:2" x14ac:dyDescent="0.2">
      <c r="A2673" s="68">
        <v>42965</v>
      </c>
      <c r="B2673" s="67">
        <v>2.83</v>
      </c>
    </row>
    <row r="2674" spans="1:2" x14ac:dyDescent="0.2">
      <c r="A2674" s="68">
        <v>42968</v>
      </c>
      <c r="B2674" s="67">
        <v>2.82</v>
      </c>
    </row>
    <row r="2675" spans="1:2" x14ac:dyDescent="0.2">
      <c r="A2675" s="68">
        <v>42969</v>
      </c>
      <c r="B2675" s="67">
        <v>2.84</v>
      </c>
    </row>
    <row r="2676" spans="1:2" x14ac:dyDescent="0.2">
      <c r="A2676" s="68">
        <v>42970</v>
      </c>
      <c r="B2676" s="67">
        <v>2.81</v>
      </c>
    </row>
    <row r="2677" spans="1:2" x14ac:dyDescent="0.2">
      <c r="A2677" s="68">
        <v>42971</v>
      </c>
      <c r="B2677" s="67">
        <v>2.83</v>
      </c>
    </row>
    <row r="2678" spans="1:2" x14ac:dyDescent="0.2">
      <c r="A2678" s="68">
        <v>42972</v>
      </c>
      <c r="B2678" s="67">
        <v>2.81</v>
      </c>
    </row>
    <row r="2679" spans="1:2" x14ac:dyDescent="0.2">
      <c r="A2679" s="68">
        <v>42975</v>
      </c>
      <c r="B2679" s="67">
        <v>2.8</v>
      </c>
    </row>
    <row r="2680" spans="1:2" x14ac:dyDescent="0.2">
      <c r="A2680" s="68">
        <v>42976</v>
      </c>
      <c r="B2680" s="67">
        <v>2.79</v>
      </c>
    </row>
    <row r="2681" spans="1:2" x14ac:dyDescent="0.2">
      <c r="A2681" s="68">
        <v>42977</v>
      </c>
      <c r="B2681" s="67">
        <v>2.8</v>
      </c>
    </row>
    <row r="2682" spans="1:2" x14ac:dyDescent="0.2">
      <c r="A2682" s="68">
        <v>42978</v>
      </c>
      <c r="B2682" s="67">
        <v>2.79</v>
      </c>
    </row>
    <row r="2683" spans="1:2" x14ac:dyDescent="0.2">
      <c r="A2683" s="68">
        <v>42979</v>
      </c>
      <c r="B2683" s="67">
        <v>2.82</v>
      </c>
    </row>
    <row r="2684" spans="1:2" x14ac:dyDescent="0.2">
      <c r="A2684" s="68">
        <v>42982</v>
      </c>
      <c r="B2684" s="67">
        <v>2.82</v>
      </c>
    </row>
    <row r="2685" spans="1:2" x14ac:dyDescent="0.2">
      <c r="A2685" s="68">
        <v>42983</v>
      </c>
      <c r="B2685" s="67">
        <v>2.75</v>
      </c>
    </row>
    <row r="2686" spans="1:2" x14ac:dyDescent="0.2">
      <c r="A2686" s="68">
        <v>42984</v>
      </c>
      <c r="B2686" s="67">
        <v>2.79</v>
      </c>
    </row>
    <row r="2687" spans="1:2" x14ac:dyDescent="0.2">
      <c r="A2687" s="68">
        <v>42985</v>
      </c>
      <c r="B2687" s="67">
        <v>2.76</v>
      </c>
    </row>
    <row r="2688" spans="1:2" x14ac:dyDescent="0.2">
      <c r="A2688" s="68">
        <v>42986</v>
      </c>
      <c r="B2688" s="67">
        <v>2.77</v>
      </c>
    </row>
    <row r="2689" spans="1:2" x14ac:dyDescent="0.2">
      <c r="A2689" s="68">
        <v>42989</v>
      </c>
      <c r="B2689" s="67">
        <v>2.82</v>
      </c>
    </row>
    <row r="2690" spans="1:2" x14ac:dyDescent="0.2">
      <c r="A2690" s="68">
        <v>42990</v>
      </c>
      <c r="B2690" s="67">
        <v>2.85</v>
      </c>
    </row>
    <row r="2691" spans="1:2" x14ac:dyDescent="0.2">
      <c r="A2691" s="68">
        <v>42991</v>
      </c>
      <c r="B2691" s="67">
        <v>2.86</v>
      </c>
    </row>
    <row r="2692" spans="1:2" x14ac:dyDescent="0.2">
      <c r="A2692" s="68">
        <v>42992</v>
      </c>
      <c r="B2692" s="67">
        <v>2.85</v>
      </c>
    </row>
    <row r="2693" spans="1:2" x14ac:dyDescent="0.2">
      <c r="A2693" s="68">
        <v>42993</v>
      </c>
      <c r="B2693" s="67">
        <v>2.85</v>
      </c>
    </row>
    <row r="2694" spans="1:2" x14ac:dyDescent="0.2">
      <c r="A2694" s="68">
        <v>42996</v>
      </c>
      <c r="B2694" s="67">
        <v>2.87</v>
      </c>
    </row>
    <row r="2695" spans="1:2" x14ac:dyDescent="0.2">
      <c r="A2695" s="68">
        <v>42997</v>
      </c>
      <c r="B2695" s="67">
        <v>2.87</v>
      </c>
    </row>
    <row r="2696" spans="1:2" x14ac:dyDescent="0.2">
      <c r="A2696" s="68">
        <v>42998</v>
      </c>
      <c r="B2696" s="67">
        <v>2.88</v>
      </c>
    </row>
    <row r="2697" spans="1:2" x14ac:dyDescent="0.2">
      <c r="A2697" s="68">
        <v>42999</v>
      </c>
      <c r="B2697" s="67">
        <v>2.88</v>
      </c>
    </row>
    <row r="2698" spans="1:2" x14ac:dyDescent="0.2">
      <c r="A2698" s="68">
        <v>43000</v>
      </c>
      <c r="B2698" s="67">
        <v>2.86</v>
      </c>
    </row>
    <row r="2699" spans="1:2" x14ac:dyDescent="0.2">
      <c r="A2699" s="68">
        <v>43003</v>
      </c>
      <c r="B2699" s="67">
        <v>2.83</v>
      </c>
    </row>
    <row r="2700" spans="1:2" x14ac:dyDescent="0.2">
      <c r="A2700" s="68">
        <v>43004</v>
      </c>
      <c r="B2700" s="67">
        <v>2.83</v>
      </c>
    </row>
    <row r="2701" spans="1:2" x14ac:dyDescent="0.2">
      <c r="A2701" s="68">
        <v>43005</v>
      </c>
      <c r="B2701" s="67">
        <v>2.89</v>
      </c>
    </row>
    <row r="2702" spans="1:2" x14ac:dyDescent="0.2">
      <c r="A2702" s="68">
        <v>43006</v>
      </c>
      <c r="B2702" s="67">
        <v>2.86</v>
      </c>
    </row>
    <row r="2703" spans="1:2" x14ac:dyDescent="0.2">
      <c r="A2703" s="68">
        <v>43007</v>
      </c>
      <c r="B2703" s="67">
        <v>2.87</v>
      </c>
    </row>
    <row r="2704" spans="1:2" x14ac:dyDescent="0.2">
      <c r="A2704" s="68">
        <v>43008</v>
      </c>
      <c r="B2704" s="67">
        <v>2.87</v>
      </c>
    </row>
    <row r="2705" spans="1:2" x14ac:dyDescent="0.2">
      <c r="A2705" s="68">
        <v>43010</v>
      </c>
      <c r="B2705" s="67">
        <v>2.87</v>
      </c>
    </row>
    <row r="2706" spans="1:2" x14ac:dyDescent="0.2">
      <c r="A2706" s="68">
        <v>43011</v>
      </c>
      <c r="B2706" s="67">
        <v>2.85</v>
      </c>
    </row>
    <row r="2707" spans="1:2" x14ac:dyDescent="0.2">
      <c r="A2707" s="68">
        <v>43012</v>
      </c>
      <c r="B2707" s="67">
        <v>2.85</v>
      </c>
    </row>
    <row r="2708" spans="1:2" x14ac:dyDescent="0.2">
      <c r="A2708" s="68">
        <v>43013</v>
      </c>
      <c r="B2708" s="67">
        <v>2.87</v>
      </c>
    </row>
    <row r="2709" spans="1:2" x14ac:dyDescent="0.2">
      <c r="A2709" s="68">
        <v>43014</v>
      </c>
      <c r="B2709" s="67">
        <v>2.88</v>
      </c>
    </row>
    <row r="2710" spans="1:2" x14ac:dyDescent="0.2">
      <c r="A2710" s="68">
        <v>43017</v>
      </c>
      <c r="B2710" s="67">
        <v>2.88</v>
      </c>
    </row>
    <row r="2711" spans="1:2" x14ac:dyDescent="0.2">
      <c r="A2711" s="68">
        <v>43018</v>
      </c>
      <c r="B2711" s="67">
        <v>2.86</v>
      </c>
    </row>
    <row r="2712" spans="1:2" x14ac:dyDescent="0.2">
      <c r="A2712" s="68">
        <v>43019</v>
      </c>
      <c r="B2712" s="67">
        <v>2.86</v>
      </c>
    </row>
    <row r="2713" spans="1:2" x14ac:dyDescent="0.2">
      <c r="A2713" s="68">
        <v>43020</v>
      </c>
      <c r="B2713" s="67">
        <v>2.85</v>
      </c>
    </row>
    <row r="2714" spans="1:2" x14ac:dyDescent="0.2">
      <c r="A2714" s="68">
        <v>43021</v>
      </c>
      <c r="B2714" s="67">
        <v>2.82</v>
      </c>
    </row>
    <row r="2715" spans="1:2" x14ac:dyDescent="0.2">
      <c r="A2715" s="68">
        <v>43024</v>
      </c>
      <c r="B2715" s="67">
        <v>2.85</v>
      </c>
    </row>
    <row r="2716" spans="1:2" x14ac:dyDescent="0.2">
      <c r="A2716" s="68">
        <v>43025</v>
      </c>
      <c r="B2716" s="67">
        <v>2.84</v>
      </c>
    </row>
    <row r="2717" spans="1:2" x14ac:dyDescent="0.2">
      <c r="A2717" s="68">
        <v>43026</v>
      </c>
      <c r="B2717" s="67">
        <v>2.86</v>
      </c>
    </row>
    <row r="2718" spans="1:2" x14ac:dyDescent="0.2">
      <c r="A2718" s="68">
        <v>43027</v>
      </c>
      <c r="B2718" s="67">
        <v>2.85</v>
      </c>
    </row>
    <row r="2719" spans="1:2" x14ac:dyDescent="0.2">
      <c r="A2719" s="68">
        <v>43028</v>
      </c>
      <c r="B2719" s="67">
        <v>2.89</v>
      </c>
    </row>
    <row r="2720" spans="1:2" x14ac:dyDescent="0.2">
      <c r="A2720" s="68">
        <v>43031</v>
      </c>
      <c r="B2720" s="67">
        <v>2.88</v>
      </c>
    </row>
    <row r="2721" spans="1:2" x14ac:dyDescent="0.2">
      <c r="A2721" s="68">
        <v>43032</v>
      </c>
      <c r="B2721" s="67">
        <v>2.89</v>
      </c>
    </row>
    <row r="2722" spans="1:2" x14ac:dyDescent="0.2">
      <c r="A2722" s="68">
        <v>43033</v>
      </c>
      <c r="B2722" s="67">
        <v>2.93</v>
      </c>
    </row>
    <row r="2723" spans="1:2" x14ac:dyDescent="0.2">
      <c r="A2723" s="68">
        <v>43034</v>
      </c>
      <c r="B2723" s="67">
        <v>2.93</v>
      </c>
    </row>
    <row r="2724" spans="1:2" x14ac:dyDescent="0.2">
      <c r="A2724" s="68">
        <v>43035</v>
      </c>
      <c r="B2724" s="67">
        <v>2.91</v>
      </c>
    </row>
    <row r="2725" spans="1:2" x14ac:dyDescent="0.2">
      <c r="A2725" s="68">
        <v>43038</v>
      </c>
      <c r="B2725" s="67">
        <v>2.87</v>
      </c>
    </row>
    <row r="2726" spans="1:2" x14ac:dyDescent="0.2">
      <c r="A2726" s="68">
        <v>43039</v>
      </c>
      <c r="B2726" s="67">
        <v>2.89</v>
      </c>
    </row>
    <row r="2727" spans="1:2" x14ac:dyDescent="0.2">
      <c r="A2727" s="68">
        <v>43040</v>
      </c>
      <c r="B2727" s="67">
        <v>2.9</v>
      </c>
    </row>
    <row r="2728" spans="1:2" x14ac:dyDescent="0.2">
      <c r="A2728" s="68">
        <v>43041</v>
      </c>
      <c r="B2728" s="67">
        <v>2.87</v>
      </c>
    </row>
    <row r="2729" spans="1:2" x14ac:dyDescent="0.2">
      <c r="A2729" s="68">
        <v>43042</v>
      </c>
      <c r="B2729" s="67">
        <v>2.87</v>
      </c>
    </row>
    <row r="2730" spans="1:2" x14ac:dyDescent="0.2">
      <c r="A2730" s="68">
        <v>43045</v>
      </c>
      <c r="B2730" s="67">
        <v>2.86</v>
      </c>
    </row>
    <row r="2731" spans="1:2" x14ac:dyDescent="0.2">
      <c r="A2731" s="68">
        <v>43046</v>
      </c>
      <c r="B2731" s="67">
        <v>2.87</v>
      </c>
    </row>
    <row r="2732" spans="1:2" x14ac:dyDescent="0.2">
      <c r="A2732" s="68">
        <v>43047</v>
      </c>
      <c r="B2732" s="67">
        <v>2.9</v>
      </c>
    </row>
    <row r="2733" spans="1:2" x14ac:dyDescent="0.2">
      <c r="A2733" s="68">
        <v>43048</v>
      </c>
      <c r="B2733" s="67">
        <v>2.92</v>
      </c>
    </row>
    <row r="2734" spans="1:2" x14ac:dyDescent="0.2">
      <c r="A2734" s="68">
        <v>43049</v>
      </c>
      <c r="B2734" s="67">
        <v>2.99</v>
      </c>
    </row>
    <row r="2735" spans="1:2" x14ac:dyDescent="0.2">
      <c r="A2735" s="68">
        <v>43052</v>
      </c>
      <c r="B2735" s="67">
        <v>2.98</v>
      </c>
    </row>
    <row r="2736" spans="1:2" x14ac:dyDescent="0.2">
      <c r="A2736" s="68">
        <v>43053</v>
      </c>
      <c r="B2736" s="67">
        <v>2.97</v>
      </c>
    </row>
    <row r="2737" spans="1:2" x14ac:dyDescent="0.2">
      <c r="A2737" s="68">
        <v>43054</v>
      </c>
      <c r="B2737" s="67">
        <v>2.94</v>
      </c>
    </row>
    <row r="2738" spans="1:2" x14ac:dyDescent="0.2">
      <c r="A2738" s="68">
        <v>43055</v>
      </c>
      <c r="B2738" s="67">
        <v>2.96</v>
      </c>
    </row>
    <row r="2739" spans="1:2" x14ac:dyDescent="0.2">
      <c r="A2739" s="68">
        <v>43056</v>
      </c>
      <c r="B2739" s="67">
        <v>2.95</v>
      </c>
    </row>
    <row r="2740" spans="1:2" x14ac:dyDescent="0.2">
      <c r="A2740" s="68">
        <v>43059</v>
      </c>
      <c r="B2740" s="67">
        <v>2.96</v>
      </c>
    </row>
    <row r="2741" spans="1:2" x14ac:dyDescent="0.2">
      <c r="A2741" s="68">
        <v>43060</v>
      </c>
      <c r="B2741" s="67">
        <v>2.94</v>
      </c>
    </row>
    <row r="2742" spans="1:2" x14ac:dyDescent="0.2">
      <c r="A2742" s="68">
        <v>43061</v>
      </c>
      <c r="B2742" s="67">
        <v>2.89</v>
      </c>
    </row>
    <row r="2743" spans="1:2" x14ac:dyDescent="0.2">
      <c r="A2743" s="68">
        <v>43062</v>
      </c>
      <c r="B2743" s="67">
        <v>2.89</v>
      </c>
    </row>
    <row r="2744" spans="1:2" x14ac:dyDescent="0.2">
      <c r="A2744" s="68">
        <v>43063</v>
      </c>
      <c r="B2744" s="67">
        <v>2.9</v>
      </c>
    </row>
    <row r="2745" spans="1:2" x14ac:dyDescent="0.2">
      <c r="A2745" s="68">
        <v>43066</v>
      </c>
      <c r="B2745" s="67">
        <v>2.9</v>
      </c>
    </row>
    <row r="2746" spans="1:2" x14ac:dyDescent="0.2">
      <c r="A2746" s="68">
        <v>43067</v>
      </c>
      <c r="B2746" s="67">
        <v>2.91</v>
      </c>
    </row>
    <row r="2747" spans="1:2" x14ac:dyDescent="0.2">
      <c r="A2747" s="68">
        <v>43068</v>
      </c>
      <c r="B2747" s="67">
        <v>2.94</v>
      </c>
    </row>
    <row r="2748" spans="1:2" x14ac:dyDescent="0.2">
      <c r="A2748" s="68">
        <v>43069</v>
      </c>
      <c r="B2748" s="67">
        <v>2.99</v>
      </c>
    </row>
    <row r="2749" spans="1:2" x14ac:dyDescent="0.2">
      <c r="A2749" s="68">
        <v>43070</v>
      </c>
      <c r="B2749" s="67">
        <v>2.94</v>
      </c>
    </row>
    <row r="2750" spans="1:2" x14ac:dyDescent="0.2">
      <c r="A2750" s="68">
        <v>43073</v>
      </c>
      <c r="B2750" s="67">
        <v>2.95</v>
      </c>
    </row>
    <row r="2751" spans="1:2" x14ac:dyDescent="0.2">
      <c r="A2751" s="68">
        <v>43074</v>
      </c>
      <c r="B2751" s="67">
        <v>2.93</v>
      </c>
    </row>
    <row r="2752" spans="1:2" x14ac:dyDescent="0.2">
      <c r="A2752" s="68">
        <v>43075</v>
      </c>
      <c r="B2752" s="67">
        <v>2.92</v>
      </c>
    </row>
    <row r="2753" spans="1:2" x14ac:dyDescent="0.2">
      <c r="A2753" s="68">
        <v>43076</v>
      </c>
      <c r="B2753" s="67">
        <v>2.96</v>
      </c>
    </row>
    <row r="2754" spans="1:2" x14ac:dyDescent="0.2">
      <c r="A2754" s="68">
        <v>43077</v>
      </c>
      <c r="B2754" s="67">
        <v>2.96</v>
      </c>
    </row>
    <row r="2755" spans="1:2" x14ac:dyDescent="0.2">
      <c r="A2755" s="68">
        <v>43080</v>
      </c>
      <c r="B2755" s="67">
        <v>2.96</v>
      </c>
    </row>
    <row r="2756" spans="1:2" x14ac:dyDescent="0.2">
      <c r="A2756" s="68">
        <v>43081</v>
      </c>
      <c r="B2756" s="67">
        <v>2.97</v>
      </c>
    </row>
    <row r="2757" spans="1:2" x14ac:dyDescent="0.2">
      <c r="A2757" s="68">
        <v>43082</v>
      </c>
      <c r="B2757" s="67">
        <v>2.91</v>
      </c>
    </row>
    <row r="2758" spans="1:2" x14ac:dyDescent="0.2">
      <c r="A2758" s="68">
        <v>43083</v>
      </c>
      <c r="B2758" s="67">
        <v>2.91</v>
      </c>
    </row>
    <row r="2759" spans="1:2" x14ac:dyDescent="0.2">
      <c r="A2759" s="68">
        <v>43084</v>
      </c>
      <c r="B2759" s="67">
        <v>2.91</v>
      </c>
    </row>
    <row r="2760" spans="1:2" x14ac:dyDescent="0.2">
      <c r="A2760" s="68">
        <v>43087</v>
      </c>
      <c r="B2760" s="67">
        <v>2.94</v>
      </c>
    </row>
    <row r="2761" spans="1:2" x14ac:dyDescent="0.2">
      <c r="A2761" s="68">
        <v>43088</v>
      </c>
      <c r="B2761" s="67">
        <v>2.99</v>
      </c>
    </row>
    <row r="2762" spans="1:2" x14ac:dyDescent="0.2">
      <c r="A2762" s="68">
        <v>43089</v>
      </c>
      <c r="B2762" s="67">
        <v>3.03</v>
      </c>
    </row>
    <row r="2763" spans="1:2" x14ac:dyDescent="0.2">
      <c r="A2763" s="68">
        <v>43090</v>
      </c>
      <c r="B2763" s="67">
        <v>3</v>
      </c>
    </row>
    <row r="2764" spans="1:2" x14ac:dyDescent="0.2">
      <c r="A2764" s="68">
        <v>43091</v>
      </c>
      <c r="B2764" s="67">
        <v>3.01</v>
      </c>
    </row>
    <row r="2765" spans="1:2" x14ac:dyDescent="0.2">
      <c r="A2765" s="68">
        <v>43094</v>
      </c>
      <c r="B2765" s="69" t="e">
        <f>NA()</f>
        <v>#N/A</v>
      </c>
    </row>
    <row r="2766" spans="1:2" x14ac:dyDescent="0.2">
      <c r="A2766" s="68">
        <v>43095</v>
      </c>
      <c r="B2766" s="67">
        <v>2.99</v>
      </c>
    </row>
    <row r="2767" spans="1:2" x14ac:dyDescent="0.2">
      <c r="A2767" s="68">
        <v>43096</v>
      </c>
      <c r="B2767" s="67">
        <v>2.94</v>
      </c>
    </row>
    <row r="2768" spans="1:2" x14ac:dyDescent="0.2">
      <c r="A2768" s="68">
        <v>43097</v>
      </c>
      <c r="B2768" s="67">
        <v>2.95</v>
      </c>
    </row>
    <row r="2769" spans="1:2" x14ac:dyDescent="0.2">
      <c r="A2769" s="68">
        <v>43098</v>
      </c>
      <c r="B2769" s="67">
        <v>2.93</v>
      </c>
    </row>
    <row r="2770" spans="1:2" x14ac:dyDescent="0.2">
      <c r="A2770" s="68">
        <v>43100</v>
      </c>
      <c r="B2770" s="67">
        <v>2.95</v>
      </c>
    </row>
    <row r="2771" spans="1:2" x14ac:dyDescent="0.2">
      <c r="A2771" s="68">
        <v>43101</v>
      </c>
      <c r="B2771" s="69" t="e">
        <f>NA()</f>
        <v>#N/A</v>
      </c>
    </row>
    <row r="2772" spans="1:2" x14ac:dyDescent="0.2">
      <c r="A2772" s="68">
        <v>43102</v>
      </c>
      <c r="B2772" s="67">
        <v>3.01</v>
      </c>
    </row>
    <row r="2773" spans="1:2" x14ac:dyDescent="0.2">
      <c r="A2773" s="68">
        <v>43103</v>
      </c>
      <c r="B2773" s="67">
        <v>3</v>
      </c>
    </row>
    <row r="2774" spans="1:2" x14ac:dyDescent="0.2">
      <c r="A2774" s="68">
        <v>43104</v>
      </c>
      <c r="B2774" s="67">
        <v>3.01</v>
      </c>
    </row>
    <row r="2775" spans="1:2" x14ac:dyDescent="0.2">
      <c r="A2775" s="68">
        <v>43105</v>
      </c>
      <c r="B2775" s="67">
        <v>3.02</v>
      </c>
    </row>
    <row r="2776" spans="1:2" x14ac:dyDescent="0.2">
      <c r="A2776" s="68">
        <v>43108</v>
      </c>
      <c r="B2776" s="67">
        <v>3.02</v>
      </c>
    </row>
    <row r="2777" spans="1:2" x14ac:dyDescent="0.2">
      <c r="A2777" s="68">
        <v>43109</v>
      </c>
      <c r="B2777" s="67">
        <v>3.06</v>
      </c>
    </row>
    <row r="2778" spans="1:2" x14ac:dyDescent="0.2">
      <c r="A2778" s="68">
        <v>43110</v>
      </c>
      <c r="B2778" s="67">
        <v>3.06</v>
      </c>
    </row>
    <row r="2779" spans="1:2" x14ac:dyDescent="0.2">
      <c r="A2779" s="68">
        <v>43111</v>
      </c>
      <c r="B2779" s="67">
        <v>3.04</v>
      </c>
    </row>
    <row r="2780" spans="1:2" x14ac:dyDescent="0.2">
      <c r="A2780" s="68">
        <v>43112</v>
      </c>
      <c r="B2780" s="67">
        <v>3.04</v>
      </c>
    </row>
    <row r="2781" spans="1:2" x14ac:dyDescent="0.2">
      <c r="A2781" s="68">
        <v>43115</v>
      </c>
      <c r="B2781" s="67">
        <v>3.04</v>
      </c>
    </row>
    <row r="2782" spans="1:2" x14ac:dyDescent="0.2">
      <c r="A2782" s="68">
        <v>43116</v>
      </c>
      <c r="B2782" s="67">
        <v>3.04</v>
      </c>
    </row>
    <row r="2783" spans="1:2" x14ac:dyDescent="0.2">
      <c r="A2783" s="68">
        <v>43117</v>
      </c>
      <c r="B2783" s="67">
        <v>3.06</v>
      </c>
    </row>
    <row r="2784" spans="1:2" x14ac:dyDescent="0.2">
      <c r="A2784" s="68">
        <v>43118</v>
      </c>
      <c r="B2784" s="67">
        <v>3.09</v>
      </c>
    </row>
    <row r="2785" spans="1:2" x14ac:dyDescent="0.2">
      <c r="A2785" s="68">
        <v>43119</v>
      </c>
      <c r="B2785" s="67">
        <v>3.12</v>
      </c>
    </row>
    <row r="2786" spans="1:2" x14ac:dyDescent="0.2">
      <c r="A2786" s="68">
        <v>43122</v>
      </c>
      <c r="B2786" s="67">
        <v>3.14</v>
      </c>
    </row>
    <row r="2787" spans="1:2" x14ac:dyDescent="0.2">
      <c r="A2787" s="68">
        <v>43123</v>
      </c>
      <c r="B2787" s="67">
        <v>3.12</v>
      </c>
    </row>
    <row r="2788" spans="1:2" x14ac:dyDescent="0.2">
      <c r="A2788" s="68">
        <v>43124</v>
      </c>
      <c r="B2788" s="67">
        <v>3.14</v>
      </c>
    </row>
    <row r="2789" spans="1:2" x14ac:dyDescent="0.2">
      <c r="A2789" s="68">
        <v>43125</v>
      </c>
      <c r="B2789" s="67">
        <v>3.1</v>
      </c>
    </row>
    <row r="2790" spans="1:2" x14ac:dyDescent="0.2">
      <c r="A2790" s="68">
        <v>43126</v>
      </c>
      <c r="B2790" s="67">
        <v>3.13</v>
      </c>
    </row>
    <row r="2791" spans="1:2" x14ac:dyDescent="0.2">
      <c r="A2791" s="68">
        <v>43129</v>
      </c>
      <c r="B2791" s="67">
        <v>3.15</v>
      </c>
    </row>
    <row r="2792" spans="1:2" x14ac:dyDescent="0.2">
      <c r="A2792" s="68">
        <v>43130</v>
      </c>
      <c r="B2792" s="67">
        <v>3.18</v>
      </c>
    </row>
    <row r="2793" spans="1:2" x14ac:dyDescent="0.2">
      <c r="A2793" s="68">
        <v>43131</v>
      </c>
      <c r="B2793" s="67">
        <v>3.18</v>
      </c>
    </row>
    <row r="2794" spans="1:2" x14ac:dyDescent="0.2">
      <c r="A2794" s="68">
        <v>43132</v>
      </c>
      <c r="B2794" s="67">
        <v>3.21</v>
      </c>
    </row>
    <row r="2795" spans="1:2" x14ac:dyDescent="0.2">
      <c r="A2795" s="68">
        <v>43133</v>
      </c>
      <c r="B2795" s="67">
        <v>3.26</v>
      </c>
    </row>
    <row r="2796" spans="1:2" x14ac:dyDescent="0.2">
      <c r="A2796" s="68">
        <v>43136</v>
      </c>
      <c r="B2796" s="67">
        <v>3.21</v>
      </c>
    </row>
    <row r="2797" spans="1:2" x14ac:dyDescent="0.2">
      <c r="A2797" s="68">
        <v>43137</v>
      </c>
      <c r="B2797" s="67">
        <v>3.21</v>
      </c>
    </row>
    <row r="2798" spans="1:2" x14ac:dyDescent="0.2">
      <c r="A2798" s="68">
        <v>43138</v>
      </c>
      <c r="B2798" s="67">
        <v>3.25</v>
      </c>
    </row>
    <row r="2799" spans="1:2" x14ac:dyDescent="0.2">
      <c r="A2799" s="68">
        <v>43139</v>
      </c>
      <c r="B2799" s="67">
        <v>3.28</v>
      </c>
    </row>
    <row r="2800" spans="1:2" x14ac:dyDescent="0.2">
      <c r="A2800" s="68">
        <v>43140</v>
      </c>
      <c r="B2800" s="67">
        <v>3.28</v>
      </c>
    </row>
    <row r="2801" spans="1:2" x14ac:dyDescent="0.2">
      <c r="A2801" s="68">
        <v>43143</v>
      </c>
      <c r="B2801" s="67">
        <v>3.3</v>
      </c>
    </row>
    <row r="2802" spans="1:2" x14ac:dyDescent="0.2">
      <c r="A2802" s="68">
        <v>43144</v>
      </c>
      <c r="B2802" s="67">
        <v>3.32</v>
      </c>
    </row>
    <row r="2803" spans="1:2" x14ac:dyDescent="0.2">
      <c r="A2803" s="68">
        <v>43145</v>
      </c>
      <c r="B2803" s="67">
        <v>3.37</v>
      </c>
    </row>
    <row r="2804" spans="1:2" x14ac:dyDescent="0.2">
      <c r="A2804" s="68">
        <v>43146</v>
      </c>
      <c r="B2804" s="67">
        <v>3.34</v>
      </c>
    </row>
    <row r="2805" spans="1:2" x14ac:dyDescent="0.2">
      <c r="A2805" s="68">
        <v>43147</v>
      </c>
      <c r="B2805" s="67">
        <v>3.33</v>
      </c>
    </row>
    <row r="2806" spans="1:2" x14ac:dyDescent="0.2">
      <c r="A2806" s="68">
        <v>43150</v>
      </c>
      <c r="B2806" s="67">
        <v>3.33</v>
      </c>
    </row>
    <row r="2807" spans="1:2" x14ac:dyDescent="0.2">
      <c r="A2807" s="68">
        <v>43151</v>
      </c>
      <c r="B2807" s="67">
        <v>3.35</v>
      </c>
    </row>
    <row r="2808" spans="1:2" x14ac:dyDescent="0.2">
      <c r="A2808" s="68">
        <v>43152</v>
      </c>
      <c r="B2808" s="67">
        <v>3.4</v>
      </c>
    </row>
    <row r="2809" spans="1:2" x14ac:dyDescent="0.2">
      <c r="A2809" s="68">
        <v>43153</v>
      </c>
      <c r="B2809" s="67">
        <v>3.37</v>
      </c>
    </row>
    <row r="2810" spans="1:2" x14ac:dyDescent="0.2">
      <c r="A2810" s="68">
        <v>43154</v>
      </c>
      <c r="B2810" s="67">
        <v>3.35</v>
      </c>
    </row>
    <row r="2811" spans="1:2" x14ac:dyDescent="0.2">
      <c r="A2811" s="68">
        <v>43157</v>
      </c>
      <c r="B2811" s="67">
        <v>3.33</v>
      </c>
    </row>
    <row r="2812" spans="1:2" x14ac:dyDescent="0.2">
      <c r="A2812" s="68">
        <v>43158</v>
      </c>
      <c r="B2812" s="67">
        <v>3.38</v>
      </c>
    </row>
    <row r="2813" spans="1:2" x14ac:dyDescent="0.2">
      <c r="A2813" s="68">
        <v>43159</v>
      </c>
      <c r="B2813" s="67">
        <v>3.38</v>
      </c>
    </row>
    <row r="2814" spans="1:2" x14ac:dyDescent="0.2">
      <c r="A2814" s="68">
        <v>43160</v>
      </c>
      <c r="B2814" s="67">
        <v>3.35</v>
      </c>
    </row>
    <row r="2815" spans="1:2" x14ac:dyDescent="0.2">
      <c r="A2815" s="68">
        <v>43161</v>
      </c>
      <c r="B2815" s="67">
        <v>3.4</v>
      </c>
    </row>
    <row r="2816" spans="1:2" x14ac:dyDescent="0.2">
      <c r="A2816" s="68">
        <v>43164</v>
      </c>
      <c r="B2816" s="67">
        <v>3.42</v>
      </c>
    </row>
    <row r="2817" spans="1:2" x14ac:dyDescent="0.2">
      <c r="A2817" s="68">
        <v>43165</v>
      </c>
      <c r="B2817" s="67">
        <v>3.4</v>
      </c>
    </row>
    <row r="2818" spans="1:2" x14ac:dyDescent="0.2">
      <c r="A2818" s="68">
        <v>43166</v>
      </c>
      <c r="B2818" s="67">
        <v>3.41</v>
      </c>
    </row>
    <row r="2819" spans="1:2" x14ac:dyDescent="0.2">
      <c r="A2819" s="68">
        <v>43167</v>
      </c>
      <c r="B2819" s="67">
        <v>3.39</v>
      </c>
    </row>
    <row r="2820" spans="1:2" x14ac:dyDescent="0.2">
      <c r="A2820" s="68">
        <v>43168</v>
      </c>
      <c r="B2820" s="67">
        <v>3.42</v>
      </c>
    </row>
    <row r="2821" spans="1:2" x14ac:dyDescent="0.2">
      <c r="A2821" s="68">
        <v>43171</v>
      </c>
      <c r="B2821" s="67">
        <v>3.4</v>
      </c>
    </row>
    <row r="2822" spans="1:2" x14ac:dyDescent="0.2">
      <c r="A2822" s="68">
        <v>43172</v>
      </c>
      <c r="B2822" s="67">
        <v>3.4</v>
      </c>
    </row>
    <row r="2823" spans="1:2" x14ac:dyDescent="0.2">
      <c r="A2823" s="68">
        <v>43173</v>
      </c>
      <c r="B2823" s="67">
        <v>3.39</v>
      </c>
    </row>
    <row r="2824" spans="1:2" x14ac:dyDescent="0.2">
      <c r="A2824" s="68">
        <v>43174</v>
      </c>
      <c r="B2824" s="67">
        <v>3.39</v>
      </c>
    </row>
    <row r="2825" spans="1:2" x14ac:dyDescent="0.2">
      <c r="A2825" s="68">
        <v>43175</v>
      </c>
      <c r="B2825" s="67">
        <v>3.41</v>
      </c>
    </row>
    <row r="2826" spans="1:2" x14ac:dyDescent="0.2">
      <c r="A2826" s="68">
        <v>43178</v>
      </c>
      <c r="B2826" s="67">
        <v>3.4</v>
      </c>
    </row>
    <row r="2827" spans="1:2" x14ac:dyDescent="0.2">
      <c r="A2827" s="68">
        <v>43179</v>
      </c>
      <c r="B2827" s="67">
        <v>3.44</v>
      </c>
    </row>
    <row r="2828" spans="1:2" x14ac:dyDescent="0.2">
      <c r="A2828" s="68">
        <v>43180</v>
      </c>
      <c r="B2828" s="67">
        <v>3.47</v>
      </c>
    </row>
    <row r="2829" spans="1:2" x14ac:dyDescent="0.2">
      <c r="A2829" s="68">
        <v>43181</v>
      </c>
      <c r="B2829" s="67">
        <v>3.42</v>
      </c>
    </row>
    <row r="2830" spans="1:2" x14ac:dyDescent="0.2">
      <c r="A2830" s="68">
        <v>43182</v>
      </c>
      <c r="B2830" s="67">
        <v>3.43</v>
      </c>
    </row>
    <row r="2831" spans="1:2" x14ac:dyDescent="0.2">
      <c r="A2831" s="68">
        <v>43185</v>
      </c>
      <c r="B2831" s="67">
        <v>3.44</v>
      </c>
    </row>
    <row r="2832" spans="1:2" x14ac:dyDescent="0.2">
      <c r="A2832" s="68">
        <v>43186</v>
      </c>
      <c r="B2832" s="67">
        <v>3.39</v>
      </c>
    </row>
    <row r="2833" spans="1:2" x14ac:dyDescent="0.2">
      <c r="A2833" s="68">
        <v>43187</v>
      </c>
      <c r="B2833" s="67">
        <v>3.38</v>
      </c>
    </row>
    <row r="2834" spans="1:2" x14ac:dyDescent="0.2">
      <c r="A2834" s="68">
        <v>43188</v>
      </c>
      <c r="B2834" s="67">
        <v>3.35</v>
      </c>
    </row>
    <row r="2835" spans="1:2" x14ac:dyDescent="0.2">
      <c r="A2835" s="68">
        <v>43189</v>
      </c>
      <c r="B2835" s="69" t="e">
        <f>NA()</f>
        <v>#N/A</v>
      </c>
    </row>
    <row r="2836" spans="1:2" x14ac:dyDescent="0.2">
      <c r="A2836" s="68">
        <v>43190</v>
      </c>
      <c r="B2836" s="67">
        <v>3.36</v>
      </c>
    </row>
    <row r="2837" spans="1:2" x14ac:dyDescent="0.2">
      <c r="A2837" s="68">
        <v>43192</v>
      </c>
      <c r="B2837" s="67">
        <v>3.35</v>
      </c>
    </row>
    <row r="2838" spans="1:2" x14ac:dyDescent="0.2">
      <c r="A2838" s="68">
        <v>43193</v>
      </c>
      <c r="B2838" s="67">
        <v>3.39</v>
      </c>
    </row>
    <row r="2839" spans="1:2" x14ac:dyDescent="0.2">
      <c r="A2839" s="68">
        <v>43194</v>
      </c>
      <c r="B2839" s="67">
        <v>3.4</v>
      </c>
    </row>
    <row r="2840" spans="1:2" x14ac:dyDescent="0.2">
      <c r="A2840" s="68">
        <v>43195</v>
      </c>
      <c r="B2840" s="67">
        <v>3.42</v>
      </c>
    </row>
    <row r="2841" spans="1:2" x14ac:dyDescent="0.2">
      <c r="A2841" s="68">
        <v>43196</v>
      </c>
      <c r="B2841" s="67">
        <v>3.37</v>
      </c>
    </row>
    <row r="2842" spans="1:2" x14ac:dyDescent="0.2">
      <c r="A2842" s="68">
        <v>43199</v>
      </c>
      <c r="B2842" s="67">
        <v>3.37</v>
      </c>
    </row>
    <row r="2843" spans="1:2" x14ac:dyDescent="0.2">
      <c r="A2843" s="68">
        <v>43200</v>
      </c>
      <c r="B2843" s="67">
        <v>3.37</v>
      </c>
    </row>
    <row r="2844" spans="1:2" x14ac:dyDescent="0.2">
      <c r="A2844" s="68">
        <v>43201</v>
      </c>
      <c r="B2844" s="67">
        <v>3.36</v>
      </c>
    </row>
    <row r="2845" spans="1:2" x14ac:dyDescent="0.2">
      <c r="A2845" s="68">
        <v>43202</v>
      </c>
      <c r="B2845" s="67">
        <v>3.4</v>
      </c>
    </row>
    <row r="2846" spans="1:2" x14ac:dyDescent="0.2">
      <c r="A2846" s="68">
        <v>43203</v>
      </c>
      <c r="B2846" s="67">
        <v>3.4</v>
      </c>
    </row>
    <row r="2847" spans="1:2" x14ac:dyDescent="0.2">
      <c r="A2847" s="68">
        <v>43206</v>
      </c>
      <c r="B2847" s="67">
        <v>3.39</v>
      </c>
    </row>
    <row r="2848" spans="1:2" x14ac:dyDescent="0.2">
      <c r="A2848" s="68">
        <v>43207</v>
      </c>
      <c r="B2848" s="67">
        <v>3.38</v>
      </c>
    </row>
    <row r="2849" spans="1:2" x14ac:dyDescent="0.2">
      <c r="A2849" s="68">
        <v>43208</v>
      </c>
      <c r="B2849" s="67">
        <v>3.43</v>
      </c>
    </row>
    <row r="2850" spans="1:2" x14ac:dyDescent="0.2">
      <c r="A2850" s="68">
        <v>43209</v>
      </c>
      <c r="B2850" s="67">
        <v>3.48</v>
      </c>
    </row>
    <row r="2851" spans="1:2" x14ac:dyDescent="0.2">
      <c r="A2851" s="68">
        <v>43210</v>
      </c>
      <c r="B2851" s="67">
        <v>3.5</v>
      </c>
    </row>
    <row r="2852" spans="1:2" x14ac:dyDescent="0.2">
      <c r="A2852" s="68">
        <v>43213</v>
      </c>
      <c r="B2852" s="67">
        <v>3.52</v>
      </c>
    </row>
    <row r="2853" spans="1:2" x14ac:dyDescent="0.2">
      <c r="A2853" s="68">
        <v>43214</v>
      </c>
      <c r="B2853" s="67">
        <v>3.54</v>
      </c>
    </row>
    <row r="2854" spans="1:2" x14ac:dyDescent="0.2">
      <c r="A2854" s="68">
        <v>43215</v>
      </c>
      <c r="B2854" s="67">
        <v>3.58</v>
      </c>
    </row>
    <row r="2855" spans="1:2" x14ac:dyDescent="0.2">
      <c r="A2855" s="68">
        <v>43216</v>
      </c>
      <c r="B2855" s="67">
        <v>3.56</v>
      </c>
    </row>
    <row r="2856" spans="1:2" x14ac:dyDescent="0.2">
      <c r="A2856" s="68">
        <v>43217</v>
      </c>
      <c r="B2856" s="67">
        <v>3.52</v>
      </c>
    </row>
    <row r="2857" spans="1:2" x14ac:dyDescent="0.2">
      <c r="A2857" s="68">
        <v>43220</v>
      </c>
      <c r="B2857" s="67">
        <v>3.51</v>
      </c>
    </row>
    <row r="2858" spans="1:2" x14ac:dyDescent="0.2">
      <c r="A2858" s="68">
        <v>43221</v>
      </c>
      <c r="B2858" s="67">
        <v>3.56</v>
      </c>
    </row>
    <row r="2859" spans="1:2" x14ac:dyDescent="0.2">
      <c r="A2859" s="68">
        <v>43222</v>
      </c>
      <c r="B2859" s="67">
        <v>3.54</v>
      </c>
    </row>
    <row r="2860" spans="1:2" x14ac:dyDescent="0.2">
      <c r="A2860" s="68">
        <v>43223</v>
      </c>
      <c r="B2860" s="67">
        <v>3.53</v>
      </c>
    </row>
    <row r="2861" spans="1:2" x14ac:dyDescent="0.2">
      <c r="A2861" s="68">
        <v>43224</v>
      </c>
      <c r="B2861" s="67">
        <v>3.53</v>
      </c>
    </row>
    <row r="2862" spans="1:2" x14ac:dyDescent="0.2">
      <c r="A2862" s="68">
        <v>43227</v>
      </c>
      <c r="B2862" s="67">
        <v>3.54</v>
      </c>
    </row>
    <row r="2863" spans="1:2" x14ac:dyDescent="0.2">
      <c r="A2863" s="68">
        <v>43228</v>
      </c>
      <c r="B2863" s="67">
        <v>3.55</v>
      </c>
    </row>
    <row r="2864" spans="1:2" x14ac:dyDescent="0.2">
      <c r="A2864" s="68">
        <v>43229</v>
      </c>
      <c r="B2864" s="67">
        <v>3.57</v>
      </c>
    </row>
    <row r="2865" spans="1:2" x14ac:dyDescent="0.2">
      <c r="A2865" s="68">
        <v>43230</v>
      </c>
      <c r="B2865" s="67">
        <v>3.54</v>
      </c>
    </row>
    <row r="2866" spans="1:2" x14ac:dyDescent="0.2">
      <c r="A2866" s="68">
        <v>43231</v>
      </c>
      <c r="B2866" s="67">
        <v>3.52</v>
      </c>
    </row>
    <row r="2867" spans="1:2" x14ac:dyDescent="0.2">
      <c r="A2867" s="68">
        <v>43234</v>
      </c>
      <c r="B2867" s="67">
        <v>3.53</v>
      </c>
    </row>
    <row r="2868" spans="1:2" x14ac:dyDescent="0.2">
      <c r="A2868" s="68">
        <v>43235</v>
      </c>
      <c r="B2868" s="67">
        <v>3.6</v>
      </c>
    </row>
    <row r="2869" spans="1:2" x14ac:dyDescent="0.2">
      <c r="A2869" s="68">
        <v>43236</v>
      </c>
      <c r="B2869" s="67">
        <v>3.62</v>
      </c>
    </row>
    <row r="2870" spans="1:2" x14ac:dyDescent="0.2">
      <c r="A2870" s="68">
        <v>43237</v>
      </c>
      <c r="B2870" s="67">
        <v>3.62</v>
      </c>
    </row>
    <row r="2871" spans="1:2" x14ac:dyDescent="0.2">
      <c r="A2871" s="68">
        <v>43238</v>
      </c>
      <c r="B2871" s="67">
        <v>3.58</v>
      </c>
    </row>
    <row r="2872" spans="1:2" x14ac:dyDescent="0.2">
      <c r="A2872" s="68">
        <v>43241</v>
      </c>
      <c r="B2872" s="67">
        <v>3.59</v>
      </c>
    </row>
    <row r="2873" spans="1:2" x14ac:dyDescent="0.2">
      <c r="A2873" s="68">
        <v>43242</v>
      </c>
      <c r="B2873" s="67">
        <v>3.59</v>
      </c>
    </row>
    <row r="2874" spans="1:2" x14ac:dyDescent="0.2">
      <c r="A2874" s="68">
        <v>43243</v>
      </c>
      <c r="B2874" s="67">
        <v>3.54</v>
      </c>
    </row>
    <row r="2875" spans="1:2" x14ac:dyDescent="0.2">
      <c r="A2875" s="68">
        <v>43244</v>
      </c>
      <c r="B2875" s="67">
        <v>3.51</v>
      </c>
    </row>
    <row r="2876" spans="1:2" x14ac:dyDescent="0.2">
      <c r="A2876" s="68">
        <v>43245</v>
      </c>
      <c r="B2876" s="67">
        <v>3.48</v>
      </c>
    </row>
    <row r="2877" spans="1:2" x14ac:dyDescent="0.2">
      <c r="A2877" s="68">
        <v>43248</v>
      </c>
      <c r="B2877" s="67">
        <v>3.48</v>
      </c>
    </row>
    <row r="2878" spans="1:2" x14ac:dyDescent="0.2">
      <c r="A2878" s="68">
        <v>43249</v>
      </c>
      <c r="B2878" s="67">
        <v>3.36</v>
      </c>
    </row>
    <row r="2879" spans="1:2" x14ac:dyDescent="0.2">
      <c r="A2879" s="68">
        <v>43250</v>
      </c>
      <c r="B2879" s="67">
        <v>3.43</v>
      </c>
    </row>
    <row r="2880" spans="1:2" x14ac:dyDescent="0.2">
      <c r="A2880" s="68">
        <v>43251</v>
      </c>
      <c r="B2880" s="67">
        <v>3.41</v>
      </c>
    </row>
    <row r="2881" spans="1:2" x14ac:dyDescent="0.2">
      <c r="A2881" s="68">
        <v>43252</v>
      </c>
      <c r="B2881" s="67">
        <v>3.47</v>
      </c>
    </row>
    <row r="2882" spans="1:2" x14ac:dyDescent="0.2">
      <c r="A2882" s="68">
        <v>43255</v>
      </c>
      <c r="B2882" s="67">
        <v>3.5</v>
      </c>
    </row>
    <row r="2883" spans="1:2" x14ac:dyDescent="0.2">
      <c r="A2883" s="68">
        <v>43256</v>
      </c>
      <c r="B2883" s="67">
        <v>3.49</v>
      </c>
    </row>
    <row r="2884" spans="1:2" x14ac:dyDescent="0.2">
      <c r="A2884" s="68">
        <v>43257</v>
      </c>
      <c r="B2884" s="67">
        <v>3.54</v>
      </c>
    </row>
    <row r="2885" spans="1:2" x14ac:dyDescent="0.2">
      <c r="A2885" s="68">
        <v>43258</v>
      </c>
      <c r="B2885" s="67">
        <v>3.51</v>
      </c>
    </row>
    <row r="2886" spans="1:2" x14ac:dyDescent="0.2">
      <c r="A2886" s="68">
        <v>43259</v>
      </c>
      <c r="B2886" s="67">
        <v>3.51</v>
      </c>
    </row>
    <row r="2887" spans="1:2" x14ac:dyDescent="0.2">
      <c r="A2887" s="68">
        <v>43262</v>
      </c>
      <c r="B2887" s="67">
        <v>3.53</v>
      </c>
    </row>
    <row r="2888" spans="1:2" x14ac:dyDescent="0.2">
      <c r="A2888" s="68">
        <v>43263</v>
      </c>
      <c r="B2888" s="67">
        <v>3.53</v>
      </c>
    </row>
    <row r="2889" spans="1:2" x14ac:dyDescent="0.2">
      <c r="A2889" s="68">
        <v>43264</v>
      </c>
      <c r="B2889" s="67">
        <v>3.55</v>
      </c>
    </row>
    <row r="2890" spans="1:2" x14ac:dyDescent="0.2">
      <c r="A2890" s="68">
        <v>43265</v>
      </c>
      <c r="B2890" s="67">
        <v>3.52</v>
      </c>
    </row>
    <row r="2891" spans="1:2" x14ac:dyDescent="0.2">
      <c r="A2891" s="68">
        <v>43266</v>
      </c>
      <c r="B2891" s="67">
        <v>3.5</v>
      </c>
    </row>
    <row r="2892" spans="1:2" x14ac:dyDescent="0.2">
      <c r="A2892" s="68">
        <v>43269</v>
      </c>
      <c r="B2892" s="67">
        <v>3.51</v>
      </c>
    </row>
    <row r="2893" spans="1:2" x14ac:dyDescent="0.2">
      <c r="A2893" s="68">
        <v>43270</v>
      </c>
      <c r="B2893" s="67">
        <v>3.5</v>
      </c>
    </row>
    <row r="2894" spans="1:2" x14ac:dyDescent="0.2">
      <c r="A2894" s="68">
        <v>43271</v>
      </c>
      <c r="B2894" s="67">
        <v>3.53</v>
      </c>
    </row>
    <row r="2895" spans="1:2" x14ac:dyDescent="0.2">
      <c r="A2895" s="68">
        <v>43272</v>
      </c>
      <c r="B2895" s="67">
        <v>3.53</v>
      </c>
    </row>
    <row r="2896" spans="1:2" x14ac:dyDescent="0.2">
      <c r="A2896" s="68">
        <v>43273</v>
      </c>
      <c r="B2896" s="67">
        <v>3.54</v>
      </c>
    </row>
    <row r="2897" spans="1:2" x14ac:dyDescent="0.2">
      <c r="A2897" s="68">
        <v>43276</v>
      </c>
      <c r="B2897" s="67">
        <v>3.53</v>
      </c>
    </row>
    <row r="2898" spans="1:2" x14ac:dyDescent="0.2">
      <c r="A2898" s="68">
        <v>43277</v>
      </c>
      <c r="B2898" s="67">
        <v>3.53</v>
      </c>
    </row>
    <row r="2899" spans="1:2" x14ac:dyDescent="0.2">
      <c r="A2899" s="68">
        <v>43278</v>
      </c>
      <c r="B2899" s="67">
        <v>3.47</v>
      </c>
    </row>
    <row r="2900" spans="1:2" x14ac:dyDescent="0.2">
      <c r="A2900" s="68">
        <v>43279</v>
      </c>
      <c r="B2900" s="67">
        <v>3.49</v>
      </c>
    </row>
    <row r="2901" spans="1:2" x14ac:dyDescent="0.2">
      <c r="A2901" s="68">
        <v>43280</v>
      </c>
      <c r="B2901" s="67">
        <v>3.49</v>
      </c>
    </row>
    <row r="2902" spans="1:2" x14ac:dyDescent="0.2">
      <c r="A2902" s="68">
        <v>43281</v>
      </c>
      <c r="B2902" s="67">
        <v>3.51</v>
      </c>
    </row>
    <row r="2903" spans="1:2" x14ac:dyDescent="0.2">
      <c r="A2903" s="68">
        <v>43283</v>
      </c>
      <c r="B2903" s="67">
        <v>3.53</v>
      </c>
    </row>
    <row r="2904" spans="1:2" x14ac:dyDescent="0.2">
      <c r="A2904" s="68">
        <v>43284</v>
      </c>
      <c r="B2904" s="67">
        <v>3.49</v>
      </c>
    </row>
    <row r="2905" spans="1:2" x14ac:dyDescent="0.2">
      <c r="A2905" s="68">
        <v>43285</v>
      </c>
      <c r="B2905" s="67">
        <v>3.49</v>
      </c>
    </row>
    <row r="2906" spans="1:2" x14ac:dyDescent="0.2">
      <c r="A2906" s="68">
        <v>43286</v>
      </c>
      <c r="B2906" s="67">
        <v>3.48</v>
      </c>
    </row>
    <row r="2907" spans="1:2" x14ac:dyDescent="0.2">
      <c r="A2907" s="68">
        <v>43287</v>
      </c>
      <c r="B2907" s="67">
        <v>3.46</v>
      </c>
    </row>
    <row r="2908" spans="1:2" x14ac:dyDescent="0.2">
      <c r="A2908" s="68">
        <v>43290</v>
      </c>
      <c r="B2908" s="67">
        <v>3.48</v>
      </c>
    </row>
    <row r="2909" spans="1:2" x14ac:dyDescent="0.2">
      <c r="A2909" s="68">
        <v>43291</v>
      </c>
      <c r="B2909" s="67">
        <v>3.48</v>
      </c>
    </row>
    <row r="2910" spans="1:2" x14ac:dyDescent="0.2">
      <c r="A2910" s="68">
        <v>43292</v>
      </c>
      <c r="B2910" s="67">
        <v>3.46</v>
      </c>
    </row>
    <row r="2911" spans="1:2" x14ac:dyDescent="0.2">
      <c r="A2911" s="68">
        <v>43293</v>
      </c>
      <c r="B2911" s="67">
        <v>3.46</v>
      </c>
    </row>
    <row r="2912" spans="1:2" x14ac:dyDescent="0.2">
      <c r="A2912" s="68">
        <v>43294</v>
      </c>
      <c r="B2912" s="67">
        <v>3.43</v>
      </c>
    </row>
    <row r="2913" spans="1:2" x14ac:dyDescent="0.2">
      <c r="A2913" s="68">
        <v>43297</v>
      </c>
      <c r="B2913" s="67">
        <v>3.45</v>
      </c>
    </row>
    <row r="2914" spans="1:2" x14ac:dyDescent="0.2">
      <c r="A2914" s="68">
        <v>43298</v>
      </c>
      <c r="B2914" s="67">
        <v>3.46</v>
      </c>
    </row>
    <row r="2915" spans="1:2" x14ac:dyDescent="0.2">
      <c r="A2915" s="68">
        <v>43299</v>
      </c>
      <c r="B2915" s="67">
        <v>3.47</v>
      </c>
    </row>
    <row r="2916" spans="1:2" x14ac:dyDescent="0.2">
      <c r="A2916" s="68">
        <v>43300</v>
      </c>
      <c r="B2916" s="67">
        <v>3.44</v>
      </c>
    </row>
    <row r="2917" spans="1:2" x14ac:dyDescent="0.2">
      <c r="A2917" s="68">
        <v>43301</v>
      </c>
      <c r="B2917" s="67">
        <v>3.48</v>
      </c>
    </row>
    <row r="2918" spans="1:2" x14ac:dyDescent="0.2">
      <c r="A2918" s="68">
        <v>43304</v>
      </c>
      <c r="B2918" s="67">
        <v>3.55</v>
      </c>
    </row>
    <row r="2919" spans="1:2" x14ac:dyDescent="0.2">
      <c r="A2919" s="68">
        <v>43305</v>
      </c>
      <c r="B2919" s="67">
        <v>3.51</v>
      </c>
    </row>
    <row r="2920" spans="1:2" x14ac:dyDescent="0.2">
      <c r="A2920" s="68">
        <v>43306</v>
      </c>
      <c r="B2920" s="67">
        <v>3.5</v>
      </c>
    </row>
    <row r="2921" spans="1:2" x14ac:dyDescent="0.2">
      <c r="A2921" s="68">
        <v>43307</v>
      </c>
      <c r="B2921" s="67">
        <v>3.53</v>
      </c>
    </row>
    <row r="2922" spans="1:2" x14ac:dyDescent="0.2">
      <c r="A2922" s="68">
        <v>43308</v>
      </c>
      <c r="B2922" s="67">
        <v>3.51</v>
      </c>
    </row>
    <row r="2923" spans="1:2" x14ac:dyDescent="0.2">
      <c r="A2923" s="68">
        <v>43311</v>
      </c>
      <c r="B2923" s="67">
        <v>3.52</v>
      </c>
    </row>
    <row r="2924" spans="1:2" x14ac:dyDescent="0.2">
      <c r="A2924" s="68">
        <v>43312</v>
      </c>
      <c r="B2924" s="67">
        <v>3.51</v>
      </c>
    </row>
    <row r="2925" spans="1:2" x14ac:dyDescent="0.2">
      <c r="A2925" s="68">
        <v>43313</v>
      </c>
      <c r="B2925" s="67">
        <v>3.54</v>
      </c>
    </row>
    <row r="2926" spans="1:2" x14ac:dyDescent="0.2">
      <c r="A2926" s="68">
        <v>43314</v>
      </c>
      <c r="B2926" s="67">
        <v>3.53</v>
      </c>
    </row>
    <row r="2927" spans="1:2" x14ac:dyDescent="0.2">
      <c r="A2927" s="68">
        <v>43315</v>
      </c>
      <c r="B2927" s="67">
        <v>3.5</v>
      </c>
    </row>
    <row r="2928" spans="1:2" x14ac:dyDescent="0.2">
      <c r="A2928" s="68">
        <v>43318</v>
      </c>
      <c r="B2928" s="67">
        <v>3.47</v>
      </c>
    </row>
    <row r="2929" spans="1:2" x14ac:dyDescent="0.2">
      <c r="A2929" s="68">
        <v>43319</v>
      </c>
      <c r="B2929" s="67">
        <v>3.49</v>
      </c>
    </row>
    <row r="2930" spans="1:2" x14ac:dyDescent="0.2">
      <c r="A2930" s="68">
        <v>43320</v>
      </c>
      <c r="B2930" s="67">
        <v>3.5</v>
      </c>
    </row>
    <row r="2931" spans="1:2" x14ac:dyDescent="0.2">
      <c r="A2931" s="68">
        <v>43321</v>
      </c>
      <c r="B2931" s="67">
        <v>3.48</v>
      </c>
    </row>
    <row r="2932" spans="1:2" x14ac:dyDescent="0.2">
      <c r="A2932" s="68">
        <v>43322</v>
      </c>
      <c r="B2932" s="67">
        <v>3.44</v>
      </c>
    </row>
    <row r="2933" spans="1:2" x14ac:dyDescent="0.2">
      <c r="A2933" s="68">
        <v>43325</v>
      </c>
      <c r="B2933" s="67">
        <v>3.46</v>
      </c>
    </row>
    <row r="2934" spans="1:2" x14ac:dyDescent="0.2">
      <c r="A2934" s="68">
        <v>43326</v>
      </c>
      <c r="B2934" s="67">
        <v>3.47</v>
      </c>
    </row>
    <row r="2935" spans="1:2" x14ac:dyDescent="0.2">
      <c r="A2935" s="68">
        <v>43327</v>
      </c>
      <c r="B2935" s="67">
        <v>3.44</v>
      </c>
    </row>
    <row r="2936" spans="1:2" x14ac:dyDescent="0.2">
      <c r="A2936" s="68">
        <v>43328</v>
      </c>
      <c r="B2936" s="67">
        <v>3.44</v>
      </c>
    </row>
    <row r="2937" spans="1:2" x14ac:dyDescent="0.2">
      <c r="A2937" s="68">
        <v>43329</v>
      </c>
      <c r="B2937" s="67">
        <v>3.44</v>
      </c>
    </row>
    <row r="2938" spans="1:2" x14ac:dyDescent="0.2">
      <c r="A2938" s="68">
        <v>43332</v>
      </c>
      <c r="B2938" s="67">
        <v>3.39</v>
      </c>
    </row>
    <row r="2939" spans="1:2" x14ac:dyDescent="0.2">
      <c r="A2939" s="68">
        <v>43333</v>
      </c>
      <c r="B2939" s="67">
        <v>3.41</v>
      </c>
    </row>
    <row r="2940" spans="1:2" x14ac:dyDescent="0.2">
      <c r="A2940" s="68">
        <v>43334</v>
      </c>
      <c r="B2940" s="67">
        <v>3.4</v>
      </c>
    </row>
    <row r="2941" spans="1:2" x14ac:dyDescent="0.2">
      <c r="A2941" s="68">
        <v>43335</v>
      </c>
      <c r="B2941" s="67">
        <v>3.4</v>
      </c>
    </row>
    <row r="2942" spans="1:2" x14ac:dyDescent="0.2">
      <c r="A2942" s="68">
        <v>43336</v>
      </c>
      <c r="B2942" s="67">
        <v>3.41</v>
      </c>
    </row>
    <row r="2943" spans="1:2" x14ac:dyDescent="0.2">
      <c r="A2943" s="68">
        <v>43339</v>
      </c>
      <c r="B2943" s="67">
        <v>3.43</v>
      </c>
    </row>
    <row r="2944" spans="1:2" x14ac:dyDescent="0.2">
      <c r="A2944" s="68">
        <v>43340</v>
      </c>
      <c r="B2944" s="67">
        <v>3.46</v>
      </c>
    </row>
    <row r="2945" spans="1:2" x14ac:dyDescent="0.2">
      <c r="A2945" s="68">
        <v>43341</v>
      </c>
      <c r="B2945" s="67">
        <v>3.45</v>
      </c>
    </row>
    <row r="2946" spans="1:2" x14ac:dyDescent="0.2">
      <c r="A2946" s="68">
        <v>43342</v>
      </c>
      <c r="B2946" s="67">
        <v>3.45</v>
      </c>
    </row>
    <row r="2947" spans="1:2" x14ac:dyDescent="0.2">
      <c r="A2947" s="68">
        <v>43343</v>
      </c>
      <c r="B2947" s="67">
        <v>3.49</v>
      </c>
    </row>
    <row r="2948" spans="1:2" x14ac:dyDescent="0.2">
      <c r="A2948" s="68">
        <v>43346</v>
      </c>
      <c r="B2948" s="67">
        <v>3.49</v>
      </c>
    </row>
    <row r="2949" spans="1:2" x14ac:dyDescent="0.2">
      <c r="A2949" s="68">
        <v>43347</v>
      </c>
      <c r="B2949" s="67">
        <v>3.54</v>
      </c>
    </row>
    <row r="2950" spans="1:2" x14ac:dyDescent="0.2">
      <c r="A2950" s="68">
        <v>43348</v>
      </c>
      <c r="B2950" s="67">
        <v>3.53</v>
      </c>
    </row>
    <row r="2951" spans="1:2" x14ac:dyDescent="0.2">
      <c r="A2951" s="68">
        <v>43349</v>
      </c>
      <c r="B2951" s="67">
        <v>3.51</v>
      </c>
    </row>
    <row r="2952" spans="1:2" x14ac:dyDescent="0.2">
      <c r="A2952" s="68">
        <v>43350</v>
      </c>
      <c r="B2952" s="67">
        <v>3.56</v>
      </c>
    </row>
    <row r="2953" spans="1:2" x14ac:dyDescent="0.2">
      <c r="A2953" s="68">
        <v>43353</v>
      </c>
      <c r="B2953" s="67">
        <v>3.55</v>
      </c>
    </row>
    <row r="2954" spans="1:2" x14ac:dyDescent="0.2">
      <c r="A2954" s="68">
        <v>43354</v>
      </c>
      <c r="B2954" s="67">
        <v>3.58</v>
      </c>
    </row>
    <row r="2955" spans="1:2" x14ac:dyDescent="0.2">
      <c r="A2955" s="68">
        <v>43355</v>
      </c>
      <c r="B2955" s="67">
        <v>3.55</v>
      </c>
    </row>
    <row r="2956" spans="1:2" x14ac:dyDescent="0.2">
      <c r="A2956" s="68">
        <v>43356</v>
      </c>
      <c r="B2956" s="67">
        <v>3.54</v>
      </c>
    </row>
    <row r="2957" spans="1:2" x14ac:dyDescent="0.2">
      <c r="A2957" s="68">
        <v>43357</v>
      </c>
      <c r="B2957" s="67">
        <v>3.56</v>
      </c>
    </row>
    <row r="2958" spans="1:2" x14ac:dyDescent="0.2">
      <c r="A2958" s="68">
        <v>43360</v>
      </c>
      <c r="B2958" s="67">
        <v>3.56</v>
      </c>
    </row>
    <row r="2959" spans="1:2" x14ac:dyDescent="0.2">
      <c r="A2959" s="68">
        <v>43361</v>
      </c>
      <c r="B2959" s="67">
        <v>3.6</v>
      </c>
    </row>
    <row r="2960" spans="1:2" x14ac:dyDescent="0.2">
      <c r="A2960" s="68">
        <v>43362</v>
      </c>
      <c r="B2960" s="67">
        <v>3.63</v>
      </c>
    </row>
    <row r="2961" spans="1:2" x14ac:dyDescent="0.2">
      <c r="A2961" s="68">
        <v>43363</v>
      </c>
      <c r="B2961" s="67">
        <v>3.61</v>
      </c>
    </row>
    <row r="2962" spans="1:2" x14ac:dyDescent="0.2">
      <c r="A2962" s="68">
        <v>43364</v>
      </c>
      <c r="B2962" s="67">
        <v>3.61</v>
      </c>
    </row>
    <row r="2963" spans="1:2" x14ac:dyDescent="0.2">
      <c r="A2963" s="68">
        <v>43367</v>
      </c>
      <c r="B2963" s="67">
        <v>3.62</v>
      </c>
    </row>
    <row r="2964" spans="1:2" x14ac:dyDescent="0.2">
      <c r="A2964" s="68">
        <v>43368</v>
      </c>
      <c r="B2964" s="67">
        <v>3.64</v>
      </c>
    </row>
    <row r="2965" spans="1:2" x14ac:dyDescent="0.2">
      <c r="A2965" s="68">
        <v>43369</v>
      </c>
      <c r="B2965" s="67">
        <v>3.61</v>
      </c>
    </row>
    <row r="2966" spans="1:2" x14ac:dyDescent="0.2">
      <c r="A2966" s="68">
        <v>43370</v>
      </c>
      <c r="B2966" s="67">
        <v>3.6</v>
      </c>
    </row>
    <row r="2967" spans="1:2" x14ac:dyDescent="0.2">
      <c r="A2967" s="68">
        <v>43371</v>
      </c>
      <c r="B2967" s="67">
        <v>3.6</v>
      </c>
    </row>
    <row r="2968" spans="1:2" x14ac:dyDescent="0.2">
      <c r="A2968" s="68">
        <v>43373</v>
      </c>
      <c r="B2968" s="67">
        <v>3.61</v>
      </c>
    </row>
    <row r="2969" spans="1:2" x14ac:dyDescent="0.2">
      <c r="A2969" s="68">
        <v>43374</v>
      </c>
      <c r="B2969" s="67">
        <v>3.63</v>
      </c>
    </row>
    <row r="2970" spans="1:2" x14ac:dyDescent="0.2">
      <c r="A2970" s="68">
        <v>43375</v>
      </c>
      <c r="B2970" s="67">
        <v>3.61</v>
      </c>
    </row>
    <row r="2971" spans="1:2" x14ac:dyDescent="0.2">
      <c r="A2971" s="68">
        <v>43376</v>
      </c>
      <c r="B2971" s="67">
        <v>3.69</v>
      </c>
    </row>
    <row r="2972" spans="1:2" x14ac:dyDescent="0.2">
      <c r="A2972" s="68">
        <v>43377</v>
      </c>
      <c r="B2972" s="67">
        <v>3.73</v>
      </c>
    </row>
    <row r="2973" spans="1:2" x14ac:dyDescent="0.2">
      <c r="A2973" s="68">
        <v>43378</v>
      </c>
      <c r="B2973" s="67">
        <v>3.77</v>
      </c>
    </row>
    <row r="2974" spans="1:2" x14ac:dyDescent="0.2">
      <c r="A2974" s="68">
        <v>43381</v>
      </c>
      <c r="B2974" s="67">
        <v>3.77</v>
      </c>
    </row>
    <row r="2975" spans="1:2" x14ac:dyDescent="0.2">
      <c r="A2975" s="68">
        <v>43382</v>
      </c>
      <c r="B2975" s="67">
        <v>3.75</v>
      </c>
    </row>
    <row r="2976" spans="1:2" x14ac:dyDescent="0.2">
      <c r="A2976" s="68">
        <v>43383</v>
      </c>
      <c r="B2976" s="67">
        <v>3.75</v>
      </c>
    </row>
    <row r="2977" spans="1:2" x14ac:dyDescent="0.2">
      <c r="A2977" s="68">
        <v>43384</v>
      </c>
      <c r="B2977" s="67">
        <v>3.71</v>
      </c>
    </row>
    <row r="2978" spans="1:2" x14ac:dyDescent="0.2">
      <c r="A2978" s="68">
        <v>43385</v>
      </c>
      <c r="B2978" s="67">
        <v>3.71</v>
      </c>
    </row>
    <row r="2979" spans="1:2" x14ac:dyDescent="0.2">
      <c r="A2979" s="68">
        <v>43388</v>
      </c>
      <c r="B2979" s="67">
        <v>3.73</v>
      </c>
    </row>
    <row r="2980" spans="1:2" x14ac:dyDescent="0.2">
      <c r="A2980" s="68">
        <v>43389</v>
      </c>
      <c r="B2980" s="67">
        <v>3.72</v>
      </c>
    </row>
    <row r="2981" spans="1:2" x14ac:dyDescent="0.2">
      <c r="A2981" s="68">
        <v>43390</v>
      </c>
      <c r="B2981" s="67">
        <v>3.75</v>
      </c>
    </row>
    <row r="2982" spans="1:2" x14ac:dyDescent="0.2">
      <c r="A2982" s="68">
        <v>43391</v>
      </c>
      <c r="B2982" s="67">
        <v>3.75</v>
      </c>
    </row>
    <row r="2983" spans="1:2" x14ac:dyDescent="0.2">
      <c r="A2983" s="68">
        <v>43392</v>
      </c>
      <c r="B2983" s="67">
        <v>3.78</v>
      </c>
    </row>
    <row r="2984" spans="1:2" x14ac:dyDescent="0.2">
      <c r="A2984" s="68">
        <v>43395</v>
      </c>
      <c r="B2984" s="67">
        <v>3.78</v>
      </c>
    </row>
    <row r="2985" spans="1:2" x14ac:dyDescent="0.2">
      <c r="A2985" s="68">
        <v>43396</v>
      </c>
      <c r="B2985" s="67">
        <v>3.78</v>
      </c>
    </row>
    <row r="2986" spans="1:2" x14ac:dyDescent="0.2">
      <c r="A2986" s="68">
        <v>43397</v>
      </c>
      <c r="B2986" s="67">
        <v>3.73</v>
      </c>
    </row>
    <row r="2987" spans="1:2" x14ac:dyDescent="0.2">
      <c r="A2987" s="68">
        <v>43398</v>
      </c>
      <c r="B2987" s="67">
        <v>3.76</v>
      </c>
    </row>
    <row r="2988" spans="1:2" x14ac:dyDescent="0.2">
      <c r="A2988" s="68">
        <v>43399</v>
      </c>
      <c r="B2988" s="67">
        <v>3.72</v>
      </c>
    </row>
    <row r="2989" spans="1:2" x14ac:dyDescent="0.2">
      <c r="A2989" s="68">
        <v>43402</v>
      </c>
      <c r="B2989" s="67">
        <v>3.73</v>
      </c>
    </row>
    <row r="2990" spans="1:2" x14ac:dyDescent="0.2">
      <c r="A2990" s="68">
        <v>43403</v>
      </c>
      <c r="B2990" s="67">
        <v>3.77</v>
      </c>
    </row>
    <row r="2991" spans="1:2" x14ac:dyDescent="0.2">
      <c r="A2991" s="68">
        <v>43404</v>
      </c>
      <c r="B2991" s="67">
        <v>3.8</v>
      </c>
    </row>
    <row r="2992" spans="1:2" x14ac:dyDescent="0.2">
      <c r="A2992" s="68">
        <v>43405</v>
      </c>
      <c r="B2992" s="67">
        <v>3.79</v>
      </c>
    </row>
    <row r="2993" spans="1:2" x14ac:dyDescent="0.2">
      <c r="A2993" s="68">
        <v>43406</v>
      </c>
      <c r="B2993" s="67">
        <v>3.83</v>
      </c>
    </row>
    <row r="2994" spans="1:2" x14ac:dyDescent="0.2">
      <c r="A2994" s="68">
        <v>43409</v>
      </c>
      <c r="B2994" s="67">
        <v>3.81</v>
      </c>
    </row>
    <row r="2995" spans="1:2" x14ac:dyDescent="0.2">
      <c r="A2995" s="68">
        <v>43410</v>
      </c>
      <c r="B2995" s="67">
        <v>3.81</v>
      </c>
    </row>
    <row r="2996" spans="1:2" x14ac:dyDescent="0.2">
      <c r="A2996" s="68">
        <v>43411</v>
      </c>
      <c r="B2996" s="67">
        <v>3.79</v>
      </c>
    </row>
    <row r="2997" spans="1:2" x14ac:dyDescent="0.2">
      <c r="A2997" s="68">
        <v>43412</v>
      </c>
      <c r="B2997" s="67">
        <v>3.79</v>
      </c>
    </row>
    <row r="2998" spans="1:2" x14ac:dyDescent="0.2">
      <c r="A2998" s="68">
        <v>43413</v>
      </c>
      <c r="B2998" s="67">
        <v>3.76</v>
      </c>
    </row>
    <row r="2999" spans="1:2" x14ac:dyDescent="0.2">
      <c r="A2999" s="68">
        <v>43416</v>
      </c>
      <c r="B2999" s="67">
        <v>3.76</v>
      </c>
    </row>
    <row r="3000" spans="1:2" x14ac:dyDescent="0.2">
      <c r="A3000" s="68">
        <v>43417</v>
      </c>
      <c r="B3000" s="67">
        <v>3.75</v>
      </c>
    </row>
    <row r="3001" spans="1:2" x14ac:dyDescent="0.2">
      <c r="A3001" s="68">
        <v>43418</v>
      </c>
      <c r="B3001" s="67">
        <v>3.74</v>
      </c>
    </row>
    <row r="3002" spans="1:2" x14ac:dyDescent="0.2">
      <c r="A3002" s="68">
        <v>43419</v>
      </c>
      <c r="B3002" s="67">
        <v>3.78</v>
      </c>
    </row>
    <row r="3003" spans="1:2" x14ac:dyDescent="0.2">
      <c r="A3003" s="68">
        <v>43420</v>
      </c>
      <c r="B3003" s="67">
        <v>3.75</v>
      </c>
    </row>
    <row r="3004" spans="1:2" x14ac:dyDescent="0.2">
      <c r="A3004" s="68">
        <v>43423</v>
      </c>
      <c r="B3004" s="67">
        <v>3.75</v>
      </c>
    </row>
    <row r="3005" spans="1:2" x14ac:dyDescent="0.2">
      <c r="A3005" s="68">
        <v>43424</v>
      </c>
      <c r="B3005" s="67">
        <v>3.75</v>
      </c>
    </row>
    <row r="3006" spans="1:2" x14ac:dyDescent="0.2">
      <c r="A3006" s="68">
        <v>43425</v>
      </c>
      <c r="B3006" s="67">
        <v>3.75</v>
      </c>
    </row>
    <row r="3007" spans="1:2" x14ac:dyDescent="0.2">
      <c r="A3007" s="68">
        <v>43426</v>
      </c>
      <c r="B3007" s="67">
        <v>3.75</v>
      </c>
    </row>
    <row r="3008" spans="1:2" x14ac:dyDescent="0.2">
      <c r="A3008" s="68">
        <v>43427</v>
      </c>
      <c r="B3008" s="67">
        <v>3.74</v>
      </c>
    </row>
    <row r="3009" spans="1:2" x14ac:dyDescent="0.2">
      <c r="A3009" s="68">
        <v>43430</v>
      </c>
      <c r="B3009" s="67">
        <v>3.74</v>
      </c>
    </row>
    <row r="3010" spans="1:2" x14ac:dyDescent="0.2">
      <c r="A3010" s="68">
        <v>43431</v>
      </c>
      <c r="B3010" s="67">
        <v>3.75</v>
      </c>
    </row>
    <row r="3011" spans="1:2" x14ac:dyDescent="0.2">
      <c r="A3011" s="68">
        <v>43432</v>
      </c>
      <c r="B3011" s="67">
        <v>3.76</v>
      </c>
    </row>
    <row r="3012" spans="1:2" x14ac:dyDescent="0.2">
      <c r="A3012" s="68">
        <v>43433</v>
      </c>
      <c r="B3012" s="67">
        <v>3.75</v>
      </c>
    </row>
    <row r="3013" spans="1:2" x14ac:dyDescent="0.2">
      <c r="A3013" s="68">
        <v>43434</v>
      </c>
      <c r="B3013" s="67">
        <v>3.77</v>
      </c>
    </row>
    <row r="3014" spans="1:2" x14ac:dyDescent="0.2">
      <c r="A3014" s="68">
        <v>43437</v>
      </c>
      <c r="B3014" s="67">
        <v>3.73</v>
      </c>
    </row>
    <row r="3015" spans="1:2" x14ac:dyDescent="0.2">
      <c r="A3015" s="68">
        <v>43438</v>
      </c>
      <c r="B3015" s="67">
        <v>3.68</v>
      </c>
    </row>
    <row r="3016" spans="1:2" x14ac:dyDescent="0.2">
      <c r="A3016" s="68">
        <v>43439</v>
      </c>
      <c r="B3016" s="67">
        <v>3.68</v>
      </c>
    </row>
    <row r="3017" spans="1:2" x14ac:dyDescent="0.2">
      <c r="A3017" s="68">
        <v>43440</v>
      </c>
      <c r="B3017" s="67">
        <v>3.66</v>
      </c>
    </row>
    <row r="3018" spans="1:2" x14ac:dyDescent="0.2">
      <c r="A3018" s="68">
        <v>43441</v>
      </c>
      <c r="B3018" s="67">
        <v>3.64</v>
      </c>
    </row>
    <row r="3019" spans="1:2" x14ac:dyDescent="0.2">
      <c r="A3019" s="68">
        <v>43444</v>
      </c>
      <c r="B3019" s="67">
        <v>3.65</v>
      </c>
    </row>
    <row r="3020" spans="1:2" x14ac:dyDescent="0.2">
      <c r="A3020" s="68">
        <v>43445</v>
      </c>
      <c r="B3020" s="67">
        <v>3.65</v>
      </c>
    </row>
    <row r="3021" spans="1:2" x14ac:dyDescent="0.2">
      <c r="A3021" s="68">
        <v>43446</v>
      </c>
      <c r="B3021" s="67">
        <v>3.64</v>
      </c>
    </row>
    <row r="3022" spans="1:2" x14ac:dyDescent="0.2">
      <c r="A3022" s="68">
        <v>43447</v>
      </c>
      <c r="B3022" s="67">
        <v>3.63</v>
      </c>
    </row>
    <row r="3023" spans="1:2" x14ac:dyDescent="0.2">
      <c r="A3023" s="68">
        <v>43448</v>
      </c>
      <c r="B3023" s="67">
        <v>3.62</v>
      </c>
    </row>
    <row r="3024" spans="1:2" x14ac:dyDescent="0.2">
      <c r="A3024" s="68">
        <v>43451</v>
      </c>
      <c r="B3024" s="67">
        <v>3.59</v>
      </c>
    </row>
    <row r="3025" spans="1:2" x14ac:dyDescent="0.2">
      <c r="A3025" s="68">
        <v>43452</v>
      </c>
      <c r="B3025" s="67">
        <v>3.55</v>
      </c>
    </row>
    <row r="3026" spans="1:2" x14ac:dyDescent="0.2">
      <c r="A3026" s="68">
        <v>43453</v>
      </c>
      <c r="B3026" s="67">
        <v>3.5</v>
      </c>
    </row>
    <row r="3027" spans="1:2" x14ac:dyDescent="0.2">
      <c r="A3027" s="68">
        <v>43454</v>
      </c>
      <c r="B3027" s="67">
        <v>3.55</v>
      </c>
    </row>
    <row r="3028" spans="1:2" x14ac:dyDescent="0.2">
      <c r="A3028" s="68">
        <v>43455</v>
      </c>
      <c r="B3028" s="67">
        <v>3.56</v>
      </c>
    </row>
    <row r="3029" spans="1:2" x14ac:dyDescent="0.2">
      <c r="A3029" s="68">
        <v>43458</v>
      </c>
      <c r="B3029" s="67">
        <v>3.52</v>
      </c>
    </row>
    <row r="3030" spans="1:2" x14ac:dyDescent="0.2">
      <c r="A3030" s="68">
        <v>43459</v>
      </c>
      <c r="B3030" s="69" t="e">
        <f>NA()</f>
        <v>#N/A</v>
      </c>
    </row>
    <row r="3031" spans="1:2" x14ac:dyDescent="0.2">
      <c r="A3031" s="68">
        <v>43460</v>
      </c>
      <c r="B3031" s="67">
        <v>3.57</v>
      </c>
    </row>
    <row r="3032" spans="1:2" x14ac:dyDescent="0.2">
      <c r="A3032" s="68">
        <v>43461</v>
      </c>
      <c r="B3032" s="67">
        <v>3.55</v>
      </c>
    </row>
    <row r="3033" spans="1:2" x14ac:dyDescent="0.2">
      <c r="A3033" s="68">
        <v>43462</v>
      </c>
      <c r="B3033" s="67">
        <v>3.56</v>
      </c>
    </row>
    <row r="3034" spans="1:2" x14ac:dyDescent="0.2">
      <c r="A3034" s="68">
        <v>43465</v>
      </c>
      <c r="B3034" s="67">
        <v>3.53</v>
      </c>
    </row>
    <row r="3035" spans="1:2" x14ac:dyDescent="0.2">
      <c r="A3035" s="68">
        <v>43466</v>
      </c>
      <c r="B3035" s="69" t="e">
        <f>NA()</f>
        <v>#N/A</v>
      </c>
    </row>
    <row r="3036" spans="1:2" x14ac:dyDescent="0.2">
      <c r="A3036" s="68">
        <v>43467</v>
      </c>
      <c r="B3036" s="67">
        <v>3.5</v>
      </c>
    </row>
    <row r="3037" spans="1:2" x14ac:dyDescent="0.2">
      <c r="A3037" s="68">
        <v>43468</v>
      </c>
      <c r="B3037" s="67">
        <v>3.42</v>
      </c>
    </row>
    <row r="3038" spans="1:2" x14ac:dyDescent="0.2">
      <c r="A3038" s="68">
        <v>43469</v>
      </c>
      <c r="B3038" s="67">
        <v>3.51</v>
      </c>
    </row>
    <row r="3039" spans="1:2" x14ac:dyDescent="0.2">
      <c r="A3039" s="68">
        <v>43472</v>
      </c>
      <c r="B3039" s="67">
        <v>3.5</v>
      </c>
    </row>
    <row r="3040" spans="1:2" x14ac:dyDescent="0.2">
      <c r="A3040" s="68">
        <v>43473</v>
      </c>
      <c r="B3040" s="67">
        <v>3.52</v>
      </c>
    </row>
    <row r="3041" spans="1:2" x14ac:dyDescent="0.2">
      <c r="A3041" s="68">
        <v>43474</v>
      </c>
      <c r="B3041" s="67">
        <v>3.51</v>
      </c>
    </row>
    <row r="3042" spans="1:2" x14ac:dyDescent="0.2">
      <c r="A3042" s="68">
        <v>43475</v>
      </c>
      <c r="B3042" s="67">
        <v>3.52</v>
      </c>
    </row>
    <row r="3043" spans="1:2" x14ac:dyDescent="0.2">
      <c r="A3043" s="68">
        <v>43476</v>
      </c>
      <c r="B3043" s="67">
        <v>3.5</v>
      </c>
    </row>
    <row r="3044" spans="1:2" x14ac:dyDescent="0.2">
      <c r="A3044" s="68">
        <v>43479</v>
      </c>
      <c r="B3044" s="67">
        <v>3.51</v>
      </c>
    </row>
    <row r="3045" spans="1:2" x14ac:dyDescent="0.2">
      <c r="A3045" s="68">
        <v>43480</v>
      </c>
      <c r="B3045" s="67">
        <v>3.51</v>
      </c>
    </row>
    <row r="3046" spans="1:2" x14ac:dyDescent="0.2">
      <c r="A3046" s="68">
        <v>43481</v>
      </c>
      <c r="B3046" s="67">
        <v>3.51</v>
      </c>
    </row>
    <row r="3047" spans="1:2" x14ac:dyDescent="0.2">
      <c r="A3047" s="68">
        <v>43482</v>
      </c>
      <c r="B3047" s="67">
        <v>3.5</v>
      </c>
    </row>
    <row r="3048" spans="1:2" x14ac:dyDescent="0.2">
      <c r="A3048" s="68">
        <v>43483</v>
      </c>
      <c r="B3048" s="67">
        <v>3.5</v>
      </c>
    </row>
    <row r="3049" spans="1:2" x14ac:dyDescent="0.2">
      <c r="A3049" s="68">
        <v>43486</v>
      </c>
      <c r="B3049" s="67">
        <v>3.5</v>
      </c>
    </row>
    <row r="3050" spans="1:2" x14ac:dyDescent="0.2">
      <c r="A3050" s="68">
        <v>43487</v>
      </c>
      <c r="B3050" s="67">
        <v>3.45</v>
      </c>
    </row>
    <row r="3051" spans="1:2" x14ac:dyDescent="0.2">
      <c r="A3051" s="68">
        <v>43488</v>
      </c>
      <c r="B3051" s="67">
        <v>3.45</v>
      </c>
    </row>
    <row r="3052" spans="1:2" x14ac:dyDescent="0.2">
      <c r="A3052" s="68">
        <v>43489</v>
      </c>
      <c r="B3052" s="67">
        <v>3.42</v>
      </c>
    </row>
    <row r="3053" spans="1:2" x14ac:dyDescent="0.2">
      <c r="A3053" s="68">
        <v>43490</v>
      </c>
      <c r="B3053" s="67">
        <v>3.44</v>
      </c>
    </row>
    <row r="3054" spans="1:2" x14ac:dyDescent="0.2">
      <c r="A3054" s="68">
        <v>43493</v>
      </c>
      <c r="B3054" s="67">
        <v>3.43</v>
      </c>
    </row>
    <row r="3055" spans="1:2" x14ac:dyDescent="0.2">
      <c r="A3055" s="68">
        <v>43494</v>
      </c>
      <c r="B3055" s="67">
        <v>3.4</v>
      </c>
    </row>
    <row r="3056" spans="1:2" x14ac:dyDescent="0.2">
      <c r="A3056" s="68">
        <v>43495</v>
      </c>
      <c r="B3056" s="67">
        <v>3.39</v>
      </c>
    </row>
    <row r="3057" spans="1:2" x14ac:dyDescent="0.2">
      <c r="A3057" s="68">
        <v>43496</v>
      </c>
      <c r="B3057" s="67">
        <v>3.33</v>
      </c>
    </row>
    <row r="3058" spans="1:2" x14ac:dyDescent="0.2">
      <c r="A3058" s="68">
        <v>43497</v>
      </c>
      <c r="B3058" s="67">
        <v>3.36</v>
      </c>
    </row>
    <row r="3059" spans="1:2" x14ac:dyDescent="0.2">
      <c r="A3059" s="68">
        <v>43500</v>
      </c>
      <c r="B3059" s="67">
        <v>3.38</v>
      </c>
    </row>
    <row r="3060" spans="1:2" x14ac:dyDescent="0.2">
      <c r="A3060" s="68">
        <v>43501</v>
      </c>
      <c r="B3060" s="67">
        <v>3.35</v>
      </c>
    </row>
    <row r="3061" spans="1:2" x14ac:dyDescent="0.2">
      <c r="A3061" s="68">
        <v>43502</v>
      </c>
      <c r="B3061" s="67">
        <v>3.34</v>
      </c>
    </row>
    <row r="3062" spans="1:2" x14ac:dyDescent="0.2">
      <c r="A3062" s="68">
        <v>43503</v>
      </c>
      <c r="B3062" s="67">
        <v>3.31</v>
      </c>
    </row>
    <row r="3063" spans="1:2" x14ac:dyDescent="0.2">
      <c r="A3063" s="68">
        <v>43504</v>
      </c>
      <c r="B3063" s="67">
        <v>3.3</v>
      </c>
    </row>
    <row r="3064" spans="1:2" x14ac:dyDescent="0.2">
      <c r="A3064" s="68">
        <v>43507</v>
      </c>
      <c r="B3064" s="67">
        <v>3.31</v>
      </c>
    </row>
    <row r="3065" spans="1:2" x14ac:dyDescent="0.2">
      <c r="A3065" s="68">
        <v>43508</v>
      </c>
      <c r="B3065" s="67">
        <v>3.33</v>
      </c>
    </row>
    <row r="3066" spans="1:2" x14ac:dyDescent="0.2">
      <c r="A3066" s="68">
        <v>43509</v>
      </c>
      <c r="B3066" s="67">
        <v>3.34</v>
      </c>
    </row>
    <row r="3067" spans="1:2" x14ac:dyDescent="0.2">
      <c r="A3067" s="68">
        <v>43510</v>
      </c>
      <c r="B3067" s="67">
        <v>3.31</v>
      </c>
    </row>
    <row r="3068" spans="1:2" x14ac:dyDescent="0.2">
      <c r="A3068" s="68">
        <v>43511</v>
      </c>
      <c r="B3068" s="67">
        <v>3.32</v>
      </c>
    </row>
    <row r="3069" spans="1:2" x14ac:dyDescent="0.2">
      <c r="A3069" s="68">
        <v>43514</v>
      </c>
      <c r="B3069" s="67">
        <v>3.32</v>
      </c>
    </row>
    <row r="3070" spans="1:2" x14ac:dyDescent="0.2">
      <c r="A3070" s="68">
        <v>43515</v>
      </c>
      <c r="B3070" s="67">
        <v>3.32</v>
      </c>
    </row>
    <row r="3071" spans="1:2" x14ac:dyDescent="0.2">
      <c r="A3071" s="68">
        <v>43516</v>
      </c>
      <c r="B3071" s="67">
        <v>3.32</v>
      </c>
    </row>
    <row r="3072" spans="1:2" x14ac:dyDescent="0.2">
      <c r="A3072" s="68">
        <v>43517</v>
      </c>
      <c r="B3072" s="67">
        <v>3.36</v>
      </c>
    </row>
    <row r="3073" spans="1:2" x14ac:dyDescent="0.2">
      <c r="A3073" s="68">
        <v>43518</v>
      </c>
      <c r="B3073" s="67">
        <v>3.33</v>
      </c>
    </row>
    <row r="3074" spans="1:2" x14ac:dyDescent="0.2">
      <c r="A3074" s="68">
        <v>43521</v>
      </c>
      <c r="B3074" s="67">
        <v>3.34</v>
      </c>
    </row>
    <row r="3075" spans="1:2" x14ac:dyDescent="0.2">
      <c r="A3075" s="68">
        <v>43522</v>
      </c>
      <c r="B3075" s="67">
        <v>3.32</v>
      </c>
    </row>
    <row r="3076" spans="1:2" x14ac:dyDescent="0.2">
      <c r="A3076" s="68">
        <v>43523</v>
      </c>
      <c r="B3076" s="67">
        <v>3.37</v>
      </c>
    </row>
    <row r="3077" spans="1:2" x14ac:dyDescent="0.2">
      <c r="A3077" s="68">
        <v>43524</v>
      </c>
      <c r="B3077" s="67">
        <v>3.43</v>
      </c>
    </row>
    <row r="3078" spans="1:2" x14ac:dyDescent="0.2">
      <c r="A3078" s="68">
        <v>43525</v>
      </c>
      <c r="B3078" s="67">
        <v>3.45</v>
      </c>
    </row>
    <row r="3079" spans="1:2" x14ac:dyDescent="0.2">
      <c r="A3079" s="68">
        <v>43528</v>
      </c>
      <c r="B3079" s="67">
        <v>3.43</v>
      </c>
    </row>
    <row r="3080" spans="1:2" x14ac:dyDescent="0.2">
      <c r="A3080" s="68">
        <v>43529</v>
      </c>
      <c r="B3080" s="67">
        <v>3.43</v>
      </c>
    </row>
    <row r="3081" spans="1:2" x14ac:dyDescent="0.2">
      <c r="A3081" s="68">
        <v>43530</v>
      </c>
      <c r="B3081" s="67">
        <v>3.41</v>
      </c>
    </row>
    <row r="3082" spans="1:2" x14ac:dyDescent="0.2">
      <c r="A3082" s="68">
        <v>43531</v>
      </c>
      <c r="B3082" s="67">
        <v>3.37</v>
      </c>
    </row>
    <row r="3083" spans="1:2" x14ac:dyDescent="0.2">
      <c r="A3083" s="68">
        <v>43532</v>
      </c>
      <c r="B3083" s="67">
        <v>3.37</v>
      </c>
    </row>
    <row r="3084" spans="1:2" x14ac:dyDescent="0.2">
      <c r="A3084" s="68">
        <v>43535</v>
      </c>
      <c r="B3084" s="67">
        <v>3.38</v>
      </c>
    </row>
    <row r="3085" spans="1:2" x14ac:dyDescent="0.2">
      <c r="A3085" s="68">
        <v>43536</v>
      </c>
      <c r="B3085" s="67">
        <v>3.34</v>
      </c>
    </row>
    <row r="3086" spans="1:2" x14ac:dyDescent="0.2">
      <c r="A3086" s="68">
        <v>43537</v>
      </c>
      <c r="B3086" s="67">
        <v>3.35</v>
      </c>
    </row>
    <row r="3087" spans="1:2" x14ac:dyDescent="0.2">
      <c r="A3087" s="68">
        <v>43538</v>
      </c>
      <c r="B3087" s="67">
        <v>3.37</v>
      </c>
    </row>
    <row r="3088" spans="1:2" x14ac:dyDescent="0.2">
      <c r="A3088" s="68">
        <v>43539</v>
      </c>
      <c r="B3088" s="67">
        <v>3.33</v>
      </c>
    </row>
    <row r="3089" spans="1:2" x14ac:dyDescent="0.2">
      <c r="A3089" s="68">
        <v>43542</v>
      </c>
      <c r="B3089" s="67">
        <v>3.33</v>
      </c>
    </row>
    <row r="3090" spans="1:2" x14ac:dyDescent="0.2">
      <c r="A3090" s="68">
        <v>43543</v>
      </c>
      <c r="B3090" s="67">
        <v>3.35</v>
      </c>
    </row>
    <row r="3091" spans="1:2" x14ac:dyDescent="0.2">
      <c r="A3091" s="68">
        <v>43544</v>
      </c>
      <c r="B3091" s="67">
        <v>3.29</v>
      </c>
    </row>
    <row r="3092" spans="1:2" x14ac:dyDescent="0.2">
      <c r="A3092" s="68">
        <v>43545</v>
      </c>
      <c r="B3092" s="67">
        <v>3.28</v>
      </c>
    </row>
    <row r="3093" spans="1:2" x14ac:dyDescent="0.2">
      <c r="A3093" s="68">
        <v>43546</v>
      </c>
      <c r="B3093" s="67">
        <v>3.2</v>
      </c>
    </row>
    <row r="3094" spans="1:2" x14ac:dyDescent="0.2">
      <c r="A3094" s="68">
        <v>43549</v>
      </c>
      <c r="B3094" s="67">
        <v>3.16</v>
      </c>
    </row>
    <row r="3095" spans="1:2" x14ac:dyDescent="0.2">
      <c r="A3095" s="68">
        <v>43550</v>
      </c>
      <c r="B3095" s="67">
        <v>3.15</v>
      </c>
    </row>
    <row r="3096" spans="1:2" x14ac:dyDescent="0.2">
      <c r="A3096" s="68">
        <v>43551</v>
      </c>
      <c r="B3096" s="67">
        <v>3.13</v>
      </c>
    </row>
    <row r="3097" spans="1:2" x14ac:dyDescent="0.2">
      <c r="A3097" s="68">
        <v>43552</v>
      </c>
      <c r="B3097" s="67">
        <v>3.14</v>
      </c>
    </row>
    <row r="3098" spans="1:2" x14ac:dyDescent="0.2">
      <c r="A3098" s="68">
        <v>43553</v>
      </c>
      <c r="B3098" s="67">
        <v>3.16</v>
      </c>
    </row>
    <row r="3099" spans="1:2" x14ac:dyDescent="0.2">
      <c r="A3099" s="68">
        <v>43555</v>
      </c>
      <c r="B3099" s="67">
        <v>3.16</v>
      </c>
    </row>
    <row r="3100" spans="1:2" x14ac:dyDescent="0.2">
      <c r="A3100" s="68">
        <v>43556</v>
      </c>
      <c r="B3100" s="67">
        <v>3.22</v>
      </c>
    </row>
    <row r="3101" spans="1:2" x14ac:dyDescent="0.2">
      <c r="A3101" s="68">
        <v>43557</v>
      </c>
      <c r="B3101" s="67">
        <v>3.21</v>
      </c>
    </row>
    <row r="3102" spans="1:2" x14ac:dyDescent="0.2">
      <c r="A3102" s="68">
        <v>43558</v>
      </c>
      <c r="B3102" s="67">
        <v>3.24</v>
      </c>
    </row>
    <row r="3103" spans="1:2" x14ac:dyDescent="0.2">
      <c r="A3103" s="68">
        <v>43559</v>
      </c>
      <c r="B3103" s="67">
        <v>3.23</v>
      </c>
    </row>
    <row r="3104" spans="1:2" x14ac:dyDescent="0.2">
      <c r="A3104" s="68">
        <v>43560</v>
      </c>
      <c r="B3104" s="67">
        <v>3.23</v>
      </c>
    </row>
    <row r="3105" spans="1:2" x14ac:dyDescent="0.2">
      <c r="A3105" s="68">
        <v>43563</v>
      </c>
      <c r="B3105" s="67">
        <v>3.24</v>
      </c>
    </row>
    <row r="3106" spans="1:2" x14ac:dyDescent="0.2">
      <c r="A3106" s="68">
        <v>43564</v>
      </c>
      <c r="B3106" s="67">
        <v>3.22</v>
      </c>
    </row>
    <row r="3107" spans="1:2" x14ac:dyDescent="0.2">
      <c r="A3107" s="68">
        <v>43565</v>
      </c>
      <c r="B3107" s="67">
        <v>3.2</v>
      </c>
    </row>
    <row r="3108" spans="1:2" x14ac:dyDescent="0.2">
      <c r="A3108" s="68">
        <v>43566</v>
      </c>
      <c r="B3108" s="67">
        <v>3.22</v>
      </c>
    </row>
    <row r="3109" spans="1:2" x14ac:dyDescent="0.2">
      <c r="A3109" s="68">
        <v>43567</v>
      </c>
      <c r="B3109" s="67">
        <v>3.26</v>
      </c>
    </row>
    <row r="3110" spans="1:2" x14ac:dyDescent="0.2">
      <c r="A3110" s="68">
        <v>43570</v>
      </c>
      <c r="B3110" s="67">
        <v>3.24</v>
      </c>
    </row>
    <row r="3111" spans="1:2" x14ac:dyDescent="0.2">
      <c r="A3111" s="68">
        <v>43571</v>
      </c>
      <c r="B3111" s="67">
        <v>3.28</v>
      </c>
    </row>
    <row r="3112" spans="1:2" x14ac:dyDescent="0.2">
      <c r="A3112" s="68">
        <v>43572</v>
      </c>
      <c r="B3112" s="67">
        <v>3.28</v>
      </c>
    </row>
    <row r="3113" spans="1:2" x14ac:dyDescent="0.2">
      <c r="A3113" s="68">
        <v>43573</v>
      </c>
      <c r="B3113" s="67">
        <v>3.25</v>
      </c>
    </row>
    <row r="3114" spans="1:2" x14ac:dyDescent="0.2">
      <c r="A3114" s="68">
        <v>43574</v>
      </c>
      <c r="B3114" s="69" t="e">
        <f>NA()</f>
        <v>#N/A</v>
      </c>
    </row>
    <row r="3115" spans="1:2" x14ac:dyDescent="0.2">
      <c r="A3115" s="68">
        <v>43577</v>
      </c>
      <c r="B3115" s="67">
        <v>3.28</v>
      </c>
    </row>
    <row r="3116" spans="1:2" x14ac:dyDescent="0.2">
      <c r="A3116" s="68">
        <v>43578</v>
      </c>
      <c r="B3116" s="67">
        <v>3.26</v>
      </c>
    </row>
    <row r="3117" spans="1:2" x14ac:dyDescent="0.2">
      <c r="A3117" s="68">
        <v>43579</v>
      </c>
      <c r="B3117" s="67">
        <v>3.21</v>
      </c>
    </row>
    <row r="3118" spans="1:2" x14ac:dyDescent="0.2">
      <c r="A3118" s="68">
        <v>43580</v>
      </c>
      <c r="B3118" s="67">
        <v>3.23</v>
      </c>
    </row>
    <row r="3119" spans="1:2" x14ac:dyDescent="0.2">
      <c r="A3119" s="68">
        <v>43581</v>
      </c>
      <c r="B3119" s="67">
        <v>3.2</v>
      </c>
    </row>
    <row r="3120" spans="1:2" x14ac:dyDescent="0.2">
      <c r="A3120" s="68">
        <v>43584</v>
      </c>
      <c r="B3120" s="67">
        <v>3.23</v>
      </c>
    </row>
    <row r="3121" spans="1:2" x14ac:dyDescent="0.2">
      <c r="A3121" s="68">
        <v>43585</v>
      </c>
      <c r="B3121" s="67">
        <v>3.21</v>
      </c>
    </row>
    <row r="3122" spans="1:2" x14ac:dyDescent="0.2">
      <c r="A3122" s="68">
        <v>43586</v>
      </c>
      <c r="B3122" s="67">
        <v>3.21</v>
      </c>
    </row>
    <row r="3123" spans="1:2" x14ac:dyDescent="0.2">
      <c r="A3123" s="68">
        <v>43587</v>
      </c>
      <c r="B3123" s="67">
        <v>3.26</v>
      </c>
    </row>
    <row r="3124" spans="1:2" x14ac:dyDescent="0.2">
      <c r="A3124" s="68">
        <v>43588</v>
      </c>
      <c r="B3124" s="67">
        <v>3.24</v>
      </c>
    </row>
    <row r="3125" spans="1:2" x14ac:dyDescent="0.2">
      <c r="A3125" s="68">
        <v>43591</v>
      </c>
      <c r="B3125" s="67">
        <v>3.22</v>
      </c>
    </row>
    <row r="3126" spans="1:2" x14ac:dyDescent="0.2">
      <c r="A3126" s="68">
        <v>43592</v>
      </c>
      <c r="B3126" s="67">
        <v>3.19</v>
      </c>
    </row>
    <row r="3127" spans="1:2" x14ac:dyDescent="0.2">
      <c r="A3127" s="68">
        <v>43593</v>
      </c>
      <c r="B3127" s="67">
        <v>3.22</v>
      </c>
    </row>
    <row r="3128" spans="1:2" x14ac:dyDescent="0.2">
      <c r="A3128" s="68">
        <v>43594</v>
      </c>
      <c r="B3128" s="67">
        <v>3.21</v>
      </c>
    </row>
    <row r="3129" spans="1:2" x14ac:dyDescent="0.2">
      <c r="A3129" s="68">
        <v>43595</v>
      </c>
      <c r="B3129" s="67">
        <v>3.21</v>
      </c>
    </row>
    <row r="3130" spans="1:2" x14ac:dyDescent="0.2">
      <c r="A3130" s="68">
        <v>43598</v>
      </c>
      <c r="B3130" s="67">
        <v>3.19</v>
      </c>
    </row>
    <row r="3131" spans="1:2" x14ac:dyDescent="0.2">
      <c r="A3131" s="68">
        <v>43599</v>
      </c>
      <c r="B3131" s="67">
        <v>3.19</v>
      </c>
    </row>
    <row r="3132" spans="1:2" x14ac:dyDescent="0.2">
      <c r="A3132" s="68">
        <v>43600</v>
      </c>
      <c r="B3132" s="67">
        <v>3.16</v>
      </c>
    </row>
    <row r="3133" spans="1:2" x14ac:dyDescent="0.2">
      <c r="A3133" s="68">
        <v>43601</v>
      </c>
      <c r="B3133" s="67">
        <v>3.17</v>
      </c>
    </row>
    <row r="3134" spans="1:2" x14ac:dyDescent="0.2">
      <c r="A3134" s="68">
        <v>43602</v>
      </c>
      <c r="B3134" s="67">
        <v>3.16</v>
      </c>
    </row>
    <row r="3135" spans="1:2" x14ac:dyDescent="0.2">
      <c r="A3135" s="68">
        <v>43605</v>
      </c>
      <c r="B3135" s="67">
        <v>3.18</v>
      </c>
    </row>
    <row r="3136" spans="1:2" x14ac:dyDescent="0.2">
      <c r="A3136" s="68">
        <v>43606</v>
      </c>
      <c r="B3136" s="67">
        <v>3.2</v>
      </c>
    </row>
    <row r="3137" spans="1:2" x14ac:dyDescent="0.2">
      <c r="A3137" s="68">
        <v>43607</v>
      </c>
      <c r="B3137" s="67">
        <v>3.17</v>
      </c>
    </row>
    <row r="3138" spans="1:2" x14ac:dyDescent="0.2">
      <c r="A3138" s="68">
        <v>43608</v>
      </c>
      <c r="B3138" s="67">
        <v>3.1</v>
      </c>
    </row>
    <row r="3139" spans="1:2" x14ac:dyDescent="0.2">
      <c r="A3139" s="68">
        <v>43609</v>
      </c>
      <c r="B3139" s="67">
        <v>3.13</v>
      </c>
    </row>
    <row r="3140" spans="1:2" x14ac:dyDescent="0.2">
      <c r="A3140" s="68">
        <v>43612</v>
      </c>
      <c r="B3140" s="67">
        <v>3.13</v>
      </c>
    </row>
    <row r="3141" spans="1:2" x14ac:dyDescent="0.2">
      <c r="A3141" s="68">
        <v>43613</v>
      </c>
      <c r="B3141" s="67">
        <v>3.08</v>
      </c>
    </row>
    <row r="3142" spans="1:2" x14ac:dyDescent="0.2">
      <c r="A3142" s="68">
        <v>43614</v>
      </c>
      <c r="B3142" s="67">
        <v>3.07</v>
      </c>
    </row>
    <row r="3143" spans="1:2" x14ac:dyDescent="0.2">
      <c r="A3143" s="68">
        <v>43615</v>
      </c>
      <c r="B3143" s="67">
        <v>3.04</v>
      </c>
    </row>
    <row r="3144" spans="1:2" x14ac:dyDescent="0.2">
      <c r="A3144" s="68">
        <v>43616</v>
      </c>
      <c r="B3144" s="67">
        <v>2.98</v>
      </c>
    </row>
    <row r="3145" spans="1:2" x14ac:dyDescent="0.2">
      <c r="A3145" s="68">
        <v>43619</v>
      </c>
      <c r="B3145" s="67">
        <v>2.93</v>
      </c>
    </row>
    <row r="3146" spans="1:2" x14ac:dyDescent="0.2">
      <c r="A3146" s="68">
        <v>43620</v>
      </c>
      <c r="B3146" s="67">
        <v>2.97</v>
      </c>
    </row>
    <row r="3147" spans="1:2" x14ac:dyDescent="0.2">
      <c r="A3147" s="68">
        <v>43621</v>
      </c>
      <c r="B3147" s="67">
        <v>2.97</v>
      </c>
    </row>
    <row r="3148" spans="1:2" x14ac:dyDescent="0.2">
      <c r="A3148" s="68">
        <v>43622</v>
      </c>
      <c r="B3148" s="67">
        <v>2.97</v>
      </c>
    </row>
    <row r="3149" spans="1:2" x14ac:dyDescent="0.2">
      <c r="A3149" s="68">
        <v>43623</v>
      </c>
      <c r="B3149" s="67">
        <v>2.92</v>
      </c>
    </row>
    <row r="3150" spans="1:2" x14ac:dyDescent="0.2">
      <c r="A3150" s="68">
        <v>43626</v>
      </c>
      <c r="B3150" s="67">
        <v>2.96</v>
      </c>
    </row>
    <row r="3151" spans="1:2" x14ac:dyDescent="0.2">
      <c r="A3151" s="68">
        <v>43627</v>
      </c>
      <c r="B3151" s="67">
        <v>2.95</v>
      </c>
    </row>
    <row r="3152" spans="1:2" x14ac:dyDescent="0.2">
      <c r="A3152" s="68">
        <v>43628</v>
      </c>
      <c r="B3152" s="67">
        <v>2.94</v>
      </c>
    </row>
    <row r="3153" spans="1:2" x14ac:dyDescent="0.2">
      <c r="A3153" s="68">
        <v>43629</v>
      </c>
      <c r="B3153" s="67">
        <v>2.9</v>
      </c>
    </row>
    <row r="3154" spans="1:2" x14ac:dyDescent="0.2">
      <c r="A3154" s="68">
        <v>43630</v>
      </c>
      <c r="B3154" s="67">
        <v>2.91</v>
      </c>
    </row>
    <row r="3155" spans="1:2" x14ac:dyDescent="0.2">
      <c r="A3155" s="68">
        <v>43633</v>
      </c>
      <c r="B3155" s="67">
        <v>2.89</v>
      </c>
    </row>
    <row r="3156" spans="1:2" x14ac:dyDescent="0.2">
      <c r="A3156" s="68">
        <v>43634</v>
      </c>
      <c r="B3156" s="67">
        <v>2.86</v>
      </c>
    </row>
    <row r="3157" spans="1:2" x14ac:dyDescent="0.2">
      <c r="A3157" s="68">
        <v>43635</v>
      </c>
      <c r="B3157" s="67">
        <v>2.82</v>
      </c>
    </row>
    <row r="3158" spans="1:2" x14ac:dyDescent="0.2">
      <c r="A3158" s="68">
        <v>43636</v>
      </c>
      <c r="B3158" s="67">
        <v>2.78</v>
      </c>
    </row>
    <row r="3159" spans="1:2" x14ac:dyDescent="0.2">
      <c r="A3159" s="68">
        <v>43637</v>
      </c>
      <c r="B3159" s="67">
        <v>2.82</v>
      </c>
    </row>
    <row r="3160" spans="1:2" x14ac:dyDescent="0.2">
      <c r="A3160" s="68">
        <v>43640</v>
      </c>
      <c r="B3160" s="67">
        <v>2.77</v>
      </c>
    </row>
    <row r="3161" spans="1:2" x14ac:dyDescent="0.2">
      <c r="A3161" s="68">
        <v>43641</v>
      </c>
      <c r="B3161" s="67">
        <v>2.79</v>
      </c>
    </row>
    <row r="3162" spans="1:2" x14ac:dyDescent="0.2">
      <c r="A3162" s="68">
        <v>43642</v>
      </c>
      <c r="B3162" s="67">
        <v>2.81</v>
      </c>
    </row>
    <row r="3163" spans="1:2" x14ac:dyDescent="0.2">
      <c r="A3163" s="68">
        <v>43643</v>
      </c>
      <c r="B3163" s="67">
        <v>2.76</v>
      </c>
    </row>
    <row r="3164" spans="1:2" x14ac:dyDescent="0.2">
      <c r="A3164" s="68">
        <v>43644</v>
      </c>
      <c r="B3164" s="67">
        <v>2.75</v>
      </c>
    </row>
    <row r="3165" spans="1:2" x14ac:dyDescent="0.2">
      <c r="A3165" s="68">
        <v>43646</v>
      </c>
      <c r="B3165" s="67">
        <v>2.75</v>
      </c>
    </row>
    <row r="3166" spans="1:2" x14ac:dyDescent="0.2">
      <c r="A3166" s="68">
        <v>43647</v>
      </c>
      <c r="B3166" s="67">
        <v>2.77</v>
      </c>
    </row>
    <row r="3167" spans="1:2" x14ac:dyDescent="0.2">
      <c r="A3167" s="68">
        <v>43648</v>
      </c>
      <c r="B3167" s="67">
        <v>2.73</v>
      </c>
    </row>
    <row r="3168" spans="1:2" x14ac:dyDescent="0.2">
      <c r="A3168" s="68">
        <v>43649</v>
      </c>
      <c r="B3168" s="67">
        <v>2.7</v>
      </c>
    </row>
    <row r="3169" spans="1:2" x14ac:dyDescent="0.2">
      <c r="A3169" s="68">
        <v>43650</v>
      </c>
      <c r="B3169" s="67">
        <v>2.7</v>
      </c>
    </row>
    <row r="3170" spans="1:2" x14ac:dyDescent="0.2">
      <c r="A3170" s="68">
        <v>43651</v>
      </c>
      <c r="B3170" s="67">
        <v>2.79</v>
      </c>
    </row>
    <row r="3171" spans="1:2" x14ac:dyDescent="0.2">
      <c r="A3171" s="68">
        <v>43654</v>
      </c>
      <c r="B3171" s="67">
        <v>2.78</v>
      </c>
    </row>
    <row r="3172" spans="1:2" x14ac:dyDescent="0.2">
      <c r="A3172" s="68">
        <v>43655</v>
      </c>
      <c r="B3172" s="67">
        <v>2.81</v>
      </c>
    </row>
    <row r="3173" spans="1:2" x14ac:dyDescent="0.2">
      <c r="A3173" s="68">
        <v>43656</v>
      </c>
      <c r="B3173" s="67">
        <v>2.8</v>
      </c>
    </row>
    <row r="3174" spans="1:2" x14ac:dyDescent="0.2">
      <c r="A3174" s="68">
        <v>43657</v>
      </c>
      <c r="B3174" s="67">
        <v>2.85</v>
      </c>
    </row>
    <row r="3175" spans="1:2" x14ac:dyDescent="0.2">
      <c r="A3175" s="68">
        <v>43658</v>
      </c>
      <c r="B3175" s="67">
        <v>2.84</v>
      </c>
    </row>
    <row r="3176" spans="1:2" x14ac:dyDescent="0.2">
      <c r="A3176" s="68">
        <v>43661</v>
      </c>
      <c r="B3176" s="67">
        <v>2.83</v>
      </c>
    </row>
    <row r="3177" spans="1:2" x14ac:dyDescent="0.2">
      <c r="A3177" s="68">
        <v>43662</v>
      </c>
      <c r="B3177" s="67">
        <v>2.85</v>
      </c>
    </row>
    <row r="3178" spans="1:2" x14ac:dyDescent="0.2">
      <c r="A3178" s="68">
        <v>43663</v>
      </c>
      <c r="B3178" s="67">
        <v>2.8</v>
      </c>
    </row>
    <row r="3179" spans="1:2" x14ac:dyDescent="0.2">
      <c r="A3179" s="68">
        <v>43664</v>
      </c>
      <c r="B3179" s="67">
        <v>2.77</v>
      </c>
    </row>
    <row r="3180" spans="1:2" x14ac:dyDescent="0.2">
      <c r="A3180" s="68">
        <v>43665</v>
      </c>
      <c r="B3180" s="67">
        <v>2.78</v>
      </c>
    </row>
    <row r="3181" spans="1:2" x14ac:dyDescent="0.2">
      <c r="A3181" s="68">
        <v>43668</v>
      </c>
      <c r="B3181" s="67">
        <v>2.78</v>
      </c>
    </row>
    <row r="3182" spans="1:2" x14ac:dyDescent="0.2">
      <c r="A3182" s="68">
        <v>43669</v>
      </c>
      <c r="B3182" s="67">
        <v>2.79</v>
      </c>
    </row>
    <row r="3183" spans="1:2" x14ac:dyDescent="0.2">
      <c r="A3183" s="68">
        <v>43670</v>
      </c>
      <c r="B3183" s="67">
        <v>2.76</v>
      </c>
    </row>
    <row r="3184" spans="1:2" x14ac:dyDescent="0.2">
      <c r="A3184" s="68">
        <v>43671</v>
      </c>
      <c r="B3184" s="67">
        <v>2.79</v>
      </c>
    </row>
    <row r="3185" spans="1:2" x14ac:dyDescent="0.2">
      <c r="A3185" s="68">
        <v>43672</v>
      </c>
      <c r="B3185" s="67">
        <v>2.79</v>
      </c>
    </row>
    <row r="3186" spans="1:2" x14ac:dyDescent="0.2">
      <c r="A3186" s="68">
        <v>43675</v>
      </c>
      <c r="B3186" s="67">
        <v>2.77</v>
      </c>
    </row>
    <row r="3187" spans="1:2" x14ac:dyDescent="0.2">
      <c r="A3187" s="68">
        <v>43676</v>
      </c>
      <c r="B3187" s="67">
        <v>2.78</v>
      </c>
    </row>
    <row r="3188" spans="1:2" x14ac:dyDescent="0.2">
      <c r="A3188" s="68">
        <v>43677</v>
      </c>
      <c r="B3188" s="67">
        <v>2.76</v>
      </c>
    </row>
    <row r="3189" spans="1:2" x14ac:dyDescent="0.2">
      <c r="A3189" s="68">
        <v>43678</v>
      </c>
      <c r="B3189" s="67">
        <v>2.65</v>
      </c>
    </row>
    <row r="3190" spans="1:2" x14ac:dyDescent="0.2">
      <c r="A3190" s="68">
        <v>43679</v>
      </c>
      <c r="B3190" s="67">
        <v>2.65</v>
      </c>
    </row>
    <row r="3191" spans="1:2" x14ac:dyDescent="0.2">
      <c r="A3191" s="68">
        <v>43682</v>
      </c>
      <c r="B3191" s="67">
        <v>2.59</v>
      </c>
    </row>
    <row r="3192" spans="1:2" x14ac:dyDescent="0.2">
      <c r="A3192" s="68">
        <v>43683</v>
      </c>
      <c r="B3192" s="67">
        <v>2.59</v>
      </c>
    </row>
    <row r="3193" spans="1:2" x14ac:dyDescent="0.2">
      <c r="A3193" s="68">
        <v>43684</v>
      </c>
      <c r="B3193" s="67">
        <v>2.5499999999999998</v>
      </c>
    </row>
    <row r="3194" spans="1:2" x14ac:dyDescent="0.2">
      <c r="A3194" s="68">
        <v>43685</v>
      </c>
      <c r="B3194" s="67">
        <v>2.56</v>
      </c>
    </row>
    <row r="3195" spans="1:2" x14ac:dyDescent="0.2">
      <c r="A3195" s="68">
        <v>43686</v>
      </c>
      <c r="B3195" s="67">
        <v>2.57</v>
      </c>
    </row>
    <row r="3196" spans="1:2" x14ac:dyDescent="0.2">
      <c r="A3196" s="68">
        <v>43689</v>
      </c>
      <c r="B3196" s="67">
        <v>2.4900000000000002</v>
      </c>
    </row>
    <row r="3197" spans="1:2" x14ac:dyDescent="0.2">
      <c r="A3197" s="68">
        <v>43690</v>
      </c>
      <c r="B3197" s="67">
        <v>2.52</v>
      </c>
    </row>
    <row r="3198" spans="1:2" x14ac:dyDescent="0.2">
      <c r="A3198" s="68">
        <v>43691</v>
      </c>
      <c r="B3198" s="67">
        <v>2.44</v>
      </c>
    </row>
    <row r="3199" spans="1:2" x14ac:dyDescent="0.2">
      <c r="A3199" s="68">
        <v>43692</v>
      </c>
      <c r="B3199" s="67">
        <v>2.39</v>
      </c>
    </row>
    <row r="3200" spans="1:2" x14ac:dyDescent="0.2">
      <c r="A3200" s="68">
        <v>43693</v>
      </c>
      <c r="B3200" s="67">
        <v>2.38</v>
      </c>
    </row>
    <row r="3201" spans="1:2" x14ac:dyDescent="0.2">
      <c r="A3201" s="68">
        <v>43696</v>
      </c>
      <c r="B3201" s="67">
        <v>2.4300000000000002</v>
      </c>
    </row>
    <row r="3202" spans="1:2" x14ac:dyDescent="0.2">
      <c r="A3202" s="68">
        <v>43697</v>
      </c>
      <c r="B3202" s="67">
        <v>2.39</v>
      </c>
    </row>
    <row r="3203" spans="1:2" x14ac:dyDescent="0.2">
      <c r="A3203" s="68">
        <v>43698</v>
      </c>
      <c r="B3203" s="67">
        <v>2.4</v>
      </c>
    </row>
    <row r="3204" spans="1:2" x14ac:dyDescent="0.2">
      <c r="A3204" s="68">
        <v>43699</v>
      </c>
      <c r="B3204" s="67">
        <v>2.4300000000000002</v>
      </c>
    </row>
    <row r="3205" spans="1:2" x14ac:dyDescent="0.2">
      <c r="A3205" s="68">
        <v>43700</v>
      </c>
      <c r="B3205" s="67">
        <v>2.36</v>
      </c>
    </row>
    <row r="3206" spans="1:2" x14ac:dyDescent="0.2">
      <c r="A3206" s="68">
        <v>43703</v>
      </c>
      <c r="B3206" s="67">
        <v>2.38</v>
      </c>
    </row>
    <row r="3207" spans="1:2" x14ac:dyDescent="0.2">
      <c r="A3207" s="68">
        <v>43704</v>
      </c>
      <c r="B3207" s="67">
        <v>2.3199999999999998</v>
      </c>
    </row>
    <row r="3208" spans="1:2" x14ac:dyDescent="0.2">
      <c r="A3208" s="68">
        <v>43705</v>
      </c>
      <c r="B3208" s="67">
        <v>2.31</v>
      </c>
    </row>
    <row r="3209" spans="1:2" x14ac:dyDescent="0.2">
      <c r="A3209" s="68">
        <v>43706</v>
      </c>
      <c r="B3209" s="67">
        <v>2.35</v>
      </c>
    </row>
    <row r="3210" spans="1:2" x14ac:dyDescent="0.2">
      <c r="A3210" s="68">
        <v>43707</v>
      </c>
      <c r="B3210" s="67">
        <v>2.34</v>
      </c>
    </row>
    <row r="3211" spans="1:2" x14ac:dyDescent="0.2">
      <c r="A3211" s="68">
        <v>43708</v>
      </c>
      <c r="B3211" s="67">
        <v>2.35</v>
      </c>
    </row>
    <row r="3212" spans="1:2" x14ac:dyDescent="0.2">
      <c r="A3212" s="68">
        <v>43710</v>
      </c>
      <c r="B3212" s="67">
        <v>2.35</v>
      </c>
    </row>
    <row r="3213" spans="1:2" x14ac:dyDescent="0.2">
      <c r="A3213" s="68">
        <v>43711</v>
      </c>
      <c r="B3213" s="67">
        <v>2.3199999999999998</v>
      </c>
    </row>
    <row r="3214" spans="1:2" x14ac:dyDescent="0.2">
      <c r="A3214" s="68">
        <v>43712</v>
      </c>
      <c r="B3214" s="67">
        <v>2.31</v>
      </c>
    </row>
    <row r="3215" spans="1:2" x14ac:dyDescent="0.2">
      <c r="A3215" s="68">
        <v>43713</v>
      </c>
      <c r="B3215" s="67">
        <v>2.41</v>
      </c>
    </row>
    <row r="3216" spans="1:2" x14ac:dyDescent="0.2">
      <c r="A3216" s="68">
        <v>43714</v>
      </c>
      <c r="B3216" s="67">
        <v>2.39</v>
      </c>
    </row>
    <row r="3217" spans="1:2" x14ac:dyDescent="0.2">
      <c r="A3217" s="68">
        <v>43717</v>
      </c>
      <c r="B3217" s="67">
        <v>2.46</v>
      </c>
    </row>
    <row r="3218" spans="1:2" x14ac:dyDescent="0.2">
      <c r="A3218" s="68">
        <v>43718</v>
      </c>
      <c r="B3218" s="67">
        <v>2.54</v>
      </c>
    </row>
    <row r="3219" spans="1:2" x14ac:dyDescent="0.2">
      <c r="A3219" s="68">
        <v>43719</v>
      </c>
      <c r="B3219" s="67">
        <v>2.56</v>
      </c>
    </row>
    <row r="3220" spans="1:2" x14ac:dyDescent="0.2">
      <c r="A3220" s="68">
        <v>43720</v>
      </c>
      <c r="B3220" s="67">
        <v>2.61</v>
      </c>
    </row>
    <row r="3221" spans="1:2" x14ac:dyDescent="0.2">
      <c r="A3221" s="68">
        <v>43721</v>
      </c>
      <c r="B3221" s="67">
        <v>2.71</v>
      </c>
    </row>
    <row r="3222" spans="1:2" x14ac:dyDescent="0.2">
      <c r="A3222" s="68">
        <v>43724</v>
      </c>
      <c r="B3222" s="67">
        <v>2.66</v>
      </c>
    </row>
    <row r="3223" spans="1:2" x14ac:dyDescent="0.2">
      <c r="A3223" s="68">
        <v>43725</v>
      </c>
      <c r="B3223" s="67">
        <v>2.63</v>
      </c>
    </row>
    <row r="3224" spans="1:2" x14ac:dyDescent="0.2">
      <c r="A3224" s="68">
        <v>43726</v>
      </c>
      <c r="B3224" s="67">
        <v>2.6</v>
      </c>
    </row>
    <row r="3225" spans="1:2" x14ac:dyDescent="0.2">
      <c r="A3225" s="68">
        <v>43727</v>
      </c>
      <c r="B3225" s="67">
        <v>2.57</v>
      </c>
    </row>
    <row r="3226" spans="1:2" x14ac:dyDescent="0.2">
      <c r="A3226" s="68">
        <v>43728</v>
      </c>
      <c r="B3226" s="67">
        <v>2.5499999999999998</v>
      </c>
    </row>
    <row r="3227" spans="1:2" x14ac:dyDescent="0.2">
      <c r="A3227" s="68">
        <v>43731</v>
      </c>
      <c r="B3227" s="67">
        <v>2.5099999999999998</v>
      </c>
    </row>
    <row r="3228" spans="1:2" x14ac:dyDescent="0.2">
      <c r="A3228" s="68">
        <v>43732</v>
      </c>
      <c r="B3228" s="67">
        <v>2.4500000000000002</v>
      </c>
    </row>
    <row r="3229" spans="1:2" x14ac:dyDescent="0.2">
      <c r="A3229" s="68">
        <v>43733</v>
      </c>
      <c r="B3229" s="67">
        <v>2.54</v>
      </c>
    </row>
    <row r="3230" spans="1:2" x14ac:dyDescent="0.2">
      <c r="A3230" s="68">
        <v>43734</v>
      </c>
      <c r="B3230" s="67">
        <v>2.4900000000000002</v>
      </c>
    </row>
    <row r="3231" spans="1:2" x14ac:dyDescent="0.2">
      <c r="A3231" s="68">
        <v>43735</v>
      </c>
      <c r="B3231" s="67">
        <v>2.48</v>
      </c>
    </row>
    <row r="3232" spans="1:2" x14ac:dyDescent="0.2">
      <c r="A3232" s="68">
        <v>43738</v>
      </c>
      <c r="B3232" s="67">
        <v>2.4900000000000002</v>
      </c>
    </row>
    <row r="3233" spans="1:2" x14ac:dyDescent="0.2">
      <c r="A3233" s="68">
        <v>43739</v>
      </c>
      <c r="B3233" s="67">
        <v>2.46</v>
      </c>
    </row>
    <row r="3234" spans="1:2" x14ac:dyDescent="0.2">
      <c r="A3234" s="68">
        <v>43740</v>
      </c>
      <c r="B3234" s="67">
        <v>2.4300000000000002</v>
      </c>
    </row>
    <row r="3235" spans="1:2" x14ac:dyDescent="0.2">
      <c r="A3235" s="68">
        <v>43741</v>
      </c>
      <c r="B3235" s="67">
        <v>2.38</v>
      </c>
    </row>
    <row r="3236" spans="1:2" x14ac:dyDescent="0.2">
      <c r="A3236" s="68">
        <v>43742</v>
      </c>
      <c r="B3236" s="67">
        <v>2.35</v>
      </c>
    </row>
    <row r="3237" spans="1:2" x14ac:dyDescent="0.2">
      <c r="A3237" s="68">
        <v>43745</v>
      </c>
      <c r="B3237" s="67">
        <v>2.39</v>
      </c>
    </row>
    <row r="3238" spans="1:2" x14ac:dyDescent="0.2">
      <c r="A3238" s="68">
        <v>43746</v>
      </c>
      <c r="B3238" s="67">
        <v>2.38</v>
      </c>
    </row>
    <row r="3239" spans="1:2" x14ac:dyDescent="0.2">
      <c r="A3239" s="68">
        <v>43747</v>
      </c>
      <c r="B3239" s="67">
        <v>2.42</v>
      </c>
    </row>
    <row r="3240" spans="1:2" x14ac:dyDescent="0.2">
      <c r="A3240" s="68">
        <v>43748</v>
      </c>
      <c r="B3240" s="67">
        <v>2.4700000000000002</v>
      </c>
    </row>
    <row r="3241" spans="1:2" x14ac:dyDescent="0.2">
      <c r="A3241" s="68">
        <v>43749</v>
      </c>
      <c r="B3241" s="67">
        <v>2.5299999999999998</v>
      </c>
    </row>
    <row r="3242" spans="1:2" x14ac:dyDescent="0.2">
      <c r="A3242" s="68">
        <v>43752</v>
      </c>
      <c r="B3242" s="67">
        <v>2.5299999999999998</v>
      </c>
    </row>
    <row r="3243" spans="1:2" x14ac:dyDescent="0.2">
      <c r="A3243" s="68">
        <v>43753</v>
      </c>
      <c r="B3243" s="67">
        <v>2.5299999999999998</v>
      </c>
    </row>
    <row r="3244" spans="1:2" x14ac:dyDescent="0.2">
      <c r="A3244" s="68">
        <v>43754</v>
      </c>
      <c r="B3244" s="67">
        <v>2.5</v>
      </c>
    </row>
    <row r="3245" spans="1:2" x14ac:dyDescent="0.2">
      <c r="A3245" s="68">
        <v>43755</v>
      </c>
      <c r="B3245" s="67">
        <v>2.5</v>
      </c>
    </row>
    <row r="3246" spans="1:2" x14ac:dyDescent="0.2">
      <c r="A3246" s="68">
        <v>43756</v>
      </c>
      <c r="B3246" s="67">
        <v>2.4900000000000002</v>
      </c>
    </row>
    <row r="3247" spans="1:2" x14ac:dyDescent="0.2">
      <c r="A3247" s="68">
        <v>43759</v>
      </c>
      <c r="B3247" s="67">
        <v>2.5299999999999998</v>
      </c>
    </row>
    <row r="3248" spans="1:2" x14ac:dyDescent="0.2">
      <c r="A3248" s="68">
        <v>43760</v>
      </c>
      <c r="B3248" s="67">
        <v>2.5</v>
      </c>
    </row>
    <row r="3249" spans="1:2" x14ac:dyDescent="0.2">
      <c r="A3249" s="68">
        <v>43761</v>
      </c>
      <c r="B3249" s="67">
        <v>2.5</v>
      </c>
    </row>
    <row r="3250" spans="1:2" x14ac:dyDescent="0.2">
      <c r="A3250" s="68">
        <v>43762</v>
      </c>
      <c r="B3250" s="67">
        <v>2.5</v>
      </c>
    </row>
    <row r="3251" spans="1:2" x14ac:dyDescent="0.2">
      <c r="A3251" s="68">
        <v>43763</v>
      </c>
      <c r="B3251" s="67">
        <v>2.5299999999999998</v>
      </c>
    </row>
    <row r="3252" spans="1:2" x14ac:dyDescent="0.2">
      <c r="A3252" s="68">
        <v>43766</v>
      </c>
      <c r="B3252" s="67">
        <v>2.56</v>
      </c>
    </row>
    <row r="3253" spans="1:2" x14ac:dyDescent="0.2">
      <c r="A3253" s="68">
        <v>43767</v>
      </c>
      <c r="B3253" s="67">
        <v>2.56</v>
      </c>
    </row>
    <row r="3254" spans="1:2" x14ac:dyDescent="0.2">
      <c r="A3254" s="68">
        <v>43768</v>
      </c>
      <c r="B3254" s="67">
        <v>2.54</v>
      </c>
    </row>
    <row r="3255" spans="1:2" x14ac:dyDescent="0.2">
      <c r="A3255" s="68">
        <v>43769</v>
      </c>
      <c r="B3255" s="67">
        <v>2.46</v>
      </c>
    </row>
    <row r="3256" spans="1:2" x14ac:dyDescent="0.2">
      <c r="A3256" s="68">
        <v>43770</v>
      </c>
      <c r="B3256" s="67">
        <v>2.4900000000000002</v>
      </c>
    </row>
    <row r="3257" spans="1:2" x14ac:dyDescent="0.2">
      <c r="A3257" s="68">
        <v>43773</v>
      </c>
      <c r="B3257" s="67">
        <v>2.5299999999999998</v>
      </c>
    </row>
    <row r="3258" spans="1:2" x14ac:dyDescent="0.2">
      <c r="A3258" s="68">
        <v>43774</v>
      </c>
      <c r="B3258" s="67">
        <v>2.59</v>
      </c>
    </row>
    <row r="3259" spans="1:2" x14ac:dyDescent="0.2">
      <c r="A3259" s="68">
        <v>43775</v>
      </c>
      <c r="B3259" s="67">
        <v>2.54</v>
      </c>
    </row>
    <row r="3260" spans="1:2" x14ac:dyDescent="0.2">
      <c r="A3260" s="68">
        <v>43776</v>
      </c>
      <c r="B3260" s="67">
        <v>2.62</v>
      </c>
    </row>
    <row r="3261" spans="1:2" x14ac:dyDescent="0.2">
      <c r="A3261" s="68">
        <v>43777</v>
      </c>
      <c r="B3261" s="67">
        <v>2.62</v>
      </c>
    </row>
    <row r="3262" spans="1:2" x14ac:dyDescent="0.2">
      <c r="A3262" s="68">
        <v>43780</v>
      </c>
      <c r="B3262" s="67">
        <v>2.62</v>
      </c>
    </row>
    <row r="3263" spans="1:2" x14ac:dyDescent="0.2">
      <c r="A3263" s="68">
        <v>43781</v>
      </c>
      <c r="B3263" s="67">
        <v>2.6</v>
      </c>
    </row>
    <row r="3264" spans="1:2" x14ac:dyDescent="0.2">
      <c r="A3264" s="68">
        <v>43782</v>
      </c>
      <c r="B3264" s="67">
        <v>2.58</v>
      </c>
    </row>
    <row r="3265" spans="1:2" x14ac:dyDescent="0.2">
      <c r="A3265" s="68">
        <v>43783</v>
      </c>
      <c r="B3265" s="67">
        <v>2.54</v>
      </c>
    </row>
    <row r="3266" spans="1:2" x14ac:dyDescent="0.2">
      <c r="A3266" s="68">
        <v>43784</v>
      </c>
      <c r="B3266" s="67">
        <v>2.5499999999999998</v>
      </c>
    </row>
    <row r="3267" spans="1:2" x14ac:dyDescent="0.2">
      <c r="A3267" s="68">
        <v>43787</v>
      </c>
      <c r="B3267" s="67">
        <v>2.52</v>
      </c>
    </row>
    <row r="3268" spans="1:2" x14ac:dyDescent="0.2">
      <c r="A3268" s="68">
        <v>43788</v>
      </c>
      <c r="B3268" s="67">
        <v>2.5099999999999998</v>
      </c>
    </row>
    <row r="3269" spans="1:2" x14ac:dyDescent="0.2">
      <c r="A3269" s="68">
        <v>43789</v>
      </c>
      <c r="B3269" s="67">
        <v>2.48</v>
      </c>
    </row>
    <row r="3270" spans="1:2" x14ac:dyDescent="0.2">
      <c r="A3270" s="68">
        <v>43790</v>
      </c>
      <c r="B3270" s="67">
        <v>2.52</v>
      </c>
    </row>
    <row r="3271" spans="1:2" x14ac:dyDescent="0.2">
      <c r="A3271" s="68">
        <v>43791</v>
      </c>
      <c r="B3271" s="67">
        <v>2.52</v>
      </c>
    </row>
    <row r="3272" spans="1:2" x14ac:dyDescent="0.2">
      <c r="A3272" s="68">
        <v>43794</v>
      </c>
      <c r="B3272" s="67">
        <v>2.5</v>
      </c>
    </row>
    <row r="3273" spans="1:2" x14ac:dyDescent="0.2">
      <c r="A3273" s="68">
        <v>43795</v>
      </c>
      <c r="B3273" s="67">
        <v>2.4700000000000002</v>
      </c>
    </row>
    <row r="3274" spans="1:2" x14ac:dyDescent="0.2">
      <c r="A3274" s="68">
        <v>43796</v>
      </c>
      <c r="B3274" s="67">
        <v>2.48</v>
      </c>
    </row>
    <row r="3275" spans="1:2" x14ac:dyDescent="0.2">
      <c r="A3275" s="68">
        <v>43797</v>
      </c>
      <c r="B3275" s="69" t="e">
        <f>NA()</f>
        <v>#N/A</v>
      </c>
    </row>
    <row r="3276" spans="1:2" x14ac:dyDescent="0.2">
      <c r="A3276" s="68">
        <v>43798</v>
      </c>
      <c r="B3276" s="67">
        <v>2.48</v>
      </c>
    </row>
    <row r="3277" spans="1:2" x14ac:dyDescent="0.2">
      <c r="A3277" s="68">
        <v>43799</v>
      </c>
      <c r="B3277" s="67">
        <v>2.5099999999999998</v>
      </c>
    </row>
    <row r="3278" spans="1:2" x14ac:dyDescent="0.2">
      <c r="A3278" s="68">
        <v>43801</v>
      </c>
      <c r="B3278" s="67">
        <v>2.57</v>
      </c>
    </row>
    <row r="3279" spans="1:2" x14ac:dyDescent="0.2">
      <c r="A3279" s="68">
        <v>43802</v>
      </c>
      <c r="B3279" s="67">
        <v>2.46</v>
      </c>
    </row>
    <row r="3280" spans="1:2" x14ac:dyDescent="0.2">
      <c r="A3280" s="68">
        <v>43803</v>
      </c>
      <c r="B3280" s="67">
        <v>2.5099999999999998</v>
      </c>
    </row>
    <row r="3281" spans="1:2" x14ac:dyDescent="0.2">
      <c r="A3281" s="68">
        <v>43804</v>
      </c>
      <c r="B3281" s="67">
        <v>2.5099999999999998</v>
      </c>
    </row>
    <row r="3282" spans="1:2" x14ac:dyDescent="0.2">
      <c r="A3282" s="68">
        <v>43805</v>
      </c>
      <c r="B3282" s="67">
        <v>2.54</v>
      </c>
    </row>
    <row r="3283" spans="1:2" x14ac:dyDescent="0.2">
      <c r="A3283" s="68">
        <v>43808</v>
      </c>
      <c r="B3283" s="67">
        <v>2.5299999999999998</v>
      </c>
    </row>
    <row r="3284" spans="1:2" x14ac:dyDescent="0.2">
      <c r="A3284" s="68">
        <v>43809</v>
      </c>
      <c r="B3284" s="67">
        <v>2.5299999999999998</v>
      </c>
    </row>
    <row r="3285" spans="1:2" x14ac:dyDescent="0.2">
      <c r="A3285" s="68">
        <v>43810</v>
      </c>
      <c r="B3285" s="67">
        <v>2.5099999999999998</v>
      </c>
    </row>
    <row r="3286" spans="1:2" x14ac:dyDescent="0.2">
      <c r="A3286" s="68">
        <v>43811</v>
      </c>
      <c r="B3286" s="67">
        <v>2.58</v>
      </c>
    </row>
    <row r="3287" spans="1:2" x14ac:dyDescent="0.2">
      <c r="A3287" s="68">
        <v>43812</v>
      </c>
      <c r="B3287" s="67">
        <v>2.4900000000000002</v>
      </c>
    </row>
    <row r="3288" spans="1:2" x14ac:dyDescent="0.2">
      <c r="A3288" s="68">
        <v>43815</v>
      </c>
      <c r="B3288" s="67">
        <v>2.54</v>
      </c>
    </row>
    <row r="3289" spans="1:2" x14ac:dyDescent="0.2">
      <c r="A3289" s="68">
        <v>43816</v>
      </c>
      <c r="B3289" s="67">
        <v>2.54</v>
      </c>
    </row>
    <row r="3290" spans="1:2" x14ac:dyDescent="0.2">
      <c r="A3290" s="68">
        <v>43817</v>
      </c>
      <c r="B3290" s="67">
        <v>2.56</v>
      </c>
    </row>
    <row r="3291" spans="1:2" x14ac:dyDescent="0.2">
      <c r="A3291" s="68">
        <v>43818</v>
      </c>
      <c r="B3291" s="67">
        <v>2.5499999999999998</v>
      </c>
    </row>
    <row r="3292" spans="1:2" x14ac:dyDescent="0.2">
      <c r="A3292" s="68">
        <v>43819</v>
      </c>
      <c r="B3292" s="67">
        <v>2.56</v>
      </c>
    </row>
    <row r="3293" spans="1:2" x14ac:dyDescent="0.2">
      <c r="A3293" s="68">
        <v>43822</v>
      </c>
      <c r="B3293" s="67">
        <v>2.57</v>
      </c>
    </row>
    <row r="3294" spans="1:2" x14ac:dyDescent="0.2">
      <c r="A3294" s="68">
        <v>43823</v>
      </c>
      <c r="B3294" s="67">
        <v>2.5499999999999998</v>
      </c>
    </row>
    <row r="3295" spans="1:2" x14ac:dyDescent="0.2">
      <c r="A3295" s="68">
        <v>43824</v>
      </c>
      <c r="B3295" s="69" t="e">
        <f>NA()</f>
        <v>#N/A</v>
      </c>
    </row>
    <row r="3296" spans="1:2" x14ac:dyDescent="0.2">
      <c r="A3296" s="68">
        <v>43825</v>
      </c>
      <c r="B3296" s="67">
        <v>2.5499999999999998</v>
      </c>
    </row>
    <row r="3297" spans="1:2" x14ac:dyDescent="0.2">
      <c r="A3297" s="68">
        <v>43826</v>
      </c>
      <c r="B3297" s="67">
        <v>2.5099999999999998</v>
      </c>
    </row>
    <row r="3298" spans="1:2" x14ac:dyDescent="0.2">
      <c r="A3298" s="68">
        <v>43829</v>
      </c>
      <c r="B3298" s="67">
        <v>2.5299999999999998</v>
      </c>
    </row>
    <row r="3299" spans="1:2" x14ac:dyDescent="0.2">
      <c r="A3299" s="68">
        <v>43830</v>
      </c>
      <c r="B3299" s="67">
        <v>2.5499999999999998</v>
      </c>
    </row>
    <row r="3300" spans="1:2" x14ac:dyDescent="0.2">
      <c r="A3300" s="68">
        <v>43831</v>
      </c>
      <c r="B3300" s="69" t="e">
        <f>NA()</f>
        <v>#N/A</v>
      </c>
    </row>
    <row r="3301" spans="1:2" x14ac:dyDescent="0.2">
      <c r="A3301" s="68">
        <v>43832</v>
      </c>
      <c r="B3301" s="67">
        <v>2.5299999999999998</v>
      </c>
    </row>
    <row r="3302" spans="1:2" x14ac:dyDescent="0.2">
      <c r="A3302" s="68">
        <v>43833</v>
      </c>
      <c r="B3302" s="67">
        <v>2.4700000000000002</v>
      </c>
    </row>
    <row r="3303" spans="1:2" x14ac:dyDescent="0.2">
      <c r="A3303" s="68">
        <v>43836</v>
      </c>
      <c r="B3303" s="67">
        <v>2.52</v>
      </c>
    </row>
    <row r="3304" spans="1:2" x14ac:dyDescent="0.2">
      <c r="A3304" s="68">
        <v>43837</v>
      </c>
      <c r="B3304" s="67">
        <v>2.54</v>
      </c>
    </row>
    <row r="3305" spans="1:2" x14ac:dyDescent="0.2">
      <c r="A3305" s="68">
        <v>43838</v>
      </c>
      <c r="B3305" s="67">
        <v>2.58</v>
      </c>
    </row>
    <row r="3306" spans="1:2" x14ac:dyDescent="0.2">
      <c r="A3306" s="68">
        <v>43839</v>
      </c>
      <c r="B3306" s="67">
        <v>2.54</v>
      </c>
    </row>
    <row r="3307" spans="1:2" x14ac:dyDescent="0.2">
      <c r="A3307" s="68">
        <v>43840</v>
      </c>
      <c r="B3307" s="67">
        <v>2.5099999999999998</v>
      </c>
    </row>
    <row r="3308" spans="1:2" x14ac:dyDescent="0.2">
      <c r="A3308" s="68">
        <v>43843</v>
      </c>
      <c r="B3308" s="67">
        <v>2.52</v>
      </c>
    </row>
    <row r="3309" spans="1:2" x14ac:dyDescent="0.2">
      <c r="A3309" s="68">
        <v>43844</v>
      </c>
      <c r="B3309" s="67">
        <v>2.5099999999999998</v>
      </c>
    </row>
    <row r="3310" spans="1:2" x14ac:dyDescent="0.2">
      <c r="A3310" s="68">
        <v>43845</v>
      </c>
      <c r="B3310" s="67">
        <v>2.48</v>
      </c>
    </row>
    <row r="3311" spans="1:2" x14ac:dyDescent="0.2">
      <c r="A3311" s="68">
        <v>43846</v>
      </c>
      <c r="B3311" s="67">
        <v>2.4900000000000002</v>
      </c>
    </row>
    <row r="3312" spans="1:2" x14ac:dyDescent="0.2">
      <c r="A3312" s="68">
        <v>43847</v>
      </c>
      <c r="B3312" s="67">
        <v>2.5</v>
      </c>
    </row>
    <row r="3313" spans="1:2" x14ac:dyDescent="0.2">
      <c r="A3313" s="68">
        <v>43850</v>
      </c>
      <c r="B3313" s="67">
        <v>2.5</v>
      </c>
    </row>
    <row r="3314" spans="1:2" x14ac:dyDescent="0.2">
      <c r="A3314" s="68">
        <v>43851</v>
      </c>
      <c r="B3314" s="67">
        <v>2.44</v>
      </c>
    </row>
    <row r="3315" spans="1:2" x14ac:dyDescent="0.2">
      <c r="A3315" s="68">
        <v>43852</v>
      </c>
      <c r="B3315" s="67">
        <v>2.42</v>
      </c>
    </row>
    <row r="3316" spans="1:2" x14ac:dyDescent="0.2">
      <c r="A3316" s="68">
        <v>43853</v>
      </c>
      <c r="B3316" s="67">
        <v>2.4</v>
      </c>
    </row>
    <row r="3317" spans="1:2" x14ac:dyDescent="0.2">
      <c r="A3317" s="68">
        <v>43854</v>
      </c>
      <c r="B3317" s="67">
        <v>2.36</v>
      </c>
    </row>
    <row r="3318" spans="1:2" x14ac:dyDescent="0.2">
      <c r="A3318" s="68">
        <v>43857</v>
      </c>
      <c r="B3318" s="67">
        <v>2.3199999999999998</v>
      </c>
    </row>
    <row r="3319" spans="1:2" x14ac:dyDescent="0.2">
      <c r="A3319" s="68">
        <v>43858</v>
      </c>
      <c r="B3319" s="67">
        <v>2.35</v>
      </c>
    </row>
    <row r="3320" spans="1:2" x14ac:dyDescent="0.2">
      <c r="A3320" s="68">
        <v>43859</v>
      </c>
      <c r="B3320" s="67">
        <v>2.2999999999999998</v>
      </c>
    </row>
    <row r="3321" spans="1:2" x14ac:dyDescent="0.2">
      <c r="A3321" s="68">
        <v>43860</v>
      </c>
      <c r="B3321" s="67">
        <v>2.2999999999999998</v>
      </c>
    </row>
    <row r="3322" spans="1:2" x14ac:dyDescent="0.2">
      <c r="A3322" s="68">
        <v>43861</v>
      </c>
      <c r="B3322" s="67">
        <v>2.2799999999999998</v>
      </c>
    </row>
    <row r="3323" spans="1:2" x14ac:dyDescent="0.2">
      <c r="A3323" s="68">
        <v>43864</v>
      </c>
      <c r="B3323" s="67">
        <v>2.29</v>
      </c>
    </row>
    <row r="3324" spans="1:2" x14ac:dyDescent="0.2">
      <c r="A3324" s="68">
        <v>43865</v>
      </c>
      <c r="B3324" s="67">
        <v>2.34</v>
      </c>
    </row>
    <row r="3325" spans="1:2" x14ac:dyDescent="0.2">
      <c r="A3325" s="68">
        <v>43866</v>
      </c>
      <c r="B3325" s="67">
        <v>2.36</v>
      </c>
    </row>
    <row r="3326" spans="1:2" x14ac:dyDescent="0.2">
      <c r="A3326" s="68">
        <v>43867</v>
      </c>
      <c r="B3326" s="67">
        <v>2.35</v>
      </c>
    </row>
    <row r="3327" spans="1:2" x14ac:dyDescent="0.2">
      <c r="A3327" s="68">
        <v>43868</v>
      </c>
      <c r="B3327" s="67">
        <v>2.27</v>
      </c>
    </row>
    <row r="3328" spans="1:2" x14ac:dyDescent="0.2">
      <c r="A3328" s="68">
        <v>43871</v>
      </c>
      <c r="B3328" s="67">
        <v>2.2599999999999998</v>
      </c>
    </row>
    <row r="3329" spans="1:2" x14ac:dyDescent="0.2">
      <c r="A3329" s="68">
        <v>43872</v>
      </c>
      <c r="B3329" s="67">
        <v>2.29</v>
      </c>
    </row>
    <row r="3330" spans="1:2" x14ac:dyDescent="0.2">
      <c r="A3330" s="68">
        <v>43873</v>
      </c>
      <c r="B3330" s="67">
        <v>2.31</v>
      </c>
    </row>
    <row r="3331" spans="1:2" x14ac:dyDescent="0.2">
      <c r="A3331" s="68">
        <v>43874</v>
      </c>
      <c r="B3331" s="67">
        <v>2.31</v>
      </c>
    </row>
    <row r="3332" spans="1:2" x14ac:dyDescent="0.2">
      <c r="A3332" s="68">
        <v>43875</v>
      </c>
      <c r="B3332" s="67">
        <v>2.2799999999999998</v>
      </c>
    </row>
    <row r="3333" spans="1:2" x14ac:dyDescent="0.2">
      <c r="A3333" s="68">
        <v>43878</v>
      </c>
      <c r="B3333" s="67">
        <v>2.2799999999999998</v>
      </c>
    </row>
    <row r="3334" spans="1:2" x14ac:dyDescent="0.2">
      <c r="A3334" s="68">
        <v>43879</v>
      </c>
      <c r="B3334" s="67">
        <v>2.2599999999999998</v>
      </c>
    </row>
    <row r="3335" spans="1:2" x14ac:dyDescent="0.2">
      <c r="A3335" s="68">
        <v>43880</v>
      </c>
      <c r="B3335" s="67">
        <v>2.27</v>
      </c>
    </row>
    <row r="3336" spans="1:2" x14ac:dyDescent="0.2">
      <c r="A3336" s="68">
        <v>43881</v>
      </c>
      <c r="B3336" s="67">
        <v>2.25</v>
      </c>
    </row>
    <row r="3337" spans="1:2" x14ac:dyDescent="0.2">
      <c r="A3337" s="68">
        <v>43882</v>
      </c>
      <c r="B3337" s="67">
        <v>2.2200000000000002</v>
      </c>
    </row>
    <row r="3338" spans="1:2" x14ac:dyDescent="0.2">
      <c r="A3338" s="68">
        <v>43885</v>
      </c>
      <c r="B3338" s="67">
        <v>2.17</v>
      </c>
    </row>
    <row r="3339" spans="1:2" x14ac:dyDescent="0.2">
      <c r="A3339" s="68">
        <v>43886</v>
      </c>
      <c r="B3339" s="67">
        <v>2.14</v>
      </c>
    </row>
    <row r="3340" spans="1:2" x14ac:dyDescent="0.2">
      <c r="A3340" s="68">
        <v>43887</v>
      </c>
      <c r="B3340" s="67">
        <v>2.13</v>
      </c>
    </row>
    <row r="3341" spans="1:2" x14ac:dyDescent="0.2">
      <c r="A3341" s="68">
        <v>43888</v>
      </c>
      <c r="B3341" s="67">
        <v>2.17</v>
      </c>
    </row>
    <row r="3342" spans="1:2" x14ac:dyDescent="0.2">
      <c r="A3342" s="68">
        <v>43889</v>
      </c>
      <c r="B3342" s="67">
        <v>2.0499999999999998</v>
      </c>
    </row>
    <row r="3343" spans="1:2" x14ac:dyDescent="0.2">
      <c r="A3343" s="68">
        <v>43890</v>
      </c>
      <c r="B3343" s="67">
        <v>2.0699999999999998</v>
      </c>
    </row>
    <row r="3344" spans="1:2" x14ac:dyDescent="0.2">
      <c r="A3344" s="68">
        <v>43892</v>
      </c>
      <c r="B3344" s="67">
        <v>2.0299999999999998</v>
      </c>
    </row>
    <row r="3345" spans="1:2" x14ac:dyDescent="0.2">
      <c r="A3345" s="68">
        <v>43893</v>
      </c>
      <c r="B3345" s="67">
        <v>1.95</v>
      </c>
    </row>
    <row r="3346" spans="1:2" x14ac:dyDescent="0.2">
      <c r="A3346" s="68">
        <v>43894</v>
      </c>
      <c r="B3346" s="67">
        <v>1.92</v>
      </c>
    </row>
    <row r="3347" spans="1:2" x14ac:dyDescent="0.2">
      <c r="A3347" s="68">
        <v>43895</v>
      </c>
      <c r="B3347" s="67">
        <v>1.88</v>
      </c>
    </row>
    <row r="3348" spans="1:2" x14ac:dyDescent="0.2">
      <c r="A3348" s="68">
        <v>43896</v>
      </c>
      <c r="B3348" s="67">
        <v>1.79</v>
      </c>
    </row>
    <row r="3349" spans="1:2" x14ac:dyDescent="0.2">
      <c r="A3349" s="68">
        <v>43899</v>
      </c>
      <c r="B3349" s="67">
        <v>1.79</v>
      </c>
    </row>
    <row r="3350" spans="1:2" x14ac:dyDescent="0.2">
      <c r="A3350" s="68">
        <v>43900</v>
      </c>
      <c r="B3350" s="67">
        <v>1.98</v>
      </c>
    </row>
    <row r="3351" spans="1:2" x14ac:dyDescent="0.2">
      <c r="A3351" s="68">
        <v>43901</v>
      </c>
      <c r="B3351" s="67">
        <v>2.06</v>
      </c>
    </row>
    <row r="3352" spans="1:2" x14ac:dyDescent="0.2">
      <c r="A3352" s="68">
        <v>43902</v>
      </c>
      <c r="B3352" s="67">
        <v>2.27</v>
      </c>
    </row>
    <row r="3353" spans="1:2" x14ac:dyDescent="0.2">
      <c r="A3353" s="68">
        <v>43903</v>
      </c>
      <c r="B3353" s="67">
        <v>2.39</v>
      </c>
    </row>
    <row r="3354" spans="1:2" x14ac:dyDescent="0.2">
      <c r="A3354" s="68">
        <v>43906</v>
      </c>
      <c r="B3354" s="67">
        <v>2.2799999999999998</v>
      </c>
    </row>
    <row r="3355" spans="1:2" x14ac:dyDescent="0.2">
      <c r="A3355" s="68">
        <v>43907</v>
      </c>
      <c r="B3355" s="67">
        <v>2.58</v>
      </c>
    </row>
    <row r="3356" spans="1:2" x14ac:dyDescent="0.2">
      <c r="A3356" s="68">
        <v>43908</v>
      </c>
      <c r="B3356" s="67">
        <v>2.96</v>
      </c>
    </row>
    <row r="3357" spans="1:2" x14ac:dyDescent="0.2">
      <c r="A3357" s="68">
        <v>43909</v>
      </c>
      <c r="B3357" s="67">
        <v>3.1</v>
      </c>
    </row>
    <row r="3358" spans="1:2" x14ac:dyDescent="0.2">
      <c r="A3358" s="68">
        <v>43910</v>
      </c>
      <c r="B3358" s="67">
        <v>3.36</v>
      </c>
    </row>
    <row r="3359" spans="1:2" x14ac:dyDescent="0.2">
      <c r="A3359" s="68">
        <v>43913</v>
      </c>
      <c r="B3359" s="67">
        <v>3.04</v>
      </c>
    </row>
    <row r="3360" spans="1:2" x14ac:dyDescent="0.2">
      <c r="A3360" s="68">
        <v>43914</v>
      </c>
      <c r="B3360" s="67">
        <v>2.76</v>
      </c>
    </row>
    <row r="3361" spans="1:2" x14ac:dyDescent="0.2">
      <c r="A3361" s="68">
        <v>43915</v>
      </c>
      <c r="B3361" s="67">
        <v>2.5099999999999998</v>
      </c>
    </row>
    <row r="3362" spans="1:2" x14ac:dyDescent="0.2">
      <c r="A3362" s="68">
        <v>43916</v>
      </c>
      <c r="B3362" s="67">
        <v>2.39</v>
      </c>
    </row>
    <row r="3363" spans="1:2" x14ac:dyDescent="0.2">
      <c r="A3363" s="68">
        <v>43917</v>
      </c>
      <c r="B3363" s="67">
        <v>2.2400000000000002</v>
      </c>
    </row>
    <row r="3364" spans="1:2" x14ac:dyDescent="0.2">
      <c r="A3364" s="68">
        <v>43920</v>
      </c>
      <c r="B3364" s="67">
        <v>2.11</v>
      </c>
    </row>
    <row r="3365" spans="1:2" x14ac:dyDescent="0.2">
      <c r="A3365" s="68">
        <v>43921</v>
      </c>
      <c r="B3365" s="67">
        <v>2.08</v>
      </c>
    </row>
    <row r="3366" spans="1:2" x14ac:dyDescent="0.2">
      <c r="A3366" s="68">
        <v>43922</v>
      </c>
      <c r="B3366" s="67">
        <v>2.14</v>
      </c>
    </row>
    <row r="3367" spans="1:2" x14ac:dyDescent="0.2">
      <c r="A3367" s="68">
        <v>43923</v>
      </c>
      <c r="B3367" s="67">
        <v>2.1</v>
      </c>
    </row>
    <row r="3368" spans="1:2" x14ac:dyDescent="0.2">
      <c r="A3368" s="68">
        <v>43924</v>
      </c>
      <c r="B3368" s="67">
        <v>2.12</v>
      </c>
    </row>
    <row r="3369" spans="1:2" x14ac:dyDescent="0.2">
      <c r="A3369" s="68">
        <v>43927</v>
      </c>
      <c r="B3369" s="67">
        <v>2.13</v>
      </c>
    </row>
    <row r="3370" spans="1:2" x14ac:dyDescent="0.2">
      <c r="A3370" s="68">
        <v>43928</v>
      </c>
      <c r="B3370" s="67">
        <v>2.11</v>
      </c>
    </row>
    <row r="3371" spans="1:2" x14ac:dyDescent="0.2">
      <c r="A3371" s="68">
        <v>43929</v>
      </c>
      <c r="B3371" s="67">
        <v>2.0699999999999998</v>
      </c>
    </row>
    <row r="3372" spans="1:2" x14ac:dyDescent="0.2">
      <c r="A3372" s="68">
        <v>43930</v>
      </c>
      <c r="B3372" s="67">
        <v>1.93</v>
      </c>
    </row>
    <row r="3373" spans="1:2" x14ac:dyDescent="0.2">
      <c r="A3373" s="68">
        <v>43931</v>
      </c>
      <c r="B3373" s="69" t="e">
        <f>NA()</f>
        <v>#N/A</v>
      </c>
    </row>
    <row r="3374" spans="1:2" x14ac:dyDescent="0.2">
      <c r="A3374" s="68">
        <v>43934</v>
      </c>
      <c r="B3374" s="67">
        <v>1.91</v>
      </c>
    </row>
    <row r="3375" spans="1:2" x14ac:dyDescent="0.2">
      <c r="A3375" s="68">
        <v>43935</v>
      </c>
      <c r="B3375" s="67">
        <v>1.89</v>
      </c>
    </row>
    <row r="3376" spans="1:2" x14ac:dyDescent="0.2">
      <c r="A3376" s="68">
        <v>43936</v>
      </c>
      <c r="B3376" s="67">
        <v>1.85</v>
      </c>
    </row>
    <row r="3377" spans="1:2" x14ac:dyDescent="0.2">
      <c r="A3377" s="68">
        <v>43937</v>
      </c>
      <c r="B3377" s="67">
        <v>1.81</v>
      </c>
    </row>
    <row r="3378" spans="1:2" x14ac:dyDescent="0.2">
      <c r="A3378" s="68">
        <v>43938</v>
      </c>
      <c r="B3378" s="67">
        <v>1.81</v>
      </c>
    </row>
    <row r="3379" spans="1:2" x14ac:dyDescent="0.2">
      <c r="A3379" s="68">
        <v>43941</v>
      </c>
      <c r="B3379" s="67">
        <v>1.81</v>
      </c>
    </row>
    <row r="3380" spans="1:2" x14ac:dyDescent="0.2">
      <c r="A3380" s="68">
        <v>43942</v>
      </c>
      <c r="B3380" s="67">
        <v>1.8</v>
      </c>
    </row>
    <row r="3381" spans="1:2" x14ac:dyDescent="0.2">
      <c r="A3381" s="68">
        <v>43943</v>
      </c>
      <c r="B3381" s="67">
        <v>1.83</v>
      </c>
    </row>
    <row r="3382" spans="1:2" x14ac:dyDescent="0.2">
      <c r="A3382" s="68">
        <v>43944</v>
      </c>
      <c r="B3382" s="67">
        <v>1.79</v>
      </c>
    </row>
    <row r="3383" spans="1:2" x14ac:dyDescent="0.2">
      <c r="A3383" s="68">
        <v>43945</v>
      </c>
      <c r="B3383" s="67">
        <v>1.79</v>
      </c>
    </row>
    <row r="3384" spans="1:2" x14ac:dyDescent="0.2">
      <c r="A3384" s="68">
        <v>43948</v>
      </c>
      <c r="B3384" s="67">
        <v>1.84</v>
      </c>
    </row>
    <row r="3385" spans="1:2" x14ac:dyDescent="0.2">
      <c r="A3385" s="68">
        <v>43949</v>
      </c>
      <c r="B3385" s="67">
        <v>1.81</v>
      </c>
    </row>
    <row r="3386" spans="1:2" x14ac:dyDescent="0.2">
      <c r="A3386" s="68">
        <v>43950</v>
      </c>
      <c r="B3386" s="67">
        <v>1.81</v>
      </c>
    </row>
    <row r="3387" spans="1:2" x14ac:dyDescent="0.2">
      <c r="A3387" s="68">
        <v>43951</v>
      </c>
      <c r="B3387" s="67">
        <v>1.84</v>
      </c>
    </row>
    <row r="3388" spans="1:2" x14ac:dyDescent="0.2">
      <c r="A3388" s="68">
        <v>43952</v>
      </c>
      <c r="B3388" s="67">
        <v>1.85</v>
      </c>
    </row>
    <row r="3389" spans="1:2" x14ac:dyDescent="0.2">
      <c r="A3389" s="68">
        <v>43955</v>
      </c>
      <c r="B3389" s="67">
        <v>1.84</v>
      </c>
    </row>
    <row r="3390" spans="1:2" x14ac:dyDescent="0.2">
      <c r="A3390" s="68">
        <v>43956</v>
      </c>
      <c r="B3390" s="67">
        <v>1.85</v>
      </c>
    </row>
    <row r="3391" spans="1:2" x14ac:dyDescent="0.2">
      <c r="A3391" s="68">
        <v>43957</v>
      </c>
      <c r="B3391" s="67">
        <v>1.91</v>
      </c>
    </row>
    <row r="3392" spans="1:2" x14ac:dyDescent="0.2">
      <c r="A3392" s="68">
        <v>43958</v>
      </c>
      <c r="B3392" s="67">
        <v>1.86</v>
      </c>
    </row>
    <row r="3393" spans="1:2" x14ac:dyDescent="0.2">
      <c r="A3393" s="68">
        <v>43959</v>
      </c>
      <c r="B3393" s="67">
        <v>1.91</v>
      </c>
    </row>
    <row r="3394" spans="1:2" x14ac:dyDescent="0.2">
      <c r="A3394" s="68">
        <v>43962</v>
      </c>
      <c r="B3394" s="67">
        <v>1.97</v>
      </c>
    </row>
    <row r="3395" spans="1:2" x14ac:dyDescent="0.2">
      <c r="A3395" s="68">
        <v>43963</v>
      </c>
      <c r="B3395" s="67">
        <v>1.92</v>
      </c>
    </row>
    <row r="3396" spans="1:2" x14ac:dyDescent="0.2">
      <c r="A3396" s="68">
        <v>43964</v>
      </c>
      <c r="B3396" s="67">
        <v>1.87</v>
      </c>
    </row>
    <row r="3397" spans="1:2" x14ac:dyDescent="0.2">
      <c r="A3397" s="68">
        <v>43965</v>
      </c>
      <c r="B3397" s="67">
        <v>1.86</v>
      </c>
    </row>
    <row r="3398" spans="1:2" x14ac:dyDescent="0.2">
      <c r="A3398" s="68">
        <v>43966</v>
      </c>
      <c r="B3398" s="67">
        <v>1.85</v>
      </c>
    </row>
    <row r="3399" spans="1:2" x14ac:dyDescent="0.2">
      <c r="A3399" s="68">
        <v>43969</v>
      </c>
      <c r="B3399" s="67">
        <v>1.88</v>
      </c>
    </row>
    <row r="3400" spans="1:2" x14ac:dyDescent="0.2">
      <c r="A3400" s="68">
        <v>43970</v>
      </c>
      <c r="B3400" s="67">
        <v>1.8</v>
      </c>
    </row>
    <row r="3401" spans="1:2" x14ac:dyDescent="0.2">
      <c r="A3401" s="68">
        <v>43971</v>
      </c>
      <c r="B3401" s="67">
        <v>1.73</v>
      </c>
    </row>
    <row r="3402" spans="1:2" x14ac:dyDescent="0.2">
      <c r="A3402" s="68">
        <v>43972</v>
      </c>
      <c r="B3402" s="67">
        <v>1.73</v>
      </c>
    </row>
    <row r="3403" spans="1:2" x14ac:dyDescent="0.2">
      <c r="A3403" s="68">
        <v>43973</v>
      </c>
      <c r="B3403" s="67">
        <v>1.72</v>
      </c>
    </row>
    <row r="3404" spans="1:2" x14ac:dyDescent="0.2">
      <c r="A3404" s="68">
        <v>43976</v>
      </c>
      <c r="B3404" s="67">
        <v>1.72</v>
      </c>
    </row>
    <row r="3405" spans="1:2" x14ac:dyDescent="0.2">
      <c r="A3405" s="68">
        <v>43977</v>
      </c>
      <c r="B3405" s="67">
        <v>1.72</v>
      </c>
    </row>
    <row r="3406" spans="1:2" x14ac:dyDescent="0.2">
      <c r="A3406" s="68">
        <v>43978</v>
      </c>
      <c r="B3406" s="67">
        <v>1.73</v>
      </c>
    </row>
    <row r="3407" spans="1:2" x14ac:dyDescent="0.2">
      <c r="A3407" s="68">
        <v>43979</v>
      </c>
      <c r="B3407" s="67">
        <v>1.74</v>
      </c>
    </row>
    <row r="3408" spans="1:2" x14ac:dyDescent="0.2">
      <c r="A3408" s="68">
        <v>43980</v>
      </c>
      <c r="B3408" s="67">
        <v>1.69</v>
      </c>
    </row>
    <row r="3409" spans="1:2" x14ac:dyDescent="0.2">
      <c r="A3409" s="68">
        <v>43982</v>
      </c>
      <c r="B3409" s="67">
        <v>1.55</v>
      </c>
    </row>
    <row r="3410" spans="1:2" x14ac:dyDescent="0.2">
      <c r="A3410" s="68">
        <v>43983</v>
      </c>
      <c r="B3410" s="67">
        <v>1.56</v>
      </c>
    </row>
    <row r="3411" spans="1:2" x14ac:dyDescent="0.2">
      <c r="A3411" s="68">
        <v>43984</v>
      </c>
      <c r="B3411" s="67">
        <v>1.58</v>
      </c>
    </row>
    <row r="3412" spans="1:2" x14ac:dyDescent="0.2">
      <c r="A3412" s="68">
        <v>43985</v>
      </c>
      <c r="B3412" s="67">
        <v>1.6</v>
      </c>
    </row>
    <row r="3413" spans="1:2" x14ac:dyDescent="0.2">
      <c r="A3413" s="68">
        <v>43986</v>
      </c>
      <c r="B3413" s="67">
        <v>1.65</v>
      </c>
    </row>
    <row r="3414" spans="1:2" x14ac:dyDescent="0.2">
      <c r="A3414" s="68">
        <v>43987</v>
      </c>
      <c r="B3414" s="67">
        <v>1.67</v>
      </c>
    </row>
    <row r="3415" spans="1:2" x14ac:dyDescent="0.2">
      <c r="A3415" s="68">
        <v>43990</v>
      </c>
      <c r="B3415" s="67">
        <v>1.65</v>
      </c>
    </row>
    <row r="3416" spans="1:2" x14ac:dyDescent="0.2">
      <c r="A3416" s="68">
        <v>43991</v>
      </c>
      <c r="B3416" s="67">
        <v>1.63</v>
      </c>
    </row>
    <row r="3417" spans="1:2" x14ac:dyDescent="0.2">
      <c r="A3417" s="68">
        <v>43992</v>
      </c>
      <c r="B3417" s="67">
        <v>1.58</v>
      </c>
    </row>
    <row r="3418" spans="1:2" x14ac:dyDescent="0.2">
      <c r="A3418" s="68">
        <v>43993</v>
      </c>
      <c r="B3418" s="67">
        <v>1.57</v>
      </c>
    </row>
    <row r="3419" spans="1:2" x14ac:dyDescent="0.2">
      <c r="A3419" s="68">
        <v>43994</v>
      </c>
      <c r="B3419" s="67">
        <v>1.6</v>
      </c>
    </row>
    <row r="3420" spans="1:2" x14ac:dyDescent="0.2">
      <c r="A3420" s="68">
        <v>43997</v>
      </c>
      <c r="B3420" s="67">
        <v>1.59</v>
      </c>
    </row>
    <row r="3421" spans="1:2" x14ac:dyDescent="0.2">
      <c r="A3421" s="68">
        <v>43998</v>
      </c>
      <c r="B3421" s="67">
        <v>1.55</v>
      </c>
    </row>
    <row r="3422" spans="1:2" x14ac:dyDescent="0.2">
      <c r="A3422" s="68">
        <v>43999</v>
      </c>
      <c r="B3422" s="67">
        <v>1.55</v>
      </c>
    </row>
    <row r="3423" spans="1:2" x14ac:dyDescent="0.2">
      <c r="A3423" s="68">
        <v>44000</v>
      </c>
      <c r="B3423" s="67">
        <v>1.53</v>
      </c>
    </row>
    <row r="3424" spans="1:2" x14ac:dyDescent="0.2">
      <c r="A3424" s="68">
        <v>44001</v>
      </c>
      <c r="B3424" s="67">
        <v>1.54</v>
      </c>
    </row>
    <row r="3425" spans="1:2" x14ac:dyDescent="0.2">
      <c r="A3425" s="68">
        <v>44004</v>
      </c>
      <c r="B3425" s="67">
        <v>1.54</v>
      </c>
    </row>
    <row r="3426" spans="1:2" x14ac:dyDescent="0.2">
      <c r="A3426" s="68">
        <v>44005</v>
      </c>
      <c r="B3426" s="67">
        <v>1.56</v>
      </c>
    </row>
    <row r="3427" spans="1:2" x14ac:dyDescent="0.2">
      <c r="A3427" s="68">
        <v>44006</v>
      </c>
      <c r="B3427" s="67">
        <v>1.57</v>
      </c>
    </row>
    <row r="3428" spans="1:2" x14ac:dyDescent="0.2">
      <c r="A3428" s="68">
        <v>44007</v>
      </c>
      <c r="B3428" s="67">
        <v>1.56</v>
      </c>
    </row>
    <row r="3429" spans="1:2" x14ac:dyDescent="0.2">
      <c r="A3429" s="68">
        <v>44008</v>
      </c>
      <c r="B3429" s="67">
        <v>1.53</v>
      </c>
    </row>
    <row r="3430" spans="1:2" x14ac:dyDescent="0.2">
      <c r="A3430" s="68">
        <v>44011</v>
      </c>
      <c r="B3430" s="67">
        <v>1.55</v>
      </c>
    </row>
    <row r="3431" spans="1:2" x14ac:dyDescent="0.2">
      <c r="A3431" s="68">
        <v>44012</v>
      </c>
      <c r="B3431" s="67">
        <v>1.63</v>
      </c>
    </row>
    <row r="3432" spans="1:2" x14ac:dyDescent="0.2">
      <c r="A3432" s="68">
        <v>44013</v>
      </c>
      <c r="B3432" s="67">
        <v>1.63</v>
      </c>
    </row>
    <row r="3433" spans="1:2" x14ac:dyDescent="0.2">
      <c r="A3433" s="68">
        <v>44014</v>
      </c>
      <c r="B3433" s="67">
        <v>1.6</v>
      </c>
    </row>
    <row r="3434" spans="1:2" x14ac:dyDescent="0.2">
      <c r="A3434" s="68">
        <v>44015</v>
      </c>
      <c r="B3434" s="67">
        <v>1.6</v>
      </c>
    </row>
    <row r="3435" spans="1:2" x14ac:dyDescent="0.2">
      <c r="A3435" s="68">
        <v>44018</v>
      </c>
      <c r="B3435" s="67">
        <v>1.58</v>
      </c>
    </row>
    <row r="3436" spans="1:2" x14ac:dyDescent="0.2">
      <c r="A3436" s="68">
        <v>44019</v>
      </c>
      <c r="B3436" s="67">
        <v>1.55</v>
      </c>
    </row>
    <row r="3437" spans="1:2" x14ac:dyDescent="0.2">
      <c r="A3437" s="68">
        <v>44020</v>
      </c>
      <c r="B3437" s="67">
        <v>1.56</v>
      </c>
    </row>
    <row r="3438" spans="1:2" x14ac:dyDescent="0.2">
      <c r="A3438" s="68">
        <v>44021</v>
      </c>
      <c r="B3438" s="67">
        <v>1.5</v>
      </c>
    </row>
    <row r="3439" spans="1:2" x14ac:dyDescent="0.2">
      <c r="A3439" s="68">
        <v>44022</v>
      </c>
      <c r="B3439" s="67">
        <v>1.52</v>
      </c>
    </row>
    <row r="3440" spans="1:2" x14ac:dyDescent="0.2">
      <c r="A3440" s="68">
        <v>44025</v>
      </c>
      <c r="B3440" s="67">
        <v>1.52</v>
      </c>
    </row>
    <row r="3441" spans="1:2" x14ac:dyDescent="0.2">
      <c r="A3441" s="68">
        <v>44026</v>
      </c>
      <c r="B3441" s="67">
        <v>1.51</v>
      </c>
    </row>
    <row r="3442" spans="1:2" x14ac:dyDescent="0.2">
      <c r="A3442" s="68">
        <v>44027</v>
      </c>
      <c r="B3442" s="67">
        <v>1.5</v>
      </c>
    </row>
    <row r="3443" spans="1:2" x14ac:dyDescent="0.2">
      <c r="A3443" s="68">
        <v>44028</v>
      </c>
      <c r="B3443" s="67">
        <v>1.48</v>
      </c>
    </row>
    <row r="3444" spans="1:2" x14ac:dyDescent="0.2">
      <c r="A3444" s="68">
        <v>44029</v>
      </c>
      <c r="B3444" s="67">
        <v>1.47</v>
      </c>
    </row>
    <row r="3445" spans="1:2" x14ac:dyDescent="0.2">
      <c r="A3445" s="68">
        <v>44032</v>
      </c>
      <c r="B3445" s="67">
        <v>1.47</v>
      </c>
    </row>
    <row r="3446" spans="1:2" x14ac:dyDescent="0.2">
      <c r="A3446" s="68">
        <v>44033</v>
      </c>
      <c r="B3446" s="67">
        <v>1.45</v>
      </c>
    </row>
    <row r="3447" spans="1:2" x14ac:dyDescent="0.2">
      <c r="A3447" s="68">
        <v>44034</v>
      </c>
      <c r="B3447" s="67">
        <v>1.45</v>
      </c>
    </row>
    <row r="3448" spans="1:2" x14ac:dyDescent="0.2">
      <c r="A3448" s="68">
        <v>44035</v>
      </c>
      <c r="B3448" s="67">
        <v>1.43</v>
      </c>
    </row>
    <row r="3449" spans="1:2" x14ac:dyDescent="0.2">
      <c r="A3449" s="68">
        <v>44036</v>
      </c>
      <c r="B3449" s="67">
        <v>1.43</v>
      </c>
    </row>
    <row r="3450" spans="1:2" x14ac:dyDescent="0.2">
      <c r="A3450" s="68">
        <v>44039</v>
      </c>
      <c r="B3450" s="67">
        <v>1.45</v>
      </c>
    </row>
    <row r="3451" spans="1:2" x14ac:dyDescent="0.2">
      <c r="A3451" s="68">
        <v>44040</v>
      </c>
      <c r="B3451" s="67">
        <v>1.43</v>
      </c>
    </row>
    <row r="3452" spans="1:2" x14ac:dyDescent="0.2">
      <c r="A3452" s="68">
        <v>44041</v>
      </c>
      <c r="B3452" s="67">
        <v>1.44</v>
      </c>
    </row>
    <row r="3453" spans="1:2" x14ac:dyDescent="0.2">
      <c r="A3453" s="68">
        <v>44042</v>
      </c>
      <c r="B3453" s="67">
        <v>1.41</v>
      </c>
    </row>
    <row r="3454" spans="1:2" x14ac:dyDescent="0.2">
      <c r="A3454" s="68">
        <v>44043</v>
      </c>
      <c r="B3454" s="67">
        <v>1.41</v>
      </c>
    </row>
    <row r="3455" spans="1:2" x14ac:dyDescent="0.2">
      <c r="A3455" s="68">
        <v>44046</v>
      </c>
      <c r="B3455" s="67">
        <v>1.42</v>
      </c>
    </row>
    <row r="3456" spans="1:2" x14ac:dyDescent="0.2">
      <c r="A3456" s="68">
        <v>44047</v>
      </c>
      <c r="B3456" s="67">
        <v>1.41</v>
      </c>
    </row>
    <row r="3457" spans="1:2" x14ac:dyDescent="0.2">
      <c r="A3457" s="68">
        <v>44048</v>
      </c>
      <c r="B3457" s="67">
        <v>1.41</v>
      </c>
    </row>
    <row r="3458" spans="1:2" x14ac:dyDescent="0.2">
      <c r="A3458" s="68">
        <v>44049</v>
      </c>
      <c r="B3458" s="67">
        <v>1.4</v>
      </c>
    </row>
    <row r="3459" spans="1:2" x14ac:dyDescent="0.2">
      <c r="A3459" s="68">
        <v>44050</v>
      </c>
      <c r="B3459" s="67">
        <v>1.41</v>
      </c>
    </row>
    <row r="3460" spans="1:2" x14ac:dyDescent="0.2">
      <c r="A3460" s="68">
        <v>44053</v>
      </c>
      <c r="B3460" s="67">
        <v>1.42</v>
      </c>
    </row>
    <row r="3461" spans="1:2" x14ac:dyDescent="0.2">
      <c r="A3461" s="68">
        <v>44054</v>
      </c>
      <c r="B3461" s="67">
        <v>1.5</v>
      </c>
    </row>
    <row r="3462" spans="1:2" x14ac:dyDescent="0.2">
      <c r="A3462" s="68">
        <v>44055</v>
      </c>
      <c r="B3462" s="67">
        <v>1.51</v>
      </c>
    </row>
    <row r="3463" spans="1:2" x14ac:dyDescent="0.2">
      <c r="A3463" s="68">
        <v>44056</v>
      </c>
      <c r="B3463" s="67">
        <v>1.56</v>
      </c>
    </row>
    <row r="3464" spans="1:2" x14ac:dyDescent="0.2">
      <c r="A3464" s="68">
        <v>44057</v>
      </c>
      <c r="B3464" s="67">
        <v>1.57</v>
      </c>
    </row>
    <row r="3465" spans="1:2" x14ac:dyDescent="0.2">
      <c r="A3465" s="68">
        <v>44060</v>
      </c>
      <c r="B3465" s="67">
        <v>1.56</v>
      </c>
    </row>
    <row r="3466" spans="1:2" x14ac:dyDescent="0.2">
      <c r="A3466" s="68">
        <v>44061</v>
      </c>
      <c r="B3466" s="67">
        <v>1.55</v>
      </c>
    </row>
    <row r="3467" spans="1:2" x14ac:dyDescent="0.2">
      <c r="A3467" s="68">
        <v>44062</v>
      </c>
      <c r="B3467" s="67">
        <v>1.56</v>
      </c>
    </row>
    <row r="3468" spans="1:2" x14ac:dyDescent="0.2">
      <c r="A3468" s="68">
        <v>44063</v>
      </c>
      <c r="B3468" s="67">
        <v>1.54</v>
      </c>
    </row>
    <row r="3469" spans="1:2" x14ac:dyDescent="0.2">
      <c r="A3469" s="68">
        <v>44064</v>
      </c>
      <c r="B3469" s="67">
        <v>1.53</v>
      </c>
    </row>
    <row r="3470" spans="1:2" x14ac:dyDescent="0.2">
      <c r="A3470" s="68">
        <v>44067</v>
      </c>
      <c r="B3470" s="67">
        <v>1.52</v>
      </c>
    </row>
    <row r="3471" spans="1:2" x14ac:dyDescent="0.2">
      <c r="A3471" s="68">
        <v>44068</v>
      </c>
      <c r="B3471" s="67">
        <v>1.54</v>
      </c>
    </row>
    <row r="3472" spans="1:2" x14ac:dyDescent="0.2">
      <c r="A3472" s="68">
        <v>44069</v>
      </c>
      <c r="B3472" s="67">
        <v>1.56</v>
      </c>
    </row>
    <row r="3473" spans="1:2" x14ac:dyDescent="0.2">
      <c r="A3473" s="68">
        <v>44070</v>
      </c>
      <c r="B3473" s="67">
        <v>1.62</v>
      </c>
    </row>
    <row r="3474" spans="1:2" x14ac:dyDescent="0.2">
      <c r="A3474" s="68">
        <v>44071</v>
      </c>
      <c r="B3474" s="67">
        <v>1.6</v>
      </c>
    </row>
    <row r="3475" spans="1:2" x14ac:dyDescent="0.2">
      <c r="A3475" s="68">
        <v>44074</v>
      </c>
      <c r="B3475" s="67">
        <v>1.6</v>
      </c>
    </row>
    <row r="3476" spans="1:2" x14ac:dyDescent="0.2">
      <c r="A3476" s="68">
        <v>44075</v>
      </c>
      <c r="B3476" s="67">
        <v>1.57</v>
      </c>
    </row>
    <row r="3477" spans="1:2" x14ac:dyDescent="0.2">
      <c r="A3477" s="68">
        <v>44076</v>
      </c>
      <c r="B3477" s="67">
        <v>1.53</v>
      </c>
    </row>
    <row r="3478" spans="1:2" x14ac:dyDescent="0.2">
      <c r="A3478" s="68">
        <v>44077</v>
      </c>
      <c r="B3478" s="67">
        <v>1.51</v>
      </c>
    </row>
    <row r="3479" spans="1:2" x14ac:dyDescent="0.2">
      <c r="A3479" s="68">
        <v>44078</v>
      </c>
      <c r="B3479" s="67">
        <v>1.61</v>
      </c>
    </row>
    <row r="3480" spans="1:2" x14ac:dyDescent="0.2">
      <c r="A3480" s="68">
        <v>44081</v>
      </c>
      <c r="B3480" s="67">
        <v>1.61</v>
      </c>
    </row>
    <row r="3481" spans="1:2" x14ac:dyDescent="0.2">
      <c r="A3481" s="68">
        <v>44082</v>
      </c>
      <c r="B3481" s="67">
        <v>1.58</v>
      </c>
    </row>
    <row r="3482" spans="1:2" x14ac:dyDescent="0.2">
      <c r="A3482" s="68">
        <v>44083</v>
      </c>
      <c r="B3482" s="67">
        <v>1.61</v>
      </c>
    </row>
    <row r="3483" spans="1:2" x14ac:dyDescent="0.2">
      <c r="A3483" s="68">
        <v>44084</v>
      </c>
      <c r="B3483" s="67">
        <v>1.58</v>
      </c>
    </row>
    <row r="3484" spans="1:2" x14ac:dyDescent="0.2">
      <c r="A3484" s="68">
        <v>44085</v>
      </c>
      <c r="B3484" s="67">
        <v>1.58</v>
      </c>
    </row>
    <row r="3485" spans="1:2" x14ac:dyDescent="0.2">
      <c r="A3485" s="68">
        <v>44088</v>
      </c>
      <c r="B3485" s="67">
        <v>1.57</v>
      </c>
    </row>
    <row r="3486" spans="1:2" x14ac:dyDescent="0.2">
      <c r="A3486" s="68">
        <v>44089</v>
      </c>
      <c r="B3486" s="67">
        <v>1.57</v>
      </c>
    </row>
    <row r="3487" spans="1:2" x14ac:dyDescent="0.2">
      <c r="A3487" s="68">
        <v>44090</v>
      </c>
      <c r="B3487" s="67">
        <v>1.57</v>
      </c>
    </row>
    <row r="3488" spans="1:2" x14ac:dyDescent="0.2">
      <c r="A3488" s="68">
        <v>44091</v>
      </c>
      <c r="B3488" s="67">
        <v>1.56</v>
      </c>
    </row>
    <row r="3489" spans="1:2" x14ac:dyDescent="0.2">
      <c r="A3489" s="68">
        <v>44092</v>
      </c>
      <c r="B3489" s="67">
        <v>1.58</v>
      </c>
    </row>
    <row r="3490" spans="1:2" x14ac:dyDescent="0.2">
      <c r="A3490" s="68">
        <v>44095</v>
      </c>
      <c r="B3490" s="67">
        <v>1.58</v>
      </c>
    </row>
    <row r="3491" spans="1:2" x14ac:dyDescent="0.2">
      <c r="A3491" s="68">
        <v>44096</v>
      </c>
      <c r="B3491" s="67">
        <v>1.57</v>
      </c>
    </row>
    <row r="3492" spans="1:2" x14ac:dyDescent="0.2">
      <c r="A3492" s="68">
        <v>44097</v>
      </c>
      <c r="B3492" s="67">
        <v>1.59</v>
      </c>
    </row>
    <row r="3493" spans="1:2" x14ac:dyDescent="0.2">
      <c r="A3493" s="68">
        <v>44098</v>
      </c>
      <c r="B3493" s="67">
        <v>1.6</v>
      </c>
    </row>
    <row r="3494" spans="1:2" x14ac:dyDescent="0.2">
      <c r="A3494" s="68">
        <v>44099</v>
      </c>
      <c r="B3494" s="67">
        <v>1.62</v>
      </c>
    </row>
    <row r="3495" spans="1:2" x14ac:dyDescent="0.2">
      <c r="A3495" s="68">
        <v>44102</v>
      </c>
      <c r="B3495" s="67">
        <v>1.63</v>
      </c>
    </row>
    <row r="3496" spans="1:2" x14ac:dyDescent="0.2">
      <c r="A3496" s="68">
        <v>44103</v>
      </c>
      <c r="B3496" s="67">
        <v>1.6</v>
      </c>
    </row>
    <row r="3497" spans="1:2" x14ac:dyDescent="0.2">
      <c r="A3497" s="68">
        <v>44104</v>
      </c>
      <c r="B3497" s="67">
        <v>1.62</v>
      </c>
    </row>
    <row r="3498" spans="1:2" x14ac:dyDescent="0.2">
      <c r="A3498" s="68">
        <v>44105</v>
      </c>
      <c r="B3498" s="67">
        <v>1.62</v>
      </c>
    </row>
    <row r="3499" spans="1:2" x14ac:dyDescent="0.2">
      <c r="A3499" s="68">
        <v>44106</v>
      </c>
      <c r="B3499" s="67">
        <v>1.63</v>
      </c>
    </row>
    <row r="3500" spans="1:2" x14ac:dyDescent="0.2">
      <c r="A3500" s="68">
        <v>44109</v>
      </c>
      <c r="B3500" s="67">
        <v>1.67</v>
      </c>
    </row>
    <row r="3501" spans="1:2" x14ac:dyDescent="0.2">
      <c r="A3501" s="68">
        <v>44110</v>
      </c>
      <c r="B3501" s="67">
        <v>1.61</v>
      </c>
    </row>
    <row r="3502" spans="1:2" x14ac:dyDescent="0.2">
      <c r="A3502" s="68">
        <v>44111</v>
      </c>
      <c r="B3502" s="67">
        <v>1.65</v>
      </c>
    </row>
    <row r="3503" spans="1:2" x14ac:dyDescent="0.2">
      <c r="A3503" s="68">
        <v>44112</v>
      </c>
      <c r="B3503" s="67">
        <v>1.62</v>
      </c>
    </row>
    <row r="3504" spans="1:2" x14ac:dyDescent="0.2">
      <c r="A3504" s="68">
        <v>44113</v>
      </c>
      <c r="B3504" s="67">
        <v>1.63</v>
      </c>
    </row>
    <row r="3505" spans="1:2" x14ac:dyDescent="0.2">
      <c r="A3505" s="68">
        <v>44116</v>
      </c>
      <c r="B3505" s="67">
        <v>1.63</v>
      </c>
    </row>
    <row r="3506" spans="1:2" x14ac:dyDescent="0.2">
      <c r="A3506" s="68">
        <v>44117</v>
      </c>
      <c r="B3506" s="67">
        <v>1.58</v>
      </c>
    </row>
    <row r="3507" spans="1:2" x14ac:dyDescent="0.2">
      <c r="A3507" s="68">
        <v>44118</v>
      </c>
      <c r="B3507" s="67">
        <v>1.58</v>
      </c>
    </row>
    <row r="3508" spans="1:2" x14ac:dyDescent="0.2">
      <c r="A3508" s="68">
        <v>44119</v>
      </c>
      <c r="B3508" s="67">
        <v>1.6</v>
      </c>
    </row>
    <row r="3509" spans="1:2" x14ac:dyDescent="0.2">
      <c r="A3509" s="68">
        <v>44120</v>
      </c>
      <c r="B3509" s="67">
        <v>1.6</v>
      </c>
    </row>
    <row r="3510" spans="1:2" x14ac:dyDescent="0.2">
      <c r="A3510" s="68">
        <v>44123</v>
      </c>
      <c r="B3510" s="67">
        <v>1.62</v>
      </c>
    </row>
    <row r="3511" spans="1:2" x14ac:dyDescent="0.2">
      <c r="A3511" s="68">
        <v>44124</v>
      </c>
      <c r="B3511" s="67">
        <v>1.65</v>
      </c>
    </row>
    <row r="3512" spans="1:2" x14ac:dyDescent="0.2">
      <c r="A3512" s="68">
        <v>44125</v>
      </c>
      <c r="B3512" s="67">
        <v>1.66</v>
      </c>
    </row>
    <row r="3513" spans="1:2" x14ac:dyDescent="0.2">
      <c r="A3513" s="68">
        <v>44126</v>
      </c>
      <c r="B3513" s="67">
        <v>1.69</v>
      </c>
    </row>
    <row r="3514" spans="1:2" x14ac:dyDescent="0.2">
      <c r="A3514" s="68">
        <v>44127</v>
      </c>
      <c r="B3514" s="67">
        <v>1.67</v>
      </c>
    </row>
    <row r="3515" spans="1:2" x14ac:dyDescent="0.2">
      <c r="A3515" s="68">
        <v>44130</v>
      </c>
      <c r="B3515" s="67">
        <v>1.63</v>
      </c>
    </row>
    <row r="3516" spans="1:2" x14ac:dyDescent="0.2">
      <c r="A3516" s="68">
        <v>44131</v>
      </c>
      <c r="B3516" s="67">
        <v>1.61</v>
      </c>
    </row>
    <row r="3517" spans="1:2" x14ac:dyDescent="0.2">
      <c r="A3517" s="68">
        <v>44132</v>
      </c>
      <c r="B3517" s="67">
        <v>1.64</v>
      </c>
    </row>
    <row r="3518" spans="1:2" x14ac:dyDescent="0.2">
      <c r="A3518" s="68">
        <v>44133</v>
      </c>
      <c r="B3518" s="67">
        <v>1.69</v>
      </c>
    </row>
    <row r="3519" spans="1:2" x14ac:dyDescent="0.2">
      <c r="A3519" s="68">
        <v>44134</v>
      </c>
      <c r="B3519" s="67">
        <v>1.7</v>
      </c>
    </row>
    <row r="3520" spans="1:2" x14ac:dyDescent="0.2">
      <c r="A3520" s="68">
        <v>44135</v>
      </c>
      <c r="B3520" s="67">
        <v>1.71</v>
      </c>
    </row>
    <row r="3521" spans="1:2" x14ac:dyDescent="0.2">
      <c r="A3521" s="68">
        <v>44137</v>
      </c>
      <c r="B3521" s="67">
        <v>1.69</v>
      </c>
    </row>
    <row r="3522" spans="1:2" x14ac:dyDescent="0.2">
      <c r="A3522" s="68">
        <v>44138</v>
      </c>
      <c r="B3522" s="67">
        <v>1.7</v>
      </c>
    </row>
    <row r="3523" spans="1:2" x14ac:dyDescent="0.2">
      <c r="A3523" s="68">
        <v>44139</v>
      </c>
      <c r="B3523" s="67">
        <v>1.6</v>
      </c>
    </row>
    <row r="3524" spans="1:2" x14ac:dyDescent="0.2">
      <c r="A3524" s="68">
        <v>44140</v>
      </c>
      <c r="B3524" s="67">
        <v>1.59</v>
      </c>
    </row>
    <row r="3525" spans="1:2" x14ac:dyDescent="0.2">
      <c r="A3525" s="68">
        <v>44141</v>
      </c>
      <c r="B3525" s="67">
        <v>1.62</v>
      </c>
    </row>
    <row r="3526" spans="1:2" x14ac:dyDescent="0.2">
      <c r="A3526" s="68">
        <v>44144</v>
      </c>
      <c r="B3526" s="67">
        <v>1.7</v>
      </c>
    </row>
    <row r="3527" spans="1:2" x14ac:dyDescent="0.2">
      <c r="A3527" s="68">
        <v>44145</v>
      </c>
      <c r="B3527" s="67">
        <v>1.72</v>
      </c>
    </row>
    <row r="3528" spans="1:2" x14ac:dyDescent="0.2">
      <c r="A3528" s="68">
        <v>44146</v>
      </c>
      <c r="B3528" s="67">
        <v>1.72</v>
      </c>
    </row>
    <row r="3529" spans="1:2" x14ac:dyDescent="0.2">
      <c r="A3529" s="68">
        <v>44147</v>
      </c>
      <c r="B3529" s="67">
        <v>1.66</v>
      </c>
    </row>
    <row r="3530" spans="1:2" x14ac:dyDescent="0.2">
      <c r="A3530" s="68">
        <v>44148</v>
      </c>
      <c r="B3530" s="67">
        <v>1.66</v>
      </c>
    </row>
    <row r="3531" spans="1:2" x14ac:dyDescent="0.2">
      <c r="A3531" s="68">
        <v>44151</v>
      </c>
      <c r="B3531" s="67">
        <v>1.66</v>
      </c>
    </row>
    <row r="3532" spans="1:2" x14ac:dyDescent="0.2">
      <c r="A3532" s="68">
        <v>44152</v>
      </c>
      <c r="B3532" s="67">
        <v>1.62</v>
      </c>
    </row>
    <row r="3533" spans="1:2" x14ac:dyDescent="0.2">
      <c r="A3533" s="68">
        <v>44153</v>
      </c>
      <c r="B3533" s="67">
        <v>1.61</v>
      </c>
    </row>
    <row r="3534" spans="1:2" x14ac:dyDescent="0.2">
      <c r="A3534" s="68">
        <v>44154</v>
      </c>
      <c r="B3534" s="67">
        <v>1.58</v>
      </c>
    </row>
    <row r="3535" spans="1:2" x14ac:dyDescent="0.2">
      <c r="A3535" s="68">
        <v>44155</v>
      </c>
      <c r="B3535" s="67">
        <v>1.55</v>
      </c>
    </row>
    <row r="3536" spans="1:2" x14ac:dyDescent="0.2">
      <c r="A3536" s="68">
        <v>44158</v>
      </c>
      <c r="B3536" s="67">
        <v>1.57</v>
      </c>
    </row>
    <row r="3537" spans="1:2" x14ac:dyDescent="0.2">
      <c r="A3537" s="68">
        <v>44159</v>
      </c>
      <c r="B3537" s="67">
        <v>1.59</v>
      </c>
    </row>
    <row r="3538" spans="1:2" x14ac:dyDescent="0.2">
      <c r="A3538" s="68">
        <v>44160</v>
      </c>
      <c r="B3538" s="67">
        <v>1.59</v>
      </c>
    </row>
    <row r="3539" spans="1:2" x14ac:dyDescent="0.2">
      <c r="A3539" s="68">
        <v>44161</v>
      </c>
      <c r="B3539" s="67">
        <v>1.59</v>
      </c>
    </row>
    <row r="3540" spans="1:2" x14ac:dyDescent="0.2">
      <c r="A3540" s="68">
        <v>44162</v>
      </c>
      <c r="B3540" s="67">
        <v>1.56</v>
      </c>
    </row>
    <row r="3541" spans="1:2" x14ac:dyDescent="0.2">
      <c r="A3541" s="68">
        <v>44165</v>
      </c>
      <c r="B3541" s="67">
        <v>1.55</v>
      </c>
    </row>
    <row r="3542" spans="1:2" x14ac:dyDescent="0.2">
      <c r="A3542" s="68">
        <v>44166</v>
      </c>
      <c r="B3542" s="67">
        <v>1.61</v>
      </c>
    </row>
    <row r="3543" spans="1:2" x14ac:dyDescent="0.2">
      <c r="A3543" s="68">
        <v>44167</v>
      </c>
      <c r="B3543" s="67">
        <v>1.61</v>
      </c>
    </row>
    <row r="3544" spans="1:2" x14ac:dyDescent="0.2">
      <c r="A3544" s="68">
        <v>44168</v>
      </c>
      <c r="B3544" s="67">
        <v>1.57</v>
      </c>
    </row>
    <row r="3545" spans="1:2" x14ac:dyDescent="0.2">
      <c r="A3545" s="68">
        <v>44169</v>
      </c>
      <c r="B3545" s="67">
        <v>1.62</v>
      </c>
    </row>
    <row r="3546" spans="1:2" x14ac:dyDescent="0.2">
      <c r="A3546" s="68">
        <v>44172</v>
      </c>
      <c r="B3546" s="67">
        <v>1.59</v>
      </c>
    </row>
    <row r="3547" spans="1:2" x14ac:dyDescent="0.2">
      <c r="A3547" s="68">
        <v>44173</v>
      </c>
      <c r="B3547" s="67">
        <v>1.58</v>
      </c>
    </row>
    <row r="3548" spans="1:2" x14ac:dyDescent="0.2">
      <c r="A3548" s="68">
        <v>44174</v>
      </c>
      <c r="B3548" s="67">
        <v>1.63</v>
      </c>
    </row>
    <row r="3549" spans="1:2" x14ac:dyDescent="0.2">
      <c r="A3549" s="68">
        <v>44175</v>
      </c>
      <c r="B3549" s="67">
        <v>1.6</v>
      </c>
    </row>
    <row r="3550" spans="1:2" x14ac:dyDescent="0.2">
      <c r="A3550" s="68">
        <v>44176</v>
      </c>
      <c r="B3550" s="67">
        <v>1.59</v>
      </c>
    </row>
    <row r="3551" spans="1:2" x14ac:dyDescent="0.2">
      <c r="A3551" s="68">
        <v>44179</v>
      </c>
      <c r="B3551" s="67">
        <v>1.59</v>
      </c>
    </row>
    <row r="3552" spans="1:2" x14ac:dyDescent="0.2">
      <c r="A3552" s="68">
        <v>44180</v>
      </c>
      <c r="B3552" s="67">
        <v>1.61</v>
      </c>
    </row>
    <row r="3553" spans="1:2" x14ac:dyDescent="0.2">
      <c r="A3553" s="68">
        <v>44181</v>
      </c>
      <c r="B3553" s="67">
        <v>1.6</v>
      </c>
    </row>
    <row r="3554" spans="1:2" x14ac:dyDescent="0.2">
      <c r="A3554" s="68">
        <v>44182</v>
      </c>
      <c r="B3554" s="67">
        <v>1.6</v>
      </c>
    </row>
    <row r="3555" spans="1:2" x14ac:dyDescent="0.2">
      <c r="A3555" s="68">
        <v>44183</v>
      </c>
      <c r="B3555" s="67">
        <v>1.61</v>
      </c>
    </row>
    <row r="3556" spans="1:2" x14ac:dyDescent="0.2">
      <c r="A3556" s="68">
        <v>44186</v>
      </c>
      <c r="B3556" s="67">
        <v>1.61</v>
      </c>
    </row>
    <row r="3557" spans="1:2" x14ac:dyDescent="0.2">
      <c r="A3557" s="68">
        <v>44187</v>
      </c>
      <c r="B3557" s="67">
        <v>1.58</v>
      </c>
    </row>
    <row r="3558" spans="1:2" x14ac:dyDescent="0.2">
      <c r="A3558" s="68">
        <v>44188</v>
      </c>
      <c r="B3558" s="67">
        <v>1.61</v>
      </c>
    </row>
    <row r="3559" spans="1:2" x14ac:dyDescent="0.2">
      <c r="A3559" s="68">
        <v>44189</v>
      </c>
      <c r="B3559" s="67">
        <v>1.59</v>
      </c>
    </row>
    <row r="3560" spans="1:2" x14ac:dyDescent="0.2">
      <c r="A3560" s="68">
        <v>44190</v>
      </c>
      <c r="B3560" s="69" t="e">
        <f>NA()</f>
        <v>#N/A</v>
      </c>
    </row>
    <row r="3561" spans="1:2" x14ac:dyDescent="0.2">
      <c r="A3561" s="68">
        <v>44193</v>
      </c>
      <c r="B3561" s="67">
        <v>1.58</v>
      </c>
    </row>
    <row r="3562" spans="1:2" x14ac:dyDescent="0.2">
      <c r="A3562" s="68">
        <v>44194</v>
      </c>
      <c r="B3562" s="67">
        <v>1.57</v>
      </c>
    </row>
    <row r="3563" spans="1:2" x14ac:dyDescent="0.2">
      <c r="A3563" s="68">
        <v>44195</v>
      </c>
      <c r="B3563" s="67">
        <v>1.56</v>
      </c>
    </row>
    <row r="3564" spans="1:2" x14ac:dyDescent="0.2">
      <c r="A3564" s="68">
        <v>44196</v>
      </c>
      <c r="B3564" s="67">
        <v>1.55</v>
      </c>
    </row>
    <row r="3565" spans="1:2" x14ac:dyDescent="0.2">
      <c r="A3565" s="68">
        <v>44197</v>
      </c>
      <c r="B3565" s="69" t="e">
        <f>NA()</f>
        <v>#N/A</v>
      </c>
    </row>
    <row r="3566" spans="1:2" x14ac:dyDescent="0.2">
      <c r="A3566" s="68">
        <v>44200</v>
      </c>
      <c r="B3566" s="67">
        <v>1.56</v>
      </c>
    </row>
    <row r="3567" spans="1:2" x14ac:dyDescent="0.2">
      <c r="A3567" s="68">
        <v>44201</v>
      </c>
      <c r="B3567" s="67">
        <v>1.61</v>
      </c>
    </row>
    <row r="3568" spans="1:2" x14ac:dyDescent="0.2">
      <c r="A3568" s="68">
        <v>44202</v>
      </c>
      <c r="B3568" s="67">
        <v>1.69</v>
      </c>
    </row>
    <row r="3569" spans="1:2" x14ac:dyDescent="0.2">
      <c r="A3569" s="68">
        <v>44203</v>
      </c>
      <c r="B3569" s="67">
        <v>1.7</v>
      </c>
    </row>
    <row r="3570" spans="1:2" x14ac:dyDescent="0.2">
      <c r="A3570" s="68">
        <v>44204</v>
      </c>
      <c r="B3570" s="67">
        <v>1.72</v>
      </c>
    </row>
    <row r="3571" spans="1:2" x14ac:dyDescent="0.2">
      <c r="A3571" s="68">
        <v>44207</v>
      </c>
      <c r="B3571" s="67">
        <v>1.72</v>
      </c>
    </row>
    <row r="3572" spans="1:2" x14ac:dyDescent="0.2">
      <c r="A3572" s="68">
        <v>44208</v>
      </c>
      <c r="B3572" s="67">
        <v>1.74</v>
      </c>
    </row>
    <row r="3573" spans="1:2" x14ac:dyDescent="0.2">
      <c r="A3573" s="68">
        <v>44209</v>
      </c>
      <c r="B3573" s="67">
        <v>1.68</v>
      </c>
    </row>
    <row r="3574" spans="1:2" x14ac:dyDescent="0.2">
      <c r="A3574" s="68">
        <v>44210</v>
      </c>
      <c r="B3574" s="67">
        <v>1.69</v>
      </c>
    </row>
    <row r="3575" spans="1:2" x14ac:dyDescent="0.2">
      <c r="A3575" s="68">
        <v>44211</v>
      </c>
      <c r="B3575" s="67">
        <v>1.68</v>
      </c>
    </row>
    <row r="3576" spans="1:2" x14ac:dyDescent="0.2">
      <c r="A3576" s="68">
        <v>44214</v>
      </c>
      <c r="B3576" s="67">
        <v>1.68</v>
      </c>
    </row>
    <row r="3577" spans="1:2" x14ac:dyDescent="0.2">
      <c r="A3577" s="68">
        <v>44215</v>
      </c>
      <c r="B3577" s="67">
        <v>1.66</v>
      </c>
    </row>
    <row r="3578" spans="1:2" x14ac:dyDescent="0.2">
      <c r="A3578" s="68">
        <v>44216</v>
      </c>
      <c r="B3578" s="67">
        <v>1.67</v>
      </c>
    </row>
    <row r="3579" spans="1:2" x14ac:dyDescent="0.2">
      <c r="A3579" s="68">
        <v>44217</v>
      </c>
      <c r="B3579" s="67">
        <v>1.7</v>
      </c>
    </row>
    <row r="3580" spans="1:2" x14ac:dyDescent="0.2">
      <c r="A3580" s="68">
        <v>44218</v>
      </c>
      <c r="B3580" s="67">
        <v>1.7</v>
      </c>
    </row>
    <row r="3581" spans="1:2" x14ac:dyDescent="0.2">
      <c r="A3581" s="68">
        <v>44221</v>
      </c>
      <c r="B3581" s="67">
        <v>1.66</v>
      </c>
    </row>
    <row r="3582" spans="1:2" x14ac:dyDescent="0.2">
      <c r="A3582" s="68">
        <v>44222</v>
      </c>
      <c r="B3582" s="67">
        <v>1.66</v>
      </c>
    </row>
    <row r="3583" spans="1:2" x14ac:dyDescent="0.2">
      <c r="A3583" s="68">
        <v>44223</v>
      </c>
      <c r="B3583" s="67">
        <v>1.65</v>
      </c>
    </row>
    <row r="3584" spans="1:2" x14ac:dyDescent="0.2">
      <c r="A3584" s="68">
        <v>44224</v>
      </c>
      <c r="B3584" s="67">
        <v>1.68</v>
      </c>
    </row>
    <row r="3585" spans="1:2" x14ac:dyDescent="0.2">
      <c r="A3585" s="68">
        <v>44225</v>
      </c>
      <c r="B3585" s="67">
        <v>1.69</v>
      </c>
    </row>
    <row r="3586" spans="1:2" x14ac:dyDescent="0.2">
      <c r="A3586" s="68">
        <v>44227</v>
      </c>
      <c r="B3586" s="67">
        <v>1.68</v>
      </c>
    </row>
    <row r="3587" spans="1:2" x14ac:dyDescent="0.2">
      <c r="A3587" s="68">
        <v>44228</v>
      </c>
      <c r="B3587" s="67">
        <v>1.68</v>
      </c>
    </row>
    <row r="3588" spans="1:2" x14ac:dyDescent="0.2">
      <c r="A3588" s="68">
        <v>44229</v>
      </c>
      <c r="B3588" s="67">
        <v>1.7</v>
      </c>
    </row>
    <row r="3589" spans="1:2" x14ac:dyDescent="0.2">
      <c r="A3589" s="68">
        <v>44230</v>
      </c>
      <c r="B3589" s="67">
        <v>1.71</v>
      </c>
    </row>
    <row r="3590" spans="1:2" x14ac:dyDescent="0.2">
      <c r="A3590" s="68">
        <v>44231</v>
      </c>
      <c r="B3590" s="67">
        <v>1.71</v>
      </c>
    </row>
    <row r="3591" spans="1:2" x14ac:dyDescent="0.2">
      <c r="A3591" s="68">
        <v>44232</v>
      </c>
      <c r="B3591" s="67">
        <v>1.73</v>
      </c>
    </row>
    <row r="3592" spans="1:2" x14ac:dyDescent="0.2">
      <c r="A3592" s="68">
        <v>44235</v>
      </c>
      <c r="B3592" s="67">
        <v>1.7</v>
      </c>
    </row>
    <row r="3593" spans="1:2" x14ac:dyDescent="0.2">
      <c r="A3593" s="68">
        <v>44236</v>
      </c>
      <c r="B3593" s="67">
        <v>1.71</v>
      </c>
    </row>
    <row r="3594" spans="1:2" x14ac:dyDescent="0.2">
      <c r="A3594" s="68">
        <v>44237</v>
      </c>
      <c r="B3594" s="67">
        <v>1.69</v>
      </c>
    </row>
    <row r="3595" spans="1:2" x14ac:dyDescent="0.2">
      <c r="A3595" s="68">
        <v>44238</v>
      </c>
      <c r="B3595" s="67">
        <v>1.7</v>
      </c>
    </row>
    <row r="3596" spans="1:2" x14ac:dyDescent="0.2">
      <c r="A3596" s="68">
        <v>44239</v>
      </c>
      <c r="B3596" s="67">
        <v>1.74</v>
      </c>
    </row>
    <row r="3597" spans="1:2" x14ac:dyDescent="0.2">
      <c r="A3597" s="68">
        <v>44242</v>
      </c>
      <c r="B3597" s="67">
        <v>1.73</v>
      </c>
    </row>
    <row r="3598" spans="1:2" x14ac:dyDescent="0.2">
      <c r="A3598" s="68">
        <v>44243</v>
      </c>
      <c r="B3598" s="67">
        <v>1.79</v>
      </c>
    </row>
    <row r="3599" spans="1:2" x14ac:dyDescent="0.2">
      <c r="A3599" s="68">
        <v>44244</v>
      </c>
      <c r="B3599" s="67">
        <v>1.77</v>
      </c>
    </row>
    <row r="3600" spans="1:2" x14ac:dyDescent="0.2">
      <c r="A3600" s="68">
        <v>44245</v>
      </c>
      <c r="B3600" s="67">
        <v>1.77</v>
      </c>
    </row>
    <row r="3601" spans="1:2" x14ac:dyDescent="0.2">
      <c r="A3601" s="68">
        <v>44246</v>
      </c>
      <c r="B3601" s="67">
        <v>1.81</v>
      </c>
    </row>
    <row r="3602" spans="1:2" x14ac:dyDescent="0.2">
      <c r="A3602" s="68">
        <v>44249</v>
      </c>
      <c r="B3602" s="67">
        <v>1.85</v>
      </c>
    </row>
    <row r="3603" spans="1:2" x14ac:dyDescent="0.2">
      <c r="A3603" s="68">
        <v>44250</v>
      </c>
      <c r="B3603" s="67">
        <v>1.86</v>
      </c>
    </row>
    <row r="3604" spans="1:2" x14ac:dyDescent="0.2">
      <c r="A3604" s="68">
        <v>44251</v>
      </c>
      <c r="B3604" s="67">
        <v>1.88</v>
      </c>
    </row>
    <row r="3605" spans="1:2" x14ac:dyDescent="0.2">
      <c r="A3605" s="68">
        <v>44252</v>
      </c>
      <c r="B3605" s="67">
        <v>1.97</v>
      </c>
    </row>
    <row r="3606" spans="1:2" x14ac:dyDescent="0.2">
      <c r="A3606" s="68">
        <v>44253</v>
      </c>
      <c r="B3606" s="67">
        <v>1.92</v>
      </c>
    </row>
    <row r="3607" spans="1:2" x14ac:dyDescent="0.2">
      <c r="A3607" s="68">
        <v>44255</v>
      </c>
      <c r="B3607" s="67">
        <v>1.97</v>
      </c>
    </row>
    <row r="3608" spans="1:2" x14ac:dyDescent="0.2">
      <c r="A3608" s="68">
        <v>44256</v>
      </c>
      <c r="B3608" s="67">
        <v>1.96</v>
      </c>
    </row>
    <row r="3609" spans="1:2" x14ac:dyDescent="0.2">
      <c r="A3609" s="68">
        <v>44257</v>
      </c>
      <c r="B3609" s="67">
        <v>1.95</v>
      </c>
    </row>
    <row r="3610" spans="1:2" x14ac:dyDescent="0.2">
      <c r="A3610" s="68">
        <v>44258</v>
      </c>
      <c r="B3610" s="67">
        <v>1.98</v>
      </c>
    </row>
    <row r="3611" spans="1:2" x14ac:dyDescent="0.2">
      <c r="A3611" s="68">
        <v>44259</v>
      </c>
      <c r="B3611" s="67">
        <v>2.0499999999999998</v>
      </c>
    </row>
    <row r="3612" spans="1:2" x14ac:dyDescent="0.2">
      <c r="A3612" s="68">
        <v>44260</v>
      </c>
      <c r="B3612" s="67">
        <v>2.0499999999999998</v>
      </c>
    </row>
    <row r="3613" spans="1:2" x14ac:dyDescent="0.2">
      <c r="A3613" s="68">
        <v>44263</v>
      </c>
      <c r="B3613" s="67">
        <v>2.11</v>
      </c>
    </row>
    <row r="3614" spans="1:2" x14ac:dyDescent="0.2">
      <c r="A3614" s="68">
        <v>44264</v>
      </c>
      <c r="B3614" s="67">
        <v>2.09</v>
      </c>
    </row>
    <row r="3615" spans="1:2" x14ac:dyDescent="0.2">
      <c r="A3615" s="68">
        <v>44265</v>
      </c>
      <c r="B3615" s="67">
        <v>2.0699999999999998</v>
      </c>
    </row>
    <row r="3616" spans="1:2" x14ac:dyDescent="0.2">
      <c r="A3616" s="68">
        <v>44266</v>
      </c>
      <c r="B3616" s="67">
        <v>2.0499999999999998</v>
      </c>
    </row>
    <row r="3617" spans="1:2" x14ac:dyDescent="0.2">
      <c r="A3617" s="68">
        <v>44267</v>
      </c>
      <c r="B3617" s="67">
        <v>2.13</v>
      </c>
    </row>
    <row r="3618" spans="1:2" x14ac:dyDescent="0.2">
      <c r="A3618" s="68">
        <v>44270</v>
      </c>
      <c r="B3618" s="67">
        <v>2.11</v>
      </c>
    </row>
    <row r="3619" spans="1:2" x14ac:dyDescent="0.2">
      <c r="A3619" s="68">
        <v>44271</v>
      </c>
      <c r="B3619" s="67">
        <v>2.12</v>
      </c>
    </row>
    <row r="3620" spans="1:2" x14ac:dyDescent="0.2">
      <c r="A3620" s="68">
        <v>44272</v>
      </c>
      <c r="B3620" s="67">
        <v>2.14</v>
      </c>
    </row>
    <row r="3621" spans="1:2" x14ac:dyDescent="0.2">
      <c r="A3621" s="68">
        <v>44273</v>
      </c>
      <c r="B3621" s="67">
        <v>2.17</v>
      </c>
    </row>
    <row r="3622" spans="1:2" x14ac:dyDescent="0.2">
      <c r="A3622" s="68">
        <v>44274</v>
      </c>
      <c r="B3622" s="67">
        <v>2.15</v>
      </c>
    </row>
    <row r="3623" spans="1:2" x14ac:dyDescent="0.2">
      <c r="A3623" s="68">
        <v>44277</v>
      </c>
      <c r="B3623" s="67">
        <v>2.11</v>
      </c>
    </row>
    <row r="3624" spans="1:2" x14ac:dyDescent="0.2">
      <c r="A3624" s="68">
        <v>44278</v>
      </c>
      <c r="B3624" s="67">
        <v>2.09</v>
      </c>
    </row>
    <row r="3625" spans="1:2" x14ac:dyDescent="0.2">
      <c r="A3625" s="68">
        <v>44279</v>
      </c>
      <c r="B3625" s="67">
        <v>2.08</v>
      </c>
    </row>
    <row r="3626" spans="1:2" x14ac:dyDescent="0.2">
      <c r="A3626" s="68">
        <v>44280</v>
      </c>
      <c r="B3626" s="67">
        <v>2.09</v>
      </c>
    </row>
    <row r="3627" spans="1:2" x14ac:dyDescent="0.2">
      <c r="A3627" s="68">
        <v>44281</v>
      </c>
      <c r="B3627" s="67">
        <v>2.11</v>
      </c>
    </row>
    <row r="3628" spans="1:2" x14ac:dyDescent="0.2">
      <c r="A3628" s="68">
        <v>44284</v>
      </c>
      <c r="B3628" s="67">
        <v>2.14</v>
      </c>
    </row>
    <row r="3629" spans="1:2" x14ac:dyDescent="0.2">
      <c r="A3629" s="68">
        <v>44285</v>
      </c>
      <c r="B3629" s="67">
        <v>2.12</v>
      </c>
    </row>
    <row r="3630" spans="1:2" x14ac:dyDescent="0.2">
      <c r="A3630" s="68">
        <v>44286</v>
      </c>
      <c r="B3630" s="67">
        <v>2.11</v>
      </c>
    </row>
    <row r="3631" spans="1:2" x14ac:dyDescent="0.2">
      <c r="A3631" s="68">
        <v>44287</v>
      </c>
      <c r="B3631" s="67">
        <v>2.0499999999999998</v>
      </c>
    </row>
    <row r="3632" spans="1:2" x14ac:dyDescent="0.2">
      <c r="A3632" s="68">
        <v>44288</v>
      </c>
      <c r="B3632" s="69" t="e">
        <f>NA()</f>
        <v>#N/A</v>
      </c>
    </row>
    <row r="3633" spans="1:2" x14ac:dyDescent="0.2">
      <c r="A3633" s="68">
        <v>44291</v>
      </c>
      <c r="B3633" s="67">
        <v>2.08</v>
      </c>
    </row>
    <row r="3634" spans="1:2" x14ac:dyDescent="0.2">
      <c r="A3634" s="68">
        <v>44292</v>
      </c>
      <c r="B3634" s="67">
        <v>2.0299999999999998</v>
      </c>
    </row>
    <row r="3635" spans="1:2" x14ac:dyDescent="0.2">
      <c r="A3635" s="68">
        <v>44293</v>
      </c>
      <c r="B3635" s="67">
        <v>2.04</v>
      </c>
    </row>
    <row r="3636" spans="1:2" x14ac:dyDescent="0.2">
      <c r="A3636" s="68">
        <v>44294</v>
      </c>
      <c r="B3636" s="67">
        <v>2.02</v>
      </c>
    </row>
    <row r="3637" spans="1:2" x14ac:dyDescent="0.2">
      <c r="A3637" s="68">
        <v>44295</v>
      </c>
      <c r="B3637" s="67">
        <v>2.0299999999999998</v>
      </c>
    </row>
    <row r="3638" spans="1:2" x14ac:dyDescent="0.2">
      <c r="A3638" s="68">
        <v>44298</v>
      </c>
      <c r="B3638" s="67">
        <v>2.04</v>
      </c>
    </row>
    <row r="3639" spans="1:2" x14ac:dyDescent="0.2">
      <c r="A3639" s="68">
        <v>44299</v>
      </c>
      <c r="B3639" s="67">
        <v>2</v>
      </c>
    </row>
    <row r="3640" spans="1:2" x14ac:dyDescent="0.2">
      <c r="A3640" s="68">
        <v>44300</v>
      </c>
      <c r="B3640" s="67">
        <v>2.02</v>
      </c>
    </row>
    <row r="3641" spans="1:2" x14ac:dyDescent="0.2">
      <c r="A3641" s="68">
        <v>44301</v>
      </c>
      <c r="B3641" s="67">
        <v>1.95</v>
      </c>
    </row>
    <row r="3642" spans="1:2" x14ac:dyDescent="0.2">
      <c r="A3642" s="68">
        <v>44302</v>
      </c>
      <c r="B3642" s="67">
        <v>1.98</v>
      </c>
    </row>
    <row r="3643" spans="1:2" x14ac:dyDescent="0.2">
      <c r="A3643" s="68">
        <v>44305</v>
      </c>
      <c r="B3643" s="67">
        <v>2.02</v>
      </c>
    </row>
    <row r="3644" spans="1:2" x14ac:dyDescent="0.2">
      <c r="A3644" s="68">
        <v>44306</v>
      </c>
      <c r="B3644" s="67">
        <v>1.99</v>
      </c>
    </row>
    <row r="3645" spans="1:2" x14ac:dyDescent="0.2">
      <c r="A3645" s="68">
        <v>44307</v>
      </c>
      <c r="B3645" s="67">
        <v>1.99</v>
      </c>
    </row>
    <row r="3646" spans="1:2" x14ac:dyDescent="0.2">
      <c r="A3646" s="68">
        <v>44308</v>
      </c>
      <c r="B3646" s="67">
        <v>1.98</v>
      </c>
    </row>
    <row r="3647" spans="1:2" x14ac:dyDescent="0.2">
      <c r="A3647" s="68">
        <v>44309</v>
      </c>
      <c r="B3647" s="67">
        <v>1.99</v>
      </c>
    </row>
    <row r="3648" spans="1:2" x14ac:dyDescent="0.2">
      <c r="A3648" s="68">
        <v>44312</v>
      </c>
      <c r="B3648" s="67">
        <v>1.98</v>
      </c>
    </row>
    <row r="3649" spans="1:2" x14ac:dyDescent="0.2">
      <c r="A3649" s="68">
        <v>44313</v>
      </c>
      <c r="B3649" s="67">
        <v>2.02</v>
      </c>
    </row>
    <row r="3650" spans="1:2" x14ac:dyDescent="0.2">
      <c r="A3650" s="68">
        <v>44314</v>
      </c>
      <c r="B3650" s="67">
        <v>2.02</v>
      </c>
    </row>
    <row r="3651" spans="1:2" x14ac:dyDescent="0.2">
      <c r="A3651" s="68">
        <v>44315</v>
      </c>
      <c r="B3651" s="67">
        <v>2.02</v>
      </c>
    </row>
    <row r="3652" spans="1:2" x14ac:dyDescent="0.2">
      <c r="A3652" s="68">
        <v>44316</v>
      </c>
      <c r="B3652" s="67">
        <v>2.04</v>
      </c>
    </row>
    <row r="3653" spans="1:2" x14ac:dyDescent="0.2">
      <c r="A3653" s="68">
        <v>44319</v>
      </c>
      <c r="B3653" s="67">
        <v>2.0099999999999998</v>
      </c>
    </row>
    <row r="3654" spans="1:2" x14ac:dyDescent="0.2">
      <c r="A3654" s="68">
        <v>44320</v>
      </c>
      <c r="B3654" s="67">
        <v>2.0099999999999998</v>
      </c>
    </row>
    <row r="3655" spans="1:2" x14ac:dyDescent="0.2">
      <c r="A3655" s="68">
        <v>44321</v>
      </c>
      <c r="B3655" s="67">
        <v>1.99</v>
      </c>
    </row>
    <row r="3656" spans="1:2" x14ac:dyDescent="0.2">
      <c r="A3656" s="68">
        <v>44322</v>
      </c>
      <c r="B3656" s="67">
        <v>1.98</v>
      </c>
    </row>
    <row r="3657" spans="1:2" x14ac:dyDescent="0.2">
      <c r="A3657" s="68">
        <v>44323</v>
      </c>
      <c r="B3657" s="67">
        <v>1.98</v>
      </c>
    </row>
    <row r="3658" spans="1:2" x14ac:dyDescent="0.2">
      <c r="A3658" s="68">
        <v>44326</v>
      </c>
      <c r="B3658" s="67">
        <v>2.0099999999999998</v>
      </c>
    </row>
    <row r="3659" spans="1:2" x14ac:dyDescent="0.2">
      <c r="A3659" s="68">
        <v>44327</v>
      </c>
      <c r="B3659" s="67">
        <v>2.04</v>
      </c>
    </row>
    <row r="3660" spans="1:2" x14ac:dyDescent="0.2">
      <c r="A3660" s="68">
        <v>44328</v>
      </c>
      <c r="B3660" s="67">
        <v>2.1</v>
      </c>
    </row>
    <row r="3661" spans="1:2" x14ac:dyDescent="0.2">
      <c r="A3661" s="68">
        <v>44329</v>
      </c>
      <c r="B3661" s="67">
        <v>2.0699999999999998</v>
      </c>
    </row>
    <row r="3662" spans="1:2" x14ac:dyDescent="0.2">
      <c r="A3662" s="68">
        <v>44330</v>
      </c>
      <c r="B3662" s="67">
        <v>2.0299999999999998</v>
      </c>
    </row>
    <row r="3663" spans="1:2" x14ac:dyDescent="0.2">
      <c r="A3663" s="68">
        <v>44333</v>
      </c>
      <c r="B3663" s="67">
        <v>2.0299999999999998</v>
      </c>
    </row>
    <row r="3664" spans="1:2" x14ac:dyDescent="0.2">
      <c r="A3664" s="68">
        <v>44334</v>
      </c>
      <c r="B3664" s="67">
        <v>2.04</v>
      </c>
    </row>
    <row r="3665" spans="1:2" x14ac:dyDescent="0.2">
      <c r="A3665" s="68">
        <v>44335</v>
      </c>
      <c r="B3665" s="67">
        <v>2.08</v>
      </c>
    </row>
    <row r="3666" spans="1:2" x14ac:dyDescent="0.2">
      <c r="A3666" s="68">
        <v>44336</v>
      </c>
      <c r="B3666" s="67">
        <v>2.0299999999999998</v>
      </c>
    </row>
    <row r="3667" spans="1:2" x14ac:dyDescent="0.2">
      <c r="A3667" s="68">
        <v>44337</v>
      </c>
      <c r="B3667" s="67">
        <v>2.02</v>
      </c>
    </row>
    <row r="3668" spans="1:2" x14ac:dyDescent="0.2">
      <c r="A3668" s="68">
        <v>44340</v>
      </c>
      <c r="B3668" s="67">
        <v>2</v>
      </c>
    </row>
    <row r="3669" spans="1:2" x14ac:dyDescent="0.2">
      <c r="A3669" s="68">
        <v>44341</v>
      </c>
      <c r="B3669" s="67">
        <v>1.97</v>
      </c>
    </row>
    <row r="3670" spans="1:2" x14ac:dyDescent="0.2">
      <c r="A3670" s="68">
        <v>44342</v>
      </c>
      <c r="B3670" s="67">
        <v>1.97</v>
      </c>
    </row>
    <row r="3671" spans="1:2" x14ac:dyDescent="0.2">
      <c r="A3671" s="68">
        <v>44343</v>
      </c>
      <c r="B3671" s="67">
        <v>2</v>
      </c>
    </row>
    <row r="3672" spans="1:2" x14ac:dyDescent="0.2">
      <c r="A3672" s="68">
        <v>44344</v>
      </c>
      <c r="B3672" s="67">
        <v>1.98</v>
      </c>
    </row>
    <row r="3673" spans="1:2" x14ac:dyDescent="0.2">
      <c r="A3673" s="68">
        <v>44347</v>
      </c>
      <c r="B3673" s="67">
        <v>1.98</v>
      </c>
    </row>
    <row r="3674" spans="1:2" x14ac:dyDescent="0.2">
      <c r="A3674" s="68">
        <v>44348</v>
      </c>
      <c r="B3674" s="67">
        <v>1.99</v>
      </c>
    </row>
    <row r="3675" spans="1:2" x14ac:dyDescent="0.2">
      <c r="A3675" s="68">
        <v>44349</v>
      </c>
      <c r="B3675" s="67">
        <v>1.98</v>
      </c>
    </row>
    <row r="3676" spans="1:2" x14ac:dyDescent="0.2">
      <c r="A3676" s="68">
        <v>44350</v>
      </c>
      <c r="B3676" s="67">
        <v>2.0099999999999998</v>
      </c>
    </row>
    <row r="3677" spans="1:2" x14ac:dyDescent="0.2">
      <c r="A3677" s="68">
        <v>44351</v>
      </c>
      <c r="B3677" s="67">
        <v>1.96</v>
      </c>
    </row>
    <row r="3678" spans="1:2" x14ac:dyDescent="0.2">
      <c r="A3678" s="68">
        <v>44354</v>
      </c>
      <c r="B3678" s="67">
        <v>1.97</v>
      </c>
    </row>
    <row r="3679" spans="1:2" x14ac:dyDescent="0.2">
      <c r="A3679" s="68">
        <v>44355</v>
      </c>
      <c r="B3679" s="67">
        <v>1.94</v>
      </c>
    </row>
    <row r="3680" spans="1:2" x14ac:dyDescent="0.2">
      <c r="A3680" s="68">
        <v>44356</v>
      </c>
      <c r="B3680" s="67">
        <v>1.91</v>
      </c>
    </row>
    <row r="3681" spans="1:2" x14ac:dyDescent="0.2">
      <c r="A3681" s="68">
        <v>44357</v>
      </c>
      <c r="B3681" s="67">
        <v>1.9</v>
      </c>
    </row>
    <row r="3682" spans="1:2" x14ac:dyDescent="0.2">
      <c r="A3682" s="68">
        <v>44358</v>
      </c>
      <c r="B3682" s="67">
        <v>1.9</v>
      </c>
    </row>
    <row r="3683" spans="1:2" x14ac:dyDescent="0.2">
      <c r="A3683" s="68">
        <v>44361</v>
      </c>
      <c r="B3683" s="67">
        <v>1.93</v>
      </c>
    </row>
    <row r="3684" spans="1:2" x14ac:dyDescent="0.2">
      <c r="A3684" s="68">
        <v>44362</v>
      </c>
      <c r="B3684" s="67">
        <v>1.93</v>
      </c>
    </row>
    <row r="3685" spans="1:2" x14ac:dyDescent="0.2">
      <c r="A3685" s="68">
        <v>44363</v>
      </c>
      <c r="B3685" s="67">
        <v>1.96</v>
      </c>
    </row>
    <row r="3686" spans="1:2" x14ac:dyDescent="0.2">
      <c r="A3686" s="68">
        <v>44364</v>
      </c>
      <c r="B3686" s="67">
        <v>1.9</v>
      </c>
    </row>
    <row r="3687" spans="1:2" x14ac:dyDescent="0.2">
      <c r="A3687" s="68">
        <v>44365</v>
      </c>
      <c r="B3687" s="67">
        <v>1.88</v>
      </c>
    </row>
    <row r="3688" spans="1:2" x14ac:dyDescent="0.2">
      <c r="A3688" s="68">
        <v>44368</v>
      </c>
      <c r="B3688" s="67">
        <v>1.91</v>
      </c>
    </row>
    <row r="3689" spans="1:2" x14ac:dyDescent="0.2">
      <c r="A3689" s="68">
        <v>44369</v>
      </c>
      <c r="B3689" s="67">
        <v>1.91</v>
      </c>
    </row>
    <row r="3690" spans="1:2" x14ac:dyDescent="0.2">
      <c r="A3690" s="68">
        <v>44370</v>
      </c>
      <c r="B3690" s="67">
        <v>1.92</v>
      </c>
    </row>
    <row r="3691" spans="1:2" x14ac:dyDescent="0.2">
      <c r="A3691" s="68">
        <v>44371</v>
      </c>
      <c r="B3691" s="67">
        <v>1.91</v>
      </c>
    </row>
    <row r="3692" spans="1:2" x14ac:dyDescent="0.2">
      <c r="A3692" s="68">
        <v>44372</v>
      </c>
      <c r="B3692" s="67">
        <v>1.95</v>
      </c>
    </row>
    <row r="3693" spans="1:2" x14ac:dyDescent="0.2">
      <c r="A3693" s="68">
        <v>44375</v>
      </c>
      <c r="B3693" s="67">
        <v>1.9</v>
      </c>
    </row>
    <row r="3694" spans="1:2" x14ac:dyDescent="0.2">
      <c r="A3694" s="68">
        <v>44376</v>
      </c>
      <c r="B3694" s="67">
        <v>1.9</v>
      </c>
    </row>
    <row r="3695" spans="1:2" x14ac:dyDescent="0.2">
      <c r="A3695" s="68">
        <v>44377</v>
      </c>
      <c r="B3695" s="67">
        <v>1.88</v>
      </c>
    </row>
    <row r="3696" spans="1:2" x14ac:dyDescent="0.2">
      <c r="A3696" s="68">
        <v>44378</v>
      </c>
      <c r="B3696" s="67">
        <v>1.9</v>
      </c>
    </row>
    <row r="3697" spans="1:2" x14ac:dyDescent="0.2">
      <c r="A3697" s="68">
        <v>44379</v>
      </c>
      <c r="B3697" s="67">
        <v>1.87</v>
      </c>
    </row>
    <row r="3698" spans="1:2" x14ac:dyDescent="0.2">
      <c r="A3698" s="68">
        <v>44382</v>
      </c>
      <c r="B3698" s="67">
        <v>1.87</v>
      </c>
    </row>
    <row r="3699" spans="1:2" x14ac:dyDescent="0.2">
      <c r="A3699" s="68">
        <v>44383</v>
      </c>
      <c r="B3699" s="67">
        <v>1.83</v>
      </c>
    </row>
    <row r="3700" spans="1:2" x14ac:dyDescent="0.2">
      <c r="A3700" s="68">
        <v>44384</v>
      </c>
      <c r="B3700" s="67">
        <v>1.81</v>
      </c>
    </row>
    <row r="3701" spans="1:2" x14ac:dyDescent="0.2">
      <c r="A3701" s="68">
        <v>44385</v>
      </c>
      <c r="B3701" s="67">
        <v>1.79</v>
      </c>
    </row>
    <row r="3702" spans="1:2" x14ac:dyDescent="0.2">
      <c r="A3702" s="68">
        <v>44386</v>
      </c>
      <c r="B3702" s="67">
        <v>1.84</v>
      </c>
    </row>
    <row r="3703" spans="1:2" x14ac:dyDescent="0.2">
      <c r="A3703" s="68">
        <v>44389</v>
      </c>
      <c r="B3703" s="67">
        <v>1.84</v>
      </c>
    </row>
    <row r="3704" spans="1:2" x14ac:dyDescent="0.2">
      <c r="A3704" s="68">
        <v>44390</v>
      </c>
      <c r="B3704" s="67">
        <v>1.89</v>
      </c>
    </row>
    <row r="3705" spans="1:2" x14ac:dyDescent="0.2">
      <c r="A3705" s="68">
        <v>44391</v>
      </c>
      <c r="B3705" s="67">
        <v>1.84</v>
      </c>
    </row>
    <row r="3706" spans="1:2" x14ac:dyDescent="0.2">
      <c r="A3706" s="68">
        <v>44392</v>
      </c>
      <c r="B3706" s="67">
        <v>1.8</v>
      </c>
    </row>
    <row r="3707" spans="1:2" x14ac:dyDescent="0.2">
      <c r="A3707" s="68">
        <v>44393</v>
      </c>
      <c r="B3707" s="67">
        <v>1.81</v>
      </c>
    </row>
    <row r="3708" spans="1:2" x14ac:dyDescent="0.2">
      <c r="A3708" s="68">
        <v>44396</v>
      </c>
      <c r="B3708" s="67">
        <v>1.75</v>
      </c>
    </row>
    <row r="3709" spans="1:2" x14ac:dyDescent="0.2">
      <c r="A3709" s="68">
        <v>44397</v>
      </c>
      <c r="B3709" s="67">
        <v>1.78</v>
      </c>
    </row>
    <row r="3710" spans="1:2" x14ac:dyDescent="0.2">
      <c r="A3710" s="68">
        <v>44398</v>
      </c>
      <c r="B3710" s="67">
        <v>1.82</v>
      </c>
    </row>
    <row r="3711" spans="1:2" x14ac:dyDescent="0.2">
      <c r="A3711" s="68">
        <v>44399</v>
      </c>
      <c r="B3711" s="67">
        <v>1.79</v>
      </c>
    </row>
    <row r="3712" spans="1:2" x14ac:dyDescent="0.2">
      <c r="A3712" s="68">
        <v>44400</v>
      </c>
      <c r="B3712" s="67">
        <v>1.8</v>
      </c>
    </row>
    <row r="3713" spans="1:2" x14ac:dyDescent="0.2">
      <c r="A3713" s="68">
        <v>44403</v>
      </c>
      <c r="B3713" s="67">
        <v>1.8</v>
      </c>
    </row>
    <row r="3714" spans="1:2" x14ac:dyDescent="0.2">
      <c r="A3714" s="68">
        <v>44404</v>
      </c>
      <c r="B3714" s="67">
        <v>1.77</v>
      </c>
    </row>
    <row r="3715" spans="1:2" x14ac:dyDescent="0.2">
      <c r="A3715" s="68">
        <v>44405</v>
      </c>
      <c r="B3715" s="67">
        <v>1.78</v>
      </c>
    </row>
    <row r="3716" spans="1:2" x14ac:dyDescent="0.2">
      <c r="A3716" s="68">
        <v>44406</v>
      </c>
      <c r="B3716" s="67">
        <v>1.78</v>
      </c>
    </row>
    <row r="3717" spans="1:2" x14ac:dyDescent="0.2">
      <c r="A3717" s="68">
        <v>44407</v>
      </c>
      <c r="B3717" s="67">
        <v>1.76</v>
      </c>
    </row>
    <row r="3718" spans="1:2" x14ac:dyDescent="0.2">
      <c r="A3718" s="68">
        <v>44408</v>
      </c>
      <c r="B3718" s="67">
        <v>1.77</v>
      </c>
    </row>
    <row r="3719" spans="1:2" x14ac:dyDescent="0.2">
      <c r="A3719" s="68">
        <v>44410</v>
      </c>
      <c r="B3719" s="67">
        <v>1.74</v>
      </c>
    </row>
    <row r="3720" spans="1:2" x14ac:dyDescent="0.2">
      <c r="A3720" s="68">
        <v>44411</v>
      </c>
      <c r="B3720" s="67">
        <v>1.74</v>
      </c>
    </row>
    <row r="3721" spans="1:2" x14ac:dyDescent="0.2">
      <c r="A3721" s="68">
        <v>44412</v>
      </c>
      <c r="B3721" s="67">
        <v>1.75</v>
      </c>
    </row>
    <row r="3722" spans="1:2" x14ac:dyDescent="0.2">
      <c r="A3722" s="68">
        <v>44413</v>
      </c>
      <c r="B3722" s="67">
        <v>1.77</v>
      </c>
    </row>
    <row r="3723" spans="1:2" x14ac:dyDescent="0.2">
      <c r="A3723" s="68">
        <v>44414</v>
      </c>
      <c r="B3723" s="67">
        <v>1.83</v>
      </c>
    </row>
    <row r="3724" spans="1:2" x14ac:dyDescent="0.2">
      <c r="A3724" s="68">
        <v>44417</v>
      </c>
      <c r="B3724" s="67">
        <v>1.86</v>
      </c>
    </row>
    <row r="3725" spans="1:2" x14ac:dyDescent="0.2">
      <c r="A3725" s="68">
        <v>44418</v>
      </c>
      <c r="B3725" s="67">
        <v>1.88</v>
      </c>
    </row>
    <row r="3726" spans="1:2" x14ac:dyDescent="0.2">
      <c r="A3726" s="68">
        <v>44419</v>
      </c>
      <c r="B3726" s="67">
        <v>1.88</v>
      </c>
    </row>
    <row r="3727" spans="1:2" x14ac:dyDescent="0.2">
      <c r="A3727" s="68">
        <v>44420</v>
      </c>
      <c r="B3727" s="67">
        <v>1.88</v>
      </c>
    </row>
    <row r="3728" spans="1:2" x14ac:dyDescent="0.2">
      <c r="A3728" s="68">
        <v>44421</v>
      </c>
      <c r="B3728" s="67">
        <v>1.83</v>
      </c>
    </row>
    <row r="3729" spans="1:2" x14ac:dyDescent="0.2">
      <c r="A3729" s="68">
        <v>44424</v>
      </c>
      <c r="B3729" s="67">
        <v>1.81</v>
      </c>
    </row>
    <row r="3730" spans="1:2" x14ac:dyDescent="0.2">
      <c r="A3730" s="68">
        <v>44425</v>
      </c>
      <c r="B3730" s="67">
        <v>1.81</v>
      </c>
    </row>
    <row r="3731" spans="1:2" x14ac:dyDescent="0.2">
      <c r="A3731" s="68">
        <v>44426</v>
      </c>
      <c r="B3731" s="67">
        <v>1.82</v>
      </c>
    </row>
    <row r="3732" spans="1:2" x14ac:dyDescent="0.2">
      <c r="A3732" s="68">
        <v>44427</v>
      </c>
      <c r="B3732" s="67">
        <v>1.81</v>
      </c>
    </row>
    <row r="3733" spans="1:2" x14ac:dyDescent="0.2">
      <c r="A3733" s="68">
        <v>44428</v>
      </c>
      <c r="B3733" s="67">
        <v>1.81</v>
      </c>
    </row>
    <row r="3734" spans="1:2" x14ac:dyDescent="0.2">
      <c r="A3734" s="68">
        <v>44431</v>
      </c>
      <c r="B3734" s="67">
        <v>1.8</v>
      </c>
    </row>
    <row r="3735" spans="1:2" x14ac:dyDescent="0.2">
      <c r="A3735" s="68">
        <v>44432</v>
      </c>
      <c r="B3735" s="67">
        <v>1.81</v>
      </c>
    </row>
    <row r="3736" spans="1:2" x14ac:dyDescent="0.2">
      <c r="A3736" s="68">
        <v>44433</v>
      </c>
      <c r="B3736" s="67">
        <v>1.85</v>
      </c>
    </row>
    <row r="3737" spans="1:2" x14ac:dyDescent="0.2">
      <c r="A3737" s="68">
        <v>44434</v>
      </c>
      <c r="B3737" s="67">
        <v>1.83</v>
      </c>
    </row>
    <row r="3738" spans="1:2" x14ac:dyDescent="0.2">
      <c r="A3738" s="68">
        <v>44435</v>
      </c>
      <c r="B3738" s="67">
        <v>1.8</v>
      </c>
    </row>
    <row r="3739" spans="1:2" x14ac:dyDescent="0.2">
      <c r="A3739" s="68">
        <v>44438</v>
      </c>
      <c r="B3739" s="67">
        <v>1.78</v>
      </c>
    </row>
    <row r="3740" spans="1:2" x14ac:dyDescent="0.2">
      <c r="A3740" s="68">
        <v>44439</v>
      </c>
      <c r="B3740" s="67">
        <v>1.8</v>
      </c>
    </row>
    <row r="3741" spans="1:2" x14ac:dyDescent="0.2">
      <c r="A3741" s="68">
        <v>44440</v>
      </c>
      <c r="B3741" s="67">
        <v>1.79</v>
      </c>
    </row>
    <row r="3742" spans="1:2" x14ac:dyDescent="0.2">
      <c r="A3742" s="68">
        <v>44441</v>
      </c>
      <c r="B3742" s="67">
        <v>1.79</v>
      </c>
    </row>
    <row r="3743" spans="1:2" x14ac:dyDescent="0.2">
      <c r="A3743" s="68">
        <v>44442</v>
      </c>
      <c r="B3743" s="67">
        <v>1.81</v>
      </c>
    </row>
    <row r="3744" spans="1:2" x14ac:dyDescent="0.2">
      <c r="A3744" s="68">
        <v>44445</v>
      </c>
      <c r="B3744" s="67">
        <v>1.81</v>
      </c>
    </row>
    <row r="3745" spans="1:2" x14ac:dyDescent="0.2">
      <c r="A3745" s="68">
        <v>44446</v>
      </c>
      <c r="B3745" s="67">
        <v>1.85</v>
      </c>
    </row>
    <row r="3746" spans="1:2" x14ac:dyDescent="0.2">
      <c r="A3746" s="68">
        <v>44447</v>
      </c>
      <c r="B3746" s="67">
        <v>1.82</v>
      </c>
    </row>
    <row r="3747" spans="1:2" x14ac:dyDescent="0.2">
      <c r="A3747" s="68">
        <v>44448</v>
      </c>
      <c r="B3747" s="67">
        <v>1.79</v>
      </c>
    </row>
    <row r="3748" spans="1:2" x14ac:dyDescent="0.2">
      <c r="A3748" s="68">
        <v>44449</v>
      </c>
      <c r="B3748" s="67">
        <v>1.82</v>
      </c>
    </row>
    <row r="3749" spans="1:2" x14ac:dyDescent="0.2">
      <c r="A3749" s="68">
        <v>44452</v>
      </c>
      <c r="B3749" s="67">
        <v>1.79</v>
      </c>
    </row>
    <row r="3750" spans="1:2" x14ac:dyDescent="0.2">
      <c r="A3750" s="68">
        <v>44453</v>
      </c>
      <c r="B3750" s="67">
        <v>1.76</v>
      </c>
    </row>
    <row r="3751" spans="1:2" x14ac:dyDescent="0.2">
      <c r="A3751" s="68">
        <v>44454</v>
      </c>
      <c r="B3751" s="67">
        <v>1.77</v>
      </c>
    </row>
    <row r="3752" spans="1:2" x14ac:dyDescent="0.2">
      <c r="A3752" s="68">
        <v>44455</v>
      </c>
      <c r="B3752" s="67">
        <v>1.79</v>
      </c>
    </row>
    <row r="3753" spans="1:2" x14ac:dyDescent="0.2">
      <c r="A3753" s="68">
        <v>44456</v>
      </c>
      <c r="B3753" s="67">
        <v>1.81</v>
      </c>
    </row>
    <row r="3754" spans="1:2" x14ac:dyDescent="0.2">
      <c r="A3754" s="68">
        <v>44459</v>
      </c>
      <c r="B3754" s="67">
        <v>1.77</v>
      </c>
    </row>
    <row r="3755" spans="1:2" x14ac:dyDescent="0.2">
      <c r="A3755" s="68">
        <v>44460</v>
      </c>
      <c r="B3755" s="67">
        <v>1.78</v>
      </c>
    </row>
    <row r="3756" spans="1:2" x14ac:dyDescent="0.2">
      <c r="A3756" s="68">
        <v>44461</v>
      </c>
      <c r="B3756" s="67">
        <v>1.78</v>
      </c>
    </row>
    <row r="3757" spans="1:2" x14ac:dyDescent="0.2">
      <c r="A3757" s="68">
        <v>44462</v>
      </c>
      <c r="B3757" s="67">
        <v>1.84</v>
      </c>
    </row>
    <row r="3758" spans="1:2" x14ac:dyDescent="0.2">
      <c r="A3758" s="68">
        <v>44463</v>
      </c>
      <c r="B3758" s="67">
        <v>1.88</v>
      </c>
    </row>
    <row r="3759" spans="1:2" x14ac:dyDescent="0.2">
      <c r="A3759" s="68">
        <v>44466</v>
      </c>
      <c r="B3759" s="67">
        <v>1.87</v>
      </c>
    </row>
    <row r="3760" spans="1:2" x14ac:dyDescent="0.2">
      <c r="A3760" s="68">
        <v>44467</v>
      </c>
      <c r="B3760" s="67">
        <v>1.93</v>
      </c>
    </row>
    <row r="3761" spans="1:2" x14ac:dyDescent="0.2">
      <c r="A3761" s="68">
        <v>44468</v>
      </c>
      <c r="B3761" s="67">
        <v>1.93</v>
      </c>
    </row>
    <row r="3762" spans="1:2" x14ac:dyDescent="0.2">
      <c r="A3762" s="68">
        <v>44469</v>
      </c>
      <c r="B3762" s="67">
        <v>1.94</v>
      </c>
    </row>
    <row r="3763" spans="1:2" x14ac:dyDescent="0.2">
      <c r="A3763" s="68">
        <v>44470</v>
      </c>
      <c r="B3763" s="67">
        <v>1.89</v>
      </c>
    </row>
    <row r="3764" spans="1:2" x14ac:dyDescent="0.2">
      <c r="A3764" s="68">
        <v>44473</v>
      </c>
      <c r="B3764" s="67">
        <v>1.91</v>
      </c>
    </row>
    <row r="3765" spans="1:2" x14ac:dyDescent="0.2">
      <c r="A3765" s="68">
        <v>44474</v>
      </c>
      <c r="B3765" s="67">
        <v>1.94</v>
      </c>
    </row>
    <row r="3766" spans="1:2" x14ac:dyDescent="0.2">
      <c r="A3766" s="68">
        <v>44475</v>
      </c>
      <c r="B3766" s="67">
        <v>1.94</v>
      </c>
    </row>
    <row r="3767" spans="1:2" x14ac:dyDescent="0.2">
      <c r="A3767" s="68">
        <v>44476</v>
      </c>
      <c r="B3767" s="67">
        <v>1.98</v>
      </c>
    </row>
    <row r="3768" spans="1:2" x14ac:dyDescent="0.2">
      <c r="A3768" s="68">
        <v>44477</v>
      </c>
      <c r="B3768" s="67">
        <v>2.0099999999999998</v>
      </c>
    </row>
    <row r="3769" spans="1:2" x14ac:dyDescent="0.2">
      <c r="A3769" s="68">
        <v>44480</v>
      </c>
      <c r="B3769" s="67">
        <v>2.0099999999999998</v>
      </c>
    </row>
    <row r="3770" spans="1:2" x14ac:dyDescent="0.2">
      <c r="A3770" s="68">
        <v>44481</v>
      </c>
      <c r="B3770" s="67">
        <v>2</v>
      </c>
    </row>
    <row r="3771" spans="1:2" x14ac:dyDescent="0.2">
      <c r="A3771" s="68">
        <v>44482</v>
      </c>
      <c r="B3771" s="67">
        <v>1.97</v>
      </c>
    </row>
    <row r="3772" spans="1:2" x14ac:dyDescent="0.2">
      <c r="A3772" s="68">
        <v>44483</v>
      </c>
      <c r="B3772" s="67">
        <v>1.94</v>
      </c>
    </row>
    <row r="3773" spans="1:2" x14ac:dyDescent="0.2">
      <c r="A3773" s="68">
        <v>44484</v>
      </c>
      <c r="B3773" s="67">
        <v>1.97</v>
      </c>
    </row>
    <row r="3774" spans="1:2" x14ac:dyDescent="0.2">
      <c r="A3774" s="68">
        <v>44487</v>
      </c>
      <c r="B3774" s="67">
        <v>1.97</v>
      </c>
    </row>
    <row r="3775" spans="1:2" x14ac:dyDescent="0.2">
      <c r="A3775" s="68">
        <v>44488</v>
      </c>
      <c r="B3775" s="67">
        <v>2.0099999999999998</v>
      </c>
    </row>
    <row r="3776" spans="1:2" x14ac:dyDescent="0.2">
      <c r="A3776" s="68">
        <v>44489</v>
      </c>
      <c r="B3776" s="67">
        <v>2.02</v>
      </c>
    </row>
    <row r="3777" spans="1:2" x14ac:dyDescent="0.2">
      <c r="A3777" s="68">
        <v>44490</v>
      </c>
      <c r="B3777" s="67">
        <v>2.0499999999999998</v>
      </c>
    </row>
    <row r="3778" spans="1:2" x14ac:dyDescent="0.2">
      <c r="A3778" s="68">
        <v>44491</v>
      </c>
      <c r="B3778" s="67">
        <v>2.04</v>
      </c>
    </row>
    <row r="3779" spans="1:2" x14ac:dyDescent="0.2">
      <c r="A3779" s="68">
        <v>44494</v>
      </c>
      <c r="B3779" s="67">
        <v>2.0299999999999998</v>
      </c>
    </row>
    <row r="3780" spans="1:2" x14ac:dyDescent="0.2">
      <c r="A3780" s="68">
        <v>44495</v>
      </c>
      <c r="B3780" s="67">
        <v>2.0099999999999998</v>
      </c>
    </row>
    <row r="3781" spans="1:2" x14ac:dyDescent="0.2">
      <c r="A3781" s="68">
        <v>44496</v>
      </c>
      <c r="B3781" s="67">
        <v>1.93</v>
      </c>
    </row>
    <row r="3782" spans="1:2" x14ac:dyDescent="0.2">
      <c r="A3782" s="68">
        <v>44497</v>
      </c>
      <c r="B3782" s="67">
        <v>1.97</v>
      </c>
    </row>
    <row r="3783" spans="1:2" x14ac:dyDescent="0.2">
      <c r="A3783" s="68">
        <v>44498</v>
      </c>
      <c r="B3783" s="67">
        <v>1.97</v>
      </c>
    </row>
    <row r="3784" spans="1:2" x14ac:dyDescent="0.2">
      <c r="A3784" s="68">
        <v>44500</v>
      </c>
      <c r="B3784" s="67">
        <v>1.97</v>
      </c>
    </row>
    <row r="3785" spans="1:2" x14ac:dyDescent="0.2">
      <c r="A3785" s="68">
        <v>44501</v>
      </c>
      <c r="B3785" s="67">
        <v>1.99</v>
      </c>
    </row>
    <row r="3786" spans="1:2" x14ac:dyDescent="0.2">
      <c r="A3786" s="68">
        <v>44502</v>
      </c>
      <c r="B3786" s="67">
        <v>1.97</v>
      </c>
    </row>
    <row r="3787" spans="1:2" x14ac:dyDescent="0.2">
      <c r="A3787" s="68">
        <v>44503</v>
      </c>
      <c r="B3787" s="67">
        <v>2</v>
      </c>
    </row>
    <row r="3788" spans="1:2" x14ac:dyDescent="0.2">
      <c r="A3788" s="68">
        <v>44504</v>
      </c>
      <c r="B3788" s="67">
        <v>1.94</v>
      </c>
    </row>
    <row r="3789" spans="1:2" x14ac:dyDescent="0.2">
      <c r="A3789" s="68">
        <v>44505</v>
      </c>
      <c r="B3789" s="67">
        <v>1.87</v>
      </c>
    </row>
    <row r="3790" spans="1:2" x14ac:dyDescent="0.2">
      <c r="A3790" s="68">
        <v>44508</v>
      </c>
      <c r="B3790" s="67">
        <v>1.89</v>
      </c>
    </row>
    <row r="3791" spans="1:2" x14ac:dyDescent="0.2">
      <c r="A3791" s="68">
        <v>44509</v>
      </c>
      <c r="B3791" s="67">
        <v>1.86</v>
      </c>
    </row>
    <row r="3792" spans="1:2" x14ac:dyDescent="0.2">
      <c r="A3792" s="68">
        <v>44510</v>
      </c>
      <c r="B3792" s="67">
        <v>1.97</v>
      </c>
    </row>
    <row r="3793" spans="1:2" x14ac:dyDescent="0.2">
      <c r="A3793" s="68">
        <v>44511</v>
      </c>
      <c r="B3793" s="67">
        <v>1.97</v>
      </c>
    </row>
    <row r="3794" spans="1:2" x14ac:dyDescent="0.2">
      <c r="A3794" s="68">
        <v>44512</v>
      </c>
      <c r="B3794" s="67">
        <v>2.02</v>
      </c>
    </row>
    <row r="3795" spans="1:2" x14ac:dyDescent="0.2">
      <c r="A3795" s="68">
        <v>44515</v>
      </c>
      <c r="B3795" s="67">
        <v>2.06</v>
      </c>
    </row>
    <row r="3796" spans="1:2" x14ac:dyDescent="0.2">
      <c r="A3796" s="68">
        <v>44516</v>
      </c>
      <c r="B3796" s="67">
        <v>2.0699999999999998</v>
      </c>
    </row>
    <row r="3797" spans="1:2" x14ac:dyDescent="0.2">
      <c r="A3797" s="68">
        <v>44517</v>
      </c>
      <c r="B3797" s="67">
        <v>2.0499999999999998</v>
      </c>
    </row>
    <row r="3798" spans="1:2" x14ac:dyDescent="0.2">
      <c r="A3798" s="68">
        <v>44518</v>
      </c>
      <c r="B3798" s="67">
        <v>2.04</v>
      </c>
    </row>
    <row r="3799" spans="1:2" x14ac:dyDescent="0.2">
      <c r="A3799" s="68">
        <v>44519</v>
      </c>
      <c r="B3799" s="67">
        <v>1.99</v>
      </c>
    </row>
    <row r="3800" spans="1:2" x14ac:dyDescent="0.2">
      <c r="A3800" s="68">
        <v>44522</v>
      </c>
      <c r="B3800" s="67">
        <v>2.08</v>
      </c>
    </row>
    <row r="3801" spans="1:2" x14ac:dyDescent="0.2">
      <c r="A3801" s="68">
        <v>44523</v>
      </c>
      <c r="B3801" s="67">
        <v>2.12</v>
      </c>
    </row>
    <row r="3802" spans="1:2" x14ac:dyDescent="0.2">
      <c r="A3802" s="68">
        <v>44524</v>
      </c>
      <c r="B3802" s="67">
        <v>2.1</v>
      </c>
    </row>
    <row r="3803" spans="1:2" x14ac:dyDescent="0.2">
      <c r="A3803" s="68">
        <v>44525</v>
      </c>
      <c r="B3803" s="67">
        <v>2.1</v>
      </c>
    </row>
    <row r="3804" spans="1:2" x14ac:dyDescent="0.2">
      <c r="A3804" s="68">
        <v>44526</v>
      </c>
      <c r="B3804" s="67">
        <v>2</v>
      </c>
    </row>
    <row r="3805" spans="1:2" x14ac:dyDescent="0.2">
      <c r="A3805" s="68">
        <v>44529</v>
      </c>
      <c r="B3805" s="67">
        <v>2.0299999999999998</v>
      </c>
    </row>
    <row r="3806" spans="1:2" x14ac:dyDescent="0.2">
      <c r="A3806" s="68">
        <v>44530</v>
      </c>
      <c r="B3806" s="67">
        <v>2</v>
      </c>
    </row>
    <row r="3807" spans="1:2" x14ac:dyDescent="0.2">
      <c r="A3807" s="68">
        <v>44531</v>
      </c>
      <c r="B3807" s="67">
        <v>2.0099999999999998</v>
      </c>
    </row>
    <row r="3808" spans="1:2" x14ac:dyDescent="0.2">
      <c r="A3808" s="68">
        <v>44532</v>
      </c>
      <c r="B3808" s="67">
        <v>2.04</v>
      </c>
    </row>
    <row r="3809" spans="1:2" x14ac:dyDescent="0.2">
      <c r="A3809" s="68">
        <v>44533</v>
      </c>
      <c r="B3809" s="67">
        <v>1.94</v>
      </c>
    </row>
    <row r="3810" spans="1:2" x14ac:dyDescent="0.2">
      <c r="A3810" s="68">
        <v>44536</v>
      </c>
      <c r="B3810" s="67">
        <v>2</v>
      </c>
    </row>
    <row r="3811" spans="1:2" x14ac:dyDescent="0.2">
      <c r="A3811" s="68">
        <v>44537</v>
      </c>
      <c r="B3811" s="67">
        <v>2.0299999999999998</v>
      </c>
    </row>
    <row r="3812" spans="1:2" x14ac:dyDescent="0.2">
      <c r="A3812" s="68">
        <v>44538</v>
      </c>
      <c r="B3812" s="67">
        <v>2.0699999999999998</v>
      </c>
    </row>
    <row r="3813" spans="1:2" x14ac:dyDescent="0.2">
      <c r="A3813" s="68">
        <v>44539</v>
      </c>
      <c r="B3813" s="67">
        <v>2.06</v>
      </c>
    </row>
    <row r="3814" spans="1:2" x14ac:dyDescent="0.2">
      <c r="A3814" s="68">
        <v>44540</v>
      </c>
      <c r="B3814" s="67">
        <v>2.0699999999999998</v>
      </c>
    </row>
    <row r="3815" spans="1:2" x14ac:dyDescent="0.2">
      <c r="A3815" s="68">
        <v>44543</v>
      </c>
      <c r="B3815" s="67">
        <v>2.02</v>
      </c>
    </row>
    <row r="3816" spans="1:2" x14ac:dyDescent="0.2">
      <c r="A3816" s="68">
        <v>44544</v>
      </c>
      <c r="B3816" s="67">
        <v>2.04</v>
      </c>
    </row>
    <row r="3817" spans="1:2" x14ac:dyDescent="0.2">
      <c r="A3817" s="68">
        <v>44545</v>
      </c>
      <c r="B3817" s="67">
        <v>2.0699999999999998</v>
      </c>
    </row>
    <row r="3818" spans="1:2" x14ac:dyDescent="0.2">
      <c r="A3818" s="68">
        <v>44546</v>
      </c>
      <c r="B3818" s="67">
        <v>2.0299999999999998</v>
      </c>
    </row>
    <row r="3819" spans="1:2" x14ac:dyDescent="0.2">
      <c r="A3819" s="68">
        <v>44547</v>
      </c>
      <c r="B3819" s="67">
        <v>2.02</v>
      </c>
    </row>
    <row r="3820" spans="1:2" x14ac:dyDescent="0.2">
      <c r="A3820" s="68">
        <v>44550</v>
      </c>
      <c r="B3820" s="67">
        <v>2.0299999999999998</v>
      </c>
    </row>
    <row r="3821" spans="1:2" x14ac:dyDescent="0.2">
      <c r="A3821" s="68">
        <v>44551</v>
      </c>
      <c r="B3821" s="67">
        <v>2.08</v>
      </c>
    </row>
    <row r="3822" spans="1:2" x14ac:dyDescent="0.2">
      <c r="A3822" s="68">
        <v>44552</v>
      </c>
      <c r="B3822" s="67">
        <v>2.0499999999999998</v>
      </c>
    </row>
    <row r="3823" spans="1:2" x14ac:dyDescent="0.2">
      <c r="A3823" s="68">
        <v>44553</v>
      </c>
      <c r="B3823" s="67">
        <v>2.0699999999999998</v>
      </c>
    </row>
    <row r="3824" spans="1:2" x14ac:dyDescent="0.2">
      <c r="A3824" s="68">
        <v>44554</v>
      </c>
      <c r="B3824" s="69" t="e">
        <f>NA()</f>
        <v>#N/A</v>
      </c>
    </row>
    <row r="3825" spans="1:2" x14ac:dyDescent="0.2">
      <c r="A3825" s="68">
        <v>44557</v>
      </c>
      <c r="B3825" s="67">
        <v>2.0499999999999998</v>
      </c>
    </row>
    <row r="3826" spans="1:2" x14ac:dyDescent="0.2">
      <c r="A3826" s="68">
        <v>44558</v>
      </c>
      <c r="B3826" s="67">
        <v>2.04</v>
      </c>
    </row>
    <row r="3827" spans="1:2" x14ac:dyDescent="0.2">
      <c r="A3827" s="68">
        <v>44559</v>
      </c>
      <c r="B3827" s="67">
        <v>2.08</v>
      </c>
    </row>
    <row r="3828" spans="1:2" x14ac:dyDescent="0.2">
      <c r="A3828" s="68">
        <v>44560</v>
      </c>
      <c r="B3828" s="67">
        <v>2.06</v>
      </c>
    </row>
    <row r="3829" spans="1:2" x14ac:dyDescent="0.2">
      <c r="A3829" s="68">
        <v>44561</v>
      </c>
      <c r="B3829" s="67">
        <v>2.0299999999999998</v>
      </c>
    </row>
    <row r="3830" spans="1:2" x14ac:dyDescent="0.2">
      <c r="A3830" s="68">
        <v>44564</v>
      </c>
      <c r="B3830" s="67">
        <v>2.15</v>
      </c>
    </row>
    <row r="3831" spans="1:2" x14ac:dyDescent="0.2">
      <c r="A3831" s="68">
        <v>44565</v>
      </c>
      <c r="B3831" s="67">
        <v>2.16</v>
      </c>
    </row>
    <row r="3832" spans="1:2" x14ac:dyDescent="0.2">
      <c r="A3832" s="68">
        <v>44566</v>
      </c>
      <c r="B3832" s="67">
        <v>2.1800000000000002</v>
      </c>
    </row>
    <row r="3833" spans="1:2" x14ac:dyDescent="0.2">
      <c r="A3833" s="68">
        <v>44567</v>
      </c>
      <c r="B3833" s="67">
        <v>2.2200000000000002</v>
      </c>
    </row>
    <row r="3834" spans="1:2" x14ac:dyDescent="0.2">
      <c r="A3834" s="68">
        <v>44568</v>
      </c>
      <c r="B3834" s="67">
        <v>2.2400000000000002</v>
      </c>
    </row>
    <row r="3835" spans="1:2" x14ac:dyDescent="0.2">
      <c r="A3835" s="68">
        <v>44571</v>
      </c>
      <c r="B3835" s="67">
        <v>2.27</v>
      </c>
    </row>
    <row r="3836" spans="1:2" x14ac:dyDescent="0.2">
      <c r="A3836" s="68">
        <v>44572</v>
      </c>
      <c r="B3836" s="67">
        <v>2.2400000000000002</v>
      </c>
    </row>
    <row r="3837" spans="1:2" x14ac:dyDescent="0.2">
      <c r="A3837" s="68">
        <v>44573</v>
      </c>
      <c r="B3837" s="67">
        <v>2.23</v>
      </c>
    </row>
    <row r="3838" spans="1:2" x14ac:dyDescent="0.2">
      <c r="A3838" s="68">
        <v>44574</v>
      </c>
      <c r="B3838" s="67">
        <v>2.23</v>
      </c>
    </row>
    <row r="3839" spans="1:2" x14ac:dyDescent="0.2">
      <c r="A3839" s="68">
        <v>44575</v>
      </c>
      <c r="B3839" s="67">
        <v>2.29</v>
      </c>
    </row>
    <row r="3840" spans="1:2" x14ac:dyDescent="0.2">
      <c r="A3840" s="68">
        <v>44578</v>
      </c>
      <c r="B3840" s="67">
        <v>2.29</v>
      </c>
    </row>
    <row r="3841" spans="1:2" x14ac:dyDescent="0.2">
      <c r="A3841" s="68">
        <v>44579</v>
      </c>
      <c r="B3841" s="67">
        <v>2.38</v>
      </c>
    </row>
    <row r="3842" spans="1:2" x14ac:dyDescent="0.2">
      <c r="A3842" s="68">
        <v>44580</v>
      </c>
      <c r="B3842" s="67">
        <v>2.35</v>
      </c>
    </row>
    <row r="3843" spans="1:2" x14ac:dyDescent="0.2">
      <c r="A3843" s="68">
        <v>44581</v>
      </c>
      <c r="B3843" s="67">
        <v>2.36</v>
      </c>
    </row>
    <row r="3844" spans="1:2" x14ac:dyDescent="0.2">
      <c r="A3844" s="68">
        <v>44582</v>
      </c>
      <c r="B3844" s="67">
        <v>2.3199999999999998</v>
      </c>
    </row>
    <row r="3845" spans="1:2" x14ac:dyDescent="0.2">
      <c r="A3845" s="68">
        <v>44585</v>
      </c>
      <c r="B3845" s="67">
        <v>2.34</v>
      </c>
    </row>
    <row r="3846" spans="1:2" x14ac:dyDescent="0.2">
      <c r="A3846" s="68">
        <v>44586</v>
      </c>
      <c r="B3846" s="67">
        <v>2.37</v>
      </c>
    </row>
    <row r="3847" spans="1:2" x14ac:dyDescent="0.2">
      <c r="A3847" s="68">
        <v>44587</v>
      </c>
      <c r="B3847" s="67">
        <v>2.41</v>
      </c>
    </row>
    <row r="3848" spans="1:2" x14ac:dyDescent="0.2">
      <c r="A3848" s="68">
        <v>44588</v>
      </c>
      <c r="B3848" s="67">
        <v>2.42</v>
      </c>
    </row>
    <row r="3849" spans="1:2" x14ac:dyDescent="0.2">
      <c r="A3849" s="68">
        <v>44589</v>
      </c>
      <c r="B3849" s="67">
        <v>2.44</v>
      </c>
    </row>
    <row r="3850" spans="1:2" x14ac:dyDescent="0.2">
      <c r="A3850" s="68">
        <v>44592</v>
      </c>
      <c r="B3850" s="67">
        <v>2.44</v>
      </c>
    </row>
    <row r="3851" spans="1:2" x14ac:dyDescent="0.2">
      <c r="A3851" s="68">
        <v>44593</v>
      </c>
      <c r="B3851" s="67">
        <v>2.4300000000000002</v>
      </c>
    </row>
    <row r="3852" spans="1:2" x14ac:dyDescent="0.2">
      <c r="A3852" s="68">
        <v>44594</v>
      </c>
      <c r="B3852" s="67">
        <v>2.39</v>
      </c>
    </row>
    <row r="3853" spans="1:2" x14ac:dyDescent="0.2">
      <c r="A3853" s="68">
        <v>44595</v>
      </c>
      <c r="B3853" s="67">
        <v>2.46</v>
      </c>
    </row>
    <row r="3854" spans="1:2" x14ac:dyDescent="0.2">
      <c r="A3854" s="68">
        <v>44596</v>
      </c>
      <c r="B3854" s="67">
        <v>2.56</v>
      </c>
    </row>
    <row r="3855" spans="1:2" x14ac:dyDescent="0.2">
      <c r="A3855" s="68">
        <v>44599</v>
      </c>
      <c r="B3855" s="67">
        <v>2.54</v>
      </c>
    </row>
    <row r="3856" spans="1:2" x14ac:dyDescent="0.2">
      <c r="A3856" s="68">
        <v>44600</v>
      </c>
      <c r="B3856" s="67">
        <v>2.56</v>
      </c>
    </row>
    <row r="3857" spans="1:2" x14ac:dyDescent="0.2">
      <c r="A3857" s="68">
        <v>44601</v>
      </c>
      <c r="B3857" s="67">
        <v>2.5499999999999998</v>
      </c>
    </row>
    <row r="3858" spans="1:2" x14ac:dyDescent="0.2">
      <c r="A3858" s="68">
        <v>44602</v>
      </c>
      <c r="B3858" s="67">
        <v>2.66</v>
      </c>
    </row>
    <row r="3859" spans="1:2" x14ac:dyDescent="0.2">
      <c r="A3859" s="68">
        <v>44603</v>
      </c>
      <c r="B3859" s="67">
        <v>2.6</v>
      </c>
    </row>
    <row r="3860" spans="1:2" x14ac:dyDescent="0.2">
      <c r="A3860" s="68">
        <v>44606</v>
      </c>
      <c r="B3860" s="67">
        <v>2.67</v>
      </c>
    </row>
    <row r="3861" spans="1:2" x14ac:dyDescent="0.2">
      <c r="A3861" s="68">
        <v>44607</v>
      </c>
      <c r="B3861" s="67">
        <v>2.7</v>
      </c>
    </row>
    <row r="3862" spans="1:2" x14ac:dyDescent="0.2">
      <c r="A3862" s="68">
        <v>44608</v>
      </c>
      <c r="B3862" s="67">
        <v>2.72</v>
      </c>
    </row>
    <row r="3863" spans="1:2" x14ac:dyDescent="0.2">
      <c r="A3863" s="68">
        <v>44609</v>
      </c>
      <c r="B3863" s="67">
        <v>2.68</v>
      </c>
    </row>
    <row r="3864" spans="1:2" x14ac:dyDescent="0.2">
      <c r="A3864" s="68">
        <v>44610</v>
      </c>
      <c r="B3864" s="67">
        <v>2.66</v>
      </c>
    </row>
    <row r="3865" spans="1:2" x14ac:dyDescent="0.2">
      <c r="A3865" s="68">
        <v>44613</v>
      </c>
      <c r="B3865" s="67">
        <v>2.66</v>
      </c>
    </row>
    <row r="3866" spans="1:2" x14ac:dyDescent="0.2">
      <c r="A3866" s="68">
        <v>44614</v>
      </c>
      <c r="B3866" s="67">
        <v>2.7</v>
      </c>
    </row>
    <row r="3867" spans="1:2" x14ac:dyDescent="0.2">
      <c r="A3867" s="68">
        <v>44615</v>
      </c>
      <c r="B3867" s="67">
        <v>2.72</v>
      </c>
    </row>
    <row r="3868" spans="1:2" x14ac:dyDescent="0.2">
      <c r="A3868" s="68">
        <v>44616</v>
      </c>
      <c r="B3868" s="67">
        <v>2.75</v>
      </c>
    </row>
    <row r="3869" spans="1:2" x14ac:dyDescent="0.2">
      <c r="A3869" s="68">
        <v>44617</v>
      </c>
      <c r="B3869" s="67">
        <v>2.76</v>
      </c>
    </row>
    <row r="3870" spans="1:2" x14ac:dyDescent="0.2">
      <c r="A3870" s="68">
        <v>44620</v>
      </c>
      <c r="B3870" s="67">
        <v>2.61</v>
      </c>
    </row>
    <row r="3871" spans="1:2" x14ac:dyDescent="0.2">
      <c r="A3871" s="68">
        <v>44621</v>
      </c>
      <c r="B3871" s="67">
        <v>2.5099999999999998</v>
      </c>
    </row>
    <row r="3872" spans="1:2" x14ac:dyDescent="0.2">
      <c r="A3872" s="68">
        <v>44622</v>
      </c>
      <c r="B3872" s="67">
        <v>2.67</v>
      </c>
    </row>
    <row r="3873" spans="1:2" x14ac:dyDescent="0.2">
      <c r="A3873" s="68">
        <v>44623</v>
      </c>
      <c r="B3873" s="67">
        <v>2.65</v>
      </c>
    </row>
    <row r="3874" spans="1:2" x14ac:dyDescent="0.2">
      <c r="A3874" s="68">
        <v>44624</v>
      </c>
      <c r="B3874" s="67">
        <v>2.61</v>
      </c>
    </row>
    <row r="3875" spans="1:2" x14ac:dyDescent="0.2">
      <c r="A3875" s="68">
        <v>44627</v>
      </c>
      <c r="B3875" s="67">
        <v>2.68</v>
      </c>
    </row>
    <row r="3876" spans="1:2" x14ac:dyDescent="0.2">
      <c r="A3876" s="68">
        <v>44628</v>
      </c>
      <c r="B3876" s="67">
        <v>2.81</v>
      </c>
    </row>
    <row r="3877" spans="1:2" x14ac:dyDescent="0.2">
      <c r="A3877" s="68">
        <v>44629</v>
      </c>
      <c r="B3877" s="67">
        <v>2.83</v>
      </c>
    </row>
    <row r="3878" spans="1:2" x14ac:dyDescent="0.2">
      <c r="A3878" s="68">
        <v>44630</v>
      </c>
      <c r="B3878" s="67">
        <v>2.92</v>
      </c>
    </row>
    <row r="3879" spans="1:2" x14ac:dyDescent="0.2">
      <c r="A3879" s="68">
        <v>44631</v>
      </c>
      <c r="B3879" s="67">
        <v>2.91</v>
      </c>
    </row>
    <row r="3880" spans="1:2" x14ac:dyDescent="0.2">
      <c r="A3880" s="68">
        <v>44634</v>
      </c>
      <c r="B3880" s="67">
        <v>3.04</v>
      </c>
    </row>
    <row r="3881" spans="1:2" x14ac:dyDescent="0.2">
      <c r="A3881" s="68">
        <v>44635</v>
      </c>
      <c r="B3881" s="67">
        <v>3.05</v>
      </c>
    </row>
    <row r="3882" spans="1:2" x14ac:dyDescent="0.2">
      <c r="A3882" s="68">
        <v>44636</v>
      </c>
      <c r="B3882" s="67">
        <v>3.01</v>
      </c>
    </row>
    <row r="3883" spans="1:2" x14ac:dyDescent="0.2">
      <c r="A3883" s="68">
        <v>44637</v>
      </c>
      <c r="B3883" s="67">
        <v>2.96</v>
      </c>
    </row>
    <row r="3884" spans="1:2" x14ac:dyDescent="0.2">
      <c r="A3884" s="68">
        <v>44638</v>
      </c>
      <c r="B3884" s="67">
        <v>2.92</v>
      </c>
    </row>
    <row r="3885" spans="1:2" x14ac:dyDescent="0.2">
      <c r="A3885" s="68">
        <v>44641</v>
      </c>
      <c r="B3885" s="67">
        <v>3</v>
      </c>
    </row>
    <row r="3886" spans="1:2" x14ac:dyDescent="0.2">
      <c r="A3886" s="68">
        <v>44642</v>
      </c>
      <c r="B3886" s="67">
        <v>3.04</v>
      </c>
    </row>
    <row r="3887" spans="1:2" x14ac:dyDescent="0.2">
      <c r="A3887" s="68">
        <v>44643</v>
      </c>
      <c r="B3887" s="67">
        <v>3</v>
      </c>
    </row>
    <row r="3888" spans="1:2" x14ac:dyDescent="0.2">
      <c r="A3888" s="68">
        <v>44644</v>
      </c>
      <c r="B3888" s="67">
        <v>3.04</v>
      </c>
    </row>
    <row r="3889" spans="1:2" x14ac:dyDescent="0.2">
      <c r="A3889" s="68">
        <v>44645</v>
      </c>
      <c r="B3889" s="67">
        <v>3.15</v>
      </c>
    </row>
    <row r="3890" spans="1:2" x14ac:dyDescent="0.2">
      <c r="A3890" s="68">
        <v>44648</v>
      </c>
      <c r="B3890" s="67">
        <v>3.14</v>
      </c>
    </row>
    <row r="3891" spans="1:2" x14ac:dyDescent="0.2">
      <c r="A3891" s="68">
        <v>44649</v>
      </c>
      <c r="B3891" s="67">
        <v>3.07</v>
      </c>
    </row>
    <row r="3892" spans="1:2" x14ac:dyDescent="0.2">
      <c r="A3892" s="68">
        <v>44650</v>
      </c>
      <c r="B3892" s="67">
        <v>3.02</v>
      </c>
    </row>
    <row r="3893" spans="1:2" x14ac:dyDescent="0.2">
      <c r="A3893" s="68">
        <v>44651</v>
      </c>
      <c r="B3893" s="67">
        <v>3.01</v>
      </c>
    </row>
    <row r="3894" spans="1:2" x14ac:dyDescent="0.2">
      <c r="A3894" s="68">
        <v>44652</v>
      </c>
      <c r="B3894" s="67">
        <v>3.05</v>
      </c>
    </row>
    <row r="3895" spans="1:2" x14ac:dyDescent="0.2">
      <c r="A3895" s="68">
        <v>44655</v>
      </c>
      <c r="B3895" s="67">
        <v>3.05</v>
      </c>
    </row>
    <row r="3896" spans="1:2" x14ac:dyDescent="0.2">
      <c r="A3896" s="68">
        <v>44656</v>
      </c>
      <c r="B3896" s="67">
        <v>3.15</v>
      </c>
    </row>
    <row r="3897" spans="1:2" x14ac:dyDescent="0.2">
      <c r="A3897" s="68">
        <v>44657</v>
      </c>
      <c r="B3897" s="67">
        <v>3.21</v>
      </c>
    </row>
    <row r="3898" spans="1:2" x14ac:dyDescent="0.2">
      <c r="A3898" s="68">
        <v>44658</v>
      </c>
      <c r="B3898" s="67">
        <v>3.23</v>
      </c>
    </row>
    <row r="3899" spans="1:2" x14ac:dyDescent="0.2">
      <c r="A3899" s="68">
        <v>44659</v>
      </c>
      <c r="B3899" s="67">
        <v>3.31</v>
      </c>
    </row>
    <row r="3900" spans="1:2" x14ac:dyDescent="0.2">
      <c r="A3900" s="68">
        <v>44662</v>
      </c>
      <c r="B3900" s="67">
        <v>3.38</v>
      </c>
    </row>
    <row r="3901" spans="1:2" x14ac:dyDescent="0.2">
      <c r="A3901" s="68">
        <v>44663</v>
      </c>
      <c r="B3901" s="67">
        <v>3.34</v>
      </c>
    </row>
    <row r="3902" spans="1:2" x14ac:dyDescent="0.2">
      <c r="A3902" s="68">
        <v>44664</v>
      </c>
      <c r="B3902" s="67">
        <v>3.33</v>
      </c>
    </row>
    <row r="3903" spans="1:2" x14ac:dyDescent="0.2">
      <c r="A3903" s="68">
        <v>44665</v>
      </c>
      <c r="B3903" s="67">
        <v>3.43</v>
      </c>
    </row>
    <row r="3904" spans="1:2" x14ac:dyDescent="0.2">
      <c r="A3904" s="68">
        <v>44666</v>
      </c>
      <c r="B3904" s="69" t="e">
        <f>NA()</f>
        <v>#N/A</v>
      </c>
    </row>
    <row r="3905" spans="1:2" x14ac:dyDescent="0.2">
      <c r="A3905" s="68">
        <v>44669</v>
      </c>
      <c r="B3905" s="67">
        <v>3.47</v>
      </c>
    </row>
    <row r="3906" spans="1:2" x14ac:dyDescent="0.2">
      <c r="A3906" s="68">
        <v>44670</v>
      </c>
      <c r="B3906" s="67">
        <v>3.54</v>
      </c>
    </row>
    <row r="3907" spans="1:2" x14ac:dyDescent="0.2">
      <c r="A3907" s="68">
        <v>44671</v>
      </c>
      <c r="B3907" s="67">
        <v>3.48</v>
      </c>
    </row>
    <row r="3908" spans="1:2" x14ac:dyDescent="0.2">
      <c r="A3908" s="68">
        <v>44672</v>
      </c>
      <c r="B3908" s="67">
        <v>3.58</v>
      </c>
    </row>
    <row r="3909" spans="1:2" x14ac:dyDescent="0.2">
      <c r="A3909" s="68">
        <v>44673</v>
      </c>
      <c r="B3909" s="67">
        <v>3.6</v>
      </c>
    </row>
    <row r="3910" spans="1:2" x14ac:dyDescent="0.2">
      <c r="A3910" s="68">
        <v>44676</v>
      </c>
      <c r="B3910" s="67">
        <v>3.54</v>
      </c>
    </row>
    <row r="3911" spans="1:2" x14ac:dyDescent="0.2">
      <c r="A3911" s="68">
        <v>44677</v>
      </c>
      <c r="B3911" s="67">
        <v>3.48</v>
      </c>
    </row>
    <row r="3912" spans="1:2" x14ac:dyDescent="0.2">
      <c r="A3912" s="68">
        <v>44678</v>
      </c>
      <c r="B3912" s="67">
        <v>3.51</v>
      </c>
    </row>
    <row r="3913" spans="1:2" x14ac:dyDescent="0.2">
      <c r="A3913" s="68">
        <v>44679</v>
      </c>
      <c r="B3913" s="67">
        <v>3.57</v>
      </c>
    </row>
    <row r="3914" spans="1:2" x14ac:dyDescent="0.2">
      <c r="A3914" s="68">
        <v>44680</v>
      </c>
      <c r="B3914" s="67">
        <v>3.61</v>
      </c>
    </row>
    <row r="3915" spans="1:2" x14ac:dyDescent="0.2">
      <c r="A3915" s="68">
        <v>44681</v>
      </c>
      <c r="B3915" s="67">
        <v>3.61</v>
      </c>
    </row>
    <row r="3916" spans="1:2" x14ac:dyDescent="0.2">
      <c r="A3916" s="68">
        <v>44683</v>
      </c>
      <c r="B3916" s="67">
        <v>3.7</v>
      </c>
    </row>
    <row r="3917" spans="1:2" x14ac:dyDescent="0.2">
      <c r="A3917" s="68">
        <v>44684</v>
      </c>
      <c r="B3917" s="67">
        <v>3.65</v>
      </c>
    </row>
    <row r="3918" spans="1:2" x14ac:dyDescent="0.2">
      <c r="A3918" s="68">
        <v>44685</v>
      </c>
      <c r="B3918" s="67">
        <v>3.61</v>
      </c>
    </row>
    <row r="3919" spans="1:2" x14ac:dyDescent="0.2">
      <c r="A3919" s="68">
        <v>44686</v>
      </c>
      <c r="B3919" s="67">
        <v>3.74</v>
      </c>
    </row>
    <row r="3920" spans="1:2" x14ac:dyDescent="0.2">
      <c r="A3920" s="68">
        <v>44687</v>
      </c>
      <c r="B3920" s="67">
        <v>3.77</v>
      </c>
    </row>
    <row r="3921" spans="1:2" x14ac:dyDescent="0.2">
      <c r="A3921" s="68">
        <v>44690</v>
      </c>
      <c r="B3921" s="67">
        <v>3.74</v>
      </c>
    </row>
    <row r="3922" spans="1:2" x14ac:dyDescent="0.2">
      <c r="A3922" s="68">
        <v>44691</v>
      </c>
      <c r="B3922" s="67">
        <v>3.69</v>
      </c>
    </row>
    <row r="3923" spans="1:2" x14ac:dyDescent="0.2">
      <c r="A3923" s="68">
        <v>44692</v>
      </c>
      <c r="B3923" s="67">
        <v>3.65</v>
      </c>
    </row>
    <row r="3924" spans="1:2" x14ac:dyDescent="0.2">
      <c r="A3924" s="68">
        <v>44693</v>
      </c>
      <c r="B3924" s="67">
        <v>3.57</v>
      </c>
    </row>
    <row r="3925" spans="1:2" x14ac:dyDescent="0.2">
      <c r="A3925" s="68">
        <v>44694</v>
      </c>
      <c r="B3925" s="67">
        <v>3.68</v>
      </c>
    </row>
    <row r="3926" spans="1:2" x14ac:dyDescent="0.2">
      <c r="A3926" s="68">
        <v>44697</v>
      </c>
      <c r="B3926" s="67">
        <v>3.65</v>
      </c>
    </row>
    <row r="3927" spans="1:2" x14ac:dyDescent="0.2">
      <c r="A3927" s="68">
        <v>44698</v>
      </c>
      <c r="B3927" s="67">
        <v>3.74</v>
      </c>
    </row>
    <row r="3928" spans="1:2" x14ac:dyDescent="0.2">
      <c r="A3928" s="68">
        <v>44699</v>
      </c>
      <c r="B3928" s="67">
        <v>3.68</v>
      </c>
    </row>
    <row r="3929" spans="1:2" x14ac:dyDescent="0.2">
      <c r="A3929" s="68">
        <v>44700</v>
      </c>
      <c r="B3929" s="67">
        <v>3.66</v>
      </c>
    </row>
    <row r="3930" spans="1:2" x14ac:dyDescent="0.2">
      <c r="A3930" s="68">
        <v>44701</v>
      </c>
      <c r="B3930" s="67">
        <v>3.61</v>
      </c>
    </row>
    <row r="3931" spans="1:2" x14ac:dyDescent="0.2">
      <c r="A3931" s="68">
        <v>44704</v>
      </c>
      <c r="B3931" s="67">
        <v>3.67</v>
      </c>
    </row>
    <row r="3932" spans="1:2" x14ac:dyDescent="0.2">
      <c r="A3932" s="68">
        <v>44705</v>
      </c>
      <c r="B3932" s="67">
        <v>3.56</v>
      </c>
    </row>
    <row r="3933" spans="1:2" x14ac:dyDescent="0.2">
      <c r="A3933" s="68">
        <v>44706</v>
      </c>
      <c r="B3933" s="67">
        <v>3.52</v>
      </c>
    </row>
    <row r="3934" spans="1:2" x14ac:dyDescent="0.2">
      <c r="A3934" s="68">
        <v>44707</v>
      </c>
      <c r="B3934" s="67">
        <v>3.47</v>
      </c>
    </row>
    <row r="3935" spans="1:2" x14ac:dyDescent="0.2">
      <c r="A3935" s="68">
        <v>44708</v>
      </c>
      <c r="B3935" s="67">
        <v>3.46</v>
      </c>
    </row>
    <row r="3936" spans="1:2" x14ac:dyDescent="0.2">
      <c r="A3936" s="68">
        <v>44711</v>
      </c>
      <c r="B3936" s="67">
        <v>3.46</v>
      </c>
    </row>
    <row r="3937" spans="1:2" x14ac:dyDescent="0.2">
      <c r="A3937" s="68">
        <v>44712</v>
      </c>
      <c r="B3937" s="67">
        <v>3.54</v>
      </c>
    </row>
    <row r="3938" spans="1:2" x14ac:dyDescent="0.2">
      <c r="A3938" s="68">
        <v>44713</v>
      </c>
      <c r="B3938" s="67">
        <v>3.59</v>
      </c>
    </row>
    <row r="3939" spans="1:2" x14ac:dyDescent="0.2">
      <c r="A3939" s="68">
        <v>44714</v>
      </c>
      <c r="B3939" s="67">
        <v>3.59</v>
      </c>
    </row>
    <row r="3940" spans="1:2" x14ac:dyDescent="0.2">
      <c r="A3940" s="68">
        <v>44715</v>
      </c>
      <c r="B3940" s="67">
        <v>3.64</v>
      </c>
    </row>
    <row r="3941" spans="1:2" x14ac:dyDescent="0.2">
      <c r="A3941" s="68">
        <v>44718</v>
      </c>
      <c r="B3941" s="67">
        <v>3.71</v>
      </c>
    </row>
    <row r="3942" spans="1:2" x14ac:dyDescent="0.2">
      <c r="A3942" s="68">
        <v>44719</v>
      </c>
      <c r="B3942" s="67">
        <v>3.66</v>
      </c>
    </row>
    <row r="3943" spans="1:2" x14ac:dyDescent="0.2">
      <c r="A3943" s="68">
        <v>44720</v>
      </c>
      <c r="B3943" s="67">
        <v>3.71</v>
      </c>
    </row>
    <row r="3944" spans="1:2" x14ac:dyDescent="0.2">
      <c r="A3944" s="68">
        <v>44721</v>
      </c>
      <c r="B3944" s="67">
        <v>3.73</v>
      </c>
    </row>
    <row r="3945" spans="1:2" x14ac:dyDescent="0.2">
      <c r="A3945" s="68">
        <v>44722</v>
      </c>
      <c r="B3945" s="67">
        <v>3.88</v>
      </c>
    </row>
    <row r="3946" spans="1:2" x14ac:dyDescent="0.2">
      <c r="A3946" s="68">
        <v>44725</v>
      </c>
      <c r="B3946" s="67">
        <v>4.1399999999999997</v>
      </c>
    </row>
    <row r="3947" spans="1:2" x14ac:dyDescent="0.2">
      <c r="A3947" s="68">
        <v>44726</v>
      </c>
      <c r="B3947" s="67">
        <v>4.21</v>
      </c>
    </row>
    <row r="3948" spans="1:2" x14ac:dyDescent="0.2">
      <c r="A3948" s="68">
        <v>44727</v>
      </c>
      <c r="B3948" s="67">
        <v>4.0999999999999996</v>
      </c>
    </row>
    <row r="3949" spans="1:2" x14ac:dyDescent="0.2">
      <c r="A3949" s="68">
        <v>44728</v>
      </c>
      <c r="B3949" s="67">
        <v>4.05</v>
      </c>
    </row>
    <row r="3950" spans="1:2" x14ac:dyDescent="0.2">
      <c r="A3950" s="68">
        <v>44729</v>
      </c>
      <c r="B3950" s="67">
        <v>4</v>
      </c>
    </row>
    <row r="3951" spans="1:2" x14ac:dyDescent="0.2">
      <c r="A3951" s="68">
        <v>44732</v>
      </c>
      <c r="B3951" s="67">
        <v>4</v>
      </c>
    </row>
    <row r="3952" spans="1:2" x14ac:dyDescent="0.2">
      <c r="A3952" s="68">
        <v>44733</v>
      </c>
      <c r="B3952" s="67">
        <v>4.05</v>
      </c>
    </row>
    <row r="3953" spans="1:2" x14ac:dyDescent="0.2">
      <c r="A3953" s="68">
        <v>44734</v>
      </c>
      <c r="B3953" s="67">
        <v>3.94</v>
      </c>
    </row>
    <row r="3954" spans="1:2" x14ac:dyDescent="0.2">
      <c r="A3954" s="68">
        <v>44735</v>
      </c>
      <c r="B3954" s="67">
        <v>3.87</v>
      </c>
    </row>
    <row r="3955" spans="1:2" x14ac:dyDescent="0.2">
      <c r="A3955" s="68">
        <v>44736</v>
      </c>
      <c r="B3955" s="67">
        <v>3.9</v>
      </c>
    </row>
    <row r="3956" spans="1:2" x14ac:dyDescent="0.2">
      <c r="A3956" s="68">
        <v>44739</v>
      </c>
      <c r="B3956" s="67">
        <v>3.94</v>
      </c>
    </row>
    <row r="3957" spans="1:2" x14ac:dyDescent="0.2">
      <c r="A3957" s="68">
        <v>44740</v>
      </c>
      <c r="B3957" s="67">
        <v>3.97</v>
      </c>
    </row>
    <row r="3958" spans="1:2" x14ac:dyDescent="0.2">
      <c r="A3958" s="68">
        <v>44741</v>
      </c>
      <c r="B3958" s="67">
        <v>3.88</v>
      </c>
    </row>
    <row r="3959" spans="1:2" x14ac:dyDescent="0.2">
      <c r="A3959" s="68">
        <v>44742</v>
      </c>
      <c r="B3959" s="67">
        <v>3.8</v>
      </c>
    </row>
    <row r="3960" spans="1:2" x14ac:dyDescent="0.2">
      <c r="A3960" s="68">
        <v>44743</v>
      </c>
      <c r="B3960" s="67">
        <v>3.75</v>
      </c>
    </row>
    <row r="3961" spans="1:2" x14ac:dyDescent="0.2">
      <c r="A3961" s="68">
        <v>44746</v>
      </c>
      <c r="B3961" s="67">
        <v>3.75</v>
      </c>
    </row>
    <row r="3962" spans="1:2" x14ac:dyDescent="0.2">
      <c r="A3962" s="68">
        <v>44747</v>
      </c>
      <c r="B3962" s="67">
        <v>3.69</v>
      </c>
    </row>
    <row r="3963" spans="1:2" x14ac:dyDescent="0.2">
      <c r="A3963" s="68">
        <v>44748</v>
      </c>
      <c r="B3963" s="67">
        <v>3.78</v>
      </c>
    </row>
    <row r="3964" spans="1:2" x14ac:dyDescent="0.2">
      <c r="A3964" s="68">
        <v>44749</v>
      </c>
      <c r="B3964" s="67">
        <v>3.82</v>
      </c>
    </row>
    <row r="3965" spans="1:2" x14ac:dyDescent="0.2">
      <c r="A3965" s="68">
        <v>44750</v>
      </c>
      <c r="B3965" s="67">
        <v>3.88</v>
      </c>
    </row>
    <row r="3966" spans="1:2" x14ac:dyDescent="0.2">
      <c r="A3966" s="68">
        <v>44753</v>
      </c>
      <c r="B3966" s="67">
        <v>3.78</v>
      </c>
    </row>
    <row r="3967" spans="1:2" x14ac:dyDescent="0.2">
      <c r="A3967" s="68">
        <v>44754</v>
      </c>
      <c r="B3967" s="67">
        <v>3.76</v>
      </c>
    </row>
    <row r="3968" spans="1:2" x14ac:dyDescent="0.2">
      <c r="A3968" s="68">
        <v>44755</v>
      </c>
      <c r="B3968" s="67">
        <v>3.73</v>
      </c>
    </row>
    <row r="3969" spans="1:2" x14ac:dyDescent="0.2">
      <c r="A3969" s="68">
        <v>44756</v>
      </c>
      <c r="B3969" s="67">
        <v>3.77</v>
      </c>
    </row>
    <row r="3970" spans="1:2" x14ac:dyDescent="0.2">
      <c r="A3970" s="68">
        <v>44757</v>
      </c>
      <c r="B3970" s="67">
        <v>3.74</v>
      </c>
    </row>
    <row r="3971" spans="1:2" x14ac:dyDescent="0.2">
      <c r="A3971" s="68">
        <v>44760</v>
      </c>
      <c r="B3971" s="67">
        <v>3.75</v>
      </c>
    </row>
    <row r="3972" spans="1:2" x14ac:dyDescent="0.2">
      <c r="A3972" s="68">
        <v>44761</v>
      </c>
      <c r="B3972" s="67">
        <v>3.8</v>
      </c>
    </row>
    <row r="3973" spans="1:2" x14ac:dyDescent="0.2">
      <c r="A3973" s="68">
        <v>44762</v>
      </c>
      <c r="B3973" s="67">
        <v>3.79</v>
      </c>
    </row>
    <row r="3974" spans="1:2" x14ac:dyDescent="0.2">
      <c r="A3974" s="68">
        <v>44763</v>
      </c>
      <c r="B3974" s="67">
        <v>3.66</v>
      </c>
    </row>
    <row r="3975" spans="1:2" x14ac:dyDescent="0.2">
      <c r="A3975" s="68">
        <v>44764</v>
      </c>
      <c r="B3975" s="67">
        <v>3.57</v>
      </c>
    </row>
    <row r="3976" spans="1:2" x14ac:dyDescent="0.2">
      <c r="A3976" s="68">
        <v>44767</v>
      </c>
      <c r="B3976" s="67">
        <v>3.63</v>
      </c>
    </row>
    <row r="3977" spans="1:2" x14ac:dyDescent="0.2">
      <c r="A3977" s="68">
        <v>44768</v>
      </c>
      <c r="B3977" s="67">
        <v>3.62</v>
      </c>
    </row>
    <row r="3978" spans="1:2" x14ac:dyDescent="0.2">
      <c r="A3978" s="68">
        <v>44769</v>
      </c>
      <c r="B3978" s="67">
        <v>3.56</v>
      </c>
    </row>
    <row r="3979" spans="1:2" x14ac:dyDescent="0.2">
      <c r="A3979" s="68">
        <v>44770</v>
      </c>
      <c r="B3979" s="67">
        <v>3.52</v>
      </c>
    </row>
    <row r="3980" spans="1:2" x14ac:dyDescent="0.2">
      <c r="A3980" s="68">
        <v>44771</v>
      </c>
      <c r="B3980" s="67">
        <v>3.47</v>
      </c>
    </row>
    <row r="3981" spans="1:2" x14ac:dyDescent="0.2">
      <c r="A3981" s="68">
        <v>44773</v>
      </c>
      <c r="B3981" s="67">
        <v>3.48</v>
      </c>
    </row>
    <row r="3982" spans="1:2" x14ac:dyDescent="0.2">
      <c r="A3982" s="68">
        <v>44774</v>
      </c>
      <c r="B3982" s="67">
        <v>3.46</v>
      </c>
    </row>
    <row r="3983" spans="1:2" x14ac:dyDescent="0.2">
      <c r="A3983" s="68">
        <v>44775</v>
      </c>
      <c r="B3983" s="67">
        <v>3.6</v>
      </c>
    </row>
    <row r="3984" spans="1:2" x14ac:dyDescent="0.2">
      <c r="A3984" s="68">
        <v>44776</v>
      </c>
      <c r="B3984" s="67">
        <v>3.6</v>
      </c>
    </row>
    <row r="3985" spans="1:2" x14ac:dyDescent="0.2">
      <c r="A3985" s="68">
        <v>44777</v>
      </c>
      <c r="B3985" s="67">
        <v>3.55</v>
      </c>
    </row>
    <row r="3986" spans="1:2" x14ac:dyDescent="0.2">
      <c r="A3986" s="68">
        <v>44778</v>
      </c>
      <c r="B3986" s="67">
        <v>3.71</v>
      </c>
    </row>
    <row r="3987" spans="1:2" x14ac:dyDescent="0.2">
      <c r="A3987" s="68">
        <v>44781</v>
      </c>
      <c r="B3987" s="67">
        <v>3.64</v>
      </c>
    </row>
    <row r="3988" spans="1:2" x14ac:dyDescent="0.2">
      <c r="A3988" s="68">
        <v>44782</v>
      </c>
      <c r="B3988" s="67">
        <v>3.68</v>
      </c>
    </row>
    <row r="3989" spans="1:2" x14ac:dyDescent="0.2">
      <c r="A3989" s="68">
        <v>44783</v>
      </c>
      <c r="B3989" s="67">
        <v>3.65</v>
      </c>
    </row>
    <row r="3990" spans="1:2" x14ac:dyDescent="0.2">
      <c r="A3990" s="68">
        <v>44784</v>
      </c>
      <c r="B3990" s="67">
        <v>3.71</v>
      </c>
    </row>
    <row r="3991" spans="1:2" x14ac:dyDescent="0.2">
      <c r="A3991" s="68">
        <v>44785</v>
      </c>
      <c r="B3991" s="67">
        <v>3.68</v>
      </c>
    </row>
    <row r="3992" spans="1:2" x14ac:dyDescent="0.2">
      <c r="A3992" s="68">
        <v>44788</v>
      </c>
      <c r="B3992" s="67">
        <v>3.65</v>
      </c>
    </row>
    <row r="3993" spans="1:2" x14ac:dyDescent="0.2">
      <c r="A3993" s="68">
        <v>44789</v>
      </c>
      <c r="B3993" s="67">
        <v>3.67</v>
      </c>
    </row>
    <row r="3994" spans="1:2" x14ac:dyDescent="0.2">
      <c r="A3994" s="68">
        <v>44790</v>
      </c>
      <c r="B3994" s="67">
        <v>3.74</v>
      </c>
    </row>
    <row r="3995" spans="1:2" x14ac:dyDescent="0.2">
      <c r="A3995" s="68">
        <v>44791</v>
      </c>
      <c r="B3995" s="67">
        <v>3.72</v>
      </c>
    </row>
    <row r="3996" spans="1:2" x14ac:dyDescent="0.2">
      <c r="A3996" s="68">
        <v>44792</v>
      </c>
      <c r="B3996" s="67">
        <v>3.82</v>
      </c>
    </row>
    <row r="3997" spans="1:2" x14ac:dyDescent="0.2">
      <c r="A3997" s="68">
        <v>44795</v>
      </c>
      <c r="B3997" s="67">
        <v>3.87</v>
      </c>
    </row>
    <row r="3998" spans="1:2" x14ac:dyDescent="0.2">
      <c r="A3998" s="68">
        <v>44796</v>
      </c>
      <c r="B3998" s="67">
        <v>3.88</v>
      </c>
    </row>
    <row r="3999" spans="1:2" x14ac:dyDescent="0.2">
      <c r="A3999" s="68">
        <v>44797</v>
      </c>
      <c r="B3999" s="67">
        <v>3.93</v>
      </c>
    </row>
    <row r="4000" spans="1:2" x14ac:dyDescent="0.2">
      <c r="A4000" s="68">
        <v>44798</v>
      </c>
      <c r="B4000" s="67">
        <v>3.86</v>
      </c>
    </row>
    <row r="4001" spans="1:2" x14ac:dyDescent="0.2">
      <c r="A4001" s="68">
        <v>44799</v>
      </c>
      <c r="B4001" s="67">
        <v>3.87</v>
      </c>
    </row>
    <row r="4002" spans="1:2" x14ac:dyDescent="0.2">
      <c r="A4002" s="68">
        <v>44802</v>
      </c>
      <c r="B4002" s="67">
        <v>3.94</v>
      </c>
    </row>
    <row r="4003" spans="1:2" x14ac:dyDescent="0.2">
      <c r="A4003" s="68">
        <v>44803</v>
      </c>
      <c r="B4003" s="67">
        <v>3.94</v>
      </c>
    </row>
    <row r="4004" spans="1:2" x14ac:dyDescent="0.2">
      <c r="A4004" s="68">
        <v>44804</v>
      </c>
      <c r="B4004" s="67">
        <v>4</v>
      </c>
    </row>
    <row r="4005" spans="1:2" x14ac:dyDescent="0.2">
      <c r="A4005" s="68">
        <v>44805</v>
      </c>
      <c r="B4005" s="67">
        <v>4.12</v>
      </c>
    </row>
    <row r="4006" spans="1:2" x14ac:dyDescent="0.2">
      <c r="A4006" s="68">
        <v>44806</v>
      </c>
      <c r="B4006" s="67">
        <v>4.05</v>
      </c>
    </row>
    <row r="4007" spans="1:2" x14ac:dyDescent="0.2">
      <c r="A4007" s="68">
        <v>44809</v>
      </c>
      <c r="B4007" s="67">
        <v>4.0599999999999996</v>
      </c>
    </row>
    <row r="4008" spans="1:2" x14ac:dyDescent="0.2">
      <c r="A4008" s="68">
        <v>44810</v>
      </c>
      <c r="B4008" s="67">
        <v>4.2</v>
      </c>
    </row>
    <row r="4009" spans="1:2" x14ac:dyDescent="0.2">
      <c r="A4009" s="68">
        <v>44811</v>
      </c>
      <c r="B4009" s="67">
        <v>4.12</v>
      </c>
    </row>
    <row r="4010" spans="1:2" x14ac:dyDescent="0.2">
      <c r="A4010" s="68">
        <v>44812</v>
      </c>
      <c r="B4010" s="67">
        <v>4.1399999999999997</v>
      </c>
    </row>
    <row r="4011" spans="1:2" x14ac:dyDescent="0.2">
      <c r="A4011" s="68">
        <v>44813</v>
      </c>
      <c r="B4011" s="67">
        <v>4.16</v>
      </c>
    </row>
    <row r="4012" spans="1:2" x14ac:dyDescent="0.2">
      <c r="A4012" s="68">
        <v>44816</v>
      </c>
      <c r="B4012" s="67">
        <v>4.1900000000000004</v>
      </c>
    </row>
    <row r="4013" spans="1:2" x14ac:dyDescent="0.2">
      <c r="A4013" s="68">
        <v>44817</v>
      </c>
      <c r="B4013" s="67">
        <v>4.2699999999999996</v>
      </c>
    </row>
    <row r="4014" spans="1:2" x14ac:dyDescent="0.2">
      <c r="A4014" s="68">
        <v>44818</v>
      </c>
      <c r="B4014" s="67">
        <v>4.26</v>
      </c>
    </row>
    <row r="4015" spans="1:2" x14ac:dyDescent="0.2">
      <c r="A4015" s="68">
        <v>44819</v>
      </c>
      <c r="B4015" s="67">
        <v>4.29</v>
      </c>
    </row>
    <row r="4016" spans="1:2" x14ac:dyDescent="0.2">
      <c r="A4016" s="68">
        <v>44820</v>
      </c>
      <c r="B4016" s="67">
        <v>4.3</v>
      </c>
    </row>
    <row r="4017" spans="1:2" x14ac:dyDescent="0.2">
      <c r="A4017" s="68">
        <v>44823</v>
      </c>
      <c r="B4017" s="67">
        <v>4.33</v>
      </c>
    </row>
    <row r="4018" spans="1:2" x14ac:dyDescent="0.2">
      <c r="A4018" s="68">
        <v>44824</v>
      </c>
      <c r="B4018" s="67">
        <v>4.3899999999999997</v>
      </c>
    </row>
    <row r="4019" spans="1:2" x14ac:dyDescent="0.2">
      <c r="A4019" s="68">
        <v>44825</v>
      </c>
      <c r="B4019" s="67">
        <v>4.3499999999999996</v>
      </c>
    </row>
    <row r="4020" spans="1:2" x14ac:dyDescent="0.2">
      <c r="A4020" s="68">
        <v>44826</v>
      </c>
      <c r="B4020" s="67">
        <v>4.5199999999999996</v>
      </c>
    </row>
    <row r="4021" spans="1:2" x14ac:dyDescent="0.2">
      <c r="A4021" s="68">
        <v>44827</v>
      </c>
      <c r="B4021" s="67">
        <v>4.55</v>
      </c>
    </row>
    <row r="4022" spans="1:2" x14ac:dyDescent="0.2">
      <c r="A4022" s="68">
        <v>44830</v>
      </c>
      <c r="B4022" s="67">
        <v>4.72</v>
      </c>
    </row>
    <row r="4023" spans="1:2" x14ac:dyDescent="0.2">
      <c r="A4023" s="68">
        <v>44831</v>
      </c>
      <c r="B4023" s="67">
        <v>4.8600000000000003</v>
      </c>
    </row>
    <row r="4024" spans="1:2" x14ac:dyDescent="0.2">
      <c r="A4024" s="68">
        <v>44832</v>
      </c>
      <c r="B4024" s="67">
        <v>4.6500000000000004</v>
      </c>
    </row>
    <row r="4025" spans="1:2" x14ac:dyDescent="0.2">
      <c r="A4025" s="68">
        <v>44833</v>
      </c>
      <c r="B4025" s="67">
        <v>4.7300000000000004</v>
      </c>
    </row>
    <row r="4026" spans="1:2" x14ac:dyDescent="0.2">
      <c r="A4026" s="68">
        <v>44834</v>
      </c>
      <c r="B4026" s="67">
        <v>4.76</v>
      </c>
    </row>
    <row r="4027" spans="1:2" x14ac:dyDescent="0.2">
      <c r="A4027" s="68">
        <v>44837</v>
      </c>
      <c r="B4027" s="67">
        <v>4.62</v>
      </c>
    </row>
    <row r="4028" spans="1:2" x14ac:dyDescent="0.2">
      <c r="A4028" s="68">
        <v>44838</v>
      </c>
      <c r="B4028" s="67">
        <v>4.57</v>
      </c>
    </row>
    <row r="4029" spans="1:2" x14ac:dyDescent="0.2">
      <c r="A4029" s="68">
        <v>44839</v>
      </c>
      <c r="B4029" s="67">
        <v>4.6500000000000004</v>
      </c>
    </row>
    <row r="4030" spans="1:2" x14ac:dyDescent="0.2">
      <c r="A4030" s="68">
        <v>44840</v>
      </c>
      <c r="B4030" s="67">
        <v>4.7</v>
      </c>
    </row>
    <row r="4031" spans="1:2" x14ac:dyDescent="0.2">
      <c r="A4031" s="68">
        <v>44841</v>
      </c>
      <c r="B4031" s="67">
        <v>4.78</v>
      </c>
    </row>
    <row r="4032" spans="1:2" x14ac:dyDescent="0.2">
      <c r="A4032" s="68">
        <v>44844</v>
      </c>
      <c r="B4032" s="67">
        <v>4.78</v>
      </c>
    </row>
    <row r="4033" spans="1:2" x14ac:dyDescent="0.2">
      <c r="A4033" s="68">
        <v>44845</v>
      </c>
      <c r="B4033" s="67">
        <v>4.87</v>
      </c>
    </row>
    <row r="4034" spans="1:2" x14ac:dyDescent="0.2">
      <c r="A4034" s="68">
        <v>44846</v>
      </c>
      <c r="B4034" s="67">
        <v>4.8499999999999996</v>
      </c>
    </row>
    <row r="4035" spans="1:2" x14ac:dyDescent="0.2">
      <c r="A4035" s="68">
        <v>44847</v>
      </c>
      <c r="B4035" s="67">
        <v>4.9400000000000004</v>
      </c>
    </row>
    <row r="4036" spans="1:2" x14ac:dyDescent="0.2">
      <c r="A4036" s="68">
        <v>44848</v>
      </c>
      <c r="B4036" s="67">
        <v>4.97</v>
      </c>
    </row>
    <row r="4037" spans="1:2" x14ac:dyDescent="0.2">
      <c r="A4037" s="68">
        <v>44851</v>
      </c>
      <c r="B4037" s="67">
        <v>4.96</v>
      </c>
    </row>
    <row r="4038" spans="1:2" x14ac:dyDescent="0.2">
      <c r="A4038" s="68">
        <v>44852</v>
      </c>
      <c r="B4038" s="67">
        <v>4.92</v>
      </c>
    </row>
    <row r="4039" spans="1:2" x14ac:dyDescent="0.2">
      <c r="A4039" s="68">
        <v>44853</v>
      </c>
      <c r="B4039" s="67">
        <v>5.05</v>
      </c>
    </row>
    <row r="4040" spans="1:2" x14ac:dyDescent="0.2">
      <c r="A4040" s="68">
        <v>44854</v>
      </c>
      <c r="B4040" s="67">
        <v>5.13</v>
      </c>
    </row>
    <row r="4041" spans="1:2" x14ac:dyDescent="0.2">
      <c r="A4041" s="68">
        <v>44855</v>
      </c>
      <c r="B4041" s="67">
        <v>5.12</v>
      </c>
    </row>
    <row r="4042" spans="1:2" x14ac:dyDescent="0.2">
      <c r="A4042" s="68">
        <v>44858</v>
      </c>
      <c r="B4042" s="67">
        <v>5.13</v>
      </c>
    </row>
    <row r="4043" spans="1:2" x14ac:dyDescent="0.2">
      <c r="A4043" s="68">
        <v>44859</v>
      </c>
      <c r="B4043" s="67">
        <v>5</v>
      </c>
    </row>
    <row r="4044" spans="1:2" x14ac:dyDescent="0.2">
      <c r="A4044" s="68">
        <v>44860</v>
      </c>
      <c r="B4044" s="67">
        <v>4.9400000000000004</v>
      </c>
    </row>
    <row r="4045" spans="1:2" x14ac:dyDescent="0.2">
      <c r="A4045" s="68">
        <v>44861</v>
      </c>
      <c r="B4045" s="67">
        <v>4.8499999999999996</v>
      </c>
    </row>
    <row r="4046" spans="1:2" x14ac:dyDescent="0.2">
      <c r="A4046" s="68">
        <v>44862</v>
      </c>
      <c r="B4046" s="67">
        <v>4.91</v>
      </c>
    </row>
    <row r="4047" spans="1:2" x14ac:dyDescent="0.2">
      <c r="A4047" s="68">
        <v>44865</v>
      </c>
      <c r="B4047" s="67">
        <v>4.97</v>
      </c>
    </row>
    <row r="4048" spans="1:2" x14ac:dyDescent="0.2">
      <c r="A4048" s="68">
        <v>44866</v>
      </c>
      <c r="B4048" s="67">
        <v>4.96</v>
      </c>
    </row>
    <row r="4049" spans="1:2" x14ac:dyDescent="0.2">
      <c r="A4049" s="68">
        <v>44867</v>
      </c>
      <c r="B4049" s="67">
        <v>4.97</v>
      </c>
    </row>
    <row r="4050" spans="1:2" x14ac:dyDescent="0.2">
      <c r="A4050" s="68">
        <v>44868</v>
      </c>
      <c r="B4050" s="67">
        <v>5.0599999999999996</v>
      </c>
    </row>
    <row r="4051" spans="1:2" x14ac:dyDescent="0.2">
      <c r="A4051" s="68">
        <v>44869</v>
      </c>
      <c r="B4051" s="67">
        <v>5.0599999999999996</v>
      </c>
    </row>
    <row r="4052" spans="1:2" x14ac:dyDescent="0.2">
      <c r="A4052" s="68">
        <v>44872</v>
      </c>
      <c r="B4052" s="67">
        <v>5.1100000000000003</v>
      </c>
    </row>
    <row r="4053" spans="1:2" x14ac:dyDescent="0.2">
      <c r="A4053" s="68">
        <v>44873</v>
      </c>
      <c r="B4053" s="67">
        <v>5.04</v>
      </c>
    </row>
    <row r="4054" spans="1:2" x14ac:dyDescent="0.2">
      <c r="A4054" s="68">
        <v>44874</v>
      </c>
      <c r="B4054" s="67">
        <v>5.01</v>
      </c>
    </row>
    <row r="4055" spans="1:2" x14ac:dyDescent="0.2">
      <c r="A4055" s="68">
        <v>44875</v>
      </c>
      <c r="B4055" s="67">
        <v>4.72</v>
      </c>
    </row>
    <row r="4056" spans="1:2" x14ac:dyDescent="0.2">
      <c r="A4056" s="68">
        <v>44876</v>
      </c>
      <c r="B4056" s="67">
        <v>4.72</v>
      </c>
    </row>
  </sheetData>
  <phoneticPr fontId="27"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Treasury</vt:lpstr>
      <vt:lpstr>89236THB4(Step-up Callable)</vt:lpstr>
      <vt:lpstr>48128GW89(Callable)</vt:lpstr>
      <vt:lpstr>US Treaseury Par Rate Curve</vt:lpstr>
      <vt:lpstr>Term Struct. of Yield Vol.</vt:lpstr>
      <vt:lpstr>JPM Notching</vt:lpstr>
      <vt:lpstr>Credit Spread Matrix</vt:lpstr>
      <vt:lpstr>Credit Spread Chart</vt:lpstr>
      <vt:lpstr>AAA Corp. Yield</vt:lpstr>
      <vt:lpstr>Baa Corp. Yield</vt:lpstr>
      <vt:lpstr>30-Year Fixed Rate Mortgage Avg</vt:lpstr>
      <vt:lpstr>JPM(obsolete)</vt:lpstr>
      <vt:lpstr>forward Data 1</vt:lpstr>
      <vt:lpstr>forward Data 2</vt:lpstr>
      <vt:lpstr>US Tresury (20221106)</vt: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2023-10-15T03:54:01Z</dcterms:modified>
</cp:coreProperties>
</file>