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Powell\OneDrive - Scout Motors Inc\Desktop\"/>
    </mc:Choice>
  </mc:AlternateContent>
  <xr:revisionPtr revIDLastSave="0" documentId="13_ncr:1_{B06CDA04-1261-4A60-9B6D-4F0FE41A9467}" xr6:coauthVersionLast="47" xr6:coauthVersionMax="47" xr10:uidLastSave="{00000000-0000-0000-0000-000000000000}"/>
  <bookViews>
    <workbookView xWindow="-108" yWindow="-108" windowWidth="23256" windowHeight="12456" xr2:uid="{F5CE9F47-AF3C-47FC-B770-689BF2460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  <c r="D2" i="1"/>
  <c r="D3" i="1"/>
  <c r="D4" i="1"/>
  <c r="D6" i="1"/>
  <c r="D5" i="1"/>
</calcChain>
</file>

<file path=xl/sharedStrings.xml><?xml version="1.0" encoding="utf-8"?>
<sst xmlns="http://schemas.openxmlformats.org/spreadsheetml/2006/main" count="34" uniqueCount="32">
  <si>
    <t>Material costs worsen from May 2025 K-VAP status (VSI)</t>
  </si>
  <si>
    <t>Target sales and service model not viable</t>
  </si>
  <si>
    <t>Tariff risks on MEK from CAN, MEX, and EU sourcing</t>
  </si>
  <si>
    <t>Tariff risks on production equipment and supplier tooling</t>
  </si>
  <si>
    <t>Localization costs for LK4 and EA211 FSI</t>
  </si>
  <si>
    <t>Lafrentz / Adam</t>
  </si>
  <si>
    <t>Thacker / Sitron</t>
  </si>
  <si>
    <t>Kodumudi</t>
  </si>
  <si>
    <t>Kodumudi / Wollinsky</t>
  </si>
  <si>
    <t>2027 - 2040</t>
  </si>
  <si>
    <t>2028 - 2040</t>
  </si>
  <si>
    <t>2026 - 2028</t>
  </si>
  <si>
    <t>2027 - 2033</t>
  </si>
  <si>
    <t>Risk Name</t>
  </si>
  <si>
    <t>Total Impact</t>
  </si>
  <si>
    <t>Likelihood</t>
  </si>
  <si>
    <t>Risk by Likelihood</t>
  </si>
  <si>
    <t>Responsible</t>
  </si>
  <si>
    <t>Impact Years</t>
  </si>
  <si>
    <t>Calculation Basis</t>
  </si>
  <si>
    <t>Updates</t>
  </si>
  <si>
    <t>Date Added</t>
  </si>
  <si>
    <t>$997 material cost decrease: $42,950 May 
2025 K-VAP VSI vs $41,953 Aug. 2025 
interim status; Unrealized risk of $2,536 identified</t>
  </si>
  <si>
    <t>Vehicle revenue loss from MSRP % paid to 
dealer; Loss of incremental revenues (parts, service, accessories, connectivity, and others; Other incremental costs (higher warranty 
cost provision, corporate OpEx, IT)</t>
  </si>
  <si>
    <t>EA211: $157.3M initial invest + $57.7M for
Silao expansion risk; LK4: $418.3M initial invest + $26.6M structure</t>
  </si>
  <si>
    <t>LK4 imports from EU→Mexico; Non-USMCA 
compliant EDU assemblies; 15% duty on imported CKD components from EU' Battery cell imports for 2028 and early  2029</t>
  </si>
  <si>
    <t>Equipment tariff and forex risk: $89.6M</t>
  </si>
  <si>
    <t>Material cost VSI improved since May 2025 K-VAP status due to Cost Sprint efforts; Risk identified in major components such as the battery pack based on supplier offers, LK4 prices, pre-assemblies and LV harnesses</t>
  </si>
  <si>
    <t>Achieved licenses necessary to preserve go_x0002_to-market optionality in California, Missouri, Illinois, Utah – enabling 50-state direct sales; Arizona and Colorado license application underway, licenses expected Q3-Q4 2025; ~47 states open for direct service</t>
  </si>
  <si>
    <t>Scout included invest in PR74.OP submission until agreement made by Group how funds should be accounted across Brands</t>
  </si>
  <si>
    <t>Updated tariffs on imported auto parts from EU to 15; Consider non-USMCA tariff risk of 27.5% on FR/RR EDUs w/Audi LK4 imports</t>
  </si>
  <si>
    <t>Risk considers NPV time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</si>
</sst>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2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11">
    <dxf>
      <numFmt numFmtId="2" formatCode="0.00"/>
      <alignment horizontal="general" vertical="center" textRotation="0" wrapText="0" indent="0" justifyLastLine="0" shrinkToFit="0" readingOrder="0"/>
    </dxf>
    <dxf>
      <numFmt numFmtId="164" formatCode="&quot;$&quot;#,##0"/>
      <alignment horizontal="general" vertical="center" textRotation="0" wrapText="0" indent="0" justifyLastLine="0" shrinkToFit="0" readingOrder="0"/>
    </dxf>
    <dxf>
      <numFmt numFmtId="164" formatCode="&quot;$&quot;#,##0"/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D8DBA-8FB4-4C67-9F9E-6DF313724C5F}" name="Table1" displayName="Table1" ref="A1:I6" totalsRowShown="0" headerRowDxfId="10" dataDxfId="9">
  <autoFilter ref="A1:I6" xr:uid="{D55D8DBA-8FB4-4C67-9F9E-6DF313724C5F}"/>
  <tableColumns count="9">
    <tableColumn id="1" xr3:uid="{BF13F786-4B04-4961-A30B-78983255055B}" name="Risk Name" dataDxfId="8"/>
    <tableColumn id="2" xr3:uid="{B5D08A0D-A40D-4276-BB27-E84F502AEF02}" name="Total Impact" dataDxfId="2">
      <calculatedColumnFormula>-1281*1000000</calculatedColumnFormula>
    </tableColumn>
    <tableColumn id="3" xr3:uid="{86BAB539-FD29-458F-B3C8-CA75E2D5E24F}" name="Likelihood" dataDxfId="0" dataCellStyle="Percent"/>
    <tableColumn id="4" xr3:uid="{44AB7870-F2B8-40F2-9B61-8A9C041484F9}" name="Risk by Likelihood" dataDxfId="1">
      <calculatedColumnFormula>Table1[[#This Row],[Total Impact]]*Table1[[#This Row],[Likelihood]]</calculatedColumnFormula>
    </tableColumn>
    <tableColumn id="5" xr3:uid="{185EE216-6CE0-4433-8B49-A3D0EF80E5DE}" name="Responsible" dataDxfId="7"/>
    <tableColumn id="6" xr3:uid="{2673E1ED-1064-4E6C-ABF7-D939B3437712}" name="Impact Years" dataDxfId="6"/>
    <tableColumn id="7" xr3:uid="{CC3C2859-EFDE-405F-844A-58250EDF07DD}" name="Calculation Basis" dataDxfId="5"/>
    <tableColumn id="8" xr3:uid="{B990CD74-FE9D-48EB-8B0D-51088C7BFC33}" name="Updates" dataDxfId="4"/>
    <tableColumn id="9" xr3:uid="{43A2270C-CC3B-498C-9C65-628DB63036D8}" name="Date Added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BD30-AE42-4D8F-BD15-304F74FB6FD6}">
  <dimension ref="A1:I6"/>
  <sheetViews>
    <sheetView tabSelected="1" workbookViewId="0">
      <selection activeCell="C7" sqref="C7"/>
    </sheetView>
  </sheetViews>
  <sheetFormatPr defaultColWidth="46.109375" defaultRowHeight="14.4" x14ac:dyDescent="0.3"/>
  <cols>
    <col min="1" max="1" width="46.21875" style="1" bestFit="1" customWidth="1"/>
    <col min="2" max="2" width="15.88671875" style="1" bestFit="1" customWidth="1"/>
    <col min="3" max="3" width="14.109375" style="1" bestFit="1" customWidth="1"/>
    <col min="4" max="4" width="20.44140625" style="1" bestFit="1" customWidth="1"/>
    <col min="5" max="5" width="18.109375" style="1" bestFit="1" customWidth="1"/>
    <col min="6" max="6" width="16.33203125" style="1" bestFit="1" customWidth="1"/>
    <col min="7" max="7" width="36.44140625" style="1" bestFit="1" customWidth="1"/>
    <col min="8" max="8" width="46.109375" style="1"/>
    <col min="9" max="9" width="15.109375" style="1" bestFit="1" customWidth="1"/>
    <col min="10" max="16384" width="46.109375" style="1"/>
  </cols>
  <sheetData>
    <row r="1" spans="1:9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ht="57.6" x14ac:dyDescent="0.3">
      <c r="A2" s="1" t="s">
        <v>0</v>
      </c>
      <c r="B2" s="3">
        <f>1281*1000000</f>
        <v>1281000000</v>
      </c>
      <c r="C2" s="6">
        <v>85</v>
      </c>
      <c r="D2" s="3">
        <f>Table1[[#This Row],[Total Impact]]*Table1[[#This Row],[Likelihood]]</f>
        <v>108885000000</v>
      </c>
      <c r="E2" s="1" t="s">
        <v>5</v>
      </c>
      <c r="F2" s="1" t="s">
        <v>9</v>
      </c>
      <c r="G2" s="2" t="s">
        <v>22</v>
      </c>
      <c r="H2" s="2" t="s">
        <v>27</v>
      </c>
      <c r="I2" s="4">
        <v>45839</v>
      </c>
    </row>
    <row r="3" spans="1:9" ht="86.4" x14ac:dyDescent="0.3">
      <c r="A3" s="1" t="s">
        <v>1</v>
      </c>
      <c r="B3" s="3">
        <f>8700*1000000</f>
        <v>8700000000</v>
      </c>
      <c r="C3" s="6">
        <v>15</v>
      </c>
      <c r="D3" s="3">
        <f>Table1[[#This Row],[Total Impact]]*Table1[[#This Row],[Likelihood]]</f>
        <v>130500000000</v>
      </c>
      <c r="E3" s="1" t="s">
        <v>6</v>
      </c>
      <c r="F3" s="1" t="s">
        <v>10</v>
      </c>
      <c r="G3" s="2" t="s">
        <v>23</v>
      </c>
      <c r="H3" s="2" t="s">
        <v>28</v>
      </c>
      <c r="I3" s="4">
        <v>45839</v>
      </c>
    </row>
    <row r="4" spans="1:9" ht="43.2" x14ac:dyDescent="0.3">
      <c r="A4" s="1" t="s">
        <v>4</v>
      </c>
      <c r="B4" s="3">
        <f>536*1000000</f>
        <v>536000000</v>
      </c>
      <c r="C4" s="6">
        <v>1</v>
      </c>
      <c r="D4" s="3">
        <f>Table1[[#This Row],[Total Impact]]*Table1[[#This Row],[Likelihood]]</f>
        <v>536000000</v>
      </c>
      <c r="E4" s="1" t="s">
        <v>5</v>
      </c>
      <c r="F4" s="1" t="s">
        <v>11</v>
      </c>
      <c r="G4" s="2" t="s">
        <v>24</v>
      </c>
      <c r="H4" s="2" t="s">
        <v>29</v>
      </c>
      <c r="I4" s="4">
        <v>45839</v>
      </c>
    </row>
    <row r="5" spans="1:9" ht="57.6" x14ac:dyDescent="0.3">
      <c r="A5" s="1" t="s">
        <v>2</v>
      </c>
      <c r="B5" s="3">
        <f>382*1000000</f>
        <v>382000000</v>
      </c>
      <c r="C5" s="6">
        <v>8</v>
      </c>
      <c r="D5" s="3">
        <f>Table1[[#This Row],[Total Impact]]*Table1[[#This Row],[Likelihood]]</f>
        <v>3056000000</v>
      </c>
      <c r="E5" s="1" t="s">
        <v>7</v>
      </c>
      <c r="F5" s="1" t="s">
        <v>12</v>
      </c>
      <c r="G5" s="2" t="s">
        <v>25</v>
      </c>
      <c r="H5" s="2" t="s">
        <v>30</v>
      </c>
      <c r="I5" s="4">
        <v>45839</v>
      </c>
    </row>
    <row r="6" spans="1:9" x14ac:dyDescent="0.3">
      <c r="A6" s="1" t="s">
        <v>3</v>
      </c>
      <c r="B6" s="3">
        <f>142*1000000</f>
        <v>142000000</v>
      </c>
      <c r="C6" s="6">
        <v>8</v>
      </c>
      <c r="D6" s="3">
        <f>Table1[[#This Row],[Total Impact]]*Table1[[#This Row],[Likelihood]]</f>
        <v>1136000000</v>
      </c>
      <c r="E6" s="1" t="s">
        <v>8</v>
      </c>
      <c r="F6" s="1" t="s">
        <v>11</v>
      </c>
      <c r="G6" s="2" t="s">
        <v>26</v>
      </c>
      <c r="H6" s="2" t="s">
        <v>31</v>
      </c>
      <c r="I6" s="4">
        <v>45839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8BF95CB35104486B05271537623A7" ma:contentTypeVersion="17" ma:contentTypeDescription="Create a new document." ma:contentTypeScope="" ma:versionID="e35a3b96a2014548d4c2ecec0c4f4a64">
  <xsd:schema xmlns:xsd="http://www.w3.org/2001/XMLSchema" xmlns:xs="http://www.w3.org/2001/XMLSchema" xmlns:p="http://schemas.microsoft.com/office/2006/metadata/properties" xmlns:ns1="http://schemas.microsoft.com/sharepoint/v3" xmlns:ns2="ca4bb2de-285c-40ff-aa89-c0d34fb084c3" xmlns:ns3="758ad4b0-59d6-43ba-9501-49561b83d908" targetNamespace="http://schemas.microsoft.com/office/2006/metadata/properties" ma:root="true" ma:fieldsID="812fc3794f10ea3752c9bac50c43037e" ns1:_="" ns2:_="" ns3:_="">
    <xsd:import namespace="http://schemas.microsoft.com/sharepoint/v3"/>
    <xsd:import namespace="ca4bb2de-285c-40ff-aa89-c0d34fb084c3"/>
    <xsd:import namespace="758ad4b0-59d6-43ba-9501-49561b83d9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bb2de-285c-40ff-aa89-c0d34fb08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a238930-61a4-4464-86ba-68bb775c2f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ad4b0-59d6-43ba-9501-49561b83d9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766ef4-5b84-4164-98d6-32e888143fd5}" ma:internalName="TaxCatchAll" ma:showField="CatchAllData" ma:web="758ad4b0-59d6-43ba-9501-49561b83d9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758ad4b0-59d6-43ba-9501-49561b83d908">
      <UserInfo>
        <DisplayName/>
        <AccountId xsi:nil="true"/>
        <AccountType/>
      </UserInfo>
    </SharedWithUsers>
    <TaxCatchAll xmlns="758ad4b0-59d6-43ba-9501-49561b83d908" xsi:nil="true"/>
    <lcf76f155ced4ddcb4097134ff3c332f xmlns="ca4bb2de-285c-40ff-aa89-c0d34fb084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C7B366-607D-40DB-BF68-C0549239D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4bb2de-285c-40ff-aa89-c0d34fb084c3"/>
    <ds:schemaRef ds:uri="758ad4b0-59d6-43ba-9501-49561b83d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568A05-A74A-4D5C-A968-212ACA36E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C672F-27C1-421C-B0AB-797CFC1AB69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58ad4b0-59d6-43ba-9501-49561b83d908"/>
    <ds:schemaRef ds:uri="ca4bb2de-285c-40ff-aa89-c0d34fb084c3"/>
  </ds:schemaRefs>
</ds:datastoreItem>
</file>

<file path=docMetadata/LabelInfo.xml><?xml version="1.0" encoding="utf-8"?>
<clbl:labelList xmlns:clbl="http://schemas.microsoft.com/office/2020/mipLabelMetadata">
  <clbl:label id="{1baa6d70-11a8-4c62-bb02-828ef39733af}" enabled="1" method="Standard" siteId="{3cd15905-3a8d-4330-a4fe-0ddaedc410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Sixl</dc:creator>
  <cp:lastModifiedBy>Wesley Powell</cp:lastModifiedBy>
  <dcterms:created xsi:type="dcterms:W3CDTF">2025-09-08T18:49:29Z</dcterms:created>
  <dcterms:modified xsi:type="dcterms:W3CDTF">2025-10-24T13:17:27Z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162200</vt:r8>
  </property>
  <property fmtid="{D5CDD505-2E9C-101B-9397-08002B2CF9AE}" pid="3" name="ContentTypeId">
    <vt:lpwstr>0x010100CA28BF95CB35104486B05271537623A7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