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owder\Desktop\"/>
    </mc:Choice>
  </mc:AlternateContent>
  <xr:revisionPtr revIDLastSave="0" documentId="8_{E04DEA03-7EB0-48A5-A494-EE9656BD92FE}" xr6:coauthVersionLast="47" xr6:coauthVersionMax="47" xr10:uidLastSave="{00000000-0000-0000-0000-000000000000}"/>
  <bookViews>
    <workbookView xWindow="-110" yWindow="-110" windowWidth="19420" windowHeight="11500" xr2:uid="{D8E11689-1AB2-49EE-A7B2-907549394B99}"/>
  </bookViews>
  <sheets>
    <sheet name="Sheet1" sheetId="1" r:id="rId1"/>
    <sheet name="Sheet2" sheetId="2" r:id="rId2"/>
    <sheet name="Time_source_rate" sheetId="3" r:id="rId3"/>
    <sheet name="N growth curves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G60" i="4" l="1"/>
  <c r="G44" i="4"/>
  <c r="G12" i="4"/>
  <c r="G68" i="4"/>
  <c r="G52" i="4"/>
  <c r="G36" i="4"/>
  <c r="G20" i="4"/>
  <c r="G4" i="4"/>
  <c r="G28" i="4"/>
  <c r="J70" i="4"/>
  <c r="J62" i="4"/>
  <c r="J54" i="4"/>
  <c r="J46" i="4"/>
  <c r="J38" i="4"/>
  <c r="J22" i="4"/>
  <c r="J14" i="4"/>
  <c r="J6" i="4"/>
  <c r="I64" i="4"/>
  <c r="I16" i="4"/>
  <c r="I56" i="4"/>
  <c r="I24" i="4"/>
  <c r="J68" i="4"/>
  <c r="J36" i="4"/>
  <c r="I9" i="4"/>
  <c r="G43" i="4"/>
  <c r="H43" i="4"/>
  <c r="G19" i="4"/>
  <c r="H19" i="4"/>
  <c r="I63" i="4"/>
  <c r="I31" i="4"/>
  <c r="I15" i="4"/>
  <c r="J67" i="4"/>
  <c r="J59" i="4"/>
  <c r="J51" i="4"/>
  <c r="J43" i="4"/>
  <c r="J35" i="4"/>
  <c r="J27" i="4"/>
  <c r="J19" i="4"/>
  <c r="J11" i="4"/>
  <c r="I49" i="4"/>
  <c r="H28" i="4"/>
  <c r="J66" i="4"/>
  <c r="J58" i="4"/>
  <c r="J50" i="4"/>
  <c r="J42" i="4"/>
  <c r="J34" i="4"/>
  <c r="J26" i="4"/>
  <c r="J18" i="4"/>
  <c r="J10" i="4"/>
  <c r="H68" i="4"/>
  <c r="I25" i="4"/>
  <c r="H4" i="4"/>
  <c r="I48" i="4"/>
  <c r="J60" i="4"/>
  <c r="J44" i="4"/>
  <c r="J12" i="4"/>
  <c r="H52" i="4"/>
  <c r="G67" i="4"/>
  <c r="H67" i="4"/>
  <c r="G35" i="4"/>
  <c r="H35" i="4"/>
  <c r="G11" i="4"/>
  <c r="H11" i="4"/>
  <c r="I39" i="4"/>
  <c r="I7" i="4"/>
  <c r="G65" i="4"/>
  <c r="H65" i="4"/>
  <c r="G41" i="4"/>
  <c r="H41" i="4"/>
  <c r="G17" i="4"/>
  <c r="H17" i="4"/>
  <c r="I53" i="4"/>
  <c r="I45" i="4"/>
  <c r="I21" i="4"/>
  <c r="I13" i="4"/>
  <c r="J65" i="4"/>
  <c r="J57" i="4"/>
  <c r="J49" i="4"/>
  <c r="J33" i="4"/>
  <c r="J25" i="4"/>
  <c r="J17" i="4"/>
  <c r="J9" i="4"/>
  <c r="I65" i="4"/>
  <c r="H44" i="4"/>
  <c r="J20" i="4"/>
  <c r="H10" i="4"/>
  <c r="H18" i="4"/>
  <c r="H26" i="4"/>
  <c r="H34" i="4"/>
  <c r="H42" i="4"/>
  <c r="H50" i="4"/>
  <c r="H58" i="4"/>
  <c r="H66" i="4"/>
  <c r="G59" i="4"/>
  <c r="H59" i="4"/>
  <c r="I47" i="4"/>
  <c r="G33" i="4"/>
  <c r="H33" i="4"/>
  <c r="I69" i="4"/>
  <c r="I29" i="4"/>
  <c r="J41" i="4"/>
  <c r="I68" i="4"/>
  <c r="I60" i="4"/>
  <c r="I52" i="4"/>
  <c r="I44" i="4"/>
  <c r="I36" i="4"/>
  <c r="I28" i="4"/>
  <c r="I20" i="4"/>
  <c r="I12" i="4"/>
  <c r="I4" i="4"/>
  <c r="J64" i="4"/>
  <c r="J56" i="4"/>
  <c r="J48" i="4"/>
  <c r="J40" i="4"/>
  <c r="J32" i="4"/>
  <c r="J24" i="4"/>
  <c r="J16" i="4"/>
  <c r="J8" i="4"/>
  <c r="I41" i="4"/>
  <c r="H20" i="4"/>
  <c r="I40" i="4"/>
  <c r="I8" i="4"/>
  <c r="J52" i="4"/>
  <c r="J28" i="4"/>
  <c r="J4" i="4"/>
  <c r="J30" i="4"/>
  <c r="G51" i="4"/>
  <c r="H51" i="4"/>
  <c r="G27" i="4"/>
  <c r="H27" i="4"/>
  <c r="I55" i="4"/>
  <c r="I23" i="4"/>
  <c r="J29" i="4"/>
  <c r="J37" i="4"/>
  <c r="J45" i="4"/>
  <c r="J61" i="4"/>
  <c r="J69" i="4"/>
  <c r="J5" i="4"/>
  <c r="J13" i="4"/>
  <c r="J21" i="4"/>
  <c r="J53" i="4"/>
  <c r="G57" i="4"/>
  <c r="H57" i="4"/>
  <c r="G49" i="4"/>
  <c r="H49" i="4"/>
  <c r="G25" i="4"/>
  <c r="H25" i="4"/>
  <c r="G9" i="4"/>
  <c r="H9" i="4"/>
  <c r="I61" i="4"/>
  <c r="I37" i="4"/>
  <c r="I5" i="4"/>
  <c r="H63" i="4"/>
  <c r="H55" i="4"/>
  <c r="H47" i="4"/>
  <c r="H39" i="4"/>
  <c r="H31" i="4"/>
  <c r="H23" i="4"/>
  <c r="H15" i="4"/>
  <c r="H7" i="4"/>
  <c r="I67" i="4"/>
  <c r="I59" i="4"/>
  <c r="I51" i="4"/>
  <c r="I43" i="4"/>
  <c r="I35" i="4"/>
  <c r="I27" i="4"/>
  <c r="I19" i="4"/>
  <c r="I11" i="4"/>
  <c r="J63" i="4"/>
  <c r="J55" i="4"/>
  <c r="J47" i="4"/>
  <c r="J39" i="4"/>
  <c r="J31" i="4"/>
  <c r="J23" i="4"/>
  <c r="J15" i="4"/>
  <c r="J7" i="4"/>
  <c r="H60" i="4"/>
  <c r="I17" i="4"/>
  <c r="G70" i="4"/>
  <c r="H70" i="4"/>
  <c r="G54" i="4"/>
  <c r="H54" i="4"/>
  <c r="G38" i="4"/>
  <c r="H38" i="4"/>
  <c r="G22" i="4"/>
  <c r="H22" i="4"/>
  <c r="G6" i="4"/>
  <c r="H6" i="4"/>
  <c r="I58" i="4"/>
  <c r="I50" i="4"/>
  <c r="I34" i="4"/>
  <c r="I18" i="4"/>
  <c r="I57" i="4"/>
  <c r="H36" i="4"/>
  <c r="I32" i="4"/>
  <c r="I30" i="4"/>
  <c r="I38" i="4"/>
  <c r="I46" i="4"/>
  <c r="I62" i="4"/>
  <c r="I6" i="4"/>
  <c r="I14" i="4"/>
  <c r="I22" i="4"/>
  <c r="I54" i="4"/>
  <c r="I70" i="4"/>
  <c r="G62" i="4"/>
  <c r="H62" i="4"/>
  <c r="G46" i="4"/>
  <c r="H46" i="4"/>
  <c r="G30" i="4"/>
  <c r="H30" i="4"/>
  <c r="G14" i="4"/>
  <c r="H14" i="4"/>
  <c r="I66" i="4"/>
  <c r="I42" i="4"/>
  <c r="I26" i="4"/>
  <c r="I10" i="4"/>
  <c r="I33" i="4"/>
  <c r="H12" i="4"/>
  <c r="G69" i="4"/>
  <c r="G61" i="4"/>
  <c r="G53" i="4"/>
  <c r="G45" i="4"/>
  <c r="G37" i="4"/>
  <c r="G29" i="4"/>
  <c r="G21" i="4"/>
  <c r="G13" i="4"/>
  <c r="G5" i="4"/>
  <c r="G66" i="4"/>
  <c r="G58" i="4"/>
  <c r="G50" i="4"/>
  <c r="G42" i="4"/>
  <c r="G34" i="4"/>
  <c r="G26" i="4"/>
  <c r="G18" i="4"/>
  <c r="G10" i="4"/>
  <c r="G64" i="4"/>
  <c r="G56" i="4"/>
  <c r="G48" i="4"/>
  <c r="G40" i="4"/>
  <c r="G32" i="4"/>
  <c r="G24" i="4"/>
  <c r="G16" i="4"/>
  <c r="G8" i="4"/>
  <c r="H64" i="4"/>
  <c r="H56" i="4"/>
  <c r="H48" i="4"/>
  <c r="H40" i="4"/>
  <c r="H32" i="4"/>
  <c r="H24" i="4"/>
  <c r="H16" i="4"/>
  <c r="H8" i="4"/>
  <c r="G63" i="4"/>
  <c r="G55" i="4"/>
  <c r="G47" i="4"/>
  <c r="G39" i="4"/>
  <c r="G31" i="4"/>
  <c r="G23" i="4"/>
  <c r="G15" i="4"/>
  <c r="G7" i="4"/>
  <c r="H69" i="4"/>
  <c r="H61" i="4"/>
  <c r="H53" i="4"/>
  <c r="H45" i="4"/>
  <c r="H37" i="4"/>
  <c r="H29" i="4"/>
  <c r="H21" i="4"/>
  <c r="H13" i="4"/>
  <c r="H5" i="4"/>
  <c r="K48" i="4" l="1"/>
  <c r="K24" i="4"/>
  <c r="K16" i="4"/>
  <c r="K43" i="4"/>
  <c r="K49" i="4"/>
  <c r="K8" i="4"/>
  <c r="K25" i="4"/>
  <c r="K10" i="4"/>
  <c r="K41" i="4"/>
  <c r="K11" i="4"/>
  <c r="K19" i="4"/>
  <c r="K62" i="4"/>
  <c r="K32" i="4"/>
  <c r="K5" i="4"/>
  <c r="K69" i="4"/>
  <c r="K20" i="4"/>
  <c r="K13" i="4"/>
  <c r="K56" i="4"/>
  <c r="K9" i="4"/>
  <c r="K23" i="4"/>
  <c r="K58" i="4"/>
  <c r="K29" i="4"/>
  <c r="K14" i="4"/>
  <c r="K60" i="4"/>
  <c r="K47" i="4"/>
  <c r="K50" i="4"/>
  <c r="K35" i="4"/>
  <c r="K38" i="4"/>
  <c r="K66" i="4"/>
  <c r="K54" i="4"/>
  <c r="K57" i="4"/>
  <c r="K37" i="4"/>
  <c r="K40" i="4"/>
  <c r="K36" i="4"/>
  <c r="K55" i="4"/>
  <c r="K42" i="4"/>
  <c r="K17" i="4"/>
  <c r="K31" i="4"/>
  <c r="K51" i="4"/>
  <c r="K39" i="4"/>
  <c r="K30" i="4"/>
  <c r="K6" i="4"/>
  <c r="K70" i="4"/>
  <c r="K63" i="4"/>
  <c r="K33" i="4"/>
  <c r="K59" i="4"/>
  <c r="K34" i="4"/>
  <c r="K67" i="4"/>
  <c r="K4" i="4"/>
  <c r="K65" i="4"/>
  <c r="K12" i="4"/>
  <c r="K45" i="4"/>
  <c r="K53" i="4"/>
  <c r="K7" i="4"/>
  <c r="K26" i="4"/>
  <c r="K28" i="4"/>
  <c r="K21" i="4"/>
  <c r="K61" i="4"/>
  <c r="K64" i="4"/>
  <c r="K46" i="4"/>
  <c r="K22" i="4"/>
  <c r="K15" i="4"/>
  <c r="K27" i="4"/>
  <c r="K18" i="4"/>
  <c r="K44" i="4"/>
  <c r="K52" i="4"/>
  <c r="K68" i="4"/>
</calcChain>
</file>

<file path=xl/sharedStrings.xml><?xml version="1.0" encoding="utf-8"?>
<sst xmlns="http://schemas.openxmlformats.org/spreadsheetml/2006/main" count="127" uniqueCount="107">
  <si>
    <t>Determine UNR</t>
  </si>
  <si>
    <t>Expected Yield (lbs/A)</t>
  </si>
  <si>
    <t>UNR (lbs N/100 lbs canola)</t>
  </si>
  <si>
    <t>Step 1</t>
  </si>
  <si>
    <t>Step 2</t>
  </si>
  <si>
    <t>Step 3</t>
  </si>
  <si>
    <t>Step 4</t>
  </si>
  <si>
    <t>Calculate  total N required</t>
  </si>
  <si>
    <t>Estimate yield</t>
  </si>
  <si>
    <t>N Calculation Work Book</t>
  </si>
  <si>
    <t>Calculate the available N</t>
  </si>
  <si>
    <t>Nitrate N</t>
  </si>
  <si>
    <t>Ammoium N</t>
  </si>
  <si>
    <t>Mineralized N</t>
  </si>
  <si>
    <t>a</t>
  </si>
  <si>
    <t>b</t>
  </si>
  <si>
    <t>c</t>
  </si>
  <si>
    <t xml:space="preserve">Step 5 </t>
  </si>
  <si>
    <t>Calculate the require fertilizer N</t>
  </si>
  <si>
    <t>Estimate yield based on experience</t>
  </si>
  <si>
    <t>UNR look up table</t>
  </si>
  <si>
    <t>Multiply estimated yield time the UNR</t>
  </si>
  <si>
    <t>d</t>
  </si>
  <si>
    <t>Total Soil N</t>
  </si>
  <si>
    <t>4.a</t>
  </si>
  <si>
    <t>4.b</t>
  </si>
  <si>
    <t>4.c</t>
  </si>
  <si>
    <t>4.d</t>
  </si>
  <si>
    <t>Fill out 4.a-4.d using data from a soil test</t>
  </si>
  <si>
    <t>Nitrate from soil test</t>
  </si>
  <si>
    <t>Ammoium from soil test</t>
  </si>
  <si>
    <t>Total Soil N = 4.a + 4.b + 4.c</t>
  </si>
  <si>
    <t>Total  N =  3 - 4.d</t>
  </si>
  <si>
    <t>Mineralized N = %SOM * (20 convetional till or 17 no till)</t>
  </si>
  <si>
    <t>Use the UNR look up table to determine the specific UNR you  will use</t>
  </si>
  <si>
    <t>A</t>
  </si>
  <si>
    <t>N supply needed to meet yield goal</t>
  </si>
  <si>
    <t xml:space="preserve">Estimate yeidl based on experience </t>
  </si>
  <si>
    <t xml:space="preserve">Determine UNR (Table 2) </t>
  </si>
  <si>
    <t>lbs N / 100 lbs canola</t>
  </si>
  <si>
    <t>lbs N / A</t>
  </si>
  <si>
    <t>lbs canola/ A</t>
  </si>
  <si>
    <t>B</t>
  </si>
  <si>
    <t>Soil N Inventory</t>
  </si>
  <si>
    <t xml:space="preserve">Soil test nitrate </t>
  </si>
  <si>
    <t>Other credit source</t>
  </si>
  <si>
    <t>Value</t>
  </si>
  <si>
    <t>Unit</t>
  </si>
  <si>
    <t xml:space="preserve">C. </t>
  </si>
  <si>
    <t>N supply needed (A1 x A2 = N supply needed)</t>
  </si>
  <si>
    <t>N to apply (fertilizer recommendation)</t>
  </si>
  <si>
    <t>Credit from organic matter release*</t>
  </si>
  <si>
    <t>*Conventional till: SOM % x 20 = B3</t>
  </si>
  <si>
    <t>*No-till SOM: % x 17 = B3</t>
  </si>
  <si>
    <t>Table 2: UNR look up table</t>
  </si>
  <si>
    <t>Peas 1500 - 2500 lb/A</t>
  </si>
  <si>
    <t>Peas &gt; 2500 lb/A</t>
  </si>
  <si>
    <t>Peas &lt; 1500 lb/A</t>
  </si>
  <si>
    <t>Lentils &gt; 1000 lb/A</t>
  </si>
  <si>
    <t>Grabs?</t>
  </si>
  <si>
    <t xml:space="preserve">Alfalfa </t>
  </si>
  <si>
    <t>Credit (N lb/A)</t>
  </si>
  <si>
    <t>Table 3: Proceeding Crop Credit or Debit</t>
  </si>
  <si>
    <t>Proceeding Crop</t>
  </si>
  <si>
    <t>Legume Credits</t>
  </si>
  <si>
    <t>Proceeding crop credit/debit (Table 3)</t>
  </si>
  <si>
    <t>Cell A3 - Cell B5 = N fertilizer required</t>
  </si>
  <si>
    <t>Fallow</t>
  </si>
  <si>
    <t>Winter Wheat</t>
  </si>
  <si>
    <t>Spring Wheat</t>
  </si>
  <si>
    <t>Spring Barley</t>
  </si>
  <si>
    <t xml:space="preserve">Total Inventory = </t>
  </si>
  <si>
    <t>1-15'</t>
  </si>
  <si>
    <t>Prezdnowek 2004 from Canada</t>
  </si>
  <si>
    <t>Winter Peas</t>
  </si>
  <si>
    <t>80?</t>
  </si>
  <si>
    <t>source? All I have is ProGene</t>
  </si>
  <si>
    <t>&gt; 2600</t>
  </si>
  <si>
    <t>&lt; 1000</t>
  </si>
  <si>
    <t>Table 1: Dryland Spring Canola N Needs Worksheet</t>
  </si>
  <si>
    <t>Grain Debits and Fallow</t>
  </si>
  <si>
    <t>Time</t>
  </si>
  <si>
    <t>Fall</t>
  </si>
  <si>
    <t>At planting</t>
  </si>
  <si>
    <t>Post emergence</t>
  </si>
  <si>
    <t>In season</t>
  </si>
  <si>
    <t>Placement</t>
  </si>
  <si>
    <t>Surface</t>
  </si>
  <si>
    <t>Incorporated</t>
  </si>
  <si>
    <t>Spring</t>
  </si>
  <si>
    <t>Band</t>
  </si>
  <si>
    <t>With the seed</t>
  </si>
  <si>
    <t>Bellow the seed</t>
  </si>
  <si>
    <t>Beside the seed</t>
  </si>
  <si>
    <t>Bellow and beside the seed</t>
  </si>
  <si>
    <t>Urea</t>
  </si>
  <si>
    <t>Urea Ammonium Nitrate</t>
  </si>
  <si>
    <t>No</t>
  </si>
  <si>
    <t>Yes</t>
  </si>
  <si>
    <t>At planting Placement by Source Interaction</t>
  </si>
  <si>
    <t>DAE</t>
  </si>
  <si>
    <t>Average</t>
  </si>
  <si>
    <t>Q1998</t>
  </si>
  <si>
    <t>RR1998</t>
  </si>
  <si>
    <t>Q1999</t>
  </si>
  <si>
    <t>A1999</t>
  </si>
  <si>
    <t>Normalized from max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</si>
</sst>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/>
    <xf numFmtId="0" fontId="0" fillId="0" borderId="25" xfId="0" applyBorder="1"/>
    <xf numFmtId="0" fontId="0" fillId="0" borderId="21" xfId="0" applyBorder="1"/>
    <xf numFmtId="0" fontId="0" fillId="0" borderId="2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0" quotePrefix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 growth curves'!$C$2</c:f>
              <c:strCache>
                <c:ptCount val="1"/>
                <c:pt idx="0">
                  <c:v>Q1998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growth curves'!$B$4:$B$70</c:f>
              <c:numCache>
                <c:formatCode>General</c:formatCode>
                <c:ptCount val="6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</c:numCache>
            </c:numRef>
          </c:xVal>
          <c:yVal>
            <c:numRef>
              <c:f>'N growth curves'!$C$4:$C$70</c:f>
              <c:numCache>
                <c:formatCode>General</c:formatCode>
                <c:ptCount val="67"/>
                <c:pt idx="0">
                  <c:v>20.594279199999995</c:v>
                </c:pt>
                <c:pt idx="1">
                  <c:v>36.610687300000002</c:v>
                </c:pt>
                <c:pt idx="2">
                  <c:v>53.983993599999991</c:v>
                </c:pt>
                <c:pt idx="3">
                  <c:v>71.807237499999999</c:v>
                </c:pt>
                <c:pt idx="4">
                  <c:v>89.173458400000015</c:v>
                </c:pt>
                <c:pt idx="5">
                  <c:v>105.17569569999999</c:v>
                </c:pt>
                <c:pt idx="6">
                  <c:v>118.90698879999999</c:v>
                </c:pt>
                <c:pt idx="7">
                  <c:v>129.46037710000002</c:v>
                </c:pt>
                <c:pt idx="8">
                  <c:v>135.9289</c:v>
                </c:pt>
                <c:pt idx="9">
                  <c:v>137.40559689999998</c:v>
                </c:pt>
                <c:pt idx="10">
                  <c:v>43.943123199999995</c:v>
                </c:pt>
                <c:pt idx="11">
                  <c:v>46.430312499999999</c:v>
                </c:pt>
                <c:pt idx="12">
                  <c:v>48.934616800000001</c:v>
                </c:pt>
                <c:pt idx="13">
                  <c:v>51.4533919</c:v>
                </c:pt>
                <c:pt idx="14">
                  <c:v>53.983993599999991</c:v>
                </c:pt>
                <c:pt idx="15">
                  <c:v>56.523777700000004</c:v>
                </c:pt>
                <c:pt idx="16">
                  <c:v>59.070099999999996</c:v>
                </c:pt>
                <c:pt idx="17">
                  <c:v>61.620316300000006</c:v>
                </c:pt>
                <c:pt idx="18">
                  <c:v>64.171782399999998</c:v>
                </c:pt>
                <c:pt idx="19">
                  <c:v>66.721854100000002</c:v>
                </c:pt>
                <c:pt idx="20">
                  <c:v>69.267887200000004</c:v>
                </c:pt>
                <c:pt idx="21">
                  <c:v>71.807237499999999</c:v>
                </c:pt>
                <c:pt idx="22">
                  <c:v>74.33726080000001</c:v>
                </c:pt>
                <c:pt idx="23">
                  <c:v>76.855312900000015</c:v>
                </c:pt>
                <c:pt idx="24">
                  <c:v>79.358749599999996</c:v>
                </c:pt>
                <c:pt idx="25">
                  <c:v>81.844926700000016</c:v>
                </c:pt>
                <c:pt idx="26">
                  <c:v>84.311200000000014</c:v>
                </c:pt>
                <c:pt idx="27">
                  <c:v>86.754925300000011</c:v>
                </c:pt>
                <c:pt idx="28">
                  <c:v>89.173458400000015</c:v>
                </c:pt>
                <c:pt idx="29">
                  <c:v>91.564155100000008</c:v>
                </c:pt>
                <c:pt idx="30">
                  <c:v>93.92437120000001</c:v>
                </c:pt>
                <c:pt idx="31">
                  <c:v>96.251462500000017</c:v>
                </c:pt>
                <c:pt idx="32">
                  <c:v>98.542784800000007</c:v>
                </c:pt>
                <c:pt idx="33">
                  <c:v>100.7956939</c:v>
                </c:pt>
                <c:pt idx="34">
                  <c:v>103.0075456</c:v>
                </c:pt>
                <c:pt idx="35">
                  <c:v>105.17569569999999</c:v>
                </c:pt>
                <c:pt idx="36">
                  <c:v>107.29750000000001</c:v>
                </c:pt>
                <c:pt idx="37">
                  <c:v>109.3703143</c:v>
                </c:pt>
                <c:pt idx="38">
                  <c:v>111.39149440000001</c:v>
                </c:pt>
                <c:pt idx="39">
                  <c:v>113.35839610000001</c:v>
                </c:pt>
                <c:pt idx="40">
                  <c:v>115.26837520000001</c:v>
                </c:pt>
                <c:pt idx="41">
                  <c:v>117.11878750000001</c:v>
                </c:pt>
                <c:pt idx="42">
                  <c:v>118.90698879999999</c:v>
                </c:pt>
                <c:pt idx="43">
                  <c:v>120.63033490000001</c:v>
                </c:pt>
                <c:pt idx="44">
                  <c:v>122.28618160000002</c:v>
                </c:pt>
                <c:pt idx="45">
                  <c:v>123.87188470000002</c:v>
                </c:pt>
                <c:pt idx="46">
                  <c:v>125.3848</c:v>
                </c:pt>
                <c:pt idx="47">
                  <c:v>126.82228330000002</c:v>
                </c:pt>
                <c:pt idx="48">
                  <c:v>128.18169040000004</c:v>
                </c:pt>
                <c:pt idx="49">
                  <c:v>129.46037710000002</c:v>
                </c:pt>
                <c:pt idx="50">
                  <c:v>130.65569920000002</c:v>
                </c:pt>
                <c:pt idx="51">
                  <c:v>131.76501250000001</c:v>
                </c:pt>
                <c:pt idx="52">
                  <c:v>132.78567279999999</c:v>
                </c:pt>
                <c:pt idx="53">
                  <c:v>133.7150359</c:v>
                </c:pt>
                <c:pt idx="54">
                  <c:v>134.55045760000002</c:v>
                </c:pt>
                <c:pt idx="55">
                  <c:v>135.28929369999997</c:v>
                </c:pt>
                <c:pt idx="56">
                  <c:v>135.9289</c:v>
                </c:pt>
                <c:pt idx="57">
                  <c:v>136.46663230000001</c:v>
                </c:pt>
                <c:pt idx="58">
                  <c:v>136.8998464</c:v>
                </c:pt>
                <c:pt idx="59">
                  <c:v>137.22589809999999</c:v>
                </c:pt>
                <c:pt idx="60">
                  <c:v>137.44214319999998</c:v>
                </c:pt>
                <c:pt idx="61">
                  <c:v>137.54593750000001</c:v>
                </c:pt>
                <c:pt idx="62">
                  <c:v>137.53463679999999</c:v>
                </c:pt>
                <c:pt idx="63">
                  <c:v>137.40559689999998</c:v>
                </c:pt>
                <c:pt idx="64">
                  <c:v>137.15617360000002</c:v>
                </c:pt>
                <c:pt idx="65">
                  <c:v>136.78372270000003</c:v>
                </c:pt>
                <c:pt idx="66">
                  <c:v>136.28560000000004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8-4E8B-9031-03A28FE2A25C}"/>
            </c:ext>
          </c:extLst>
        </c:ser>
        <c:ser>
          <c:idx val="2"/>
          <c:order val="1"/>
          <c:tx>
            <c:strRef>
              <c:f>'N growth curves'!$E$2</c:f>
              <c:strCache>
                <c:ptCount val="1"/>
                <c:pt idx="0">
                  <c:v>Q1999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growth curves'!$B$4:$B$70</c:f>
              <c:numCache>
                <c:formatCode>General</c:formatCode>
                <c:ptCount val="6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</c:numCache>
            </c:numRef>
          </c:xVal>
          <c:yVal>
            <c:numRef>
              <c:f>'N growth curves'!$E$4:$E$70</c:f>
              <c:numCache>
                <c:formatCode>General</c:formatCode>
                <c:ptCount val="67"/>
                <c:pt idx="0">
                  <c:v>4.6789311999999992</c:v>
                </c:pt>
                <c:pt idx="1">
                  <c:v>25.3027078</c:v>
                </c:pt>
                <c:pt idx="2">
                  <c:v>52.426569600000001</c:v>
                </c:pt>
                <c:pt idx="3">
                  <c:v>82.530924999999996</c:v>
                </c:pt>
                <c:pt idx="4">
                  <c:v>112.09618240000002</c:v>
                </c:pt>
                <c:pt idx="5">
                  <c:v>137.6027502</c:v>
                </c:pt>
                <c:pt idx="6">
                  <c:v>155.53103679999998</c:v>
                </c:pt>
                <c:pt idx="7">
                  <c:v>162.36145059999996</c:v>
                </c:pt>
                <c:pt idx="8">
                  <c:v>154.57439999999994</c:v>
                </c:pt>
                <c:pt idx="9">
                  <c:v>128.65029340000001</c:v>
                </c:pt>
                <c:pt idx="10">
                  <c:v>36.336515199999994</c:v>
                </c:pt>
                <c:pt idx="11">
                  <c:v>40.231875000000002</c:v>
                </c:pt>
                <c:pt idx="12">
                  <c:v>44.218844799999999</c:v>
                </c:pt>
                <c:pt idx="13">
                  <c:v>48.287163400000004</c:v>
                </c:pt>
                <c:pt idx="14">
                  <c:v>52.426569600000001</c:v>
                </c:pt>
                <c:pt idx="15">
                  <c:v>56.626802200000007</c:v>
                </c:pt>
                <c:pt idx="16">
                  <c:v>60.877600000000008</c:v>
                </c:pt>
                <c:pt idx="17">
                  <c:v>65.168701799999994</c:v>
                </c:pt>
                <c:pt idx="18">
                  <c:v>69.48984639999999</c:v>
                </c:pt>
                <c:pt idx="19">
                  <c:v>73.830772599999975</c:v>
                </c:pt>
                <c:pt idx="20">
                  <c:v>78.181219200000015</c:v>
                </c:pt>
                <c:pt idx="21">
                  <c:v>82.530924999999996</c:v>
                </c:pt>
                <c:pt idx="22">
                  <c:v>86.869628800000015</c:v>
                </c:pt>
                <c:pt idx="23">
                  <c:v>91.187069399999984</c:v>
                </c:pt>
                <c:pt idx="24">
                  <c:v>95.472985600000001</c:v>
                </c:pt>
                <c:pt idx="25">
                  <c:v>99.717116200000007</c:v>
                </c:pt>
                <c:pt idx="26">
                  <c:v>103.90920000000001</c:v>
                </c:pt>
                <c:pt idx="27">
                  <c:v>108.03897580000002</c:v>
                </c:pt>
                <c:pt idx="28">
                  <c:v>112.09618240000002</c:v>
                </c:pt>
                <c:pt idx="29">
                  <c:v>116.07055860000001</c:v>
                </c:pt>
                <c:pt idx="30">
                  <c:v>119.95184320000003</c:v>
                </c:pt>
                <c:pt idx="31">
                  <c:v>123.72977500000003</c:v>
                </c:pt>
                <c:pt idx="32">
                  <c:v>127.39409280000002</c:v>
                </c:pt>
                <c:pt idx="33">
                  <c:v>130.93453539999996</c:v>
                </c:pt>
                <c:pt idx="34">
                  <c:v>134.34084159999998</c:v>
                </c:pt>
                <c:pt idx="35">
                  <c:v>137.6027502</c:v>
                </c:pt>
                <c:pt idx="36">
                  <c:v>140.70999999999998</c:v>
                </c:pt>
                <c:pt idx="37">
                  <c:v>143.65232980000002</c:v>
                </c:pt>
                <c:pt idx="38">
                  <c:v>146.4194784</c:v>
                </c:pt>
                <c:pt idx="39">
                  <c:v>149.00118459999999</c:v>
                </c:pt>
                <c:pt idx="40">
                  <c:v>151.38718719999997</c:v>
                </c:pt>
                <c:pt idx="41">
                  <c:v>153.56722499999992</c:v>
                </c:pt>
                <c:pt idx="42">
                  <c:v>155.53103679999998</c:v>
                </c:pt>
                <c:pt idx="43">
                  <c:v>157.26836140000003</c:v>
                </c:pt>
                <c:pt idx="44">
                  <c:v>158.76893760000002</c:v>
                </c:pt>
                <c:pt idx="45">
                  <c:v>160.02250419999999</c:v>
                </c:pt>
                <c:pt idx="46">
                  <c:v>161.0188</c:v>
                </c:pt>
                <c:pt idx="47">
                  <c:v>161.74756380000002</c:v>
                </c:pt>
                <c:pt idx="48">
                  <c:v>162.19853439999997</c:v>
                </c:pt>
                <c:pt idx="49">
                  <c:v>162.36145059999996</c:v>
                </c:pt>
                <c:pt idx="50">
                  <c:v>162.22605119999997</c:v>
                </c:pt>
                <c:pt idx="51">
                  <c:v>161.78207499999996</c:v>
                </c:pt>
                <c:pt idx="52">
                  <c:v>161.01926079999993</c:v>
                </c:pt>
                <c:pt idx="53">
                  <c:v>159.92734739999997</c:v>
                </c:pt>
                <c:pt idx="54">
                  <c:v>158.49607359999996</c:v>
                </c:pt>
                <c:pt idx="55">
                  <c:v>156.71517819999997</c:v>
                </c:pt>
                <c:pt idx="56">
                  <c:v>154.57439999999994</c:v>
                </c:pt>
                <c:pt idx="57">
                  <c:v>152.06347780000004</c:v>
                </c:pt>
                <c:pt idx="58">
                  <c:v>149.17215039999999</c:v>
                </c:pt>
                <c:pt idx="59">
                  <c:v>145.89015660000007</c:v>
                </c:pt>
                <c:pt idx="60">
                  <c:v>142.20723519999999</c:v>
                </c:pt>
                <c:pt idx="61">
                  <c:v>138.11312500000003</c:v>
                </c:pt>
                <c:pt idx="62">
                  <c:v>133.59756479999993</c:v>
                </c:pt>
                <c:pt idx="63">
                  <c:v>128.65029340000001</c:v>
                </c:pt>
                <c:pt idx="64">
                  <c:v>123.26104959999998</c:v>
                </c:pt>
                <c:pt idx="65">
                  <c:v>117.41957219999992</c:v>
                </c:pt>
                <c:pt idx="66">
                  <c:v>111.11560000000003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8-4E8B-9031-03A28FE2A25C}"/>
            </c:ext>
          </c:extLst>
        </c:ser>
        <c:ser>
          <c:idx val="3"/>
          <c:order val="2"/>
          <c:tx>
            <c:strRef>
              <c:f>'N growth curves'!$F$2</c:f>
              <c:strCache>
                <c:ptCount val="1"/>
                <c:pt idx="0">
                  <c:v>A1999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growth curves'!$B$4:$B$70</c:f>
              <c:numCache>
                <c:formatCode>General</c:formatCode>
                <c:ptCount val="6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</c:numCache>
            </c:numRef>
          </c:xVal>
          <c:yVal>
            <c:numRef>
              <c:f>'N growth curves'!$F$4:$F$70</c:f>
              <c:numCache>
                <c:formatCode>General</c:formatCode>
                <c:ptCount val="67"/>
                <c:pt idx="0">
                  <c:v>-7.6975751999999966</c:v>
                </c:pt>
                <c:pt idx="1">
                  <c:v>9.9015987000000063</c:v>
                </c:pt>
                <c:pt idx="2">
                  <c:v>36.059318399999995</c:v>
                </c:pt>
                <c:pt idx="3">
                  <c:v>66.838012500000005</c:v>
                </c:pt>
                <c:pt idx="4">
                  <c:v>98.300109600000013</c:v>
                </c:pt>
                <c:pt idx="5">
                  <c:v>126.50803829999995</c:v>
                </c:pt>
                <c:pt idx="6">
                  <c:v>147.52422720000001</c:v>
                </c:pt>
                <c:pt idx="7">
                  <c:v>157.41110489999997</c:v>
                </c:pt>
                <c:pt idx="8">
                  <c:v>152.23110000000003</c:v>
                </c:pt>
                <c:pt idx="9">
                  <c:v>128.04664109999993</c:v>
                </c:pt>
                <c:pt idx="10">
                  <c:v>20.293660800000012</c:v>
                </c:pt>
                <c:pt idx="11">
                  <c:v>24.053437499999987</c:v>
                </c:pt>
                <c:pt idx="12">
                  <c:v>27.941959199999999</c:v>
                </c:pt>
                <c:pt idx="13">
                  <c:v>31.947746100000003</c:v>
                </c:pt>
                <c:pt idx="14">
                  <c:v>36.059318399999995</c:v>
                </c:pt>
                <c:pt idx="15">
                  <c:v>40.265196299999999</c:v>
                </c:pt>
                <c:pt idx="16">
                  <c:v>44.553899999999999</c:v>
                </c:pt>
                <c:pt idx="17">
                  <c:v>48.913949700000018</c:v>
                </c:pt>
                <c:pt idx="18">
                  <c:v>53.33386560000001</c:v>
                </c:pt>
                <c:pt idx="19">
                  <c:v>57.802167900000001</c:v>
                </c:pt>
                <c:pt idx="20">
                  <c:v>62.307376800000014</c:v>
                </c:pt>
                <c:pt idx="21">
                  <c:v>66.838012500000005</c:v>
                </c:pt>
                <c:pt idx="22">
                  <c:v>71.382595199999997</c:v>
                </c:pt>
                <c:pt idx="23">
                  <c:v>75.929645099999973</c:v>
                </c:pt>
                <c:pt idx="24">
                  <c:v>80.467682400000044</c:v>
                </c:pt>
                <c:pt idx="25">
                  <c:v>84.98522730000002</c:v>
                </c:pt>
                <c:pt idx="26">
                  <c:v>89.470799999999983</c:v>
                </c:pt>
                <c:pt idx="27">
                  <c:v>93.912920699999987</c:v>
                </c:pt>
                <c:pt idx="28">
                  <c:v>98.300109600000013</c:v>
                </c:pt>
                <c:pt idx="29">
                  <c:v>102.62088690000002</c:v>
                </c:pt>
                <c:pt idx="30">
                  <c:v>106.86377280000002</c:v>
                </c:pt>
                <c:pt idx="31">
                  <c:v>111.01728750000004</c:v>
                </c:pt>
                <c:pt idx="32">
                  <c:v>115.06995119999999</c:v>
                </c:pt>
                <c:pt idx="33">
                  <c:v>119.01028410000001</c:v>
                </c:pt>
                <c:pt idx="34">
                  <c:v>122.82680640000001</c:v>
                </c:pt>
                <c:pt idx="35">
                  <c:v>126.50803829999995</c:v>
                </c:pt>
                <c:pt idx="36">
                  <c:v>130.04249999999993</c:v>
                </c:pt>
                <c:pt idx="37">
                  <c:v>133.41871169999996</c:v>
                </c:pt>
                <c:pt idx="38">
                  <c:v>136.62519359999999</c:v>
                </c:pt>
                <c:pt idx="39">
                  <c:v>139.6504659</c:v>
                </c:pt>
                <c:pt idx="40">
                  <c:v>142.48304880000001</c:v>
                </c:pt>
                <c:pt idx="41">
                  <c:v>145.11146249999996</c:v>
                </c:pt>
                <c:pt idx="42">
                  <c:v>147.52422720000001</c:v>
                </c:pt>
                <c:pt idx="43">
                  <c:v>149.70986310000006</c:v>
                </c:pt>
                <c:pt idx="44">
                  <c:v>151.65689040000001</c:v>
                </c:pt>
                <c:pt idx="45">
                  <c:v>153.3538293</c:v>
                </c:pt>
                <c:pt idx="46">
                  <c:v>154.78920000000002</c:v>
                </c:pt>
                <c:pt idx="47">
                  <c:v>155.95152270000006</c:v>
                </c:pt>
                <c:pt idx="48">
                  <c:v>156.8293176</c:v>
                </c:pt>
                <c:pt idx="49">
                  <c:v>157.41110489999997</c:v>
                </c:pt>
                <c:pt idx="50">
                  <c:v>157.68540480000001</c:v>
                </c:pt>
                <c:pt idx="51">
                  <c:v>157.64073750000009</c:v>
                </c:pt>
                <c:pt idx="52">
                  <c:v>157.26562320000002</c:v>
                </c:pt>
                <c:pt idx="53">
                  <c:v>156.54858209999998</c:v>
                </c:pt>
                <c:pt idx="54">
                  <c:v>155.47813440000007</c:v>
                </c:pt>
                <c:pt idx="55">
                  <c:v>154.0428003000001</c:v>
                </c:pt>
                <c:pt idx="56">
                  <c:v>152.23110000000003</c:v>
                </c:pt>
                <c:pt idx="57">
                  <c:v>150.03155369999996</c:v>
                </c:pt>
                <c:pt idx="58">
                  <c:v>147.4326816</c:v>
                </c:pt>
                <c:pt idx="59">
                  <c:v>144.42300389999991</c:v>
                </c:pt>
                <c:pt idx="60">
                  <c:v>140.99104079999995</c:v>
                </c:pt>
                <c:pt idx="61">
                  <c:v>137.12531249999998</c:v>
                </c:pt>
                <c:pt idx="62">
                  <c:v>132.81433920000012</c:v>
                </c:pt>
                <c:pt idx="63">
                  <c:v>128.04664109999993</c:v>
                </c:pt>
                <c:pt idx="64">
                  <c:v>122.81073840000008</c:v>
                </c:pt>
                <c:pt idx="65">
                  <c:v>117.0951513</c:v>
                </c:pt>
                <c:pt idx="66">
                  <c:v>110.88839999999993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88-4E8B-9031-03A28FE2A25C}"/>
            </c:ext>
          </c:extLst>
        </c:ser>
        <c:ser>
          <c:idx val="4"/>
          <c:order val="3"/>
          <c:tx>
            <c:strRef>
              <c:f>'N growth curves'!$G$2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growth curves'!$B$4:$B$70</c:f>
              <c:numCache>
                <c:formatCode>General</c:formatCode>
                <c:ptCount val="6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</c:numCache>
            </c:numRef>
          </c:xVal>
          <c:yVal>
            <c:numRef>
              <c:f>'N growth curves'!$G$4:$G$70</c:f>
              <c:numCache>
                <c:formatCode>General</c:formatCode>
                <c:ptCount val="67"/>
                <c:pt idx="0">
                  <c:v>5.8585450666666672</c:v>
                </c:pt>
                <c:pt idx="1">
                  <c:v>23.938331266666669</c:v>
                </c:pt>
                <c:pt idx="2">
                  <c:v>47.489960533333324</c:v>
                </c:pt>
                <c:pt idx="3">
                  <c:v>73.725391666666667</c:v>
                </c:pt>
                <c:pt idx="4">
                  <c:v>99.856583466666692</c:v>
                </c:pt>
                <c:pt idx="5">
                  <c:v>123.09549473333333</c:v>
                </c:pt>
                <c:pt idx="6">
                  <c:v>140.65408426666667</c:v>
                </c:pt>
                <c:pt idx="7">
                  <c:v>149.74431086666664</c:v>
                </c:pt>
                <c:pt idx="8">
                  <c:v>147.57813333333334</c:v>
                </c:pt>
                <c:pt idx="9">
                  <c:v>131.36751046666663</c:v>
                </c:pt>
                <c:pt idx="10">
                  <c:v>33.524433066666667</c:v>
                </c:pt>
                <c:pt idx="11">
                  <c:v>36.905208333333327</c:v>
                </c:pt>
                <c:pt idx="12">
                  <c:v>40.365140266666664</c:v>
                </c:pt>
                <c:pt idx="13">
                  <c:v>43.896100466666667</c:v>
                </c:pt>
                <c:pt idx="14">
                  <c:v>47.489960533333324</c:v>
                </c:pt>
                <c:pt idx="15">
                  <c:v>51.138592066666668</c:v>
                </c:pt>
                <c:pt idx="16">
                  <c:v>54.833866666666665</c:v>
                </c:pt>
                <c:pt idx="17">
                  <c:v>58.567655933333334</c:v>
                </c:pt>
                <c:pt idx="18">
                  <c:v>62.331831466666664</c:v>
                </c:pt>
                <c:pt idx="19">
                  <c:v>66.118264866666649</c:v>
                </c:pt>
                <c:pt idx="20">
                  <c:v>69.918827733333345</c:v>
                </c:pt>
                <c:pt idx="21">
                  <c:v>73.725391666666667</c:v>
                </c:pt>
                <c:pt idx="22">
                  <c:v>77.529828266666669</c:v>
                </c:pt>
                <c:pt idx="23">
                  <c:v>81.32400913333332</c:v>
                </c:pt>
                <c:pt idx="24">
                  <c:v>85.099805866666671</c:v>
                </c:pt>
                <c:pt idx="25">
                  <c:v>88.84909006666669</c:v>
                </c:pt>
                <c:pt idx="26">
                  <c:v>92.563733333333346</c:v>
                </c:pt>
                <c:pt idx="27">
                  <c:v>96.235607266666662</c:v>
                </c:pt>
                <c:pt idx="28">
                  <c:v>99.856583466666692</c:v>
                </c:pt>
                <c:pt idx="29">
                  <c:v>103.41853353333335</c:v>
                </c:pt>
                <c:pt idx="30">
                  <c:v>106.91332906666669</c:v>
                </c:pt>
                <c:pt idx="31">
                  <c:v>110.3328416666667</c:v>
                </c:pt>
                <c:pt idx="32">
                  <c:v>113.66894293333333</c:v>
                </c:pt>
                <c:pt idx="33">
                  <c:v>116.91350446666665</c:v>
                </c:pt>
                <c:pt idx="34">
                  <c:v>120.05839786666667</c:v>
                </c:pt>
                <c:pt idx="35">
                  <c:v>123.09549473333333</c:v>
                </c:pt>
                <c:pt idx="36">
                  <c:v>126.01666666666665</c:v>
                </c:pt>
                <c:pt idx="37">
                  <c:v>128.81378526666666</c:v>
                </c:pt>
                <c:pt idx="38">
                  <c:v>131.47872213333332</c:v>
                </c:pt>
                <c:pt idx="39">
                  <c:v>134.00334886666667</c:v>
                </c:pt>
                <c:pt idx="40">
                  <c:v>136.37953706666667</c:v>
                </c:pt>
                <c:pt idx="41">
                  <c:v>138.59915833333329</c:v>
                </c:pt>
                <c:pt idx="42">
                  <c:v>140.65408426666667</c:v>
                </c:pt>
                <c:pt idx="43">
                  <c:v>142.53618646666669</c:v>
                </c:pt>
                <c:pt idx="44">
                  <c:v>144.23733653333335</c:v>
                </c:pt>
                <c:pt idx="45">
                  <c:v>145.74940606666667</c:v>
                </c:pt>
                <c:pt idx="46">
                  <c:v>147.06426666666667</c:v>
                </c:pt>
                <c:pt idx="47">
                  <c:v>148.17378993333338</c:v>
                </c:pt>
                <c:pt idx="48">
                  <c:v>149.06984746666669</c:v>
                </c:pt>
                <c:pt idx="49">
                  <c:v>149.74431086666664</c:v>
                </c:pt>
                <c:pt idx="50">
                  <c:v>150.18905173333334</c:v>
                </c:pt>
                <c:pt idx="51">
                  <c:v>150.39594166666669</c:v>
                </c:pt>
                <c:pt idx="52">
                  <c:v>150.35685226666666</c:v>
                </c:pt>
                <c:pt idx="53">
                  <c:v>150.06365513333333</c:v>
                </c:pt>
                <c:pt idx="54">
                  <c:v>149.50822186666667</c:v>
                </c:pt>
                <c:pt idx="55">
                  <c:v>148.6824240666667</c:v>
                </c:pt>
                <c:pt idx="56">
                  <c:v>147.57813333333334</c:v>
                </c:pt>
                <c:pt idx="57">
                  <c:v>146.18722126666668</c:v>
                </c:pt>
                <c:pt idx="58">
                  <c:v>144.50155946666666</c:v>
                </c:pt>
                <c:pt idx="59">
                  <c:v>142.51301953333333</c:v>
                </c:pt>
                <c:pt idx="60">
                  <c:v>140.21347306666664</c:v>
                </c:pt>
                <c:pt idx="61">
                  <c:v>137.59479166666665</c:v>
                </c:pt>
                <c:pt idx="62">
                  <c:v>134.64884693333335</c:v>
                </c:pt>
                <c:pt idx="63">
                  <c:v>131.36751046666663</c:v>
                </c:pt>
                <c:pt idx="64">
                  <c:v>127.74265386666669</c:v>
                </c:pt>
                <c:pt idx="65">
                  <c:v>123.76614873333331</c:v>
                </c:pt>
                <c:pt idx="66">
                  <c:v>119.42986666666667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88-4E8B-9031-03A28FE2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61488"/>
        <c:axId val="1565260240"/>
      </c:scatterChart>
      <c:valAx>
        <c:axId val="15652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0240"/>
        <c:crosses val="autoZero"/>
        <c:crossBetween val="midCat"/>
      </c:valAx>
      <c:valAx>
        <c:axId val="15652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938538932633426E-2"/>
          <c:y val="0.88483741615631384"/>
          <c:w val="0.659867016622922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Canola N Uptake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 growth curves'!$K$2</c:f>
              <c:strCache>
                <c:ptCount val="1"/>
                <c:pt idx="0">
                  <c:v>Average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 growth curves'!$B$3:$B$13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</c:numCache>
            </c:numRef>
          </c:xVal>
          <c:yVal>
            <c:numRef>
              <c:f>'N growth curves'!$K$3:$K$13</c:f>
              <c:numCache>
                <c:formatCode>General</c:formatCode>
                <c:ptCount val="11"/>
                <c:pt idx="0">
                  <c:v>0</c:v>
                </c:pt>
                <c:pt idx="1">
                  <c:v>4.3242839546796397</c:v>
                </c:pt>
                <c:pt idx="2">
                  <c:v>16.160194570604979</c:v>
                </c:pt>
                <c:pt idx="3">
                  <c:v>31.468631653997004</c:v>
                </c:pt>
                <c:pt idx="4">
                  <c:v>48.474847207039396</c:v>
                </c:pt>
                <c:pt idx="5">
                  <c:v>65.404093231915795</c:v>
                </c:pt>
                <c:pt idx="6">
                  <c:v>80.481621730809849</c:v>
                </c:pt>
                <c:pt idx="7">
                  <c:v>91.93268470590526</c:v>
                </c:pt>
                <c:pt idx="8">
                  <c:v>97.982534159385594</c:v>
                </c:pt>
                <c:pt idx="9">
                  <c:v>96.856422093434617</c:v>
                </c:pt>
                <c:pt idx="10">
                  <c:v>86.779600510235923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1-4F4D-98BF-0499D6DE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41728"/>
        <c:axId val="1467640896"/>
      </c:scatterChart>
      <c:valAx>
        <c:axId val="14676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 Emergence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0896"/>
        <c:crosses val="autoZero"/>
        <c:crossBetween val="midCat"/>
      </c:valAx>
      <c:valAx>
        <c:axId val="146764089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N</a:t>
                </a:r>
                <a:r>
                  <a:rPr lang="en-US" baseline="0"/>
                  <a:t> Uptake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3</xdr:row>
      <xdr:rowOff>155575</xdr:rowOff>
    </xdr:from>
    <xdr:to>
      <xdr:col>19</xdr:col>
      <xdr:colOff>520700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910A0-5B00-4EC8-9A15-B14A1AD2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587374</xdr:colOff>
      <xdr:row>0</xdr:row>
      <xdr:rowOff>92074</xdr:rowOff>
    </xdr:from>
    <xdr:to>
      <xdr:col>9</xdr:col>
      <xdr:colOff>107949</xdr:colOff>
      <xdr:row>19</xdr:row>
      <xdr:rowOff>50799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672A2-BF32-4BB5-9C1B-509992D6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042B-A40F-4219-BF04-81EA81447BA1}">
  <dimension ref="A1:K13"/>
  <sheetViews>
    <sheetView tabSelected="1" workbookViewId="0">
      <selection activeCell="F4" sqref="F4"/>
    </sheetView>
  </sheetViews>
  <sheetFormatPr defaultRowHeight="14.5" x14ac:dyDescent="0.35"/>
  <cols>
    <col min="2" max="2" width="34.453125" customWidth="1"/>
    <col min="3" max="3" width="10" customWidth="1"/>
    <col min="4" max="4" width="55" customWidth="1"/>
    <col min="5" max="5" width="3.54296875" bestFit="1" customWidth="1"/>
    <col min="9" max="9" width="19.90625" bestFit="1" customWidth="1"/>
    <col min="10" max="10" width="23.453125" bestFit="1" customWidth="1"/>
    <col min="13" max="13" width="19.08984375" bestFit="1" customWidth="1"/>
    <col min="14" max="14" width="23.08984375" bestFit="1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60" t="s">
        <v>9</v>
      </c>
      <c r="B2" s="60"/>
      <c r="C2" s="60"/>
      <c r="D2" s="60"/>
      <c r="E2" s="60"/>
      <c r="F2" s="60"/>
      <c r="G2" s="59"/>
      <c r="H2" s="59"/>
      <c r="I2" s="60" t="s">
        <v>20</v>
      </c>
      <c r="J2" s="60"/>
      <c r="K2" s="1"/>
    </row>
    <row r="3" spans="1:11" x14ac:dyDescent="0.35">
      <c r="A3" s="2" t="s">
        <v>3</v>
      </c>
      <c r="B3" s="2" t="s">
        <v>8</v>
      </c>
      <c r="C3" s="54" t="s">
        <v>19</v>
      </c>
      <c r="D3" s="54"/>
      <c r="E3" s="3">
        <v>1</v>
      </c>
      <c r="F3" s="2">
        <v>1700</v>
      </c>
      <c r="G3" s="59"/>
      <c r="H3" s="59"/>
      <c r="I3" s="2" t="s">
        <v>1</v>
      </c>
      <c r="J3" s="2" t="s">
        <v>2</v>
      </c>
      <c r="K3" s="1"/>
    </row>
    <row r="4" spans="1:11" x14ac:dyDescent="0.35">
      <c r="A4" s="2" t="s">
        <v>4</v>
      </c>
      <c r="B4" s="2" t="s">
        <v>0</v>
      </c>
      <c r="C4" s="54" t="s">
        <v>34</v>
      </c>
      <c r="D4" s="54"/>
      <c r="E4" s="3">
        <v>2</v>
      </c>
      <c r="F4" s="2"/>
      <c r="G4" s="59"/>
      <c r="H4" s="59"/>
      <c r="I4" s="3">
        <v>1000</v>
      </c>
      <c r="J4" s="4">
        <f>564.34*I4^-0.555</f>
        <v>12.205085716801065</v>
      </c>
      <c r="K4" s="1"/>
    </row>
    <row r="5" spans="1:11" x14ac:dyDescent="0.35">
      <c r="A5" s="2" t="s">
        <v>5</v>
      </c>
      <c r="B5" s="2" t="s">
        <v>7</v>
      </c>
      <c r="C5" s="61" t="s">
        <v>21</v>
      </c>
      <c r="D5" s="61"/>
      <c r="E5" s="5">
        <v>3</v>
      </c>
      <c r="F5" s="6"/>
      <c r="G5" s="59"/>
      <c r="H5" s="59"/>
      <c r="I5" s="3">
        <v>1200</v>
      </c>
      <c r="J5" s="4">
        <f t="shared" ref="J5:J12" si="0">564.34*I5^-0.555</f>
        <v>11.030501100126102</v>
      </c>
      <c r="K5" s="1"/>
    </row>
    <row r="6" spans="1:11" x14ac:dyDescent="0.35">
      <c r="A6" s="2" t="s">
        <v>6</v>
      </c>
      <c r="B6" s="2" t="s">
        <v>10</v>
      </c>
      <c r="C6" s="54" t="s">
        <v>28</v>
      </c>
      <c r="D6" s="55"/>
      <c r="E6" s="7"/>
      <c r="F6" s="8"/>
      <c r="G6" s="59"/>
      <c r="H6" s="59"/>
      <c r="I6" s="3">
        <v>1400</v>
      </c>
      <c r="J6" s="4">
        <f t="shared" si="0"/>
        <v>10.126043157476161</v>
      </c>
      <c r="K6" s="1"/>
    </row>
    <row r="7" spans="1:11" x14ac:dyDescent="0.35">
      <c r="A7" s="2" t="s">
        <v>14</v>
      </c>
      <c r="B7" s="2" t="s">
        <v>11</v>
      </c>
      <c r="C7" s="56"/>
      <c r="D7" s="2" t="s">
        <v>29</v>
      </c>
      <c r="E7" s="9" t="s">
        <v>24</v>
      </c>
      <c r="F7" s="10"/>
      <c r="G7" s="59"/>
      <c r="H7" s="59"/>
      <c r="I7" s="3">
        <v>1600</v>
      </c>
      <c r="J7" s="4">
        <f t="shared" si="0"/>
        <v>9.4027360180812476</v>
      </c>
      <c r="K7" s="1"/>
    </row>
    <row r="8" spans="1:11" x14ac:dyDescent="0.35">
      <c r="A8" s="2" t="s">
        <v>15</v>
      </c>
      <c r="B8" s="2" t="s">
        <v>12</v>
      </c>
      <c r="C8" s="56"/>
      <c r="D8" s="2" t="s">
        <v>30</v>
      </c>
      <c r="E8" s="3" t="s">
        <v>25</v>
      </c>
      <c r="F8" s="2"/>
      <c r="G8" s="59"/>
      <c r="H8" s="59"/>
      <c r="I8" s="3">
        <v>1800</v>
      </c>
      <c r="J8" s="4">
        <f t="shared" si="0"/>
        <v>8.8077421801212452</v>
      </c>
      <c r="K8" s="1"/>
    </row>
    <row r="9" spans="1:11" x14ac:dyDescent="0.35">
      <c r="A9" s="2" t="s">
        <v>16</v>
      </c>
      <c r="B9" s="2" t="s">
        <v>13</v>
      </c>
      <c r="C9" s="56"/>
      <c r="D9" s="2" t="s">
        <v>33</v>
      </c>
      <c r="E9" s="3" t="s">
        <v>26</v>
      </c>
      <c r="F9" s="2"/>
      <c r="G9" s="59"/>
      <c r="H9" s="59"/>
      <c r="I9" s="3">
        <v>2000</v>
      </c>
      <c r="J9" s="4">
        <f t="shared" si="0"/>
        <v>8.3074777396836907</v>
      </c>
      <c r="K9" s="1"/>
    </row>
    <row r="10" spans="1:11" x14ac:dyDescent="0.35">
      <c r="A10" s="2" t="s">
        <v>22</v>
      </c>
      <c r="B10" s="2" t="s">
        <v>23</v>
      </c>
      <c r="C10" s="56"/>
      <c r="D10" s="2" t="s">
        <v>31</v>
      </c>
      <c r="E10" s="3" t="s">
        <v>27</v>
      </c>
      <c r="F10" s="2"/>
      <c r="G10" s="59"/>
      <c r="H10" s="59"/>
      <c r="I10" s="3">
        <v>2200</v>
      </c>
      <c r="J10" s="4">
        <f t="shared" si="0"/>
        <v>7.8794562044982506</v>
      </c>
      <c r="K10" s="1"/>
    </row>
    <row r="11" spans="1:11" x14ac:dyDescent="0.35">
      <c r="A11" s="2" t="s">
        <v>17</v>
      </c>
      <c r="B11" s="2" t="s">
        <v>18</v>
      </c>
      <c r="C11" s="57" t="s">
        <v>32</v>
      </c>
      <c r="D11" s="58"/>
      <c r="E11" s="3">
        <v>5</v>
      </c>
      <c r="F11" s="2"/>
      <c r="G11" s="59"/>
      <c r="H11" s="59"/>
      <c r="I11" s="3">
        <v>2400</v>
      </c>
      <c r="J11" s="4">
        <f t="shared" si="0"/>
        <v>7.5079884298323192</v>
      </c>
      <c r="K11" s="1"/>
    </row>
    <row r="12" spans="1:11" x14ac:dyDescent="0.35">
      <c r="A12" s="53"/>
      <c r="B12" s="53"/>
      <c r="C12" s="53"/>
      <c r="D12" s="53"/>
      <c r="E12" s="53"/>
      <c r="F12" s="53"/>
      <c r="G12" s="59"/>
      <c r="H12" s="59"/>
      <c r="I12" s="3">
        <v>2600</v>
      </c>
      <c r="J12" s="4">
        <f t="shared" si="0"/>
        <v>7.1817556661611022</v>
      </c>
      <c r="K12" s="1"/>
    </row>
    <row r="13" spans="1:11" x14ac:dyDescent="0.35">
      <c r="A13" s="59"/>
      <c r="B13" s="59"/>
      <c r="C13" s="59"/>
      <c r="D13" s="59"/>
      <c r="E13" s="59"/>
      <c r="F13" s="59"/>
      <c r="G13" s="59"/>
      <c r="H13" s="59"/>
      <c r="I13" s="53"/>
      <c r="J13" s="53"/>
      <c r="K13" s="1"/>
    </row>
  </sheetData>
  <mergeCells count="11">
    <mergeCell ref="I13:J13"/>
    <mergeCell ref="C6:D6"/>
    <mergeCell ref="C7:C10"/>
    <mergeCell ref="C11:D11"/>
    <mergeCell ref="G2:H13"/>
    <mergeCell ref="A12:F13"/>
    <mergeCell ref="I2:J2"/>
    <mergeCell ref="A2:F2"/>
    <mergeCell ref="C3:D3"/>
    <mergeCell ref="C4:D4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25D8-E5FA-4598-8A82-A0E4D7A3E194}">
  <dimension ref="B1:N17"/>
  <sheetViews>
    <sheetView workbookViewId="0">
      <selection activeCell="A13" sqref="A13"/>
    </sheetView>
  </sheetViews>
  <sheetFormatPr defaultRowHeight="14.5" x14ac:dyDescent="0.35"/>
  <cols>
    <col min="2" max="2" width="2" bestFit="1" customWidth="1"/>
    <col min="3" max="3" width="1.81640625" bestFit="1" customWidth="1"/>
    <col min="4" max="4" width="39.08984375" bestFit="1" customWidth="1"/>
    <col min="5" max="5" width="8.90625" customWidth="1"/>
    <col min="6" max="6" width="18.54296875" bestFit="1" customWidth="1"/>
    <col min="8" max="8" width="19.1796875" bestFit="1" customWidth="1"/>
    <col min="9" max="9" width="23.08984375" bestFit="1" customWidth="1"/>
    <col min="11" max="11" width="23.1796875" customWidth="1"/>
    <col min="12" max="12" width="13" bestFit="1" customWidth="1"/>
  </cols>
  <sheetData>
    <row r="1" spans="2:14" ht="15" thickBot="1" x14ac:dyDescent="0.4"/>
    <row r="2" spans="2:14" ht="15" thickBot="1" x14ac:dyDescent="0.4">
      <c r="B2" s="66" t="s">
        <v>79</v>
      </c>
      <c r="C2" s="67"/>
      <c r="D2" s="67"/>
      <c r="E2" s="67"/>
      <c r="F2" s="68"/>
      <c r="H2" s="64" t="s">
        <v>54</v>
      </c>
      <c r="I2" s="65"/>
      <c r="K2" s="64" t="s">
        <v>62</v>
      </c>
      <c r="L2" s="65"/>
      <c r="N2" s="11"/>
    </row>
    <row r="3" spans="2:14" ht="15" thickBot="1" x14ac:dyDescent="0.4">
      <c r="B3" s="35" t="s">
        <v>35</v>
      </c>
      <c r="C3" s="62" t="s">
        <v>36</v>
      </c>
      <c r="D3" s="62"/>
      <c r="E3" s="62"/>
      <c r="F3" s="63"/>
      <c r="H3" s="36" t="s">
        <v>1</v>
      </c>
      <c r="I3" s="37" t="s">
        <v>2</v>
      </c>
      <c r="K3" s="49" t="s">
        <v>63</v>
      </c>
      <c r="L3" s="50" t="s">
        <v>61</v>
      </c>
    </row>
    <row r="4" spans="2:14" ht="15.5" thickTop="1" thickBot="1" x14ac:dyDescent="0.4">
      <c r="B4" s="32"/>
      <c r="C4" s="33"/>
      <c r="D4" s="33"/>
      <c r="E4" s="33" t="s">
        <v>46</v>
      </c>
      <c r="F4" s="34" t="s">
        <v>47</v>
      </c>
      <c r="H4" s="38" t="s">
        <v>78</v>
      </c>
      <c r="I4" s="39">
        <v>12.950320764919008</v>
      </c>
      <c r="K4" s="69" t="s">
        <v>64</v>
      </c>
      <c r="L4" s="63"/>
    </row>
    <row r="5" spans="2:14" ht="15" thickTop="1" x14ac:dyDescent="0.35">
      <c r="B5" s="20"/>
      <c r="C5" s="12">
        <v>1</v>
      </c>
      <c r="D5" s="12" t="s">
        <v>37</v>
      </c>
      <c r="E5" s="12"/>
      <c r="F5" s="21" t="s">
        <v>41</v>
      </c>
      <c r="H5" s="40">
        <v>1200</v>
      </c>
      <c r="I5" s="41">
        <v>11.6083843202225</v>
      </c>
      <c r="K5" s="38" t="s">
        <v>56</v>
      </c>
      <c r="L5" s="34">
        <v>20</v>
      </c>
    </row>
    <row r="6" spans="2:14" x14ac:dyDescent="0.35">
      <c r="B6" s="20"/>
      <c r="C6" s="12">
        <v>2</v>
      </c>
      <c r="D6" s="12" t="s">
        <v>38</v>
      </c>
      <c r="E6" s="12"/>
      <c r="F6" s="21" t="s">
        <v>39</v>
      </c>
      <c r="H6" s="40">
        <v>1400</v>
      </c>
      <c r="I6" s="41">
        <v>10.582875917658884</v>
      </c>
      <c r="K6" s="40" t="s">
        <v>55</v>
      </c>
      <c r="L6" s="44">
        <v>15</v>
      </c>
    </row>
    <row r="7" spans="2:14" ht="15" thickBot="1" x14ac:dyDescent="0.4">
      <c r="B7" s="26"/>
      <c r="C7" s="27">
        <v>3</v>
      </c>
      <c r="D7" s="27" t="s">
        <v>49</v>
      </c>
      <c r="E7" s="27"/>
      <c r="F7" s="28" t="s">
        <v>40</v>
      </c>
      <c r="H7" s="40">
        <v>1600</v>
      </c>
      <c r="I7" s="41">
        <v>9.7680648887929706</v>
      </c>
      <c r="K7" s="40" t="s">
        <v>57</v>
      </c>
      <c r="L7" s="44">
        <v>10</v>
      </c>
    </row>
    <row r="8" spans="2:14" ht="15" thickBot="1" x14ac:dyDescent="0.4">
      <c r="B8" s="35" t="s">
        <v>42</v>
      </c>
      <c r="C8" s="62" t="s">
        <v>43</v>
      </c>
      <c r="D8" s="62"/>
      <c r="E8" s="62"/>
      <c r="F8" s="63"/>
      <c r="H8" s="40">
        <v>1800</v>
      </c>
      <c r="I8" s="41">
        <v>9.1015848562786843</v>
      </c>
      <c r="K8" s="45" t="s">
        <v>74</v>
      </c>
      <c r="L8" s="46" t="s">
        <v>75</v>
      </c>
      <c r="M8" t="s">
        <v>76</v>
      </c>
    </row>
    <row r="9" spans="2:14" ht="15" thickTop="1" x14ac:dyDescent="0.35">
      <c r="B9" s="32"/>
      <c r="C9" s="17">
        <v>1</v>
      </c>
      <c r="D9" s="17" t="s">
        <v>44</v>
      </c>
      <c r="E9" s="17"/>
      <c r="F9" s="25" t="s">
        <v>40</v>
      </c>
      <c r="H9" s="40">
        <v>2000</v>
      </c>
      <c r="I9" s="41">
        <v>8.5440253481785557</v>
      </c>
      <c r="K9" s="40" t="s">
        <v>58</v>
      </c>
      <c r="L9" s="44">
        <v>10</v>
      </c>
    </row>
    <row r="10" spans="2:14" x14ac:dyDescent="0.35">
      <c r="B10" s="20"/>
      <c r="C10" s="12">
        <v>2</v>
      </c>
      <c r="D10" s="12" t="s">
        <v>65</v>
      </c>
      <c r="E10" s="12"/>
      <c r="F10" s="21" t="s">
        <v>40</v>
      </c>
      <c r="H10" s="40">
        <v>2200</v>
      </c>
      <c r="I10" s="41">
        <v>8.0691338032497004</v>
      </c>
      <c r="K10" s="45" t="s">
        <v>59</v>
      </c>
      <c r="L10" s="47" t="s">
        <v>72</v>
      </c>
      <c r="M10" t="s">
        <v>73</v>
      </c>
    </row>
    <row r="11" spans="2:14" ht="15" thickBot="1" x14ac:dyDescent="0.4">
      <c r="B11" s="20"/>
      <c r="C11" s="12">
        <v>3</v>
      </c>
      <c r="D11" s="12" t="s">
        <v>51</v>
      </c>
      <c r="E11" s="16"/>
      <c r="F11" s="22" t="s">
        <v>40</v>
      </c>
      <c r="H11" s="40">
        <v>2400</v>
      </c>
      <c r="I11" s="41">
        <v>7.6586774709128065</v>
      </c>
      <c r="K11" s="42" t="s">
        <v>60</v>
      </c>
      <c r="L11" s="48">
        <v>50</v>
      </c>
    </row>
    <row r="12" spans="2:14" ht="15" thickBot="1" x14ac:dyDescent="0.4">
      <c r="B12" s="20"/>
      <c r="C12" s="12"/>
      <c r="D12" s="14" t="s">
        <v>53</v>
      </c>
      <c r="E12" s="18"/>
      <c r="F12" s="23"/>
      <c r="H12" s="42" t="s">
        <v>77</v>
      </c>
      <c r="I12" s="43">
        <v>7.2995572111959524</v>
      </c>
      <c r="K12" s="70" t="s">
        <v>80</v>
      </c>
      <c r="L12" s="71"/>
    </row>
    <row r="13" spans="2:14" x14ac:dyDescent="0.35">
      <c r="B13" s="20"/>
      <c r="C13" s="12"/>
      <c r="D13" s="15" t="s">
        <v>52</v>
      </c>
      <c r="E13" s="19"/>
      <c r="F13" s="24"/>
      <c r="K13" s="38" t="s">
        <v>67</v>
      </c>
      <c r="L13" s="34">
        <v>0</v>
      </c>
    </row>
    <row r="14" spans="2:14" x14ac:dyDescent="0.35">
      <c r="B14" s="20"/>
      <c r="C14" s="12">
        <v>4</v>
      </c>
      <c r="D14" s="12" t="s">
        <v>45</v>
      </c>
      <c r="E14" s="17"/>
      <c r="F14" s="25" t="s">
        <v>40</v>
      </c>
      <c r="K14" s="40" t="s">
        <v>68</v>
      </c>
      <c r="L14" s="44">
        <v>-35</v>
      </c>
    </row>
    <row r="15" spans="2:14" ht="15" thickBot="1" x14ac:dyDescent="0.4">
      <c r="B15" s="26"/>
      <c r="C15" s="27">
        <v>5</v>
      </c>
      <c r="D15" s="27" t="s">
        <v>71</v>
      </c>
      <c r="E15" s="27"/>
      <c r="F15" s="28" t="s">
        <v>40</v>
      </c>
      <c r="K15" s="40" t="s">
        <v>69</v>
      </c>
      <c r="L15" s="44">
        <v>-30</v>
      </c>
    </row>
    <row r="16" spans="2:14" ht="15" thickBot="1" x14ac:dyDescent="0.4">
      <c r="B16" s="35" t="s">
        <v>48</v>
      </c>
      <c r="C16" s="62" t="s">
        <v>50</v>
      </c>
      <c r="D16" s="62"/>
      <c r="E16" s="62"/>
      <c r="F16" s="63"/>
      <c r="K16" s="42" t="s">
        <v>70</v>
      </c>
      <c r="L16" s="48">
        <v>-25</v>
      </c>
    </row>
    <row r="17" spans="2:6" ht="15.5" thickTop="1" thickBot="1" x14ac:dyDescent="0.4">
      <c r="B17" s="31"/>
      <c r="C17" s="29">
        <v>1</v>
      </c>
      <c r="D17" s="29" t="s">
        <v>66</v>
      </c>
      <c r="E17" s="29"/>
      <c r="F17" s="30" t="s">
        <v>40</v>
      </c>
    </row>
  </sheetData>
  <mergeCells count="8">
    <mergeCell ref="C3:F3"/>
    <mergeCell ref="C8:F8"/>
    <mergeCell ref="C16:F16"/>
    <mergeCell ref="H2:I2"/>
    <mergeCell ref="K2:L2"/>
    <mergeCell ref="B2:F2"/>
    <mergeCell ref="K4:L4"/>
    <mergeCell ref="K12:L1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DF52-100D-480C-92E1-A361D582DE6C}">
  <dimension ref="B2:E17"/>
  <sheetViews>
    <sheetView workbookViewId="0">
      <selection activeCell="C2" sqref="C2"/>
    </sheetView>
  </sheetViews>
  <sheetFormatPr defaultRowHeight="14.5" x14ac:dyDescent="0.35"/>
  <cols>
    <col min="2" max="2" width="14.08984375" bestFit="1" customWidth="1"/>
    <col min="3" max="3" width="23.7265625" bestFit="1" customWidth="1"/>
    <col min="5" max="5" width="21.54296875" bestFit="1" customWidth="1"/>
  </cols>
  <sheetData>
    <row r="2" spans="2:5" x14ac:dyDescent="0.35">
      <c r="B2" t="s">
        <v>81</v>
      </c>
      <c r="C2" t="s">
        <v>86</v>
      </c>
    </row>
    <row r="3" spans="2:5" x14ac:dyDescent="0.35">
      <c r="B3" t="s">
        <v>82</v>
      </c>
      <c r="C3" t="s">
        <v>87</v>
      </c>
    </row>
    <row r="4" spans="2:5" x14ac:dyDescent="0.35">
      <c r="B4" t="s">
        <v>82</v>
      </c>
      <c r="C4" t="s">
        <v>88</v>
      </c>
    </row>
    <row r="5" spans="2:5" x14ac:dyDescent="0.35">
      <c r="B5" t="s">
        <v>89</v>
      </c>
    </row>
    <row r="6" spans="2:5" x14ac:dyDescent="0.35">
      <c r="B6" t="s">
        <v>83</v>
      </c>
      <c r="C6" t="s">
        <v>90</v>
      </c>
    </row>
    <row r="7" spans="2:5" x14ac:dyDescent="0.35">
      <c r="B7" t="s">
        <v>84</v>
      </c>
    </row>
    <row r="8" spans="2:5" x14ac:dyDescent="0.35">
      <c r="B8" t="s">
        <v>85</v>
      </c>
    </row>
    <row r="12" spans="2:5" x14ac:dyDescent="0.35">
      <c r="C12" s="72" t="s">
        <v>99</v>
      </c>
      <c r="D12" s="72"/>
      <c r="E12" s="72"/>
    </row>
    <row r="13" spans="2:5" x14ac:dyDescent="0.35">
      <c r="C13" s="13" t="s">
        <v>90</v>
      </c>
      <c r="D13" s="13" t="s">
        <v>95</v>
      </c>
      <c r="E13" s="13" t="s">
        <v>96</v>
      </c>
    </row>
    <row r="14" spans="2:5" x14ac:dyDescent="0.35">
      <c r="C14" s="13" t="s">
        <v>91</v>
      </c>
      <c r="D14" s="13" t="s">
        <v>97</v>
      </c>
      <c r="E14" s="13" t="s">
        <v>97</v>
      </c>
    </row>
    <row r="15" spans="2:5" x14ac:dyDescent="0.35">
      <c r="C15" s="13" t="s">
        <v>92</v>
      </c>
      <c r="D15" s="13" t="s">
        <v>97</v>
      </c>
      <c r="E15" s="13" t="s">
        <v>98</v>
      </c>
    </row>
    <row r="16" spans="2:5" x14ac:dyDescent="0.35">
      <c r="C16" s="13" t="s">
        <v>93</v>
      </c>
      <c r="D16" s="13" t="s">
        <v>97</v>
      </c>
      <c r="E16" s="13" t="s">
        <v>98</v>
      </c>
    </row>
    <row r="17" spans="3:5" x14ac:dyDescent="0.35">
      <c r="C17" s="13" t="s">
        <v>94</v>
      </c>
      <c r="D17" s="13" t="s">
        <v>98</v>
      </c>
      <c r="E17" s="13" t="s">
        <v>98</v>
      </c>
    </row>
  </sheetData>
  <mergeCells count="1">
    <mergeCell ref="C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68A-AF01-4850-BC3A-893177D8138A}">
  <dimension ref="A1:K90"/>
  <sheetViews>
    <sheetView workbookViewId="0">
      <selection activeCell="A3" sqref="A3"/>
    </sheetView>
  </sheetViews>
  <sheetFormatPr defaultRowHeight="14.5" x14ac:dyDescent="0.35"/>
  <cols>
    <col min="1" max="1" width="38.90625" bestFit="1" customWidth="1"/>
    <col min="3" max="3" width="12.453125" bestFit="1" customWidth="1"/>
    <col min="4" max="4" width="11.81640625" bestFit="1" customWidth="1"/>
    <col min="8" max="8" width="19.6328125" bestFit="1" customWidth="1"/>
  </cols>
  <sheetData>
    <row r="1" spans="1:11" x14ac:dyDescent="0.35">
      <c r="H1" s="73" t="s">
        <v>106</v>
      </c>
      <c r="I1" s="73"/>
      <c r="J1" s="73"/>
      <c r="K1" s="73"/>
    </row>
    <row r="2" spans="1:11" x14ac:dyDescent="0.35">
      <c r="A2" s="51"/>
      <c r="B2" t="s">
        <v>100</v>
      </c>
      <c r="C2" s="51" t="s">
        <v>102</v>
      </c>
      <c r="D2" s="52" t="s">
        <v>103</v>
      </c>
      <c r="E2" s="51" t="s">
        <v>104</v>
      </c>
      <c r="F2" s="51" t="s">
        <v>105</v>
      </c>
      <c r="G2" s="51" t="s">
        <v>101</v>
      </c>
      <c r="H2" s="51" t="s">
        <v>102</v>
      </c>
      <c r="I2" s="51" t="s">
        <v>104</v>
      </c>
      <c r="J2" s="51" t="s">
        <v>105</v>
      </c>
      <c r="K2" s="51" t="s">
        <v>101</v>
      </c>
    </row>
    <row r="3" spans="1:11" x14ac:dyDescent="0.35">
      <c r="A3" s="51"/>
      <c r="B3">
        <v>0</v>
      </c>
      <c r="C3" s="51"/>
      <c r="D3" s="52"/>
      <c r="E3" s="51"/>
      <c r="F3" s="51"/>
      <c r="G3" s="51"/>
      <c r="H3" s="51"/>
      <c r="I3" s="51"/>
      <c r="J3" s="51"/>
      <c r="K3" s="51">
        <v>0</v>
      </c>
    </row>
    <row r="4" spans="1:11" x14ac:dyDescent="0.35">
      <c r="B4">
        <v>14</v>
      </c>
      <c r="C4" s="51">
        <f t="shared" ref="C4:C55" si="0">-0.0004407*B4^3+0.04161*B4^2+1.242*B4-3.74</f>
        <v>20.594279199999995</v>
      </c>
      <c r="D4" s="52">
        <f t="shared" ref="D4:D55" si="1">-0.0000045*B4^3+0.02387*B4^2+3.35*B4-0.73</f>
        <v>50.836171999999998</v>
      </c>
      <c r="E4" s="51">
        <f t="shared" ref="E4:E55" si="2">-0.0017102*B4^3+0.17407*B4^2-1.554*B4-2.99</f>
        <v>4.6789311999999992</v>
      </c>
      <c r="F4" s="51">
        <f t="shared" ref="F4:F55" si="3">-0.0019133*B4^3+0.20787*B4^2-2.98*B4-1.47</f>
        <v>-7.6975751999999966</v>
      </c>
      <c r="G4">
        <f t="shared" ref="G4:G55" si="4">AVERAGE(C4,E4,F4)</f>
        <v>5.8585450666666672</v>
      </c>
      <c r="H4">
        <f t="shared" ref="H4:H35" si="5">100*(C4/MAX(C$4:C$90))</f>
        <v>14.972655371955273</v>
      </c>
      <c r="I4">
        <f t="shared" ref="I4:I35" si="6">100*(E4/MAX(E$4:E$90))</f>
        <v>2.8817993327290465</v>
      </c>
      <c r="J4">
        <f t="shared" ref="J4:J35" si="7">100*(F4/MAX(F$4:F$90))</f>
        <v>-4.8816028406453986</v>
      </c>
      <c r="K4">
        <f t="shared" ref="K4:K55" si="8">AVERAGE(H4:J4)</f>
        <v>4.3242839546796397</v>
      </c>
    </row>
    <row r="5" spans="1:11" x14ac:dyDescent="0.35">
      <c r="B5">
        <v>21</v>
      </c>
      <c r="C5" s="51">
        <f t="shared" si="0"/>
        <v>36.610687300000002</v>
      </c>
      <c r="D5" s="52">
        <f t="shared" si="1"/>
        <v>80.104995500000001</v>
      </c>
      <c r="E5" s="51">
        <f t="shared" si="2"/>
        <v>25.3027078</v>
      </c>
      <c r="F5" s="51">
        <f t="shared" si="3"/>
        <v>9.9015987000000063</v>
      </c>
      <c r="G5">
        <f t="shared" si="4"/>
        <v>23.938331266666669</v>
      </c>
      <c r="H5">
        <f t="shared" si="5"/>
        <v>26.617061881598648</v>
      </c>
      <c r="I5">
        <f t="shared" si="6"/>
        <v>15.584184365497414</v>
      </c>
      <c r="J5">
        <f t="shared" si="7"/>
        <v>6.2793374647188687</v>
      </c>
      <c r="K5">
        <f t="shared" si="8"/>
        <v>16.160194570604979</v>
      </c>
    </row>
    <row r="6" spans="1:11" x14ac:dyDescent="0.35">
      <c r="B6">
        <v>28</v>
      </c>
      <c r="C6" s="51">
        <f t="shared" si="0"/>
        <v>53.983993599999991</v>
      </c>
      <c r="D6" s="52">
        <f t="shared" si="1"/>
        <v>111.68529599999999</v>
      </c>
      <c r="E6" s="51">
        <f t="shared" si="2"/>
        <v>52.426569600000001</v>
      </c>
      <c r="F6" s="51">
        <f t="shared" si="3"/>
        <v>36.059318399999995</v>
      </c>
      <c r="G6">
        <f t="shared" si="4"/>
        <v>47.489960533333324</v>
      </c>
      <c r="H6">
        <f t="shared" si="5"/>
        <v>39.247973863277487</v>
      </c>
      <c r="I6">
        <f t="shared" si="6"/>
        <v>32.290035230813594</v>
      </c>
      <c r="J6">
        <f t="shared" si="7"/>
        <v>22.867885867899926</v>
      </c>
      <c r="K6">
        <f t="shared" si="8"/>
        <v>31.468631653997004</v>
      </c>
    </row>
    <row r="7" spans="1:11" x14ac:dyDescent="0.35">
      <c r="B7">
        <v>35</v>
      </c>
      <c r="C7" s="51">
        <f t="shared" si="0"/>
        <v>71.807237499999999</v>
      </c>
      <c r="D7" s="52">
        <f t="shared" si="1"/>
        <v>145.5678125</v>
      </c>
      <c r="E7" s="51">
        <f t="shared" si="2"/>
        <v>82.530924999999996</v>
      </c>
      <c r="F7" s="51">
        <f t="shared" si="3"/>
        <v>66.838012500000005</v>
      </c>
      <c r="G7">
        <f t="shared" si="4"/>
        <v>73.725391666666667</v>
      </c>
      <c r="H7">
        <f t="shared" si="5"/>
        <v>52.206003903241417</v>
      </c>
      <c r="I7">
        <f t="shared" si="6"/>
        <v>50.831601155945826</v>
      </c>
      <c r="J7">
        <f t="shared" si="7"/>
        <v>42.386936561930938</v>
      </c>
      <c r="K7">
        <f t="shared" si="8"/>
        <v>48.474847207039396</v>
      </c>
    </row>
    <row r="8" spans="1:11" x14ac:dyDescent="0.35">
      <c r="B8">
        <v>42</v>
      </c>
      <c r="C8" s="51">
        <f t="shared" si="0"/>
        <v>89.173458400000015</v>
      </c>
      <c r="D8" s="52">
        <f t="shared" si="1"/>
        <v>181.74328400000002</v>
      </c>
      <c r="E8" s="51">
        <f t="shared" si="2"/>
        <v>112.09618240000002</v>
      </c>
      <c r="F8" s="51">
        <f t="shared" si="3"/>
        <v>98.300109600000013</v>
      </c>
      <c r="G8">
        <f t="shared" si="4"/>
        <v>99.856583466666692</v>
      </c>
      <c r="H8">
        <f t="shared" si="5"/>
        <v>64.831764587740011</v>
      </c>
      <c r="I8">
        <f t="shared" si="6"/>
        <v>69.041131368162368</v>
      </c>
      <c r="J8">
        <f t="shared" si="7"/>
        <v>62.339383739845019</v>
      </c>
      <c r="K8">
        <f t="shared" si="8"/>
        <v>65.404093231915795</v>
      </c>
    </row>
    <row r="9" spans="1:11" x14ac:dyDescent="0.35">
      <c r="B9">
        <v>49</v>
      </c>
      <c r="C9" s="51">
        <f t="shared" si="0"/>
        <v>105.17569569999999</v>
      </c>
      <c r="D9" s="52">
        <f t="shared" si="1"/>
        <v>220.20244950000003</v>
      </c>
      <c r="E9" s="51">
        <f t="shared" si="2"/>
        <v>137.6027502</v>
      </c>
      <c r="F9" s="51">
        <f t="shared" si="3"/>
        <v>126.50803829999995</v>
      </c>
      <c r="G9">
        <f t="shared" si="4"/>
        <v>123.09549473333333</v>
      </c>
      <c r="H9">
        <f t="shared" si="5"/>
        <v>76.465868503022833</v>
      </c>
      <c r="I9">
        <f t="shared" si="6"/>
        <v>84.750875094731413</v>
      </c>
      <c r="J9">
        <f t="shared" si="7"/>
        <v>80.228121594675287</v>
      </c>
      <c r="K9">
        <f t="shared" si="8"/>
        <v>80.481621730809849</v>
      </c>
    </row>
    <row r="10" spans="1:11" x14ac:dyDescent="0.35">
      <c r="B10">
        <v>56</v>
      </c>
      <c r="C10" s="51">
        <f t="shared" si="0"/>
        <v>118.90698879999999</v>
      </c>
      <c r="D10" s="52">
        <f t="shared" si="1"/>
        <v>260.93604799999997</v>
      </c>
      <c r="E10" s="51">
        <f t="shared" si="2"/>
        <v>155.53103679999998</v>
      </c>
      <c r="F10" s="51">
        <f t="shared" si="3"/>
        <v>147.52422720000001</v>
      </c>
      <c r="G10">
        <f t="shared" si="4"/>
        <v>140.65408426666667</v>
      </c>
      <c r="H10">
        <f t="shared" si="5"/>
        <v>86.448928235339551</v>
      </c>
      <c r="I10">
        <f t="shared" si="6"/>
        <v>95.793081562921216</v>
      </c>
      <c r="J10">
        <f t="shared" si="7"/>
        <v>93.556044319454983</v>
      </c>
      <c r="K10">
        <f t="shared" si="8"/>
        <v>91.93268470590526</v>
      </c>
    </row>
    <row r="11" spans="1:11" x14ac:dyDescent="0.35">
      <c r="B11">
        <v>63</v>
      </c>
      <c r="C11" s="51">
        <f t="shared" si="0"/>
        <v>129.46037710000002</v>
      </c>
      <c r="D11" s="52">
        <f t="shared" si="1"/>
        <v>303.93481850000001</v>
      </c>
      <c r="E11" s="51">
        <f t="shared" si="2"/>
        <v>162.36145059999996</v>
      </c>
      <c r="F11" s="51">
        <f t="shared" si="3"/>
        <v>157.41110489999997</v>
      </c>
      <c r="G11">
        <f t="shared" si="4"/>
        <v>149.74431086666664</v>
      </c>
      <c r="H11">
        <f t="shared" si="5"/>
        <v>94.121556370939714</v>
      </c>
      <c r="I11">
        <f t="shared" si="6"/>
        <v>100</v>
      </c>
      <c r="J11">
        <f t="shared" si="7"/>
        <v>99.82604610721711</v>
      </c>
      <c r="K11">
        <f t="shared" si="8"/>
        <v>97.982534159385594</v>
      </c>
    </row>
    <row r="12" spans="1:11" x14ac:dyDescent="0.35">
      <c r="B12">
        <v>70</v>
      </c>
      <c r="C12" s="51">
        <f t="shared" si="0"/>
        <v>135.9289</v>
      </c>
      <c r="D12" s="52">
        <f t="shared" si="1"/>
        <v>349.18949999999995</v>
      </c>
      <c r="E12" s="51">
        <f t="shared" si="2"/>
        <v>154.57439999999994</v>
      </c>
      <c r="F12" s="51">
        <f t="shared" si="3"/>
        <v>152.23110000000003</v>
      </c>
      <c r="G12">
        <f t="shared" si="4"/>
        <v>147.57813333333334</v>
      </c>
      <c r="H12">
        <f t="shared" si="5"/>
        <v>98.8243654960729</v>
      </c>
      <c r="I12">
        <f t="shared" si="6"/>
        <v>95.203879633236028</v>
      </c>
      <c r="J12">
        <f t="shared" si="7"/>
        <v>96.541021150994951</v>
      </c>
      <c r="K12">
        <f t="shared" si="8"/>
        <v>96.856422093434617</v>
      </c>
    </row>
    <row r="13" spans="1:11" x14ac:dyDescent="0.35">
      <c r="B13">
        <v>77</v>
      </c>
      <c r="C13" s="51">
        <f t="shared" si="0"/>
        <v>137.40559689999998</v>
      </c>
      <c r="D13" s="52">
        <f t="shared" si="1"/>
        <v>396.69083149999994</v>
      </c>
      <c r="E13" s="51">
        <f t="shared" si="2"/>
        <v>128.65029340000001</v>
      </c>
      <c r="F13" s="51">
        <f t="shared" si="3"/>
        <v>128.04664109999993</v>
      </c>
      <c r="G13">
        <f t="shared" si="4"/>
        <v>131.36751046666663</v>
      </c>
      <c r="H13">
        <f t="shared" si="5"/>
        <v>99.8979681969887</v>
      </c>
      <c r="I13">
        <f t="shared" si="6"/>
        <v>79.236969689897592</v>
      </c>
      <c r="J13">
        <f t="shared" si="7"/>
        <v>81.203863643821478</v>
      </c>
      <c r="K13">
        <f t="shared" si="8"/>
        <v>86.779600510235923</v>
      </c>
    </row>
    <row r="14" spans="1:11" x14ac:dyDescent="0.35">
      <c r="B14">
        <v>24</v>
      </c>
      <c r="C14" s="51">
        <f t="shared" si="0"/>
        <v>43.943123199999995</v>
      </c>
      <c r="D14" s="52">
        <f t="shared" si="1"/>
        <v>93.356912000000008</v>
      </c>
      <c r="E14" s="51">
        <f t="shared" si="2"/>
        <v>36.336515199999994</v>
      </c>
      <c r="F14" s="51">
        <f t="shared" si="3"/>
        <v>20.293660800000012</v>
      </c>
      <c r="G14">
        <f t="shared" si="4"/>
        <v>33.524433066666667</v>
      </c>
      <c r="H14">
        <f t="shared" si="5"/>
        <v>31.947961531033947</v>
      </c>
      <c r="I14">
        <f t="shared" si="6"/>
        <v>22.380013892287806</v>
      </c>
      <c r="J14">
        <f t="shared" si="7"/>
        <v>12.86971411573534</v>
      </c>
      <c r="K14">
        <f t="shared" si="8"/>
        <v>22.399229846352366</v>
      </c>
    </row>
    <row r="15" spans="1:11" x14ac:dyDescent="0.35">
      <c r="B15">
        <v>25</v>
      </c>
      <c r="C15" s="51">
        <f t="shared" si="0"/>
        <v>46.430312499999999</v>
      </c>
      <c r="D15" s="52">
        <f t="shared" si="1"/>
        <v>97.868437499999999</v>
      </c>
      <c r="E15" s="51">
        <f t="shared" si="2"/>
        <v>40.231875000000002</v>
      </c>
      <c r="F15" s="51">
        <f t="shared" si="3"/>
        <v>24.053437499999987</v>
      </c>
      <c r="G15">
        <f t="shared" si="4"/>
        <v>36.905208333333327</v>
      </c>
      <c r="H15">
        <f t="shared" si="5"/>
        <v>33.756222352986612</v>
      </c>
      <c r="I15">
        <f t="shared" si="6"/>
        <v>24.779203962101096</v>
      </c>
      <c r="J15">
        <f t="shared" si="7"/>
        <v>15.254067128475283</v>
      </c>
      <c r="K15">
        <f t="shared" si="8"/>
        <v>24.596497814520998</v>
      </c>
    </row>
    <row r="16" spans="1:11" x14ac:dyDescent="0.35">
      <c r="B16">
        <v>26</v>
      </c>
      <c r="C16" s="51">
        <f t="shared" si="0"/>
        <v>48.934616800000001</v>
      </c>
      <c r="D16" s="52">
        <f t="shared" si="1"/>
        <v>102.42702800000001</v>
      </c>
      <c r="E16" s="51">
        <f t="shared" si="2"/>
        <v>44.218844799999999</v>
      </c>
      <c r="F16" s="51">
        <f t="shared" si="3"/>
        <v>27.941959199999999</v>
      </c>
      <c r="G16">
        <f t="shared" si="4"/>
        <v>40.365140266666664</v>
      </c>
      <c r="H16">
        <f t="shared" si="5"/>
        <v>35.57692629053475</v>
      </c>
      <c r="I16">
        <f t="shared" si="6"/>
        <v>27.234817523858716</v>
      </c>
      <c r="J16">
        <f t="shared" si="7"/>
        <v>17.720066885987407</v>
      </c>
      <c r="K16">
        <f t="shared" si="8"/>
        <v>26.843936900126959</v>
      </c>
    </row>
    <row r="17" spans="2:11" x14ac:dyDescent="0.35">
      <c r="B17">
        <v>27</v>
      </c>
      <c r="C17" s="51">
        <f t="shared" si="0"/>
        <v>51.4533919</v>
      </c>
      <c r="D17" s="52">
        <f t="shared" si="1"/>
        <v>107.0326565</v>
      </c>
      <c r="E17" s="51">
        <f t="shared" si="2"/>
        <v>48.287163400000004</v>
      </c>
      <c r="F17" s="51">
        <f t="shared" si="3"/>
        <v>31.947746100000003</v>
      </c>
      <c r="G17">
        <f t="shared" si="4"/>
        <v>43.896100466666667</v>
      </c>
      <c r="H17">
        <f t="shared" si="5"/>
        <v>37.408150931393372</v>
      </c>
      <c r="I17">
        <f t="shared" si="6"/>
        <v>29.740534604462333</v>
      </c>
      <c r="J17">
        <f t="shared" si="7"/>
        <v>20.260433196414638</v>
      </c>
      <c r="K17">
        <f t="shared" si="8"/>
        <v>29.13637291075678</v>
      </c>
    </row>
    <row r="18" spans="2:11" x14ac:dyDescent="0.35">
      <c r="B18">
        <v>28</v>
      </c>
      <c r="C18" s="51">
        <f t="shared" si="0"/>
        <v>53.983993599999991</v>
      </c>
      <c r="D18" s="52">
        <f t="shared" si="1"/>
        <v>111.68529599999999</v>
      </c>
      <c r="E18" s="51">
        <f t="shared" si="2"/>
        <v>52.426569600000001</v>
      </c>
      <c r="F18" s="51">
        <f t="shared" si="3"/>
        <v>36.059318399999995</v>
      </c>
      <c r="G18">
        <f t="shared" si="4"/>
        <v>47.489960533333324</v>
      </c>
      <c r="H18">
        <f t="shared" si="5"/>
        <v>39.247973863277487</v>
      </c>
      <c r="I18">
        <f t="shared" si="6"/>
        <v>32.290035230813594</v>
      </c>
      <c r="J18">
        <f t="shared" si="7"/>
        <v>22.867885867899926</v>
      </c>
      <c r="K18">
        <f t="shared" si="8"/>
        <v>31.468631653997004</v>
      </c>
    </row>
    <row r="19" spans="2:11" x14ac:dyDescent="0.35">
      <c r="B19">
        <v>29</v>
      </c>
      <c r="C19" s="51">
        <f t="shared" si="0"/>
        <v>56.523777700000004</v>
      </c>
      <c r="D19" s="52">
        <f t="shared" si="1"/>
        <v>116.3849195</v>
      </c>
      <c r="E19" s="51">
        <f t="shared" si="2"/>
        <v>56.626802200000007</v>
      </c>
      <c r="F19" s="51">
        <f t="shared" si="3"/>
        <v>40.265196299999999</v>
      </c>
      <c r="G19">
        <f t="shared" si="4"/>
        <v>51.138592066666668</v>
      </c>
      <c r="H19">
        <f t="shared" si="5"/>
        <v>41.094472673902125</v>
      </c>
      <c r="I19">
        <f t="shared" si="6"/>
        <v>34.876999429814177</v>
      </c>
      <c r="J19">
        <f t="shared" si="7"/>
        <v>25.535144708586245</v>
      </c>
      <c r="K19">
        <f t="shared" si="8"/>
        <v>33.835538937434187</v>
      </c>
    </row>
    <row r="20" spans="2:11" x14ac:dyDescent="0.35">
      <c r="B20">
        <v>30</v>
      </c>
      <c r="C20" s="51">
        <f t="shared" si="0"/>
        <v>59.070099999999996</v>
      </c>
      <c r="D20" s="52">
        <f t="shared" si="1"/>
        <v>121.1315</v>
      </c>
      <c r="E20" s="51">
        <f t="shared" si="2"/>
        <v>60.877600000000008</v>
      </c>
      <c r="F20" s="51">
        <f t="shared" si="3"/>
        <v>44.553899999999999</v>
      </c>
      <c r="G20">
        <f t="shared" si="4"/>
        <v>54.833866666666665</v>
      </c>
      <c r="H20">
        <f t="shared" si="5"/>
        <v>42.945724950982282</v>
      </c>
      <c r="I20">
        <f t="shared" si="6"/>
        <v>37.495107228365711</v>
      </c>
      <c r="J20">
        <f t="shared" si="7"/>
        <v>28.254929526616529</v>
      </c>
      <c r="K20">
        <f t="shared" si="8"/>
        <v>36.231920568654836</v>
      </c>
    </row>
    <row r="21" spans="2:11" x14ac:dyDescent="0.35">
      <c r="B21">
        <v>31</v>
      </c>
      <c r="C21" s="51">
        <f t="shared" si="0"/>
        <v>61.620316300000006</v>
      </c>
      <c r="D21" s="52">
        <f t="shared" si="1"/>
        <v>125.9250105</v>
      </c>
      <c r="E21" s="51">
        <f t="shared" si="2"/>
        <v>65.168701799999994</v>
      </c>
      <c r="F21" s="51">
        <f t="shared" si="3"/>
        <v>48.913949700000018</v>
      </c>
      <c r="G21">
        <f t="shared" si="4"/>
        <v>58.567655933333334</v>
      </c>
      <c r="H21">
        <f t="shared" si="5"/>
        <v>44.799808282232981</v>
      </c>
      <c r="I21">
        <f t="shared" si="6"/>
        <v>40.138038653369861</v>
      </c>
      <c r="J21">
        <f t="shared" si="7"/>
        <v>31.01996013013375</v>
      </c>
      <c r="K21">
        <f t="shared" si="8"/>
        <v>38.652602355245527</v>
      </c>
    </row>
    <row r="22" spans="2:11" x14ac:dyDescent="0.35">
      <c r="B22">
        <v>32</v>
      </c>
      <c r="C22" s="51">
        <f t="shared" si="0"/>
        <v>64.171782399999998</v>
      </c>
      <c r="D22" s="52">
        <f t="shared" si="1"/>
        <v>130.76542400000002</v>
      </c>
      <c r="E22" s="51">
        <f t="shared" si="2"/>
        <v>69.48984639999999</v>
      </c>
      <c r="F22" s="51">
        <f t="shared" si="3"/>
        <v>53.33386560000001</v>
      </c>
      <c r="G22">
        <f t="shared" si="4"/>
        <v>62.331831466666664</v>
      </c>
      <c r="H22">
        <f t="shared" si="5"/>
        <v>46.654800255369224</v>
      </c>
      <c r="I22">
        <f t="shared" si="6"/>
        <v>42.799473731728291</v>
      </c>
      <c r="J22">
        <f t="shared" si="7"/>
        <v>33.822956327280842</v>
      </c>
      <c r="K22">
        <f t="shared" si="8"/>
        <v>41.092410104792783</v>
      </c>
    </row>
    <row r="23" spans="2:11" x14ac:dyDescent="0.35">
      <c r="B23">
        <v>33</v>
      </c>
      <c r="C23" s="51">
        <f t="shared" si="0"/>
        <v>66.721854100000002</v>
      </c>
      <c r="D23" s="52">
        <f t="shared" si="1"/>
        <v>135.6527135</v>
      </c>
      <c r="E23" s="51">
        <f t="shared" si="2"/>
        <v>73.830772599999975</v>
      </c>
      <c r="F23" s="51">
        <f t="shared" si="3"/>
        <v>57.802167900000001</v>
      </c>
      <c r="G23">
        <f t="shared" si="4"/>
        <v>66.118264866666649</v>
      </c>
      <c r="H23">
        <f t="shared" si="5"/>
        <v>48.508778458106036</v>
      </c>
      <c r="I23">
        <f t="shared" si="6"/>
        <v>45.473092490342651</v>
      </c>
      <c r="J23">
        <f t="shared" si="7"/>
        <v>36.656637926200766</v>
      </c>
      <c r="K23">
        <f t="shared" si="8"/>
        <v>43.546169624883156</v>
      </c>
    </row>
    <row r="24" spans="2:11" x14ac:dyDescent="0.35">
      <c r="B24">
        <v>34</v>
      </c>
      <c r="C24" s="51">
        <f t="shared" si="0"/>
        <v>69.267887200000004</v>
      </c>
      <c r="D24" s="52">
        <f t="shared" si="1"/>
        <v>140.58685200000002</v>
      </c>
      <c r="E24" s="51">
        <f t="shared" si="2"/>
        <v>78.181219200000015</v>
      </c>
      <c r="F24" s="51">
        <f t="shared" si="3"/>
        <v>62.307376800000014</v>
      </c>
      <c r="G24">
        <f t="shared" si="4"/>
        <v>69.918827733333345</v>
      </c>
      <c r="H24">
        <f t="shared" si="5"/>
        <v>50.359820478158433</v>
      </c>
      <c r="I24">
        <f t="shared" si="6"/>
        <v>48.152574956114634</v>
      </c>
      <c r="J24">
        <f t="shared" si="7"/>
        <v>39.51372473503649</v>
      </c>
      <c r="K24">
        <f t="shared" si="8"/>
        <v>46.008706723103181</v>
      </c>
    </row>
    <row r="25" spans="2:11" x14ac:dyDescent="0.35">
      <c r="B25">
        <v>35</v>
      </c>
      <c r="C25" s="51">
        <f t="shared" si="0"/>
        <v>71.807237499999999</v>
      </c>
      <c r="D25" s="52">
        <f t="shared" si="1"/>
        <v>145.5678125</v>
      </c>
      <c r="E25" s="51">
        <f t="shared" si="2"/>
        <v>82.530924999999996</v>
      </c>
      <c r="F25" s="51">
        <f t="shared" si="3"/>
        <v>66.838012500000005</v>
      </c>
      <c r="G25">
        <f t="shared" si="4"/>
        <v>73.725391666666667</v>
      </c>
      <c r="H25">
        <f t="shared" si="5"/>
        <v>52.206003903241417</v>
      </c>
      <c r="I25">
        <f t="shared" si="6"/>
        <v>50.831601155945826</v>
      </c>
      <c r="J25">
        <f t="shared" si="7"/>
        <v>42.386936561930938</v>
      </c>
      <c r="K25">
        <f t="shared" si="8"/>
        <v>48.474847207039396</v>
      </c>
    </row>
    <row r="26" spans="2:11" x14ac:dyDescent="0.35">
      <c r="B26">
        <v>36</v>
      </c>
      <c r="C26" s="51">
        <f t="shared" si="0"/>
        <v>74.33726080000001</v>
      </c>
      <c r="D26" s="52">
        <f t="shared" si="1"/>
        <v>150.59556800000001</v>
      </c>
      <c r="E26" s="51">
        <f t="shared" si="2"/>
        <v>86.869628800000015</v>
      </c>
      <c r="F26" s="51">
        <f t="shared" si="3"/>
        <v>71.382595199999997</v>
      </c>
      <c r="G26">
        <f t="shared" si="4"/>
        <v>77.529828266666669</v>
      </c>
      <c r="H26">
        <f t="shared" si="5"/>
        <v>54.045406321070011</v>
      </c>
      <c r="I26">
        <f t="shared" si="6"/>
        <v>53.503851116737955</v>
      </c>
      <c r="J26">
        <f t="shared" si="7"/>
        <v>45.268993215027081</v>
      </c>
      <c r="K26">
        <f t="shared" si="8"/>
        <v>50.939416884278351</v>
      </c>
    </row>
    <row r="27" spans="2:11" x14ac:dyDescent="0.35">
      <c r="B27">
        <v>37</v>
      </c>
      <c r="C27" s="51">
        <f t="shared" si="0"/>
        <v>76.855312900000015</v>
      </c>
      <c r="D27" s="52">
        <f t="shared" si="1"/>
        <v>155.67009150000001</v>
      </c>
      <c r="E27" s="51">
        <f t="shared" si="2"/>
        <v>91.187069399999984</v>
      </c>
      <c r="F27" s="51">
        <f t="shared" si="3"/>
        <v>75.929645099999973</v>
      </c>
      <c r="G27">
        <f t="shared" si="4"/>
        <v>81.32400913333332</v>
      </c>
      <c r="H27">
        <f t="shared" si="5"/>
        <v>55.876105319359226</v>
      </c>
      <c r="I27">
        <f t="shared" si="6"/>
        <v>56.163004865392608</v>
      </c>
      <c r="J27">
        <f t="shared" si="7"/>
        <v>48.15261450246787</v>
      </c>
      <c r="K27">
        <f t="shared" si="8"/>
        <v>53.39724156240657</v>
      </c>
    </row>
    <row r="28" spans="2:11" x14ac:dyDescent="0.35">
      <c r="B28">
        <v>38</v>
      </c>
      <c r="C28" s="51">
        <f t="shared" si="0"/>
        <v>79.358749599999996</v>
      </c>
      <c r="D28" s="52">
        <f t="shared" si="1"/>
        <v>160.79135600000001</v>
      </c>
      <c r="E28" s="51">
        <f t="shared" si="2"/>
        <v>95.472985600000001</v>
      </c>
      <c r="F28" s="51">
        <f t="shared" si="3"/>
        <v>80.467682400000044</v>
      </c>
      <c r="G28">
        <f t="shared" si="4"/>
        <v>85.099805866666671</v>
      </c>
      <c r="H28">
        <f t="shared" si="5"/>
        <v>57.696178485824049</v>
      </c>
      <c r="I28">
        <f t="shared" si="6"/>
        <v>58.802742428811506</v>
      </c>
      <c r="J28">
        <f t="shared" si="7"/>
        <v>51.030520232396313</v>
      </c>
      <c r="K28">
        <f t="shared" si="8"/>
        <v>55.843147049010632</v>
      </c>
    </row>
    <row r="29" spans="2:11" x14ac:dyDescent="0.35">
      <c r="B29">
        <v>39</v>
      </c>
      <c r="C29" s="51">
        <f t="shared" si="0"/>
        <v>81.844926700000016</v>
      </c>
      <c r="D29" s="52">
        <f t="shared" si="1"/>
        <v>165.95933450000001</v>
      </c>
      <c r="E29" s="51">
        <f t="shared" si="2"/>
        <v>99.717116200000007</v>
      </c>
      <c r="F29" s="51">
        <f t="shared" si="3"/>
        <v>84.98522730000002</v>
      </c>
      <c r="G29">
        <f t="shared" si="4"/>
        <v>88.84909006666669</v>
      </c>
      <c r="H29">
        <f t="shared" si="5"/>
        <v>59.503703408179554</v>
      </c>
      <c r="I29">
        <f t="shared" si="6"/>
        <v>61.41674383389627</v>
      </c>
      <c r="J29">
        <f t="shared" si="7"/>
        <v>53.895430212955262</v>
      </c>
      <c r="K29">
        <f t="shared" si="8"/>
        <v>58.271959151677031</v>
      </c>
    </row>
    <row r="30" spans="2:11" x14ac:dyDescent="0.35">
      <c r="B30">
        <v>40</v>
      </c>
      <c r="C30" s="51">
        <f t="shared" si="0"/>
        <v>84.311200000000014</v>
      </c>
      <c r="D30" s="52">
        <f t="shared" si="1"/>
        <v>171.17400000000001</v>
      </c>
      <c r="E30" s="51">
        <f t="shared" si="2"/>
        <v>103.90920000000001</v>
      </c>
      <c r="F30" s="51">
        <f t="shared" si="3"/>
        <v>89.470799999999983</v>
      </c>
      <c r="G30">
        <f t="shared" si="4"/>
        <v>92.563733333333346</v>
      </c>
      <c r="H30">
        <f t="shared" si="5"/>
        <v>61.296757674140693</v>
      </c>
      <c r="I30">
        <f t="shared" si="6"/>
        <v>63.998689107548564</v>
      </c>
      <c r="J30">
        <f t="shared" si="7"/>
        <v>56.740064252287716</v>
      </c>
      <c r="K30">
        <f t="shared" si="8"/>
        <v>60.678503677992325</v>
      </c>
    </row>
    <row r="31" spans="2:11" x14ac:dyDescent="0.35">
      <c r="B31">
        <v>41</v>
      </c>
      <c r="C31" s="51">
        <f t="shared" si="0"/>
        <v>86.754925300000011</v>
      </c>
      <c r="D31" s="52">
        <f t="shared" si="1"/>
        <v>176.4353255</v>
      </c>
      <c r="E31" s="51">
        <f t="shared" si="2"/>
        <v>108.03897580000002</v>
      </c>
      <c r="F31" s="51">
        <f t="shared" si="3"/>
        <v>93.912920699999987</v>
      </c>
      <c r="G31">
        <f t="shared" si="4"/>
        <v>96.235607266666662</v>
      </c>
      <c r="H31">
        <f t="shared" si="5"/>
        <v>63.073418871422504</v>
      </c>
      <c r="I31">
        <f t="shared" si="6"/>
        <v>66.54225827667004</v>
      </c>
      <c r="J31">
        <f t="shared" si="7"/>
        <v>59.557142158536649</v>
      </c>
      <c r="K31">
        <f t="shared" si="8"/>
        <v>63.057606435543072</v>
      </c>
    </row>
    <row r="32" spans="2:11" x14ac:dyDescent="0.35">
      <c r="B32">
        <v>42</v>
      </c>
      <c r="C32" s="51">
        <f t="shared" si="0"/>
        <v>89.173458400000015</v>
      </c>
      <c r="D32" s="52">
        <f t="shared" si="1"/>
        <v>181.74328400000002</v>
      </c>
      <c r="E32" s="51">
        <f t="shared" si="2"/>
        <v>112.09618240000002</v>
      </c>
      <c r="F32" s="51">
        <f t="shared" si="3"/>
        <v>98.300109600000013</v>
      </c>
      <c r="G32">
        <f t="shared" si="4"/>
        <v>99.856583466666692</v>
      </c>
      <c r="H32">
        <f t="shared" si="5"/>
        <v>64.831764587740011</v>
      </c>
      <c r="I32">
        <f t="shared" si="6"/>
        <v>69.041131368162368</v>
      </c>
      <c r="J32">
        <f t="shared" si="7"/>
        <v>62.339383739845019</v>
      </c>
      <c r="K32">
        <f t="shared" si="8"/>
        <v>65.404093231915795</v>
      </c>
    </row>
    <row r="33" spans="2:11" x14ac:dyDescent="0.35">
      <c r="B33">
        <v>43</v>
      </c>
      <c r="C33" s="51">
        <f t="shared" si="0"/>
        <v>91.564155100000008</v>
      </c>
      <c r="D33" s="52">
        <f t="shared" si="1"/>
        <v>187.09784850000003</v>
      </c>
      <c r="E33" s="51">
        <f t="shared" si="2"/>
        <v>116.07055860000001</v>
      </c>
      <c r="F33" s="51">
        <f t="shared" si="3"/>
        <v>102.62088690000002</v>
      </c>
      <c r="G33">
        <f t="shared" si="4"/>
        <v>103.41853353333335</v>
      </c>
      <c r="H33">
        <f t="shared" si="5"/>
        <v>66.569872410808202</v>
      </c>
      <c r="I33">
        <f t="shared" si="6"/>
        <v>71.488988408927185</v>
      </c>
      <c r="J33">
        <f t="shared" si="7"/>
        <v>65.079508804355754</v>
      </c>
      <c r="K33">
        <f t="shared" si="8"/>
        <v>67.712789874697052</v>
      </c>
    </row>
    <row r="34" spans="2:11" x14ac:dyDescent="0.35">
      <c r="B34">
        <v>44</v>
      </c>
      <c r="C34" s="51">
        <f t="shared" si="0"/>
        <v>93.92437120000001</v>
      </c>
      <c r="D34" s="52">
        <f t="shared" si="1"/>
        <v>192.49899200000002</v>
      </c>
      <c r="E34" s="51">
        <f t="shared" si="2"/>
        <v>119.95184320000003</v>
      </c>
      <c r="F34" s="51">
        <f t="shared" si="3"/>
        <v>106.86377280000002</v>
      </c>
      <c r="G34">
        <f t="shared" si="4"/>
        <v>106.91332906666669</v>
      </c>
      <c r="H34">
        <f t="shared" si="5"/>
        <v>68.285819928342136</v>
      </c>
      <c r="I34">
        <f t="shared" si="6"/>
        <v>73.879509425866175</v>
      </c>
      <c r="J34">
        <f t="shared" si="7"/>
        <v>67.770237160211806</v>
      </c>
      <c r="K34">
        <f t="shared" si="8"/>
        <v>69.978522171473386</v>
      </c>
    </row>
    <row r="35" spans="2:11" x14ac:dyDescent="0.35">
      <c r="B35">
        <v>45</v>
      </c>
      <c r="C35" s="51">
        <f t="shared" si="0"/>
        <v>96.251462500000017</v>
      </c>
      <c r="D35" s="52">
        <f t="shared" si="1"/>
        <v>197.9466875</v>
      </c>
      <c r="E35" s="51">
        <f t="shared" si="2"/>
        <v>123.72977500000003</v>
      </c>
      <c r="F35" s="51">
        <f t="shared" si="3"/>
        <v>111.01728750000004</v>
      </c>
      <c r="G35">
        <f t="shared" si="4"/>
        <v>110.3328416666667</v>
      </c>
      <c r="H35">
        <f t="shared" si="5"/>
        <v>69.977684728056772</v>
      </c>
      <c r="I35">
        <f t="shared" si="6"/>
        <v>76.206374445880982</v>
      </c>
      <c r="J35">
        <f t="shared" si="7"/>
        <v>70.40428861555614</v>
      </c>
      <c r="K35">
        <f t="shared" si="8"/>
        <v>72.196115929831294</v>
      </c>
    </row>
    <row r="36" spans="2:11" x14ac:dyDescent="0.35">
      <c r="B36">
        <v>46</v>
      </c>
      <c r="C36" s="51">
        <f t="shared" si="0"/>
        <v>98.542784800000007</v>
      </c>
      <c r="D36" s="52">
        <f t="shared" si="1"/>
        <v>203.44090800000001</v>
      </c>
      <c r="E36" s="51">
        <f t="shared" si="2"/>
        <v>127.39409280000002</v>
      </c>
      <c r="F36" s="51">
        <f t="shared" si="3"/>
        <v>115.06995119999999</v>
      </c>
      <c r="G36">
        <f t="shared" si="4"/>
        <v>113.66894293333333</v>
      </c>
      <c r="H36">
        <f t="shared" ref="H36:H70" si="9">100*(C36/MAX(C$4:C$90))</f>
        <v>71.643544397667142</v>
      </c>
      <c r="I36">
        <f t="shared" ref="I36:I70" si="10">100*(E36/MAX(E$4:E$90))</f>
        <v>78.463263495873235</v>
      </c>
      <c r="J36">
        <f t="shared" ref="J36:J70" si="11">100*(F36/MAX(F$4:F$90))</f>
        <v>72.974382978531679</v>
      </c>
      <c r="K36">
        <f t="shared" si="8"/>
        <v>74.360396957357352</v>
      </c>
    </row>
    <row r="37" spans="2:11" x14ac:dyDescent="0.35">
      <c r="B37">
        <v>47</v>
      </c>
      <c r="C37" s="51">
        <f t="shared" si="0"/>
        <v>100.7956939</v>
      </c>
      <c r="D37" s="52">
        <f t="shared" si="1"/>
        <v>208.98162650000003</v>
      </c>
      <c r="E37" s="51">
        <f t="shared" si="2"/>
        <v>130.93453539999996</v>
      </c>
      <c r="F37" s="51">
        <f t="shared" si="3"/>
        <v>119.01028410000001</v>
      </c>
      <c r="G37">
        <f t="shared" si="4"/>
        <v>116.91350446666665</v>
      </c>
      <c r="H37">
        <f t="shared" si="9"/>
        <v>73.281476524888276</v>
      </c>
      <c r="I37">
        <f t="shared" si="10"/>
        <v>80.643856602744592</v>
      </c>
      <c r="J37">
        <f t="shared" si="11"/>
        <v>75.473240057281444</v>
      </c>
      <c r="K37">
        <f t="shared" si="8"/>
        <v>76.466191061638099</v>
      </c>
    </row>
    <row r="38" spans="2:11" x14ac:dyDescent="0.35">
      <c r="B38">
        <v>48</v>
      </c>
      <c r="C38" s="51">
        <f t="shared" si="0"/>
        <v>103.0075456</v>
      </c>
      <c r="D38" s="52">
        <f t="shared" si="1"/>
        <v>214.56881600000003</v>
      </c>
      <c r="E38" s="51">
        <f t="shared" si="2"/>
        <v>134.34084159999998</v>
      </c>
      <c r="F38" s="51">
        <f t="shared" si="3"/>
        <v>122.82680640000001</v>
      </c>
      <c r="G38">
        <f t="shared" si="4"/>
        <v>120.05839786666667</v>
      </c>
      <c r="H38">
        <f t="shared" si="9"/>
        <v>74.889558697435163</v>
      </c>
      <c r="I38">
        <f t="shared" si="10"/>
        <v>82.741833793396779</v>
      </c>
      <c r="J38">
        <f t="shared" si="11"/>
        <v>77.893579659948344</v>
      </c>
      <c r="K38">
        <f t="shared" si="8"/>
        <v>78.5083240502601</v>
      </c>
    </row>
    <row r="39" spans="2:11" x14ac:dyDescent="0.35">
      <c r="B39">
        <v>49</v>
      </c>
      <c r="C39" s="51">
        <f t="shared" si="0"/>
        <v>105.17569569999999</v>
      </c>
      <c r="D39" s="52">
        <f t="shared" si="1"/>
        <v>220.20244950000003</v>
      </c>
      <c r="E39" s="51">
        <f t="shared" si="2"/>
        <v>137.6027502</v>
      </c>
      <c r="F39" s="51">
        <f t="shared" si="3"/>
        <v>126.50803829999995</v>
      </c>
      <c r="G39">
        <f t="shared" si="4"/>
        <v>123.09549473333333</v>
      </c>
      <c r="H39">
        <f t="shared" si="9"/>
        <v>76.465868503022833</v>
      </c>
      <c r="I39">
        <f t="shared" si="10"/>
        <v>84.750875094731413</v>
      </c>
      <c r="J39">
        <f t="shared" si="11"/>
        <v>80.228121594675287</v>
      </c>
      <c r="K39">
        <f t="shared" si="8"/>
        <v>80.481621730809849</v>
      </c>
    </row>
    <row r="40" spans="2:11" x14ac:dyDescent="0.35">
      <c r="B40">
        <v>50</v>
      </c>
      <c r="C40" s="51">
        <f t="shared" si="0"/>
        <v>107.29750000000001</v>
      </c>
      <c r="D40" s="52">
        <f t="shared" si="1"/>
        <v>225.88250000000002</v>
      </c>
      <c r="E40" s="51">
        <f t="shared" si="2"/>
        <v>140.70999999999998</v>
      </c>
      <c r="F40" s="51">
        <f t="shared" si="3"/>
        <v>130.04249999999993</v>
      </c>
      <c r="G40">
        <f t="shared" si="4"/>
        <v>126.01666666666665</v>
      </c>
      <c r="H40">
        <f t="shared" si="9"/>
        <v>78.00848352936633</v>
      </c>
      <c r="I40">
        <f t="shared" si="10"/>
        <v>86.664660533650107</v>
      </c>
      <c r="J40">
        <f t="shared" si="11"/>
        <v>82.469585669605308</v>
      </c>
      <c r="K40">
        <f t="shared" si="8"/>
        <v>82.38090991087391</v>
      </c>
    </row>
    <row r="41" spans="2:11" x14ac:dyDescent="0.35">
      <c r="B41">
        <v>51</v>
      </c>
      <c r="C41" s="51">
        <f t="shared" si="0"/>
        <v>109.3703143</v>
      </c>
      <c r="D41" s="52">
        <f t="shared" si="1"/>
        <v>231.60894049999999</v>
      </c>
      <c r="E41" s="51">
        <f t="shared" si="2"/>
        <v>143.65232980000002</v>
      </c>
      <c r="F41" s="51">
        <f t="shared" si="3"/>
        <v>133.41871169999996</v>
      </c>
      <c r="G41">
        <f t="shared" si="4"/>
        <v>128.81378526666666</v>
      </c>
      <c r="H41">
        <f t="shared" si="9"/>
        <v>79.515481364180602</v>
      </c>
      <c r="I41">
        <f t="shared" si="10"/>
        <v>88.476870137054604</v>
      </c>
      <c r="J41">
        <f t="shared" si="11"/>
        <v>84.61069169288136</v>
      </c>
      <c r="K41">
        <f t="shared" si="8"/>
        <v>84.201014398038851</v>
      </c>
    </row>
    <row r="42" spans="2:11" x14ac:dyDescent="0.35">
      <c r="B42">
        <v>52</v>
      </c>
      <c r="C42" s="51">
        <f t="shared" si="0"/>
        <v>111.39149440000001</v>
      </c>
      <c r="D42" s="52">
        <f t="shared" si="1"/>
        <v>237.38174400000003</v>
      </c>
      <c r="E42" s="51">
        <f t="shared" si="2"/>
        <v>146.4194784</v>
      </c>
      <c r="F42" s="51">
        <f t="shared" si="3"/>
        <v>136.62519359999999</v>
      </c>
      <c r="G42">
        <f t="shared" si="4"/>
        <v>131.47872213333332</v>
      </c>
      <c r="H42">
        <f t="shared" si="9"/>
        <v>80.984939595180705</v>
      </c>
      <c r="I42">
        <f t="shared" si="10"/>
        <v>90.181183931846462</v>
      </c>
      <c r="J42">
        <f t="shared" si="11"/>
        <v>86.644159472646379</v>
      </c>
      <c r="K42">
        <f t="shared" si="8"/>
        <v>85.936760999891177</v>
      </c>
    </row>
    <row r="43" spans="2:11" x14ac:dyDescent="0.35">
      <c r="B43">
        <v>53</v>
      </c>
      <c r="C43" s="51">
        <f t="shared" si="0"/>
        <v>113.35839610000001</v>
      </c>
      <c r="D43" s="52">
        <f t="shared" si="1"/>
        <v>243.2008835</v>
      </c>
      <c r="E43" s="51">
        <f t="shared" si="2"/>
        <v>149.00118459999999</v>
      </c>
      <c r="F43" s="51">
        <f t="shared" si="3"/>
        <v>139.6504659</v>
      </c>
      <c r="G43">
        <f t="shared" si="4"/>
        <v>134.00334886666667</v>
      </c>
      <c r="H43">
        <f t="shared" si="9"/>
        <v>82.41493581008163</v>
      </c>
      <c r="I43">
        <f t="shared" si="10"/>
        <v>91.771281944927409</v>
      </c>
      <c r="J43">
        <f t="shared" si="11"/>
        <v>88.562708817043273</v>
      </c>
      <c r="K43">
        <f t="shared" si="8"/>
        <v>87.582975524017442</v>
      </c>
    </row>
    <row r="44" spans="2:11" x14ac:dyDescent="0.35">
      <c r="B44">
        <v>54</v>
      </c>
      <c r="C44" s="51">
        <f t="shared" si="0"/>
        <v>115.26837520000001</v>
      </c>
      <c r="D44" s="52">
        <f t="shared" si="1"/>
        <v>249.06633200000002</v>
      </c>
      <c r="E44" s="51">
        <f t="shared" si="2"/>
        <v>151.38718719999997</v>
      </c>
      <c r="F44" s="51">
        <f t="shared" si="3"/>
        <v>142.48304880000001</v>
      </c>
      <c r="G44">
        <f t="shared" si="4"/>
        <v>136.37953706666667</v>
      </c>
      <c r="H44">
        <f t="shared" si="9"/>
        <v>83.80354759659842</v>
      </c>
      <c r="I44">
        <f t="shared" si="10"/>
        <v>93.240844203199075</v>
      </c>
      <c r="J44">
        <f t="shared" si="11"/>
        <v>90.359059534215049</v>
      </c>
      <c r="K44">
        <f t="shared" si="8"/>
        <v>89.134483778004167</v>
      </c>
    </row>
    <row r="45" spans="2:11" x14ac:dyDescent="0.35">
      <c r="B45">
        <v>55</v>
      </c>
      <c r="C45" s="51">
        <f t="shared" si="0"/>
        <v>117.11878750000001</v>
      </c>
      <c r="D45" s="52">
        <f t="shared" si="1"/>
        <v>254.97806249999999</v>
      </c>
      <c r="E45" s="51">
        <f t="shared" si="2"/>
        <v>153.56722499999992</v>
      </c>
      <c r="F45" s="51">
        <f t="shared" si="3"/>
        <v>145.11146249999996</v>
      </c>
      <c r="G45">
        <f t="shared" si="4"/>
        <v>138.59915833333329</v>
      </c>
      <c r="H45">
        <f t="shared" si="9"/>
        <v>85.148852542446051</v>
      </c>
      <c r="I45">
        <f t="shared" si="10"/>
        <v>94.583550733563087</v>
      </c>
      <c r="J45">
        <f t="shared" si="11"/>
        <v>92.025931432304603</v>
      </c>
      <c r="K45">
        <f t="shared" si="8"/>
        <v>90.586111569437904</v>
      </c>
    </row>
    <row r="46" spans="2:11" x14ac:dyDescent="0.35">
      <c r="B46">
        <v>56</v>
      </c>
      <c r="C46" s="51">
        <f t="shared" si="0"/>
        <v>118.90698879999999</v>
      </c>
      <c r="D46" s="52">
        <f t="shared" si="1"/>
        <v>260.93604799999997</v>
      </c>
      <c r="E46" s="51">
        <f t="shared" si="2"/>
        <v>155.53103679999998</v>
      </c>
      <c r="F46" s="51">
        <f t="shared" si="3"/>
        <v>147.52422720000001</v>
      </c>
      <c r="G46">
        <f t="shared" si="4"/>
        <v>140.65408426666667</v>
      </c>
      <c r="H46">
        <f t="shared" si="9"/>
        <v>86.448928235339551</v>
      </c>
      <c r="I46">
        <f t="shared" si="10"/>
        <v>95.793081562921216</v>
      </c>
      <c r="J46">
        <f t="shared" si="11"/>
        <v>93.556044319454983</v>
      </c>
      <c r="K46">
        <f t="shared" si="8"/>
        <v>91.93268470590526</v>
      </c>
    </row>
    <row r="47" spans="2:11" x14ac:dyDescent="0.35">
      <c r="B47">
        <v>57</v>
      </c>
      <c r="C47" s="51">
        <f t="shared" si="0"/>
        <v>120.63033490000001</v>
      </c>
      <c r="D47" s="52">
        <f t="shared" si="1"/>
        <v>266.94026150000002</v>
      </c>
      <c r="E47" s="51">
        <f t="shared" si="2"/>
        <v>157.26836140000003</v>
      </c>
      <c r="F47" s="51">
        <f t="shared" si="3"/>
        <v>149.70986310000006</v>
      </c>
      <c r="G47">
        <f t="shared" si="4"/>
        <v>142.53618646666669</v>
      </c>
      <c r="H47">
        <f t="shared" si="9"/>
        <v>87.701852262993953</v>
      </c>
      <c r="I47">
        <f t="shared" si="10"/>
        <v>96.863116718175021</v>
      </c>
      <c r="J47">
        <f t="shared" si="11"/>
        <v>94.942118003809099</v>
      </c>
      <c r="K47">
        <f t="shared" si="8"/>
        <v>93.169028994992686</v>
      </c>
    </row>
    <row r="48" spans="2:11" x14ac:dyDescent="0.35">
      <c r="B48">
        <v>58</v>
      </c>
      <c r="C48" s="51">
        <f t="shared" si="0"/>
        <v>122.28618160000002</v>
      </c>
      <c r="D48" s="52">
        <f t="shared" si="1"/>
        <v>272.99067600000001</v>
      </c>
      <c r="E48" s="51">
        <f t="shared" si="2"/>
        <v>158.76893760000002</v>
      </c>
      <c r="F48" s="51">
        <f t="shared" si="3"/>
        <v>151.65689040000001</v>
      </c>
      <c r="G48">
        <f t="shared" si="4"/>
        <v>144.23733653333335</v>
      </c>
      <c r="H48">
        <f t="shared" si="9"/>
        <v>88.905702213124258</v>
      </c>
      <c r="I48">
        <f t="shared" si="10"/>
        <v>97.787336226226145</v>
      </c>
      <c r="J48">
        <f t="shared" si="11"/>
        <v>96.176872293509817</v>
      </c>
      <c r="K48">
        <f t="shared" si="8"/>
        <v>94.289970244286735</v>
      </c>
    </row>
    <row r="49" spans="2:11" x14ac:dyDescent="0.35">
      <c r="B49">
        <v>59</v>
      </c>
      <c r="C49" s="51">
        <f t="shared" si="0"/>
        <v>123.87188470000002</v>
      </c>
      <c r="D49" s="52">
        <f t="shared" si="1"/>
        <v>279.0872645</v>
      </c>
      <c r="E49" s="51">
        <f t="shared" si="2"/>
        <v>160.02250419999999</v>
      </c>
      <c r="F49" s="51">
        <f t="shared" si="3"/>
        <v>153.3538293</v>
      </c>
      <c r="G49">
        <f t="shared" si="4"/>
        <v>145.74940606666667</v>
      </c>
      <c r="H49">
        <f t="shared" si="9"/>
        <v>90.058555673445468</v>
      </c>
      <c r="I49">
        <f t="shared" si="10"/>
        <v>98.559420113976259</v>
      </c>
      <c r="J49">
        <f t="shared" si="11"/>
        <v>97.2530269967002</v>
      </c>
      <c r="K49">
        <f t="shared" si="8"/>
        <v>95.290334261373971</v>
      </c>
    </row>
    <row r="50" spans="2:11" x14ac:dyDescent="0.35">
      <c r="B50">
        <v>60</v>
      </c>
      <c r="C50" s="51">
        <f t="shared" si="0"/>
        <v>125.3848</v>
      </c>
      <c r="D50" s="52">
        <f t="shared" si="1"/>
        <v>285.23</v>
      </c>
      <c r="E50" s="51">
        <f t="shared" si="2"/>
        <v>161.0188</v>
      </c>
      <c r="F50" s="51">
        <f t="shared" si="3"/>
        <v>154.78920000000002</v>
      </c>
      <c r="G50">
        <f t="shared" si="4"/>
        <v>147.06426666666667</v>
      </c>
      <c r="H50">
        <f t="shared" si="9"/>
        <v>91.158490231672602</v>
      </c>
      <c r="I50">
        <f t="shared" si="10"/>
        <v>99.173048408327062</v>
      </c>
      <c r="J50">
        <f t="shared" si="11"/>
        <v>98.163301921523185</v>
      </c>
      <c r="K50">
        <f t="shared" si="8"/>
        <v>96.164946853840959</v>
      </c>
    </row>
    <row r="51" spans="2:11" x14ac:dyDescent="0.35">
      <c r="B51">
        <v>61</v>
      </c>
      <c r="C51" s="51">
        <f t="shared" si="0"/>
        <v>126.82228330000002</v>
      </c>
      <c r="D51" s="52">
        <f t="shared" si="1"/>
        <v>291.41885549999995</v>
      </c>
      <c r="E51" s="51">
        <f t="shared" si="2"/>
        <v>161.74756380000002</v>
      </c>
      <c r="F51" s="51">
        <f t="shared" si="3"/>
        <v>155.95152270000006</v>
      </c>
      <c r="G51">
        <f t="shared" si="4"/>
        <v>148.17378993333338</v>
      </c>
      <c r="H51">
        <f t="shared" si="9"/>
        <v>92.203583475520688</v>
      </c>
      <c r="I51">
        <f t="shared" si="10"/>
        <v>99.621901136180213</v>
      </c>
      <c r="J51">
        <f t="shared" si="11"/>
        <v>98.90041687612171</v>
      </c>
      <c r="K51">
        <f t="shared" si="8"/>
        <v>96.908633829274208</v>
      </c>
    </row>
    <row r="52" spans="2:11" x14ac:dyDescent="0.35">
      <c r="B52">
        <v>62</v>
      </c>
      <c r="C52" s="51">
        <f t="shared" si="0"/>
        <v>128.18169040000004</v>
      </c>
      <c r="D52" s="52">
        <f t="shared" si="1"/>
        <v>297.65380399999998</v>
      </c>
      <c r="E52" s="51">
        <f t="shared" si="2"/>
        <v>162.19853439999997</v>
      </c>
      <c r="F52" s="51">
        <f t="shared" si="3"/>
        <v>156.8293176</v>
      </c>
      <c r="G52">
        <f t="shared" si="4"/>
        <v>149.06984746666669</v>
      </c>
      <c r="H52">
        <f t="shared" si="9"/>
        <v>93.191912992704729</v>
      </c>
      <c r="I52">
        <f t="shared" si="10"/>
        <v>99.899658324437283</v>
      </c>
      <c r="J52">
        <f t="shared" si="11"/>
        <v>99.457091668638682</v>
      </c>
      <c r="K52">
        <f t="shared" si="8"/>
        <v>97.516220995260241</v>
      </c>
    </row>
    <row r="53" spans="2:11" x14ac:dyDescent="0.35">
      <c r="B53">
        <v>63</v>
      </c>
      <c r="C53" s="51">
        <f t="shared" si="0"/>
        <v>129.46037710000002</v>
      </c>
      <c r="D53" s="52">
        <f t="shared" si="1"/>
        <v>303.93481850000001</v>
      </c>
      <c r="E53" s="51">
        <f t="shared" si="2"/>
        <v>162.36145059999996</v>
      </c>
      <c r="F53" s="51">
        <f t="shared" si="3"/>
        <v>157.41110489999997</v>
      </c>
      <c r="G53">
        <f t="shared" si="4"/>
        <v>149.74431086666664</v>
      </c>
      <c r="H53">
        <f t="shared" si="9"/>
        <v>94.121556370939714</v>
      </c>
      <c r="I53">
        <f t="shared" si="10"/>
        <v>100</v>
      </c>
      <c r="J53">
        <f t="shared" si="11"/>
        <v>99.82604610721711</v>
      </c>
      <c r="K53">
        <f t="shared" si="8"/>
        <v>97.982534159385594</v>
      </c>
    </row>
    <row r="54" spans="2:11" x14ac:dyDescent="0.35">
      <c r="B54">
        <v>64</v>
      </c>
      <c r="C54" s="51">
        <f t="shared" si="0"/>
        <v>130.65569920000002</v>
      </c>
      <c r="D54" s="52">
        <f t="shared" si="1"/>
        <v>310.26187199999998</v>
      </c>
      <c r="E54" s="51">
        <f t="shared" si="2"/>
        <v>162.22605119999997</v>
      </c>
      <c r="F54" s="51">
        <f t="shared" si="3"/>
        <v>157.68540480000001</v>
      </c>
      <c r="G54">
        <f t="shared" si="4"/>
        <v>150.18905173333334</v>
      </c>
      <c r="H54">
        <f t="shared" si="9"/>
        <v>94.990591197940688</v>
      </c>
      <c r="I54">
        <f t="shared" si="10"/>
        <v>99.916606189770036</v>
      </c>
      <c r="J54">
        <f t="shared" si="11"/>
        <v>100</v>
      </c>
      <c r="K54">
        <f t="shared" si="8"/>
        <v>98.302399129236903</v>
      </c>
    </row>
    <row r="55" spans="2:11" x14ac:dyDescent="0.35">
      <c r="B55">
        <v>65</v>
      </c>
      <c r="C55" s="51">
        <f t="shared" si="0"/>
        <v>131.76501250000001</v>
      </c>
      <c r="D55" s="52">
        <f t="shared" si="1"/>
        <v>316.63493749999998</v>
      </c>
      <c r="E55" s="51">
        <f t="shared" si="2"/>
        <v>161.78207499999996</v>
      </c>
      <c r="F55" s="51">
        <f t="shared" si="3"/>
        <v>157.64073750000009</v>
      </c>
      <c r="G55">
        <f t="shared" si="4"/>
        <v>150.39594166666669</v>
      </c>
      <c r="H55">
        <f t="shared" si="9"/>
        <v>95.797095061422667</v>
      </c>
      <c r="I55">
        <f t="shared" si="10"/>
        <v>99.643156920649005</v>
      </c>
      <c r="J55">
        <f t="shared" si="11"/>
        <v>99.971673155130247</v>
      </c>
      <c r="K55">
        <f t="shared" si="8"/>
        <v>98.470641712400649</v>
      </c>
    </row>
    <row r="56" spans="2:11" x14ac:dyDescent="0.35">
      <c r="B56">
        <v>66</v>
      </c>
      <c r="C56" s="51">
        <f t="shared" ref="C56:C70" si="12">-0.0004407*B56^3+0.04161*B56^2+1.242*B56-3.74</f>
        <v>132.78567279999999</v>
      </c>
      <c r="D56" s="52">
        <f t="shared" ref="D56:D70" si="13">-0.0000045*B56^3+0.02387*B56^2+3.35*B56-0.73</f>
        <v>323.05398799999995</v>
      </c>
      <c r="E56" s="51">
        <f t="shared" ref="E56:E70" si="14">-0.0017102*B56^3+0.17407*B56^2-1.554*B56-2.99</f>
        <v>161.01926079999993</v>
      </c>
      <c r="F56" s="51">
        <f t="shared" ref="F56:F70" si="15">-0.0019133*B56^3+0.20787*B56^2-2.98*B56-1.47</f>
        <v>157.26562320000002</v>
      </c>
      <c r="G56">
        <f t="shared" ref="G56:G70" si="16">AVERAGE(C56,E56,F56)</f>
        <v>150.35685226666666</v>
      </c>
      <c r="H56">
        <f t="shared" si="9"/>
        <v>96.539145549100624</v>
      </c>
      <c r="I56">
        <f t="shared" si="10"/>
        <v>99.173332219538551</v>
      </c>
      <c r="J56">
        <f t="shared" si="11"/>
        <v>99.733785380750732</v>
      </c>
      <c r="K56">
        <f t="shared" ref="K56:K70" si="17">AVERAGE(H56:J56)</f>
        <v>98.482087716463298</v>
      </c>
    </row>
    <row r="57" spans="2:11" x14ac:dyDescent="0.35">
      <c r="B57">
        <v>67</v>
      </c>
      <c r="C57" s="51">
        <f t="shared" si="12"/>
        <v>133.7150359</v>
      </c>
      <c r="D57" s="52">
        <f t="shared" si="13"/>
        <v>329.51899650000001</v>
      </c>
      <c r="E57" s="51">
        <f t="shared" si="14"/>
        <v>159.92734739999997</v>
      </c>
      <c r="F57" s="51">
        <f t="shared" si="15"/>
        <v>156.54858209999998</v>
      </c>
      <c r="G57">
        <f t="shared" si="16"/>
        <v>150.06365513333333</v>
      </c>
      <c r="H57">
        <f t="shared" si="9"/>
        <v>97.214820248689634</v>
      </c>
      <c r="I57">
        <f t="shared" si="10"/>
        <v>98.500812113340416</v>
      </c>
      <c r="J57">
        <f t="shared" si="11"/>
        <v>99.279056485004475</v>
      </c>
      <c r="K57">
        <f t="shared" si="17"/>
        <v>98.331562949011513</v>
      </c>
    </row>
    <row r="58" spans="2:11" x14ac:dyDescent="0.35">
      <c r="B58">
        <v>68</v>
      </c>
      <c r="C58" s="51">
        <f t="shared" si="12"/>
        <v>134.55045760000002</v>
      </c>
      <c r="D58" s="52">
        <f t="shared" si="13"/>
        <v>336.02993599999996</v>
      </c>
      <c r="E58" s="51">
        <f t="shared" si="14"/>
        <v>158.49607359999996</v>
      </c>
      <c r="F58" s="51">
        <f t="shared" si="15"/>
        <v>155.47813440000007</v>
      </c>
      <c r="G58">
        <f t="shared" si="16"/>
        <v>149.50822186666667</v>
      </c>
      <c r="H58">
        <f t="shared" si="9"/>
        <v>97.822196747904684</v>
      </c>
      <c r="I58">
        <f t="shared" si="10"/>
        <v>97.619276628956158</v>
      </c>
      <c r="J58">
        <f t="shared" si="11"/>
        <v>98.600206276034527</v>
      </c>
      <c r="K58">
        <f t="shared" si="17"/>
        <v>98.013893217631789</v>
      </c>
    </row>
    <row r="59" spans="2:11" x14ac:dyDescent="0.35">
      <c r="B59">
        <v>69</v>
      </c>
      <c r="C59" s="51">
        <f t="shared" si="12"/>
        <v>135.28929369999997</v>
      </c>
      <c r="D59" s="52">
        <f t="shared" si="13"/>
        <v>342.58677949999998</v>
      </c>
      <c r="E59" s="51">
        <f t="shared" si="14"/>
        <v>156.71517819999997</v>
      </c>
      <c r="F59" s="51">
        <f t="shared" si="15"/>
        <v>154.0428003000001</v>
      </c>
      <c r="G59">
        <f t="shared" si="16"/>
        <v>148.6824240666667</v>
      </c>
      <c r="H59">
        <f t="shared" si="9"/>
        <v>98.359352634460734</v>
      </c>
      <c r="I59">
        <f t="shared" si="10"/>
        <v>96.52240579328749</v>
      </c>
      <c r="J59">
        <f t="shared" si="11"/>
        <v>97.689954561983711</v>
      </c>
      <c r="K59">
        <f t="shared" si="17"/>
        <v>97.52390432991065</v>
      </c>
    </row>
    <row r="60" spans="2:11" x14ac:dyDescent="0.35">
      <c r="B60">
        <v>70</v>
      </c>
      <c r="C60" s="51">
        <f t="shared" si="12"/>
        <v>135.9289</v>
      </c>
      <c r="D60" s="52">
        <f t="shared" si="13"/>
        <v>349.18949999999995</v>
      </c>
      <c r="E60" s="51">
        <f t="shared" si="14"/>
        <v>154.57439999999994</v>
      </c>
      <c r="F60" s="51">
        <f t="shared" si="15"/>
        <v>152.23110000000003</v>
      </c>
      <c r="G60">
        <f t="shared" si="16"/>
        <v>147.57813333333334</v>
      </c>
      <c r="H60">
        <f t="shared" si="9"/>
        <v>98.8243654960729</v>
      </c>
      <c r="I60">
        <f t="shared" si="10"/>
        <v>95.203879633236028</v>
      </c>
      <c r="J60">
        <f t="shared" si="11"/>
        <v>96.541021150994951</v>
      </c>
      <c r="K60">
        <f t="shared" si="17"/>
        <v>96.856422093434617</v>
      </c>
    </row>
    <row r="61" spans="2:11" x14ac:dyDescent="0.35">
      <c r="B61">
        <v>71</v>
      </c>
      <c r="C61" s="51">
        <f t="shared" si="12"/>
        <v>136.46663230000001</v>
      </c>
      <c r="D61" s="52">
        <f t="shared" si="13"/>
        <v>355.83807049999996</v>
      </c>
      <c r="E61" s="51">
        <f t="shared" si="14"/>
        <v>152.06347780000004</v>
      </c>
      <c r="F61" s="51">
        <f t="shared" si="15"/>
        <v>150.03155369999996</v>
      </c>
      <c r="G61">
        <f t="shared" si="16"/>
        <v>146.18722126666668</v>
      </c>
      <c r="H61">
        <f t="shared" si="9"/>
        <v>99.215312920456128</v>
      </c>
      <c r="I61">
        <f t="shared" si="10"/>
        <v>93.657378175703542</v>
      </c>
      <c r="J61">
        <f t="shared" si="11"/>
        <v>95.146125851211266</v>
      </c>
      <c r="K61">
        <f t="shared" si="17"/>
        <v>96.006272315790298</v>
      </c>
    </row>
    <row r="62" spans="2:11" x14ac:dyDescent="0.35">
      <c r="B62">
        <v>72</v>
      </c>
      <c r="C62" s="51">
        <f t="shared" si="12"/>
        <v>136.8998464</v>
      </c>
      <c r="D62" s="52">
        <f t="shared" si="13"/>
        <v>362.532464</v>
      </c>
      <c r="E62" s="51">
        <f t="shared" si="14"/>
        <v>149.17215039999999</v>
      </c>
      <c r="F62" s="51">
        <f t="shared" si="15"/>
        <v>147.4326816</v>
      </c>
      <c r="G62">
        <f t="shared" si="16"/>
        <v>144.50155946666666</v>
      </c>
      <c r="H62">
        <f t="shared" si="9"/>
        <v>99.53027249532542</v>
      </c>
      <c r="I62">
        <f t="shared" si="10"/>
        <v>91.876581447591505</v>
      </c>
      <c r="J62">
        <f t="shared" si="11"/>
        <v>93.497988470775695</v>
      </c>
      <c r="K62">
        <f t="shared" si="17"/>
        <v>94.968280804564202</v>
      </c>
    </row>
    <row r="63" spans="2:11" x14ac:dyDescent="0.35">
      <c r="B63">
        <v>73</v>
      </c>
      <c r="C63" s="51">
        <f t="shared" si="12"/>
        <v>137.22589809999999</v>
      </c>
      <c r="D63" s="52">
        <f t="shared" si="13"/>
        <v>369.27265349999999</v>
      </c>
      <c r="E63" s="51">
        <f t="shared" si="14"/>
        <v>145.89015660000007</v>
      </c>
      <c r="F63" s="51">
        <f t="shared" si="15"/>
        <v>144.42300389999991</v>
      </c>
      <c r="G63">
        <f t="shared" si="16"/>
        <v>142.51301953333333</v>
      </c>
      <c r="H63">
        <f t="shared" si="9"/>
        <v>99.76732180839582</v>
      </c>
      <c r="I63">
        <f t="shared" si="10"/>
        <v>89.855169475801731</v>
      </c>
      <c r="J63">
        <f t="shared" si="11"/>
        <v>91.589328817831017</v>
      </c>
      <c r="K63">
        <f t="shared" si="17"/>
        <v>93.737273367342866</v>
      </c>
    </row>
    <row r="64" spans="2:11" x14ac:dyDescent="0.35">
      <c r="B64">
        <v>74</v>
      </c>
      <c r="C64" s="51">
        <f t="shared" si="12"/>
        <v>137.44214319999998</v>
      </c>
      <c r="D64" s="52">
        <f t="shared" si="13"/>
        <v>376.05861199999998</v>
      </c>
      <c r="E64" s="51">
        <f t="shared" si="14"/>
        <v>142.20723519999999</v>
      </c>
      <c r="F64" s="51">
        <f t="shared" si="15"/>
        <v>140.99104079999995</v>
      </c>
      <c r="G64">
        <f t="shared" si="16"/>
        <v>140.21347306666664</v>
      </c>
      <c r="H64">
        <f t="shared" si="9"/>
        <v>99.924538447382332</v>
      </c>
      <c r="I64">
        <f t="shared" si="10"/>
        <v>87.586822287235719</v>
      </c>
      <c r="J64">
        <f t="shared" si="11"/>
        <v>89.412866700520368</v>
      </c>
      <c r="K64">
        <f t="shared" si="17"/>
        <v>92.308075811712797</v>
      </c>
    </row>
    <row r="65" spans="2:11" x14ac:dyDescent="0.35">
      <c r="B65">
        <v>75</v>
      </c>
      <c r="C65" s="51">
        <f t="shared" si="12"/>
        <v>137.54593750000001</v>
      </c>
      <c r="D65" s="52">
        <f t="shared" si="13"/>
        <v>382.89031249999994</v>
      </c>
      <c r="E65" s="51">
        <f t="shared" si="14"/>
        <v>138.11312500000003</v>
      </c>
      <c r="F65" s="51">
        <f t="shared" si="15"/>
        <v>137.12531249999998</v>
      </c>
      <c r="G65">
        <f t="shared" si="16"/>
        <v>137.59479166666665</v>
      </c>
      <c r="H65">
        <f t="shared" si="9"/>
        <v>100</v>
      </c>
      <c r="I65">
        <f t="shared" si="10"/>
        <v>85.065219908795314</v>
      </c>
      <c r="J65">
        <f t="shared" si="11"/>
        <v>86.961321926986585</v>
      </c>
      <c r="K65">
        <f t="shared" si="17"/>
        <v>90.675513945260647</v>
      </c>
    </row>
    <row r="66" spans="2:11" x14ac:dyDescent="0.35">
      <c r="B66">
        <v>76</v>
      </c>
      <c r="C66" s="51">
        <f t="shared" si="12"/>
        <v>137.53463679999999</v>
      </c>
      <c r="D66" s="52">
        <f t="shared" si="13"/>
        <v>389.76772799999998</v>
      </c>
      <c r="E66" s="51">
        <f t="shared" si="14"/>
        <v>133.59756479999993</v>
      </c>
      <c r="F66" s="51">
        <f t="shared" si="15"/>
        <v>132.81433920000012</v>
      </c>
      <c r="G66">
        <f t="shared" si="16"/>
        <v>134.64884693333335</v>
      </c>
      <c r="H66">
        <f t="shared" si="9"/>
        <v>99.991784053963769</v>
      </c>
      <c r="I66">
        <f t="shared" si="10"/>
        <v>82.284042367381986</v>
      </c>
      <c r="J66">
        <f t="shared" si="11"/>
        <v>84.227414305372733</v>
      </c>
      <c r="K66">
        <f t="shared" si="17"/>
        <v>88.834413575572839</v>
      </c>
    </row>
    <row r="67" spans="2:11" x14ac:dyDescent="0.35">
      <c r="B67">
        <v>77</v>
      </c>
      <c r="C67" s="51">
        <f t="shared" si="12"/>
        <v>137.40559689999998</v>
      </c>
      <c r="D67" s="52">
        <f t="shared" si="13"/>
        <v>396.69083149999994</v>
      </c>
      <c r="E67" s="51">
        <f t="shared" si="14"/>
        <v>128.65029340000001</v>
      </c>
      <c r="F67" s="51">
        <f t="shared" si="15"/>
        <v>128.04664109999993</v>
      </c>
      <c r="G67">
        <f t="shared" si="16"/>
        <v>131.36751046666663</v>
      </c>
      <c r="H67">
        <f t="shared" si="9"/>
        <v>99.8979681969887</v>
      </c>
      <c r="I67">
        <f t="shared" si="10"/>
        <v>79.236969689897592</v>
      </c>
      <c r="J67">
        <f t="shared" si="11"/>
        <v>81.203863643821478</v>
      </c>
      <c r="K67">
        <f t="shared" si="17"/>
        <v>86.779600510235923</v>
      </c>
    </row>
    <row r="68" spans="2:11" x14ac:dyDescent="0.35">
      <c r="B68">
        <v>78</v>
      </c>
      <c r="C68" s="51">
        <f t="shared" si="12"/>
        <v>137.15617360000002</v>
      </c>
      <c r="D68" s="52">
        <f t="shared" si="13"/>
        <v>403.65959599999996</v>
      </c>
      <c r="E68" s="51">
        <f t="shared" si="14"/>
        <v>123.26104959999998</v>
      </c>
      <c r="F68" s="51">
        <f t="shared" si="15"/>
        <v>122.81073840000008</v>
      </c>
      <c r="G68">
        <f t="shared" si="16"/>
        <v>127.74265386666669</v>
      </c>
      <c r="H68">
        <f t="shared" si="9"/>
        <v>99.71663001678985</v>
      </c>
      <c r="I68">
        <f t="shared" si="10"/>
        <v>75.917681903243604</v>
      </c>
      <c r="J68">
        <f t="shared" si="11"/>
        <v>77.883389750476169</v>
      </c>
      <c r="K68">
        <f t="shared" si="17"/>
        <v>84.505900556836536</v>
      </c>
    </row>
    <row r="69" spans="2:11" x14ac:dyDescent="0.35">
      <c r="B69">
        <v>79</v>
      </c>
      <c r="C69" s="51">
        <f t="shared" si="12"/>
        <v>136.78372270000003</v>
      </c>
      <c r="D69" s="52">
        <f t="shared" si="13"/>
        <v>410.67399450000005</v>
      </c>
      <c r="E69" s="51">
        <f t="shared" si="14"/>
        <v>117.41957219999992</v>
      </c>
      <c r="F69" s="51">
        <f t="shared" si="15"/>
        <v>117.0951513</v>
      </c>
      <c r="G69">
        <f t="shared" si="16"/>
        <v>123.76614873333331</v>
      </c>
      <c r="H69">
        <f t="shared" si="9"/>
        <v>99.445847101082151</v>
      </c>
      <c r="I69">
        <f t="shared" si="10"/>
        <v>72.319859034321752</v>
      </c>
      <c r="J69">
        <f t="shared" si="11"/>
        <v>74.258712433479445</v>
      </c>
      <c r="K69">
        <f t="shared" si="17"/>
        <v>82.008139522961116</v>
      </c>
    </row>
    <row r="70" spans="2:11" x14ac:dyDescent="0.35">
      <c r="B70">
        <v>80</v>
      </c>
      <c r="C70" s="51">
        <f t="shared" si="12"/>
        <v>136.28560000000004</v>
      </c>
      <c r="D70" s="52">
        <f t="shared" si="13"/>
        <v>417.73399999999998</v>
      </c>
      <c r="E70" s="51">
        <f t="shared" si="14"/>
        <v>111.11560000000003</v>
      </c>
      <c r="F70" s="51">
        <f t="shared" si="15"/>
        <v>110.88839999999993</v>
      </c>
      <c r="G70">
        <f t="shared" si="16"/>
        <v>119.42986666666667</v>
      </c>
      <c r="H70">
        <f t="shared" si="9"/>
        <v>99.083697037580649</v>
      </c>
      <c r="I70">
        <f t="shared" si="10"/>
        <v>68.437181110033791</v>
      </c>
      <c r="J70">
        <f t="shared" si="11"/>
        <v>70.32255150097437</v>
      </c>
      <c r="K70">
        <f t="shared" si="17"/>
        <v>79.28114321619627</v>
      </c>
    </row>
    <row r="71" spans="2:11" x14ac:dyDescent="0.35">
      <c r="C71" s="51"/>
      <c r="D71" s="52"/>
      <c r="E71" s="51"/>
      <c r="F71" s="51"/>
    </row>
    <row r="72" spans="2:11" x14ac:dyDescent="0.35">
      <c r="C72" s="51"/>
      <c r="D72" s="52"/>
      <c r="E72" s="51"/>
      <c r="F72" s="51"/>
    </row>
    <row r="73" spans="2:11" x14ac:dyDescent="0.35">
      <c r="C73" s="51"/>
      <c r="D73" s="52"/>
      <c r="E73" s="51"/>
      <c r="F73" s="51"/>
    </row>
    <row r="74" spans="2:11" x14ac:dyDescent="0.35">
      <c r="C74" s="51"/>
      <c r="D74" s="52"/>
      <c r="E74" s="51"/>
      <c r="F74" s="51"/>
    </row>
    <row r="75" spans="2:11" x14ac:dyDescent="0.35">
      <c r="C75" s="51"/>
      <c r="D75" s="52"/>
      <c r="E75" s="51"/>
      <c r="F75" s="51"/>
    </row>
    <row r="76" spans="2:11" x14ac:dyDescent="0.35">
      <c r="C76" s="51"/>
      <c r="D76" s="52"/>
      <c r="E76" s="51"/>
      <c r="F76" s="51"/>
    </row>
    <row r="77" spans="2:11" x14ac:dyDescent="0.35">
      <c r="C77" s="51"/>
      <c r="D77" s="52"/>
      <c r="E77" s="51"/>
      <c r="F77" s="51"/>
    </row>
    <row r="78" spans="2:11" x14ac:dyDescent="0.35">
      <c r="C78" s="51"/>
      <c r="D78" s="52"/>
      <c r="E78" s="51"/>
      <c r="F78" s="51"/>
    </row>
    <row r="79" spans="2:11" x14ac:dyDescent="0.35">
      <c r="C79" s="51"/>
      <c r="D79" s="52"/>
      <c r="E79" s="51"/>
      <c r="F79" s="51"/>
    </row>
    <row r="80" spans="2:11" x14ac:dyDescent="0.35">
      <c r="C80" s="51"/>
      <c r="D80" s="52"/>
      <c r="E80" s="51"/>
      <c r="F80" s="51"/>
    </row>
    <row r="81" spans="3:6" x14ac:dyDescent="0.35">
      <c r="C81" s="51"/>
      <c r="D81" s="52"/>
      <c r="E81" s="51"/>
      <c r="F81" s="51"/>
    </row>
    <row r="82" spans="3:6" x14ac:dyDescent="0.35">
      <c r="C82" s="51"/>
      <c r="D82" s="52"/>
      <c r="E82" s="51"/>
      <c r="F82" s="51"/>
    </row>
    <row r="83" spans="3:6" x14ac:dyDescent="0.35">
      <c r="C83" s="51"/>
      <c r="D83" s="52"/>
      <c r="E83" s="51"/>
      <c r="F83" s="51"/>
    </row>
    <row r="84" spans="3:6" x14ac:dyDescent="0.35">
      <c r="C84" s="51"/>
      <c r="D84" s="52"/>
      <c r="E84" s="51"/>
      <c r="F84" s="51"/>
    </row>
    <row r="85" spans="3:6" x14ac:dyDescent="0.35">
      <c r="C85" s="51"/>
      <c r="D85" s="52"/>
      <c r="E85" s="51"/>
      <c r="F85" s="51"/>
    </row>
    <row r="86" spans="3:6" x14ac:dyDescent="0.35">
      <c r="C86" s="51"/>
      <c r="D86" s="52"/>
      <c r="E86" s="51"/>
      <c r="F86" s="51"/>
    </row>
    <row r="87" spans="3:6" x14ac:dyDescent="0.35">
      <c r="C87" s="51"/>
      <c r="D87" s="52"/>
      <c r="E87" s="51"/>
      <c r="F87" s="51"/>
    </row>
    <row r="88" spans="3:6" x14ac:dyDescent="0.35">
      <c r="C88" s="51"/>
      <c r="D88" s="52"/>
      <c r="E88" s="51"/>
      <c r="F88" s="51"/>
    </row>
    <row r="89" spans="3:6" x14ac:dyDescent="0.35">
      <c r="C89" s="51"/>
      <c r="D89" s="52"/>
      <c r="E89" s="51"/>
      <c r="F89" s="51"/>
    </row>
    <row r="90" spans="3:6" x14ac:dyDescent="0.35">
      <c r="C90" s="51"/>
      <c r="D90" s="52"/>
      <c r="E90" s="51"/>
      <c r="F90" s="51"/>
    </row>
  </sheetData>
  <mergeCells count="1">
    <mergeCell ref="H1:K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ACA-26A4-4493-90EE-6BC122C82BC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8b29e2-e056-46d7-9f03-f58d162241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6E07B8C6FDF4AA9C8148FCBB0BCEE" ma:contentTypeVersion="12" ma:contentTypeDescription="Create a new document." ma:contentTypeScope="" ma:versionID="057d2fbd1687e8c210c5a6a6201cde5d">
  <xsd:schema xmlns:xsd="http://www.w3.org/2001/XMLSchema" xmlns:xs="http://www.w3.org/2001/XMLSchema" xmlns:p="http://schemas.microsoft.com/office/2006/metadata/properties" xmlns:ns3="048b29e2-e056-46d7-9f03-f58d16224128" targetNamespace="http://schemas.microsoft.com/office/2006/metadata/properties" ma:root="true" ma:fieldsID="765bbdb8524b9f11acc914f1b8cea95b" ns3:_="">
    <xsd:import namespace="048b29e2-e056-46d7-9f03-f58d162241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b29e2-e056-46d7-9f03-f58d16224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53FF4F-5C09-405E-9A66-F537BB062425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048b29e2-e056-46d7-9f03-f58d16224128"/>
  </ds:schemaRefs>
</ds:datastoreItem>
</file>

<file path=customXml/itemProps2.xml><?xml version="1.0" encoding="utf-8"?>
<ds:datastoreItem xmlns:ds="http://schemas.openxmlformats.org/officeDocument/2006/customXml" ds:itemID="{D6825637-982E-4EA3-92FB-230A593263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CB8BF-3DAF-4A7C-BB32-7DBFBFF974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b29e2-e056-46d7-9f03-f58d16224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Time_source_rate</vt:lpstr>
      <vt:lpstr>N growth curves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Madsen</dc:creator>
  <cp:lastModifiedBy>Crowder, David William</cp:lastModifiedBy>
  <dcterms:created xsi:type="dcterms:W3CDTF">2020-08-11T23:51:52Z</dcterms:created>
  <dcterms:modified xsi:type="dcterms:W3CDTF">2025-09-18T16:30:49Z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0x0101000756E07B8C6FDF4AA9C8148FCBB0BCEE</vt:lpwstr>
  </property>
</Properties>
</file>