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/>
  <xr:revisionPtr revIDLastSave="0" documentId="13_ncr:1_{1EDCFECB-F206-4E5F-96A4-AD685AF5628F}" xr6:coauthVersionLast="47" xr6:coauthVersionMax="47" xr10:uidLastSave="{00000000-0000-0000-0000-000000000000}"/>
  <bookViews>
    <workbookView xWindow="2580" yWindow="4305" windowWidth="24390" windowHeight="6945" xr2:uid="{00000000-000D-0000-FFFF-FFFF00000000}"/>
  </bookViews>
  <sheets>
    <sheet name="Pay Summary" sheetId="1" r:id="rId1"/>
    <sheet name="Summary" sheetId="2" r:id="rId2"/>
    <sheet name="blank" sheetId="3" r:id="rId3"/>
    <sheet name="lastname1,firstname1" sheetId="4" r:id="rId4"/>
    <sheet name="lastname2,firstname2" sheetId="5" r:id="rId5"/>
    <sheet name="lastname3,firstname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P4" i="2" l="1"/>
  <c r="L8" i="6"/>
  <c r="J8" i="6"/>
  <c r="M7" i="6"/>
  <c r="S7" i="6" s="1"/>
  <c r="L7" i="6"/>
  <c r="J7" i="6"/>
  <c r="L6" i="6"/>
  <c r="M6" i="6" s="1"/>
  <c r="S6" i="6" s="1"/>
  <c r="J6" i="6"/>
  <c r="L5" i="6"/>
  <c r="J5" i="6"/>
  <c r="L4" i="6"/>
  <c r="J4" i="6"/>
  <c r="M3" i="6"/>
  <c r="S3" i="6" s="1"/>
  <c r="L3" i="6"/>
  <c r="J3" i="6"/>
  <c r="BB2" i="6"/>
  <c r="BA2" i="6"/>
  <c r="AZ2" i="6"/>
  <c r="AY2" i="6"/>
  <c r="AX2" i="6"/>
  <c r="AW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R2" i="6"/>
  <c r="Q2" i="6"/>
  <c r="P2" i="6"/>
  <c r="O2" i="6"/>
  <c r="N2" i="6"/>
  <c r="K2" i="6"/>
  <c r="I2" i="6"/>
  <c r="L2" i="6" s="1"/>
  <c r="G2" i="6"/>
  <c r="F2" i="6"/>
  <c r="E2" i="6"/>
  <c r="D2" i="6"/>
  <c r="C2" i="6"/>
  <c r="L10" i="5"/>
  <c r="J10" i="5"/>
  <c r="M10" i="5" s="1"/>
  <c r="S10" i="5" s="1"/>
  <c r="L9" i="5"/>
  <c r="J9" i="5"/>
  <c r="L8" i="5"/>
  <c r="J8" i="5"/>
  <c r="L7" i="5"/>
  <c r="J7" i="5"/>
  <c r="S6" i="5"/>
  <c r="L6" i="5"/>
  <c r="M6" i="5" s="1"/>
  <c r="J6" i="5"/>
  <c r="L5" i="5"/>
  <c r="M5" i="5" s="1"/>
  <c r="S5" i="5" s="1"/>
  <c r="J5" i="5"/>
  <c r="L4" i="5"/>
  <c r="J4" i="5"/>
  <c r="L3" i="5"/>
  <c r="J3" i="5"/>
  <c r="BB2" i="5"/>
  <c r="BA2" i="5"/>
  <c r="AZ2" i="5"/>
  <c r="AY2" i="5"/>
  <c r="AX2" i="5"/>
  <c r="AW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R2" i="5"/>
  <c r="Q2" i="5"/>
  <c r="P2" i="5"/>
  <c r="O2" i="5"/>
  <c r="N2" i="5"/>
  <c r="K2" i="5"/>
  <c r="I2" i="5"/>
  <c r="L2" i="5" s="1"/>
  <c r="G2" i="5"/>
  <c r="F2" i="5"/>
  <c r="D2" i="5"/>
  <c r="C2" i="5"/>
  <c r="E2" i="5" s="1"/>
  <c r="L10" i="4"/>
  <c r="M10" i="4" s="1"/>
  <c r="S10" i="4" s="1"/>
  <c r="J10" i="4"/>
  <c r="L9" i="4"/>
  <c r="J9" i="4"/>
  <c r="L8" i="4"/>
  <c r="M8" i="4" s="1"/>
  <c r="S8" i="4" s="1"/>
  <c r="J8" i="4"/>
  <c r="L7" i="4"/>
  <c r="J7" i="4"/>
  <c r="L6" i="4"/>
  <c r="M6" i="4" s="1"/>
  <c r="S6" i="4" s="1"/>
  <c r="J6" i="4"/>
  <c r="L5" i="4"/>
  <c r="J5" i="4"/>
  <c r="S4" i="4"/>
  <c r="L4" i="4"/>
  <c r="M4" i="4" s="1"/>
  <c r="J4" i="4"/>
  <c r="L3" i="4"/>
  <c r="M3" i="4" s="1"/>
  <c r="J3" i="4"/>
  <c r="BB2" i="4"/>
  <c r="BA2" i="4"/>
  <c r="AZ2" i="4"/>
  <c r="AY2" i="4"/>
  <c r="AX2" i="4"/>
  <c r="AW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R2" i="4"/>
  <c r="Q2" i="4"/>
  <c r="P2" i="4"/>
  <c r="O2" i="4"/>
  <c r="N2" i="4"/>
  <c r="L2" i="4"/>
  <c r="K2" i="4"/>
  <c r="I2" i="4"/>
  <c r="G2" i="4"/>
  <c r="F2" i="4"/>
  <c r="C2" i="4"/>
  <c r="L137" i="3"/>
  <c r="M137" i="3" s="1"/>
  <c r="S137" i="3" s="1"/>
  <c r="J137" i="3"/>
  <c r="L136" i="3"/>
  <c r="J136" i="3"/>
  <c r="L135" i="3"/>
  <c r="M135" i="3" s="1"/>
  <c r="S135" i="3" s="1"/>
  <c r="J135" i="3"/>
  <c r="L134" i="3"/>
  <c r="J134" i="3"/>
  <c r="L133" i="3"/>
  <c r="M133" i="3" s="1"/>
  <c r="S133" i="3" s="1"/>
  <c r="J133" i="3"/>
  <c r="L132" i="3"/>
  <c r="J132" i="3"/>
  <c r="L131" i="3"/>
  <c r="J131" i="3"/>
  <c r="L130" i="3"/>
  <c r="J130" i="3"/>
  <c r="S129" i="3"/>
  <c r="L129" i="3"/>
  <c r="M129" i="3" s="1"/>
  <c r="J129" i="3"/>
  <c r="S128" i="3"/>
  <c r="L128" i="3"/>
  <c r="M128" i="3" s="1"/>
  <c r="J128" i="3"/>
  <c r="L127" i="3"/>
  <c r="J127" i="3"/>
  <c r="L126" i="3"/>
  <c r="J126" i="3"/>
  <c r="S125" i="3"/>
  <c r="L125" i="3"/>
  <c r="M125" i="3" s="1"/>
  <c r="J125" i="3"/>
  <c r="L124" i="3"/>
  <c r="M124" i="3" s="1"/>
  <c r="S124" i="3" s="1"/>
  <c r="J124" i="3"/>
  <c r="L123" i="3"/>
  <c r="J123" i="3"/>
  <c r="L122" i="3"/>
  <c r="J122" i="3"/>
  <c r="L121" i="3"/>
  <c r="M121" i="3" s="1"/>
  <c r="S121" i="3" s="1"/>
  <c r="J121" i="3"/>
  <c r="L120" i="3"/>
  <c r="J120" i="3"/>
  <c r="L119" i="3"/>
  <c r="M119" i="3" s="1"/>
  <c r="S119" i="3" s="1"/>
  <c r="J119" i="3"/>
  <c r="L118" i="3"/>
  <c r="J118" i="3"/>
  <c r="L117" i="3"/>
  <c r="M117" i="3" s="1"/>
  <c r="S117" i="3" s="1"/>
  <c r="J117" i="3"/>
  <c r="L116" i="3"/>
  <c r="J116" i="3"/>
  <c r="L115" i="3"/>
  <c r="J115" i="3"/>
  <c r="L114" i="3"/>
  <c r="J114" i="3"/>
  <c r="S113" i="3"/>
  <c r="L113" i="3"/>
  <c r="M113" i="3" s="1"/>
  <c r="J113" i="3"/>
  <c r="L112" i="3"/>
  <c r="M112" i="3" s="1"/>
  <c r="S112" i="3" s="1"/>
  <c r="J112" i="3"/>
  <c r="L111" i="3"/>
  <c r="M111" i="3" s="1"/>
  <c r="S111" i="3" s="1"/>
  <c r="J111" i="3"/>
  <c r="L110" i="3"/>
  <c r="J110" i="3"/>
  <c r="L109" i="3"/>
  <c r="M109" i="3" s="1"/>
  <c r="S109" i="3" s="1"/>
  <c r="J109" i="3"/>
  <c r="L108" i="3"/>
  <c r="J108" i="3"/>
  <c r="L107" i="3"/>
  <c r="J107" i="3"/>
  <c r="L106" i="3"/>
  <c r="J106" i="3"/>
  <c r="S105" i="3"/>
  <c r="L105" i="3"/>
  <c r="M105" i="3" s="1"/>
  <c r="J105" i="3"/>
  <c r="L104" i="3"/>
  <c r="J104" i="3"/>
  <c r="L103" i="3"/>
  <c r="M103" i="3" s="1"/>
  <c r="S103" i="3" s="1"/>
  <c r="J103" i="3"/>
  <c r="L102" i="3"/>
  <c r="J102" i="3"/>
  <c r="L101" i="3"/>
  <c r="M101" i="3" s="1"/>
  <c r="S101" i="3" s="1"/>
  <c r="J101" i="3"/>
  <c r="L100" i="3"/>
  <c r="J100" i="3"/>
  <c r="L99" i="3"/>
  <c r="J99" i="3"/>
  <c r="L98" i="3"/>
  <c r="J98" i="3"/>
  <c r="S97" i="3"/>
  <c r="L97" i="3"/>
  <c r="M97" i="3" s="1"/>
  <c r="J97" i="3"/>
  <c r="L96" i="3"/>
  <c r="M96" i="3" s="1"/>
  <c r="S96" i="3" s="1"/>
  <c r="J96" i="3"/>
  <c r="L95" i="3"/>
  <c r="J95" i="3"/>
  <c r="L94" i="3"/>
  <c r="J94" i="3"/>
  <c r="L93" i="3"/>
  <c r="M93" i="3" s="1"/>
  <c r="S93" i="3" s="1"/>
  <c r="J93" i="3"/>
  <c r="L92" i="3"/>
  <c r="J92" i="3"/>
  <c r="L91" i="3"/>
  <c r="J91" i="3"/>
  <c r="L90" i="3"/>
  <c r="J90" i="3"/>
  <c r="L89" i="3"/>
  <c r="M89" i="3" s="1"/>
  <c r="S89" i="3" s="1"/>
  <c r="J89" i="3"/>
  <c r="L88" i="3"/>
  <c r="M88" i="3" s="1"/>
  <c r="S88" i="3" s="1"/>
  <c r="J88" i="3"/>
  <c r="L87" i="3"/>
  <c r="M87" i="3" s="1"/>
  <c r="S87" i="3" s="1"/>
  <c r="J87" i="3"/>
  <c r="L86" i="3"/>
  <c r="J86" i="3"/>
  <c r="L85" i="3"/>
  <c r="M85" i="3" s="1"/>
  <c r="S85" i="3" s="1"/>
  <c r="J85" i="3"/>
  <c r="L84" i="3"/>
  <c r="J84" i="3"/>
  <c r="L83" i="3"/>
  <c r="M83" i="3" s="1"/>
  <c r="S83" i="3" s="1"/>
  <c r="J83" i="3"/>
  <c r="L82" i="3"/>
  <c r="J82" i="3"/>
  <c r="S81" i="3"/>
  <c r="L81" i="3"/>
  <c r="M81" i="3" s="1"/>
  <c r="J81" i="3"/>
  <c r="L80" i="3"/>
  <c r="M80" i="3" s="1"/>
  <c r="S80" i="3" s="1"/>
  <c r="J80" i="3"/>
  <c r="L79" i="3"/>
  <c r="J79" i="3"/>
  <c r="L78" i="3"/>
  <c r="J78" i="3"/>
  <c r="L77" i="3"/>
  <c r="M77" i="3" s="1"/>
  <c r="S77" i="3" s="1"/>
  <c r="J77" i="3"/>
  <c r="L76" i="3"/>
  <c r="J76" i="3"/>
  <c r="L75" i="3"/>
  <c r="J75" i="3"/>
  <c r="L74" i="3"/>
  <c r="J74" i="3"/>
  <c r="L73" i="3"/>
  <c r="M73" i="3" s="1"/>
  <c r="S73" i="3" s="1"/>
  <c r="J73" i="3"/>
  <c r="L72" i="3"/>
  <c r="J72" i="3"/>
  <c r="L71" i="3"/>
  <c r="M71" i="3" s="1"/>
  <c r="S71" i="3" s="1"/>
  <c r="J71" i="3"/>
  <c r="L70" i="3"/>
  <c r="J70" i="3"/>
  <c r="L69" i="3"/>
  <c r="M69" i="3" s="1"/>
  <c r="S69" i="3" s="1"/>
  <c r="J69" i="3"/>
  <c r="L68" i="3"/>
  <c r="J68" i="3"/>
  <c r="L67" i="3"/>
  <c r="J67" i="3"/>
  <c r="L66" i="3"/>
  <c r="J66" i="3"/>
  <c r="S65" i="3"/>
  <c r="L65" i="3"/>
  <c r="M65" i="3" s="1"/>
  <c r="J65" i="3"/>
  <c r="S64" i="3"/>
  <c r="L64" i="3"/>
  <c r="M64" i="3" s="1"/>
  <c r="J64" i="3"/>
  <c r="L63" i="3"/>
  <c r="J63" i="3"/>
  <c r="L62" i="3"/>
  <c r="J62" i="3"/>
  <c r="S61" i="3"/>
  <c r="L61" i="3"/>
  <c r="M61" i="3" s="1"/>
  <c r="J61" i="3"/>
  <c r="L60" i="3"/>
  <c r="M60" i="3" s="1"/>
  <c r="S60" i="3" s="1"/>
  <c r="J60" i="3"/>
  <c r="L59" i="3"/>
  <c r="J59" i="3"/>
  <c r="L58" i="3"/>
  <c r="J58" i="3"/>
  <c r="L57" i="3"/>
  <c r="M57" i="3" s="1"/>
  <c r="S57" i="3" s="1"/>
  <c r="J57" i="3"/>
  <c r="L56" i="3"/>
  <c r="J56" i="3"/>
  <c r="L55" i="3"/>
  <c r="M55" i="3" s="1"/>
  <c r="S55" i="3" s="1"/>
  <c r="J55" i="3"/>
  <c r="L54" i="3"/>
  <c r="J54" i="3"/>
  <c r="L53" i="3"/>
  <c r="M53" i="3" s="1"/>
  <c r="S53" i="3" s="1"/>
  <c r="J53" i="3"/>
  <c r="L52" i="3"/>
  <c r="J52" i="3"/>
  <c r="L51" i="3"/>
  <c r="J51" i="3"/>
  <c r="L50" i="3"/>
  <c r="J50" i="3"/>
  <c r="S49" i="3"/>
  <c r="L49" i="3"/>
  <c r="M49" i="3" s="1"/>
  <c r="J49" i="3"/>
  <c r="L48" i="3"/>
  <c r="M48" i="3" s="1"/>
  <c r="S48" i="3" s="1"/>
  <c r="J48" i="3"/>
  <c r="L47" i="3"/>
  <c r="M47" i="3" s="1"/>
  <c r="S47" i="3" s="1"/>
  <c r="J47" i="3"/>
  <c r="L46" i="3"/>
  <c r="J46" i="3"/>
  <c r="L45" i="3"/>
  <c r="M45" i="3" s="1"/>
  <c r="S45" i="3" s="1"/>
  <c r="J45" i="3"/>
  <c r="L44" i="3"/>
  <c r="J44" i="3"/>
  <c r="L43" i="3"/>
  <c r="J43" i="3"/>
  <c r="L42" i="3"/>
  <c r="J42" i="3"/>
  <c r="S41" i="3"/>
  <c r="L41" i="3"/>
  <c r="M41" i="3" s="1"/>
  <c r="J41" i="3"/>
  <c r="L40" i="3"/>
  <c r="J40" i="3"/>
  <c r="L39" i="3"/>
  <c r="M39" i="3" s="1"/>
  <c r="S39" i="3" s="1"/>
  <c r="J39" i="3"/>
  <c r="L38" i="3"/>
  <c r="J38" i="3"/>
  <c r="L37" i="3"/>
  <c r="M37" i="3" s="1"/>
  <c r="S37" i="3" s="1"/>
  <c r="J37" i="3"/>
  <c r="L36" i="3"/>
  <c r="J36" i="3"/>
  <c r="L35" i="3"/>
  <c r="J35" i="3"/>
  <c r="L34" i="3"/>
  <c r="J34" i="3"/>
  <c r="S33" i="3"/>
  <c r="L33" i="3"/>
  <c r="M33" i="3" s="1"/>
  <c r="J33" i="3"/>
  <c r="L32" i="3"/>
  <c r="M32" i="3" s="1"/>
  <c r="S32" i="3" s="1"/>
  <c r="J32" i="3"/>
  <c r="L31" i="3"/>
  <c r="J31" i="3"/>
  <c r="L30" i="3"/>
  <c r="J30" i="3"/>
  <c r="L29" i="3"/>
  <c r="M29" i="3" s="1"/>
  <c r="S29" i="3" s="1"/>
  <c r="J29" i="3"/>
  <c r="L28" i="3"/>
  <c r="J28" i="3"/>
  <c r="L27" i="3"/>
  <c r="J27" i="3"/>
  <c r="L26" i="3"/>
  <c r="J26" i="3"/>
  <c r="L25" i="3"/>
  <c r="J25" i="3"/>
  <c r="L24" i="3"/>
  <c r="M24" i="3" s="1"/>
  <c r="S24" i="3" s="1"/>
  <c r="J24" i="3"/>
  <c r="L23" i="3"/>
  <c r="J23" i="3"/>
  <c r="L22" i="3"/>
  <c r="M22" i="3" s="1"/>
  <c r="S22" i="3" s="1"/>
  <c r="J22" i="3"/>
  <c r="L21" i="3"/>
  <c r="J21" i="3"/>
  <c r="L20" i="3"/>
  <c r="M20" i="3" s="1"/>
  <c r="S20" i="3" s="1"/>
  <c r="J20" i="3"/>
  <c r="L19" i="3"/>
  <c r="M19" i="3" s="1"/>
  <c r="S19" i="3" s="1"/>
  <c r="J19" i="3"/>
  <c r="L18" i="3"/>
  <c r="M18" i="3" s="1"/>
  <c r="S18" i="3" s="1"/>
  <c r="J18" i="3"/>
  <c r="M17" i="3"/>
  <c r="S17" i="3" s="1"/>
  <c r="L17" i="3"/>
  <c r="J17" i="3"/>
  <c r="L16" i="3"/>
  <c r="M16" i="3" s="1"/>
  <c r="S16" i="3" s="1"/>
  <c r="J16" i="3"/>
  <c r="L15" i="3"/>
  <c r="M15" i="3" s="1"/>
  <c r="S15" i="3" s="1"/>
  <c r="J15" i="3"/>
  <c r="L14" i="3"/>
  <c r="M14" i="3" s="1"/>
  <c r="S14" i="3" s="1"/>
  <c r="J14" i="3"/>
  <c r="M13" i="3"/>
  <c r="S13" i="3" s="1"/>
  <c r="L13" i="3"/>
  <c r="J13" i="3"/>
  <c r="L12" i="3"/>
  <c r="M12" i="3" s="1"/>
  <c r="S12" i="3" s="1"/>
  <c r="J12" i="3"/>
  <c r="L11" i="3"/>
  <c r="M11" i="3" s="1"/>
  <c r="S11" i="3" s="1"/>
  <c r="J11" i="3"/>
  <c r="L10" i="3"/>
  <c r="M10" i="3" s="1"/>
  <c r="S10" i="3" s="1"/>
  <c r="J10" i="3"/>
  <c r="M9" i="3"/>
  <c r="S9" i="3" s="1"/>
  <c r="L9" i="3"/>
  <c r="J9" i="3"/>
  <c r="L8" i="3"/>
  <c r="M8" i="3" s="1"/>
  <c r="S8" i="3" s="1"/>
  <c r="J8" i="3"/>
  <c r="L7" i="3"/>
  <c r="M7" i="3" s="1"/>
  <c r="S7" i="3" s="1"/>
  <c r="J7" i="3"/>
  <c r="L6" i="3"/>
  <c r="M6" i="3" s="1"/>
  <c r="S6" i="3" s="1"/>
  <c r="J6" i="3"/>
  <c r="M5" i="3"/>
  <c r="S5" i="3" s="1"/>
  <c r="L5" i="3"/>
  <c r="J5" i="3"/>
  <c r="L4" i="3"/>
  <c r="M4" i="3" s="1"/>
  <c r="S4" i="3" s="1"/>
  <c r="J4" i="3"/>
  <c r="L3" i="3"/>
  <c r="M3" i="3" s="1"/>
  <c r="J3" i="3"/>
  <c r="J2" i="3" s="1"/>
  <c r="BB2" i="3"/>
  <c r="BA2" i="3"/>
  <c r="AZ2" i="3"/>
  <c r="AY2" i="3"/>
  <c r="AX2" i="3"/>
  <c r="AW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R2" i="3"/>
  <c r="Q2" i="3"/>
  <c r="P2" i="3"/>
  <c r="O2" i="3"/>
  <c r="N2" i="3"/>
  <c r="L2" i="3"/>
  <c r="K2" i="3"/>
  <c r="I2" i="3"/>
  <c r="G2" i="3"/>
  <c r="F2" i="3"/>
  <c r="C2" i="3"/>
  <c r="E2" i="3" s="1"/>
  <c r="N3" i="2"/>
  <c r="M3" i="2"/>
  <c r="G3" i="2"/>
  <c r="F3" i="2"/>
  <c r="N4" i="2"/>
  <c r="M4" i="2"/>
  <c r="G4" i="2"/>
  <c r="F4" i="2"/>
  <c r="N5" i="2"/>
  <c r="M5" i="2"/>
  <c r="O5" i="2" s="1"/>
  <c r="U5" i="2" s="1"/>
  <c r="G5" i="2"/>
  <c r="F5" i="2"/>
  <c r="AX2" i="2"/>
  <c r="AW2" i="2"/>
  <c r="AV2" i="2"/>
  <c r="AU2" i="2"/>
  <c r="AT2" i="2"/>
  <c r="AS2" i="2"/>
  <c r="AR2" i="2"/>
  <c r="AQ2" i="2"/>
  <c r="AP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Y2" i="2"/>
  <c r="X2" i="2"/>
  <c r="T2" i="2"/>
  <c r="S2" i="2"/>
  <c r="R2" i="2"/>
  <c r="Q2" i="2"/>
  <c r="P2" i="2"/>
  <c r="K2" i="2"/>
  <c r="E2" i="2"/>
  <c r="C5" i="1"/>
  <c r="A5" i="1"/>
  <c r="C4" i="1"/>
  <c r="A4" i="1"/>
  <c r="C3" i="1"/>
  <c r="A3" i="1"/>
  <c r="G2" i="2" l="1"/>
  <c r="L5" i="2"/>
  <c r="C2" i="1"/>
  <c r="L3" i="2"/>
  <c r="O3" i="2" s="1"/>
  <c r="U3" i="2" s="1"/>
  <c r="D3" i="2" s="1"/>
  <c r="F2" i="2"/>
  <c r="S3" i="3"/>
  <c r="W5" i="2"/>
  <c r="M40" i="3"/>
  <c r="S40" i="3" s="1"/>
  <c r="M76" i="3"/>
  <c r="S76" i="3" s="1"/>
  <c r="M104" i="3"/>
  <c r="S104" i="3" s="1"/>
  <c r="S3" i="4"/>
  <c r="D2" i="3"/>
  <c r="M25" i="3"/>
  <c r="S25" i="3" s="1"/>
  <c r="M28" i="3"/>
  <c r="S28" i="3" s="1"/>
  <c r="M51" i="3"/>
  <c r="S51" i="3" s="1"/>
  <c r="M56" i="3"/>
  <c r="S56" i="3" s="1"/>
  <c r="M79" i="3"/>
  <c r="S79" i="3" s="1"/>
  <c r="M92" i="3"/>
  <c r="S92" i="3" s="1"/>
  <c r="M115" i="3"/>
  <c r="S115" i="3" s="1"/>
  <c r="M120" i="3"/>
  <c r="S120" i="3" s="1"/>
  <c r="M5" i="6"/>
  <c r="S5" i="6" s="1"/>
  <c r="L4" i="2"/>
  <c r="O4" i="2" s="1"/>
  <c r="U4" i="2" s="1"/>
  <c r="B4" i="1" s="1"/>
  <c r="M21" i="3"/>
  <c r="S21" i="3" s="1"/>
  <c r="M31" i="3"/>
  <c r="S31" i="3" s="1"/>
  <c r="M44" i="3"/>
  <c r="S44" i="3" s="1"/>
  <c r="M67" i="3"/>
  <c r="S67" i="3" s="1"/>
  <c r="M72" i="3"/>
  <c r="S72" i="3" s="1"/>
  <c r="M95" i="3"/>
  <c r="S95" i="3" s="1"/>
  <c r="M108" i="3"/>
  <c r="S108" i="3" s="1"/>
  <c r="M131" i="3"/>
  <c r="S131" i="3" s="1"/>
  <c r="M136" i="3"/>
  <c r="S136" i="3" s="1"/>
  <c r="J2" i="5"/>
  <c r="M4" i="5"/>
  <c r="S4" i="5" s="1"/>
  <c r="M63" i="3"/>
  <c r="S63" i="3" s="1"/>
  <c r="M99" i="3"/>
  <c r="S99" i="3" s="1"/>
  <c r="M35" i="3"/>
  <c r="S35" i="3" s="1"/>
  <c r="M127" i="3"/>
  <c r="S127" i="3" s="1"/>
  <c r="M8" i="5"/>
  <c r="S8" i="5" s="1"/>
  <c r="M23" i="3"/>
  <c r="S23" i="3" s="1"/>
  <c r="M27" i="3"/>
  <c r="S27" i="3" s="1"/>
  <c r="M36" i="3"/>
  <c r="S36" i="3" s="1"/>
  <c r="M43" i="3"/>
  <c r="S43" i="3" s="1"/>
  <c r="M52" i="3"/>
  <c r="S52" i="3" s="1"/>
  <c r="M59" i="3"/>
  <c r="S59" i="3" s="1"/>
  <c r="M68" i="3"/>
  <c r="S68" i="3" s="1"/>
  <c r="M75" i="3"/>
  <c r="S75" i="3" s="1"/>
  <c r="M84" i="3"/>
  <c r="S84" i="3" s="1"/>
  <c r="M91" i="3"/>
  <c r="S91" i="3" s="1"/>
  <c r="M100" i="3"/>
  <c r="S100" i="3" s="1"/>
  <c r="M107" i="3"/>
  <c r="S107" i="3" s="1"/>
  <c r="M116" i="3"/>
  <c r="S116" i="3" s="1"/>
  <c r="M123" i="3"/>
  <c r="S123" i="3" s="1"/>
  <c r="M132" i="3"/>
  <c r="S132" i="3" s="1"/>
  <c r="E2" i="4"/>
  <c r="D2" i="4"/>
  <c r="J2" i="4"/>
  <c r="M7" i="4"/>
  <c r="S7" i="4" s="1"/>
  <c r="M9" i="5"/>
  <c r="S9" i="5" s="1"/>
  <c r="J2" i="6"/>
  <c r="M8" i="6"/>
  <c r="S8" i="6" s="1"/>
  <c r="M26" i="3"/>
  <c r="S26" i="3" s="1"/>
  <c r="M30" i="3"/>
  <c r="S30" i="3" s="1"/>
  <c r="M34" i="3"/>
  <c r="S34" i="3" s="1"/>
  <c r="M38" i="3"/>
  <c r="S38" i="3" s="1"/>
  <c r="M42" i="3"/>
  <c r="S42" i="3" s="1"/>
  <c r="M46" i="3"/>
  <c r="S46" i="3" s="1"/>
  <c r="M50" i="3"/>
  <c r="S50" i="3" s="1"/>
  <c r="M54" i="3"/>
  <c r="S54" i="3" s="1"/>
  <c r="M58" i="3"/>
  <c r="S58" i="3" s="1"/>
  <c r="M62" i="3"/>
  <c r="S62" i="3" s="1"/>
  <c r="M66" i="3"/>
  <c r="S66" i="3" s="1"/>
  <c r="M70" i="3"/>
  <c r="S70" i="3" s="1"/>
  <c r="M74" i="3"/>
  <c r="S74" i="3" s="1"/>
  <c r="M78" i="3"/>
  <c r="S78" i="3" s="1"/>
  <c r="M82" i="3"/>
  <c r="S82" i="3" s="1"/>
  <c r="M86" i="3"/>
  <c r="S86" i="3" s="1"/>
  <c r="M90" i="3"/>
  <c r="S90" i="3" s="1"/>
  <c r="M94" i="3"/>
  <c r="S94" i="3" s="1"/>
  <c r="M98" i="3"/>
  <c r="S98" i="3" s="1"/>
  <c r="M102" i="3"/>
  <c r="S102" i="3" s="1"/>
  <c r="M106" i="3"/>
  <c r="S106" i="3" s="1"/>
  <c r="M110" i="3"/>
  <c r="S110" i="3" s="1"/>
  <c r="M114" i="3"/>
  <c r="S114" i="3" s="1"/>
  <c r="M118" i="3"/>
  <c r="S118" i="3" s="1"/>
  <c r="M122" i="3"/>
  <c r="S122" i="3" s="1"/>
  <c r="M126" i="3"/>
  <c r="S126" i="3" s="1"/>
  <c r="M130" i="3"/>
  <c r="S130" i="3" s="1"/>
  <c r="M134" i="3"/>
  <c r="S134" i="3" s="1"/>
  <c r="M5" i="4"/>
  <c r="S5" i="4" s="1"/>
  <c r="M9" i="4"/>
  <c r="S9" i="4" s="1"/>
  <c r="M3" i="5"/>
  <c r="M7" i="5"/>
  <c r="S7" i="5" s="1"/>
  <c r="M4" i="6"/>
  <c r="W3" i="2" l="1"/>
  <c r="W4" i="2"/>
  <c r="D4" i="1" s="1"/>
  <c r="D4" i="2"/>
  <c r="M2" i="4"/>
  <c r="S2" i="3"/>
  <c r="S4" i="6"/>
  <c r="S2" i="6" s="1"/>
  <c r="M2" i="6"/>
  <c r="B5" i="1"/>
  <c r="D5" i="1"/>
  <c r="O2" i="2"/>
  <c r="L2" i="2"/>
  <c r="M2" i="5"/>
  <c r="S3" i="5"/>
  <c r="S2" i="5" s="1"/>
  <c r="S2" i="4"/>
  <c r="M2" i="3"/>
  <c r="B3" i="1"/>
  <c r="U2" i="2"/>
  <c r="D3" i="1" l="1"/>
  <c r="B2" i="1"/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5" authorId="0" shapeId="0" xr:uid="{A8C6922F-7B3E-4273-AED4-FDAC549D3B7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08/18 247 - shows as Keith - 205 stops moved to Sam
08/18 Sharita login is for Keith, moving 78 stops to Keith</t>
        </r>
      </text>
    </comment>
  </commentList>
</comments>
</file>

<file path=xl/sharedStrings.xml><?xml version="1.0" encoding="utf-8"?>
<sst xmlns="http://schemas.openxmlformats.org/spreadsheetml/2006/main" count="913" uniqueCount="96">
  <si>
    <t>Name</t>
  </si>
  <si>
    <t>ActualPay</t>
  </si>
  <si>
    <t>DiscretionaryBonus</t>
  </si>
  <si>
    <t>FinalPay</t>
  </si>
  <si>
    <t>TOTAL</t>
  </si>
  <si>
    <t>PayType</t>
  </si>
  <si>
    <t>HourlyRate</t>
  </si>
  <si>
    <t>EffectiveHourlyRate</t>
  </si>
  <si>
    <t>OnDutyHours</t>
  </si>
  <si>
    <t>RegularHours</t>
  </si>
  <si>
    <t>OTHours</t>
  </si>
  <si>
    <t>DailyRate</t>
  </si>
  <si>
    <t>NumDays</t>
  </si>
  <si>
    <t>StopRate</t>
  </si>
  <si>
    <t>AllStops</t>
  </si>
  <si>
    <t>HourlyPay</t>
  </si>
  <si>
    <t>DailyPay</t>
  </si>
  <si>
    <t>StopPay</t>
  </si>
  <si>
    <t>Pay</t>
  </si>
  <si>
    <t>Bonus1</t>
  </si>
  <si>
    <t>Bonus2</t>
  </si>
  <si>
    <t>Bonus3</t>
  </si>
  <si>
    <t>Bonus4</t>
  </si>
  <si>
    <t>Bonus5</t>
  </si>
  <si>
    <t>VScanPkgs</t>
  </si>
  <si>
    <t>DelStps</t>
  </si>
  <si>
    <t>PUStps</t>
  </si>
  <si>
    <t>DIFF</t>
  </si>
  <si>
    <t>ActDelStps</t>
  </si>
  <si>
    <t>ActDelPkgs</t>
  </si>
  <si>
    <t>ActPUStps</t>
  </si>
  <si>
    <t>ActPUPkgs</t>
  </si>
  <si>
    <t>ILSImpactPkgs</t>
  </si>
  <si>
    <t>NondelvdStps</t>
  </si>
  <si>
    <t>Code85</t>
  </si>
  <si>
    <t>AllStatusCodePkgs</t>
  </si>
  <si>
    <t>PLML</t>
  </si>
  <si>
    <t>DNA</t>
  </si>
  <si>
    <t>SndAgn</t>
  </si>
  <si>
    <t>Excs</t>
  </si>
  <si>
    <t>VSAvsSTARDIFF</t>
  </si>
  <si>
    <t>Miles</t>
  </si>
  <si>
    <t>OnRoadHours</t>
  </si>
  <si>
    <t>PotDOTHrsViols</t>
  </si>
  <si>
    <t>PotMissPUs</t>
  </si>
  <si>
    <t>ELPUs</t>
  </si>
  <si>
    <t>ReqSig</t>
  </si>
  <si>
    <t>DateCertain</t>
  </si>
  <si>
    <t>Evening</t>
  </si>
  <si>
    <t>Appt</t>
  </si>
  <si>
    <t>TOTALS</t>
  </si>
  <si>
    <t/>
  </si>
  <si>
    <t>daily</t>
  </si>
  <si>
    <t>Date</t>
  </si>
  <si>
    <t>WAName</t>
  </si>
  <si>
    <t>SvcAreaNumber</t>
  </si>
  <si>
    <t>VehicleNumber</t>
  </si>
  <si>
    <t>DriverHelperName</t>
  </si>
  <si>
    <t>WANumber</t>
  </si>
  <si>
    <t>MDSG</t>
  </si>
  <si>
    <t>DST</t>
  </si>
  <si>
    <t>Total</t>
  </si>
  <si>
    <t>SHRI 11</t>
  </si>
  <si>
    <t>KSV 38</t>
  </si>
  <si>
    <t>KSV 12</t>
  </si>
  <si>
    <t>KSV 22</t>
  </si>
  <si>
    <t>KSV 39</t>
  </si>
  <si>
    <t>KSV 40</t>
  </si>
  <si>
    <t>KSV 41</t>
  </si>
  <si>
    <t>KSV 42</t>
  </si>
  <si>
    <t>KSV 19</t>
  </si>
  <si>
    <t>KSV 20</t>
  </si>
  <si>
    <t>KSV 15</t>
  </si>
  <si>
    <t>KSV 16</t>
  </si>
  <si>
    <t>KSV 17</t>
  </si>
  <si>
    <t>KSV 18</t>
  </si>
  <si>
    <t>KSV 8519</t>
  </si>
  <si>
    <t>KSV 29</t>
  </si>
  <si>
    <t>KSV 32</t>
  </si>
  <si>
    <t>KSV 37</t>
  </si>
  <si>
    <t>KSV 33</t>
  </si>
  <si>
    <t>KSV 34</t>
  </si>
  <si>
    <t>KSV 35</t>
  </si>
  <si>
    <t>KSV 36</t>
  </si>
  <si>
    <t>KSV 30</t>
  </si>
  <si>
    <t>RICHARDS,FRANKLIN</t>
  </si>
  <si>
    <t>KSV 21</t>
  </si>
  <si>
    <t>KSV 2</t>
  </si>
  <si>
    <t>KSV 7</t>
  </si>
  <si>
    <t>CRUZ,SAMUEL</t>
  </si>
  <si>
    <t>KSV 8</t>
  </si>
  <si>
    <t>GRANIZO,ANDREW</t>
  </si>
  <si>
    <t>KSV 3</t>
  </si>
  <si>
    <t>lastname1,firstname1</t>
  </si>
  <si>
    <t>lastname2,firstname2</t>
  </si>
  <si>
    <t>lastname3,firstname3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</si>
</sst>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A9694"/>
      </patternFill>
    </fill>
    <fill>
      <patternFill patternType="solid">
        <fgColor rgb="FFB7DE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/>
    <xf numFmtId="0" fontId="1" fillId="4" borderId="0" xfId="0" applyFont="1" applyFill="1"/>
    <xf numFmtId="164" fontId="1" fillId="4" borderId="0" xfId="0" applyNumberFormat="1" applyFont="1" applyFill="1"/>
    <xf numFmtId="16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C0000"/>
  </sheetPr>
  <dimension ref="A1:D5"/>
  <sheetViews>
    <sheetView tabSelected="1" workbookViewId="0">
      <selection activeCell="D4" sqref="D4"/>
    </sheetView>
  </sheetViews>
  <sheetFormatPr defaultRowHeight="15" x14ac:dyDescent="0.25"/>
  <cols>
    <col min="1" max="1" width="26.140625" bestFit="1" customWidth="1"/>
    <col min="2" max="2" width="9.7109375" style="1" bestFit="1" customWidth="1"/>
    <col min="3" max="3" width="18.42578125" style="1" bestFit="1" customWidth="1"/>
    <col min="4" max="4" width="8.5703125" style="1" bestFit="1" customWidth="1"/>
  </cols>
  <sheetData>
    <row r="1" spans="1:4" x14ac:dyDescent="0.25">
      <c r="A1" s="2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4" t="s">
        <v>4</v>
      </c>
      <c r="B2" s="5">
        <f>SUM(B3:B5)</f>
        <v>2114</v>
      </c>
      <c r="C2" s="5">
        <f>SUM(C3:C5)</f>
        <v>0</v>
      </c>
      <c r="D2" s="5">
        <f>SUM(D3:D5)</f>
        <v>2114</v>
      </c>
    </row>
    <row r="3" spans="1:4" x14ac:dyDescent="0.25">
      <c r="A3" s="6" t="str">
        <f>Summary!A3</f>
        <v>lastname1,firstname1</v>
      </c>
      <c r="B3" s="7">
        <f>Summary!U3</f>
        <v>996</v>
      </c>
      <c r="C3" s="7">
        <f>Summary!V3</f>
        <v>0</v>
      </c>
      <c r="D3" s="7">
        <f>Summary!W3</f>
        <v>996</v>
      </c>
    </row>
    <row r="4" spans="1:4" x14ac:dyDescent="0.25">
      <c r="A4" s="6" t="str">
        <f>Summary!A4</f>
        <v>lastname2,firstname2</v>
      </c>
      <c r="B4" s="7">
        <f>Summary!U4</f>
        <v>218</v>
      </c>
      <c r="C4" s="7">
        <f>Summary!V4</f>
        <v>0</v>
      </c>
      <c r="D4" s="7">
        <f>Summary!W4</f>
        <v>218</v>
      </c>
    </row>
    <row r="5" spans="1:4" x14ac:dyDescent="0.25">
      <c r="A5" s="6" t="str">
        <f>Summary!A5</f>
        <v>lastname3,firstname3</v>
      </c>
      <c r="B5" s="7">
        <f>Summary!U5</f>
        <v>900</v>
      </c>
      <c r="C5" s="7">
        <f>Summary!V5</f>
        <v>0</v>
      </c>
      <c r="D5" s="7">
        <f>Summary!W5</f>
        <v>900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C0000"/>
  </sheetPr>
  <dimension ref="A1:AX5"/>
  <sheetViews>
    <sheetView topLeftCell="D1" workbookViewId="0">
      <selection activeCell="D3" sqref="D3"/>
    </sheetView>
  </sheetViews>
  <sheetFormatPr defaultRowHeight="15" x14ac:dyDescent="0.25"/>
  <cols>
    <col min="1" max="1" width="26.140625" bestFit="1" customWidth="1"/>
    <col min="2" max="2" width="8.42578125" bestFit="1" customWidth="1"/>
    <col min="3" max="3" width="10.85546875" style="1" bestFit="1" customWidth="1"/>
    <col min="4" max="4" width="19" style="1" customWidth="1"/>
    <col min="5" max="6" width="12.85546875" style="1" bestFit="1" customWidth="1"/>
    <col min="7" max="7" width="8.5703125" style="1" bestFit="1" customWidth="1"/>
    <col min="8" max="9" width="9.42578125" style="1" bestFit="1" customWidth="1"/>
    <col min="10" max="10" width="9" style="1" customWidth="1"/>
    <col min="11" max="11" width="8.28515625" bestFit="1" customWidth="1"/>
    <col min="12" max="12" width="10" style="1" bestFit="1" customWidth="1"/>
    <col min="13" max="13" width="8.5703125" style="1" bestFit="1" customWidth="1"/>
    <col min="14" max="14" width="8.140625" style="1" bestFit="1" customWidth="1"/>
    <col min="15" max="15" width="8.5703125" style="1" bestFit="1" customWidth="1"/>
    <col min="16" max="20" width="7.42578125" style="1" bestFit="1" customWidth="1"/>
    <col min="21" max="21" width="9.7109375" style="1" bestFit="1" customWidth="1"/>
    <col min="22" max="22" width="18.42578125" style="1" bestFit="1" customWidth="1"/>
    <col min="23" max="23" width="8.42578125" style="1" bestFit="1" customWidth="1"/>
    <col min="24" max="24" width="10.28515625" style="1" bestFit="1" customWidth="1"/>
    <col min="25" max="25" width="7.7109375" style="1" bestFit="1" customWidth="1"/>
    <col min="26" max="26" width="7.28515625" bestFit="1" customWidth="1"/>
    <col min="27" max="27" width="5.7109375" bestFit="1" customWidth="1"/>
    <col min="28" max="28" width="10.5703125" bestFit="1" customWidth="1"/>
    <col min="29" max="29" width="10.85546875" bestFit="1" customWidth="1"/>
    <col min="30" max="30" width="10.140625" bestFit="1" customWidth="1"/>
    <col min="31" max="31" width="10.42578125" bestFit="1" customWidth="1"/>
    <col min="32" max="33" width="13.5703125" bestFit="1" customWidth="1"/>
    <col min="34" max="34" width="7.5703125" bestFit="1" customWidth="1"/>
    <col min="35" max="35" width="17.7109375" bestFit="1" customWidth="1"/>
    <col min="36" max="36" width="5.7109375" bestFit="1" customWidth="1"/>
    <col min="37" max="37" width="5" bestFit="1" customWidth="1"/>
    <col min="38" max="38" width="7.7109375" bestFit="1" customWidth="1"/>
    <col min="39" max="39" width="4.7109375" bestFit="1" customWidth="1"/>
    <col min="40" max="40" width="14.85546875" bestFit="1" customWidth="1"/>
    <col min="41" max="41" width="8" bestFit="1" customWidth="1"/>
    <col min="42" max="42" width="13.28515625" style="1" bestFit="1" customWidth="1"/>
    <col min="43" max="43" width="12.85546875" style="1" bestFit="1" customWidth="1"/>
    <col min="44" max="44" width="15.140625" style="1" bestFit="1" customWidth="1"/>
    <col min="45" max="45" width="11.5703125" style="1" bestFit="1" customWidth="1"/>
    <col min="46" max="46" width="6.28515625" style="1" bestFit="1" customWidth="1"/>
    <col min="47" max="47" width="7" style="1" bestFit="1" customWidth="1"/>
    <col min="48" max="48" width="11.5703125" style="1" bestFit="1" customWidth="1"/>
    <col min="49" max="49" width="8" style="1" bestFit="1" customWidth="1"/>
    <col min="50" max="50" width="5.28515625" style="1" bestFit="1" customWidth="1"/>
  </cols>
  <sheetData>
    <row r="1" spans="1:50" x14ac:dyDescent="0.25">
      <c r="A1" s="2" t="s">
        <v>0</v>
      </c>
      <c r="B1" s="2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2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1</v>
      </c>
      <c r="V1" s="3" t="s">
        <v>2</v>
      </c>
      <c r="W1" s="3" t="s">
        <v>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3" t="s">
        <v>42</v>
      </c>
      <c r="AQ1" s="3" t="s">
        <v>8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 spans="1:50" x14ac:dyDescent="0.25">
      <c r="A2" s="4" t="s">
        <v>50</v>
      </c>
      <c r="B2" s="4"/>
      <c r="C2" s="5"/>
      <c r="D2" s="5"/>
      <c r="E2" s="5">
        <f>SUM(E3:E5)</f>
        <v>62.17</v>
      </c>
      <c r="F2" s="5">
        <f>SUM(F3:F5)</f>
        <v>62.17</v>
      </c>
      <c r="G2" s="5">
        <f>SUM(G3:G5)</f>
        <v>0</v>
      </c>
      <c r="H2" s="5"/>
      <c r="I2" s="5"/>
      <c r="J2" s="5"/>
      <c r="K2" s="4">
        <f>SUM(K3:K5)</f>
        <v>1024</v>
      </c>
      <c r="L2" s="5">
        <f>SUM(L3:L5)</f>
        <v>683.86999999999989</v>
      </c>
      <c r="M2" s="5"/>
      <c r="N2" s="5"/>
      <c r="O2" s="5">
        <f>SUM(O3:O5)</f>
        <v>2059.5</v>
      </c>
      <c r="P2" s="5">
        <f>SUM(P3:P5)</f>
        <v>54.5</v>
      </c>
      <c r="Q2" s="5">
        <f>SUM(Q3:Q5)</f>
        <v>0</v>
      </c>
      <c r="R2" s="5">
        <f>SUM(R3:R5)</f>
        <v>0</v>
      </c>
      <c r="S2" s="5">
        <f>SUM(S3:S5)</f>
        <v>0</v>
      </c>
      <c r="T2" s="5">
        <f>SUM(T3:T5)</f>
        <v>0</v>
      </c>
      <c r="U2" s="5">
        <f>SUM(U3:U5)</f>
        <v>2114</v>
      </c>
      <c r="V2" s="5"/>
      <c r="W2" s="5"/>
      <c r="X2" s="4">
        <f>SUM(X3:X5)</f>
        <v>1604</v>
      </c>
      <c r="Y2" s="4">
        <f>SUM(Y3:Y5)</f>
        <v>1292</v>
      </c>
      <c r="Z2" s="4"/>
      <c r="AA2" s="4">
        <f>SUM(AA3:AA5)</f>
        <v>-105</v>
      </c>
      <c r="AB2" s="4">
        <f>SUM(AB3:AB5)</f>
        <v>1142</v>
      </c>
      <c r="AC2" s="4">
        <f>SUM(AC3:AC5)</f>
        <v>1308</v>
      </c>
      <c r="AD2" s="4">
        <f>SUM(AD3:AD5)</f>
        <v>9</v>
      </c>
      <c r="AE2" s="4">
        <f>SUM(AE3:AE5)</f>
        <v>144</v>
      </c>
      <c r="AF2" s="4">
        <f>SUM(AF3:AF5)</f>
        <v>6</v>
      </c>
      <c r="AG2" s="4">
        <f>SUM(AG3:AG5)</f>
        <v>0</v>
      </c>
      <c r="AH2" s="4">
        <f>SUM(AH3:AH5)</f>
        <v>2</v>
      </c>
      <c r="AI2" s="4">
        <f>SUM(AI3:AI5)</f>
        <v>45</v>
      </c>
      <c r="AJ2" s="4">
        <f>SUM(AJ3:AJ5)</f>
        <v>5</v>
      </c>
      <c r="AK2" s="4">
        <f>SUM(AK3:AK5)</f>
        <v>3</v>
      </c>
      <c r="AL2" s="4">
        <f>SUM(AL3:AL5)</f>
        <v>1</v>
      </c>
      <c r="AM2" s="4">
        <f>SUM(AM3:AM5)</f>
        <v>37</v>
      </c>
      <c r="AN2" s="4">
        <f>SUM(AN3:AN5)</f>
        <v>41</v>
      </c>
      <c r="AO2" s="4"/>
      <c r="AP2" s="5">
        <f>SUM(AP3:AP5)</f>
        <v>43.33</v>
      </c>
      <c r="AQ2" s="5">
        <f>SUM(AQ3:AQ5)</f>
        <v>62.17</v>
      </c>
      <c r="AR2" s="4" t="b">
        <f>ISNUMBER(SEARCH("Y",AR3:AR5))</f>
        <v>0</v>
      </c>
      <c r="AS2" s="4">
        <f>SUM(AS3:AS5)</f>
        <v>0</v>
      </c>
      <c r="AT2" s="4">
        <f>SUM(AT3:AT5)</f>
        <v>0</v>
      </c>
      <c r="AU2" s="4">
        <f>SUM(AU3:AU5)</f>
        <v>29</v>
      </c>
      <c r="AV2" s="4">
        <f>SUM(AV3:AV5)</f>
        <v>0</v>
      </c>
      <c r="AW2" s="4">
        <f>SUM(AW3:AW5)</f>
        <v>0</v>
      </c>
      <c r="AX2" s="4">
        <f>SUM(AX3:AX5)</f>
        <v>0</v>
      </c>
    </row>
    <row r="3" spans="1:50" x14ac:dyDescent="0.25">
      <c r="A3" s="6" t="s">
        <v>93</v>
      </c>
      <c r="B3" s="6" t="s">
        <v>51</v>
      </c>
      <c r="C3" s="7">
        <v>11</v>
      </c>
      <c r="D3" s="7">
        <f t="shared" ref="D3:D4" si="0">IF(E3 &gt; 40, U3/(1.5*E3 - 20), U3/E3)</f>
        <v>31.953801732435032</v>
      </c>
      <c r="E3" s="7">
        <v>31.17</v>
      </c>
      <c r="F3" s="7">
        <f t="shared" ref="F3:F5" si="1">IF(E3 &gt; 40, 40, E3)</f>
        <v>31.17</v>
      </c>
      <c r="G3" s="7">
        <f t="shared" ref="G3:G5" si="2">IF(E3 &gt; 40, E3 - 40, 0)</f>
        <v>0</v>
      </c>
      <c r="H3" s="7">
        <v>0</v>
      </c>
      <c r="I3" s="7">
        <v>5</v>
      </c>
      <c r="J3" s="7">
        <v>1.5</v>
      </c>
      <c r="K3" s="6">
        <v>664</v>
      </c>
      <c r="L3" s="7">
        <f t="shared" ref="L3:L5" si="3">(F3*C3) + (G3*C3*1.5)</f>
        <v>342.87</v>
      </c>
      <c r="M3" s="7">
        <f t="shared" ref="M3:M5" si="4">H3*I3</f>
        <v>0</v>
      </c>
      <c r="N3" s="7">
        <f t="shared" ref="N3:N5" si="5">J3*K3</f>
        <v>996</v>
      </c>
      <c r="O3" s="7">
        <f t="shared" ref="O3:O4" si="6">MAX(N3,L3,M3)</f>
        <v>996</v>
      </c>
      <c r="P3" s="7"/>
      <c r="Q3" s="7"/>
      <c r="R3" s="7"/>
      <c r="S3" s="7"/>
      <c r="T3" s="7"/>
      <c r="U3" s="7">
        <f t="shared" ref="U3:U5" si="7">SUM(O3:T3)</f>
        <v>996</v>
      </c>
      <c r="V3" s="7"/>
      <c r="W3" s="7">
        <f t="shared" ref="W3:W5" si="8">U3+V3</f>
        <v>996</v>
      </c>
      <c r="X3">
        <v>783</v>
      </c>
      <c r="Y3">
        <v>656</v>
      </c>
      <c r="Z3">
        <v>5</v>
      </c>
      <c r="AA3">
        <v>-6</v>
      </c>
      <c r="AB3">
        <v>662</v>
      </c>
      <c r="AC3">
        <v>775</v>
      </c>
      <c r="AD3">
        <v>2</v>
      </c>
      <c r="AE3">
        <v>2</v>
      </c>
      <c r="AF3">
        <v>2</v>
      </c>
      <c r="AG3">
        <v>0</v>
      </c>
      <c r="AH3">
        <v>0</v>
      </c>
      <c r="AI3">
        <v>7</v>
      </c>
      <c r="AJ3">
        <v>4</v>
      </c>
      <c r="AK3">
        <v>2</v>
      </c>
      <c r="AL3">
        <v>0</v>
      </c>
      <c r="AM3">
        <v>1</v>
      </c>
      <c r="AN3">
        <v>3</v>
      </c>
      <c r="AO3">
        <v>309</v>
      </c>
      <c r="AP3" s="1">
        <v>20.23</v>
      </c>
      <c r="AQ3" s="1">
        <v>31.17</v>
      </c>
      <c r="AR3" t="s">
        <v>51</v>
      </c>
      <c r="AS3">
        <v>0</v>
      </c>
      <c r="AT3">
        <v>0</v>
      </c>
      <c r="AU3">
        <v>12</v>
      </c>
      <c r="AV3">
        <v>0</v>
      </c>
      <c r="AW3">
        <v>0</v>
      </c>
      <c r="AX3">
        <v>0</v>
      </c>
    </row>
    <row r="4" spans="1:50" x14ac:dyDescent="0.25">
      <c r="A4" s="6" t="s">
        <v>94</v>
      </c>
      <c r="B4" s="6" t="s">
        <v>51</v>
      </c>
      <c r="C4" s="7">
        <v>11</v>
      </c>
      <c r="D4" s="7">
        <f t="shared" si="0"/>
        <v>48.123620309050771</v>
      </c>
      <c r="E4" s="7">
        <v>4.53</v>
      </c>
      <c r="F4" s="7">
        <f t="shared" si="1"/>
        <v>4.53</v>
      </c>
      <c r="G4" s="7">
        <f t="shared" si="2"/>
        <v>0</v>
      </c>
      <c r="H4" s="7">
        <v>0</v>
      </c>
      <c r="I4" s="7">
        <v>1</v>
      </c>
      <c r="J4" s="7">
        <v>1.5</v>
      </c>
      <c r="K4" s="6">
        <v>109</v>
      </c>
      <c r="L4" s="7">
        <f t="shared" si="3"/>
        <v>49.830000000000005</v>
      </c>
      <c r="M4" s="7">
        <f t="shared" si="4"/>
        <v>0</v>
      </c>
      <c r="N4" s="7">
        <f t="shared" si="5"/>
        <v>163.5</v>
      </c>
      <c r="O4" s="7">
        <f t="shared" si="6"/>
        <v>163.5</v>
      </c>
      <c r="P4" s="7">
        <f>0.5*K4</f>
        <v>54.5</v>
      </c>
      <c r="Q4" s="7"/>
      <c r="R4" s="7"/>
      <c r="S4" s="7"/>
      <c r="T4" s="7"/>
      <c r="U4" s="7">
        <f t="shared" si="7"/>
        <v>218</v>
      </c>
      <c r="V4" s="7"/>
      <c r="W4" s="7">
        <f t="shared" si="8"/>
        <v>218</v>
      </c>
      <c r="X4">
        <v>123</v>
      </c>
      <c r="Y4">
        <v>107</v>
      </c>
      <c r="Z4">
        <v>0</v>
      </c>
      <c r="AA4">
        <v>-2</v>
      </c>
      <c r="AB4">
        <v>109</v>
      </c>
      <c r="AC4">
        <v>124</v>
      </c>
      <c r="AD4">
        <v>0</v>
      </c>
      <c r="AE4">
        <v>0</v>
      </c>
      <c r="AF4">
        <v>0</v>
      </c>
      <c r="AG4">
        <v>0</v>
      </c>
      <c r="AH4">
        <v>0</v>
      </c>
      <c r="AI4">
        <v>3</v>
      </c>
      <c r="AJ4">
        <v>0</v>
      </c>
      <c r="AK4">
        <v>0</v>
      </c>
      <c r="AL4">
        <v>0</v>
      </c>
      <c r="AM4">
        <v>3</v>
      </c>
      <c r="AN4">
        <v>3</v>
      </c>
      <c r="AO4">
        <v>46</v>
      </c>
      <c r="AP4" s="1">
        <v>3.43</v>
      </c>
      <c r="AQ4" s="1">
        <v>4.53</v>
      </c>
      <c r="AR4" t="s">
        <v>51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</row>
    <row r="5" spans="1:50" x14ac:dyDescent="0.25">
      <c r="A5" s="6" t="s">
        <v>95</v>
      </c>
      <c r="B5" s="6" t="s">
        <v>52</v>
      </c>
      <c r="C5" s="7">
        <v>11</v>
      </c>
      <c r="D5" s="7"/>
      <c r="E5" s="7">
        <v>26.47</v>
      </c>
      <c r="F5" s="7">
        <f t="shared" si="1"/>
        <v>26.47</v>
      </c>
      <c r="G5" s="7">
        <f t="shared" si="2"/>
        <v>0</v>
      </c>
      <c r="H5" s="7">
        <v>150</v>
      </c>
      <c r="I5" s="7">
        <v>6</v>
      </c>
      <c r="J5" s="7">
        <v>1.3</v>
      </c>
      <c r="K5" s="6">
        <f>378-205+78</f>
        <v>251</v>
      </c>
      <c r="L5" s="7">
        <f t="shared" si="3"/>
        <v>291.16999999999996</v>
      </c>
      <c r="M5" s="7">
        <f t="shared" si="4"/>
        <v>900</v>
      </c>
      <c r="N5" s="7">
        <f t="shared" si="5"/>
        <v>326.3</v>
      </c>
      <c r="O5" s="7">
        <f>M5</f>
        <v>900</v>
      </c>
      <c r="P5" s="7"/>
      <c r="Q5" s="7"/>
      <c r="R5" s="7"/>
      <c r="S5" s="7"/>
      <c r="T5" s="7"/>
      <c r="U5" s="7">
        <f t="shared" si="7"/>
        <v>900</v>
      </c>
      <c r="V5" s="7"/>
      <c r="W5" s="7">
        <f t="shared" si="8"/>
        <v>900</v>
      </c>
      <c r="X5">
        <v>698</v>
      </c>
      <c r="Y5">
        <v>529</v>
      </c>
      <c r="Z5">
        <v>9</v>
      </c>
      <c r="AA5">
        <v>-97</v>
      </c>
      <c r="AB5">
        <v>371</v>
      </c>
      <c r="AC5">
        <v>409</v>
      </c>
      <c r="AD5">
        <v>7</v>
      </c>
      <c r="AE5">
        <v>142</v>
      </c>
      <c r="AF5">
        <v>4</v>
      </c>
      <c r="AG5">
        <v>0</v>
      </c>
      <c r="AH5">
        <v>2</v>
      </c>
      <c r="AI5">
        <v>35</v>
      </c>
      <c r="AJ5">
        <v>1</v>
      </c>
      <c r="AK5">
        <v>1</v>
      </c>
      <c r="AL5">
        <v>1</v>
      </c>
      <c r="AM5">
        <v>33</v>
      </c>
      <c r="AN5">
        <v>35</v>
      </c>
      <c r="AO5">
        <v>348</v>
      </c>
      <c r="AP5" s="1">
        <v>19.670000000000002</v>
      </c>
      <c r="AQ5" s="1">
        <v>26.47</v>
      </c>
      <c r="AR5" t="s">
        <v>51</v>
      </c>
      <c r="AS5">
        <v>0</v>
      </c>
      <c r="AT5">
        <v>0</v>
      </c>
      <c r="AU5">
        <v>16</v>
      </c>
      <c r="AV5">
        <v>0</v>
      </c>
      <c r="AW5">
        <v>0</v>
      </c>
      <c r="AX5">
        <v>0</v>
      </c>
    </row>
  </sheetData>
  <sortState xmlns:xlrd2="http://schemas.microsoft.com/office/spreadsheetml/2017/richdata2" ref="A3:AX5">
    <sortCondition ref="A3:A5"/>
  </sortState>
  <pageMargins left="0.7" right="0.7" top="0.75" bottom="0.75" header="0.3" footer="0.3"/>
  <pageSetup orientation="portrait" horizontalDpi="4294967295" verticalDpi="429496729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C0C0"/>
  </sheetPr>
  <dimension ref="A1:BB137"/>
  <sheetViews>
    <sheetView workbookViewId="0">
      <selection activeCell="T3" sqref="T3"/>
    </sheetView>
  </sheetViews>
  <sheetFormatPr defaultRowHeight="15" x14ac:dyDescent="0.25"/>
  <cols>
    <col min="1" max="1" width="6.28515625" style="8" bestFit="1" customWidth="1"/>
    <col min="2" max="2" width="10.85546875" style="8" bestFit="1" customWidth="1"/>
    <col min="3" max="4" width="12.85546875" style="8" bestFit="1" customWidth="1"/>
    <col min="5" max="5" width="8.5703125" style="8" bestFit="1" customWidth="1"/>
    <col min="6" max="7" width="9.42578125" style="8" bestFit="1" customWidth="1"/>
    <col min="8" max="8" width="9" style="8" customWidth="1"/>
    <col min="9" max="9" width="8.28515625" style="8" bestFit="1" customWidth="1"/>
    <col min="10" max="10" width="10" style="8" bestFit="1" customWidth="1"/>
    <col min="11" max="11" width="8.5703125" style="8" bestFit="1" customWidth="1"/>
    <col min="12" max="12" width="8.140625" style="8" bestFit="1" customWidth="1"/>
    <col min="13" max="13" width="4.140625" style="8" bestFit="1" customWidth="1"/>
    <col min="14" max="18" width="7.42578125" style="8" bestFit="1" customWidth="1"/>
    <col min="19" max="19" width="9.7109375" style="8" bestFit="1" customWidth="1"/>
    <col min="20" max="20" width="9.7109375" bestFit="1" customWidth="1"/>
    <col min="21" max="21" width="9.5703125" bestFit="1" customWidth="1"/>
    <col min="22" max="22" width="15.42578125" bestFit="1" customWidth="1"/>
    <col min="23" max="23" width="15.140625" bestFit="1" customWidth="1"/>
    <col min="24" max="24" width="18" bestFit="1" customWidth="1"/>
    <col min="25" max="25" width="11.5703125" bestFit="1" customWidth="1"/>
    <col min="26" max="26" width="6.5703125" bestFit="1" customWidth="1"/>
    <col min="27" max="27" width="4.28515625" bestFit="1" customWidth="1"/>
    <col min="28" max="28" width="10.28515625" bestFit="1" customWidth="1"/>
    <col min="29" max="29" width="7.7109375" bestFit="1" customWidth="1"/>
    <col min="30" max="30" width="7.28515625" bestFit="1" customWidth="1"/>
    <col min="31" max="31" width="4.85546875" bestFit="1" customWidth="1"/>
    <col min="32" max="32" width="10.5703125" bestFit="1" customWidth="1"/>
    <col min="33" max="33" width="10.85546875" bestFit="1" customWidth="1"/>
    <col min="34" max="34" width="10.140625" bestFit="1" customWidth="1"/>
    <col min="35" max="35" width="10.42578125" bestFit="1" customWidth="1"/>
    <col min="36" max="37" width="13.5703125" bestFit="1" customWidth="1"/>
    <col min="38" max="38" width="7.5703125" bestFit="1" customWidth="1"/>
    <col min="39" max="39" width="17.7109375" bestFit="1" customWidth="1"/>
    <col min="40" max="40" width="5.7109375" bestFit="1" customWidth="1"/>
    <col min="41" max="41" width="5" bestFit="1" customWidth="1"/>
    <col min="42" max="42" width="7.7109375" bestFit="1" customWidth="1"/>
    <col min="43" max="43" width="4.7109375" bestFit="1" customWidth="1"/>
    <col min="44" max="44" width="14.85546875" bestFit="1" customWidth="1"/>
    <col min="45" max="45" width="6" bestFit="1" customWidth="1"/>
    <col min="46" max="46" width="13.28515625" style="1" bestFit="1" customWidth="1"/>
    <col min="47" max="47" width="12.85546875" style="1" bestFit="1" customWidth="1"/>
    <col min="48" max="48" width="15.140625" bestFit="1" customWidth="1"/>
    <col min="49" max="49" width="11.5703125" bestFit="1" customWidth="1"/>
    <col min="50" max="50" width="6.28515625" bestFit="1" customWidth="1"/>
    <col min="51" max="51" width="7" bestFit="1" customWidth="1"/>
    <col min="52" max="52" width="11.5703125" bestFit="1" customWidth="1"/>
    <col min="53" max="53" width="8" bestFit="1" customWidth="1"/>
    <col min="54" max="54" width="5.28515625" bestFit="1" customWidth="1"/>
  </cols>
  <sheetData>
    <row r="1" spans="1:54" x14ac:dyDescent="0.25">
      <c r="A1" s="2" t="s">
        <v>0</v>
      </c>
      <c r="B1" s="2" t="s">
        <v>6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1</v>
      </c>
      <c r="T1" s="2" t="s">
        <v>53</v>
      </c>
      <c r="U1" s="2" t="s">
        <v>54</v>
      </c>
      <c r="V1" s="2" t="s">
        <v>55</v>
      </c>
      <c r="W1" s="2" t="s">
        <v>56</v>
      </c>
      <c r="X1" s="2" t="s">
        <v>57</v>
      </c>
      <c r="Y1" s="2" t="s">
        <v>58</v>
      </c>
      <c r="Z1" s="2" t="s">
        <v>59</v>
      </c>
      <c r="AA1" s="2" t="s">
        <v>60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8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</row>
    <row r="2" spans="1:54" x14ac:dyDescent="0.25">
      <c r="A2" s="6" t="s">
        <v>61</v>
      </c>
      <c r="B2" s="6"/>
      <c r="C2" s="6">
        <f>SUM(C3:C137)</f>
        <v>3.03</v>
      </c>
      <c r="D2" s="6">
        <f>IF(C2 &gt; 40, 40, C2)</f>
        <v>3.03</v>
      </c>
      <c r="E2" s="6">
        <f>IF(C2 &gt; 40, C2 - 40, 0)</f>
        <v>0</v>
      </c>
      <c r="F2" s="6">
        <f>SUM(F3:F137)</f>
        <v>0</v>
      </c>
      <c r="G2" s="6">
        <f>SUM(G3:G137)</f>
        <v>0</v>
      </c>
      <c r="H2" s="6"/>
      <c r="I2" s="6">
        <f>SUM(I3:I137)</f>
        <v>18</v>
      </c>
      <c r="J2" s="6">
        <f>SUM(J3:J137)</f>
        <v>0</v>
      </c>
      <c r="K2" s="6">
        <f>SUM(K3:K137)</f>
        <v>0</v>
      </c>
      <c r="L2" s="6">
        <f t="shared" ref="L2:L33" si="0">H2*I2</f>
        <v>0</v>
      </c>
      <c r="M2" s="6">
        <f t="shared" ref="M2:S2" si="1">SUM(M3:M137)</f>
        <v>0</v>
      </c>
      <c r="N2" s="6">
        <f t="shared" si="1"/>
        <v>0</v>
      </c>
      <c r="O2" s="6">
        <f t="shared" si="1"/>
        <v>0</v>
      </c>
      <c r="P2" s="6">
        <f t="shared" si="1"/>
        <v>0</v>
      </c>
      <c r="Q2" s="6">
        <f t="shared" si="1"/>
        <v>0</v>
      </c>
      <c r="R2" s="6">
        <f t="shared" si="1"/>
        <v>0</v>
      </c>
      <c r="S2" s="6">
        <f t="shared" si="1"/>
        <v>0</v>
      </c>
      <c r="T2" s="6"/>
      <c r="U2" s="6"/>
      <c r="V2" s="6"/>
      <c r="W2" s="6"/>
      <c r="X2" s="6"/>
      <c r="Y2" s="6"/>
      <c r="Z2" s="6">
        <f t="shared" ref="Z2:AU2" si="2">SUM(Z3:Z137)</f>
        <v>0</v>
      </c>
      <c r="AA2" s="6">
        <f t="shared" si="2"/>
        <v>0</v>
      </c>
      <c r="AB2" s="6">
        <f t="shared" si="2"/>
        <v>257</v>
      </c>
      <c r="AC2" s="6">
        <f t="shared" si="2"/>
        <v>206</v>
      </c>
      <c r="AD2" s="6">
        <f t="shared" si="2"/>
        <v>0</v>
      </c>
      <c r="AE2" s="6">
        <f t="shared" si="2"/>
        <v>188</v>
      </c>
      <c r="AF2" s="6">
        <f t="shared" si="2"/>
        <v>18</v>
      </c>
      <c r="AG2" s="6">
        <f t="shared" si="2"/>
        <v>20</v>
      </c>
      <c r="AH2" s="6">
        <f t="shared" si="2"/>
        <v>0</v>
      </c>
      <c r="AI2" s="6">
        <f t="shared" si="2"/>
        <v>0</v>
      </c>
      <c r="AJ2" s="6">
        <f t="shared" si="2"/>
        <v>69</v>
      </c>
      <c r="AK2" s="6">
        <f t="shared" si="2"/>
        <v>0</v>
      </c>
      <c r="AL2" s="6">
        <f t="shared" si="2"/>
        <v>1</v>
      </c>
      <c r="AM2" s="6">
        <f t="shared" si="2"/>
        <v>0</v>
      </c>
      <c r="AN2" s="6">
        <f t="shared" si="2"/>
        <v>0</v>
      </c>
      <c r="AO2" s="6">
        <f t="shared" si="2"/>
        <v>69</v>
      </c>
      <c r="AP2" s="6">
        <f t="shared" si="2"/>
        <v>0</v>
      </c>
      <c r="AQ2" s="6">
        <f t="shared" si="2"/>
        <v>0</v>
      </c>
      <c r="AR2" s="6">
        <f t="shared" si="2"/>
        <v>69</v>
      </c>
      <c r="AS2" s="6">
        <f t="shared" si="2"/>
        <v>0</v>
      </c>
      <c r="AT2" s="6">
        <f t="shared" si="2"/>
        <v>2.25</v>
      </c>
      <c r="AU2" s="6">
        <f t="shared" si="2"/>
        <v>3.03</v>
      </c>
      <c r="AV2" s="6"/>
      <c r="AW2" s="6">
        <f t="shared" ref="AW2:BB2" si="3">SUM(AW3:AW137)</f>
        <v>0</v>
      </c>
      <c r="AX2" s="6">
        <f t="shared" si="3"/>
        <v>0</v>
      </c>
      <c r="AY2" s="6">
        <f t="shared" si="3"/>
        <v>2</v>
      </c>
      <c r="AZ2" s="6">
        <f t="shared" si="3"/>
        <v>0</v>
      </c>
      <c r="BA2" s="6">
        <f t="shared" si="3"/>
        <v>0</v>
      </c>
      <c r="BB2" s="6">
        <f t="shared" si="3"/>
        <v>0</v>
      </c>
    </row>
    <row r="3" spans="1:54" x14ac:dyDescent="0.25">
      <c r="A3" s="7"/>
      <c r="B3" s="7"/>
      <c r="C3" s="7">
        <v>3.03</v>
      </c>
      <c r="D3" s="7"/>
      <c r="E3" s="7"/>
      <c r="F3" s="7"/>
      <c r="G3" s="7"/>
      <c r="H3" s="7"/>
      <c r="I3" s="6">
        <v>18</v>
      </c>
      <c r="J3" s="7">
        <f t="shared" ref="J3:J34" si="4">(D3*B3) + (E3*B3*1.5)</f>
        <v>0</v>
      </c>
      <c r="K3" s="7"/>
      <c r="L3" s="7">
        <f t="shared" si="0"/>
        <v>0</v>
      </c>
      <c r="M3" s="7">
        <f t="shared" ref="M3:M34" si="5">MAX(L3,J3)</f>
        <v>0</v>
      </c>
      <c r="N3" s="7"/>
      <c r="O3" s="7"/>
      <c r="P3" s="7"/>
      <c r="Q3" s="7"/>
      <c r="R3" s="1"/>
      <c r="S3" s="1">
        <f t="shared" ref="S3:S34" si="6">SUM(M3:R3)</f>
        <v>0</v>
      </c>
      <c r="T3" s="9">
        <v>44787.169453645838</v>
      </c>
      <c r="U3" t="s">
        <v>62</v>
      </c>
      <c r="V3">
        <v>305394</v>
      </c>
      <c r="W3">
        <v>417977</v>
      </c>
      <c r="X3" t="s">
        <v>51</v>
      </c>
      <c r="Y3">
        <v>0</v>
      </c>
      <c r="Z3" t="s">
        <v>51</v>
      </c>
      <c r="AB3">
        <v>241</v>
      </c>
      <c r="AC3">
        <v>192</v>
      </c>
      <c r="AD3">
        <v>0</v>
      </c>
      <c r="AE3">
        <v>174</v>
      </c>
      <c r="AF3">
        <v>18</v>
      </c>
      <c r="AG3">
        <v>20</v>
      </c>
      <c r="AH3">
        <v>0</v>
      </c>
      <c r="AI3">
        <v>0</v>
      </c>
      <c r="AJ3">
        <v>67</v>
      </c>
      <c r="AK3">
        <v>0</v>
      </c>
      <c r="AL3">
        <v>0</v>
      </c>
      <c r="AM3">
        <v>0</v>
      </c>
      <c r="AN3">
        <v>0</v>
      </c>
      <c r="AO3">
        <v>67</v>
      </c>
      <c r="AP3">
        <v>0</v>
      </c>
      <c r="AQ3">
        <v>0</v>
      </c>
      <c r="AR3">
        <v>67</v>
      </c>
      <c r="AS3">
        <v>0</v>
      </c>
      <c r="AT3" s="1">
        <v>2.25</v>
      </c>
      <c r="AU3" s="1">
        <v>3.03</v>
      </c>
      <c r="AV3" t="s">
        <v>51</v>
      </c>
      <c r="AW3">
        <v>0</v>
      </c>
      <c r="AX3">
        <v>0</v>
      </c>
      <c r="AY3">
        <v>2</v>
      </c>
      <c r="AZ3">
        <v>0</v>
      </c>
      <c r="BA3">
        <v>0</v>
      </c>
      <c r="BB3">
        <v>0</v>
      </c>
    </row>
    <row r="4" spans="1:54" x14ac:dyDescent="0.25">
      <c r="A4" s="7"/>
      <c r="B4" s="7"/>
      <c r="C4" s="7">
        <v>0</v>
      </c>
      <c r="D4" s="7"/>
      <c r="E4" s="7"/>
      <c r="F4" s="7"/>
      <c r="G4" s="7"/>
      <c r="H4" s="7"/>
      <c r="I4" s="6">
        <v>0</v>
      </c>
      <c r="J4" s="7">
        <f t="shared" si="4"/>
        <v>0</v>
      </c>
      <c r="K4" s="7"/>
      <c r="L4" s="7">
        <f t="shared" si="0"/>
        <v>0</v>
      </c>
      <c r="M4" s="7">
        <f t="shared" si="5"/>
        <v>0</v>
      </c>
      <c r="N4" s="7"/>
      <c r="O4" s="7"/>
      <c r="P4" s="7"/>
      <c r="Q4" s="7"/>
      <c r="R4" s="1"/>
      <c r="S4" s="1">
        <f t="shared" si="6"/>
        <v>0</v>
      </c>
      <c r="T4" s="9">
        <v>44786.16945371528</v>
      </c>
      <c r="U4" t="s">
        <v>63</v>
      </c>
      <c r="V4">
        <v>305394</v>
      </c>
      <c r="W4">
        <v>0</v>
      </c>
      <c r="X4" t="s">
        <v>51</v>
      </c>
      <c r="Y4">
        <v>0</v>
      </c>
      <c r="Z4" t="s">
        <v>51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 s="1">
        <v>0</v>
      </c>
      <c r="AU4" s="1">
        <v>0</v>
      </c>
      <c r="AV4" t="s">
        <v>51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 x14ac:dyDescent="0.25">
      <c r="A5" s="7"/>
      <c r="B5" s="7"/>
      <c r="C5" s="7">
        <v>0</v>
      </c>
      <c r="D5" s="7"/>
      <c r="E5" s="7"/>
      <c r="F5" s="7"/>
      <c r="G5" s="7"/>
      <c r="H5" s="7"/>
      <c r="I5" s="6">
        <v>0</v>
      </c>
      <c r="J5" s="7">
        <f t="shared" si="4"/>
        <v>0</v>
      </c>
      <c r="K5" s="7"/>
      <c r="L5" s="7">
        <f t="shared" si="0"/>
        <v>0</v>
      </c>
      <c r="M5" s="7">
        <f t="shared" si="5"/>
        <v>0</v>
      </c>
      <c r="N5" s="7"/>
      <c r="O5" s="7"/>
      <c r="P5" s="7"/>
      <c r="Q5" s="7"/>
      <c r="R5" s="1"/>
      <c r="S5" s="1">
        <f t="shared" si="6"/>
        <v>0</v>
      </c>
      <c r="T5" s="9">
        <v>44787.16945371528</v>
      </c>
      <c r="U5" t="s">
        <v>63</v>
      </c>
      <c r="V5">
        <v>305394</v>
      </c>
      <c r="W5">
        <v>0</v>
      </c>
      <c r="X5" t="s">
        <v>51</v>
      </c>
      <c r="Y5">
        <v>0</v>
      </c>
      <c r="Z5" t="s">
        <v>51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 s="1">
        <v>0</v>
      </c>
      <c r="AU5" s="1">
        <v>0</v>
      </c>
      <c r="AV5" t="s">
        <v>51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5">
      <c r="A6" s="7"/>
      <c r="B6" s="7"/>
      <c r="C6" s="7">
        <v>0</v>
      </c>
      <c r="D6" s="7"/>
      <c r="E6" s="7"/>
      <c r="F6" s="7"/>
      <c r="G6" s="7"/>
      <c r="H6" s="7"/>
      <c r="I6" s="6">
        <v>0</v>
      </c>
      <c r="J6" s="7">
        <f t="shared" si="4"/>
        <v>0</v>
      </c>
      <c r="K6" s="7"/>
      <c r="L6" s="7">
        <f t="shared" si="0"/>
        <v>0</v>
      </c>
      <c r="M6" s="7">
        <f t="shared" si="5"/>
        <v>0</v>
      </c>
      <c r="N6" s="7"/>
      <c r="O6" s="7"/>
      <c r="P6" s="7"/>
      <c r="Q6" s="7"/>
      <c r="R6" s="1"/>
      <c r="S6" s="1">
        <f t="shared" si="6"/>
        <v>0</v>
      </c>
      <c r="T6" s="9">
        <v>44788.16945371528</v>
      </c>
      <c r="U6" t="s">
        <v>63</v>
      </c>
      <c r="V6">
        <v>305394</v>
      </c>
      <c r="W6">
        <v>0</v>
      </c>
      <c r="X6" t="s">
        <v>51</v>
      </c>
      <c r="Y6">
        <v>0</v>
      </c>
      <c r="Z6" t="s">
        <v>51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 s="1">
        <v>0</v>
      </c>
      <c r="AU6" s="1">
        <v>0</v>
      </c>
      <c r="AV6" t="s">
        <v>51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5">
      <c r="A7" s="7"/>
      <c r="B7" s="7"/>
      <c r="C7" s="7">
        <v>0</v>
      </c>
      <c r="D7" s="7"/>
      <c r="E7" s="7"/>
      <c r="F7" s="7"/>
      <c r="G7" s="7"/>
      <c r="H7" s="7"/>
      <c r="I7" s="6">
        <v>0</v>
      </c>
      <c r="J7" s="7">
        <f t="shared" si="4"/>
        <v>0</v>
      </c>
      <c r="K7" s="7"/>
      <c r="L7" s="7">
        <f t="shared" si="0"/>
        <v>0</v>
      </c>
      <c r="M7" s="7">
        <f t="shared" si="5"/>
        <v>0</v>
      </c>
      <c r="N7" s="7"/>
      <c r="O7" s="7"/>
      <c r="P7" s="7"/>
      <c r="Q7" s="7"/>
      <c r="R7" s="1"/>
      <c r="S7" s="1">
        <f t="shared" si="6"/>
        <v>0</v>
      </c>
      <c r="T7" s="9">
        <v>44789.16945371528</v>
      </c>
      <c r="U7" t="s">
        <v>63</v>
      </c>
      <c r="V7">
        <v>305394</v>
      </c>
      <c r="W7">
        <v>0</v>
      </c>
      <c r="X7" t="s">
        <v>51</v>
      </c>
      <c r="Y7">
        <v>0</v>
      </c>
      <c r="Z7" t="s">
        <v>51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 s="1">
        <v>0</v>
      </c>
      <c r="AU7" s="1">
        <v>0</v>
      </c>
      <c r="AV7" t="s">
        <v>51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 x14ac:dyDescent="0.25">
      <c r="A8" s="7"/>
      <c r="B8" s="7"/>
      <c r="C8" s="7">
        <v>0</v>
      </c>
      <c r="D8" s="7"/>
      <c r="E8" s="7"/>
      <c r="F8" s="7"/>
      <c r="G8" s="7"/>
      <c r="H8" s="7"/>
      <c r="I8" s="6">
        <v>0</v>
      </c>
      <c r="J8" s="7">
        <f t="shared" si="4"/>
        <v>0</v>
      </c>
      <c r="K8" s="7"/>
      <c r="L8" s="7">
        <f t="shared" si="0"/>
        <v>0</v>
      </c>
      <c r="M8" s="7">
        <f t="shared" si="5"/>
        <v>0</v>
      </c>
      <c r="N8" s="7"/>
      <c r="O8" s="7"/>
      <c r="P8" s="7"/>
      <c r="Q8" s="7"/>
      <c r="R8" s="1"/>
      <c r="S8" s="1">
        <f t="shared" si="6"/>
        <v>0</v>
      </c>
      <c r="T8" s="9">
        <v>44790.169453726849</v>
      </c>
      <c r="U8" t="s">
        <v>63</v>
      </c>
      <c r="V8">
        <v>305394</v>
      </c>
      <c r="W8">
        <v>0</v>
      </c>
      <c r="X8" t="s">
        <v>51</v>
      </c>
      <c r="Y8">
        <v>0</v>
      </c>
      <c r="Z8" t="s">
        <v>51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 s="1">
        <v>0</v>
      </c>
      <c r="AU8" s="1">
        <v>0</v>
      </c>
      <c r="AV8" t="s">
        <v>51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 x14ac:dyDescent="0.25">
      <c r="A9" s="7"/>
      <c r="B9" s="7"/>
      <c r="C9" s="7">
        <v>0</v>
      </c>
      <c r="D9" s="7"/>
      <c r="E9" s="7"/>
      <c r="F9" s="7"/>
      <c r="G9" s="7"/>
      <c r="H9" s="7"/>
      <c r="I9" s="6">
        <v>0</v>
      </c>
      <c r="J9" s="7">
        <f t="shared" si="4"/>
        <v>0</v>
      </c>
      <c r="K9" s="7"/>
      <c r="L9" s="7">
        <f t="shared" si="0"/>
        <v>0</v>
      </c>
      <c r="M9" s="7">
        <f t="shared" si="5"/>
        <v>0</v>
      </c>
      <c r="N9" s="7"/>
      <c r="O9" s="7"/>
      <c r="P9" s="7"/>
      <c r="Q9" s="7"/>
      <c r="R9" s="1"/>
      <c r="S9" s="1">
        <f t="shared" si="6"/>
        <v>0</v>
      </c>
      <c r="T9" s="9">
        <v>44791.169453726849</v>
      </c>
      <c r="U9" t="s">
        <v>63</v>
      </c>
      <c r="V9">
        <v>305394</v>
      </c>
      <c r="W9">
        <v>0</v>
      </c>
      <c r="X9" t="s">
        <v>51</v>
      </c>
      <c r="Y9">
        <v>0</v>
      </c>
      <c r="Z9" t="s">
        <v>51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">
        <v>0</v>
      </c>
      <c r="AU9" s="1">
        <v>0</v>
      </c>
      <c r="AV9" t="s">
        <v>51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 x14ac:dyDescent="0.25">
      <c r="A10" s="7"/>
      <c r="B10" s="7"/>
      <c r="C10" s="7">
        <v>0</v>
      </c>
      <c r="D10" s="7"/>
      <c r="E10" s="7"/>
      <c r="F10" s="7"/>
      <c r="G10" s="7"/>
      <c r="H10" s="7"/>
      <c r="I10" s="6">
        <v>0</v>
      </c>
      <c r="J10" s="7">
        <f t="shared" si="4"/>
        <v>0</v>
      </c>
      <c r="K10" s="7"/>
      <c r="L10" s="7">
        <f t="shared" si="0"/>
        <v>0</v>
      </c>
      <c r="M10" s="7">
        <f t="shared" si="5"/>
        <v>0</v>
      </c>
      <c r="N10" s="7"/>
      <c r="O10" s="7"/>
      <c r="P10" s="7"/>
      <c r="Q10" s="7"/>
      <c r="R10" s="1"/>
      <c r="S10" s="1">
        <f t="shared" si="6"/>
        <v>0</v>
      </c>
      <c r="T10" s="9">
        <v>44792.169453726849</v>
      </c>
      <c r="U10" t="s">
        <v>63</v>
      </c>
      <c r="V10">
        <v>305394</v>
      </c>
      <c r="W10">
        <v>0</v>
      </c>
      <c r="X10" t="s">
        <v>51</v>
      </c>
      <c r="Y10">
        <v>0</v>
      </c>
      <c r="Z10" t="s">
        <v>51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">
        <v>0</v>
      </c>
      <c r="AU10" s="1">
        <v>0</v>
      </c>
      <c r="AV10" t="s">
        <v>51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 x14ac:dyDescent="0.25">
      <c r="A11" s="7"/>
      <c r="B11" s="7"/>
      <c r="C11" s="7">
        <v>0</v>
      </c>
      <c r="D11" s="7"/>
      <c r="E11" s="7"/>
      <c r="F11" s="7"/>
      <c r="G11" s="7"/>
      <c r="H11" s="7"/>
      <c r="I11" s="6">
        <v>0</v>
      </c>
      <c r="J11" s="7">
        <f t="shared" si="4"/>
        <v>0</v>
      </c>
      <c r="K11" s="7"/>
      <c r="L11" s="7">
        <f t="shared" si="0"/>
        <v>0</v>
      </c>
      <c r="M11" s="7">
        <f t="shared" si="5"/>
        <v>0</v>
      </c>
      <c r="N11" s="7"/>
      <c r="O11" s="7"/>
      <c r="P11" s="7"/>
      <c r="Q11" s="7"/>
      <c r="R11" s="1"/>
      <c r="S11" s="1">
        <f t="shared" si="6"/>
        <v>0</v>
      </c>
      <c r="T11" s="9">
        <v>44786.169453726849</v>
      </c>
      <c r="U11" t="s">
        <v>64</v>
      </c>
      <c r="V11">
        <v>305394</v>
      </c>
      <c r="W11">
        <v>0</v>
      </c>
      <c r="X11" t="s">
        <v>51</v>
      </c>
      <c r="Y11">
        <v>0</v>
      </c>
      <c r="Z11" t="s">
        <v>51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1">
        <v>0</v>
      </c>
      <c r="AU11" s="1">
        <v>0</v>
      </c>
      <c r="AV11" t="s">
        <v>51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 x14ac:dyDescent="0.25">
      <c r="A12" s="7"/>
      <c r="B12" s="7"/>
      <c r="C12" s="7">
        <v>0</v>
      </c>
      <c r="D12" s="7"/>
      <c r="E12" s="7"/>
      <c r="F12" s="7"/>
      <c r="G12" s="7"/>
      <c r="H12" s="7"/>
      <c r="I12" s="6">
        <v>0</v>
      </c>
      <c r="J12" s="7">
        <f t="shared" si="4"/>
        <v>0</v>
      </c>
      <c r="K12" s="7"/>
      <c r="L12" s="7">
        <f t="shared" si="0"/>
        <v>0</v>
      </c>
      <c r="M12" s="7">
        <f t="shared" si="5"/>
        <v>0</v>
      </c>
      <c r="N12" s="7"/>
      <c r="O12" s="7"/>
      <c r="P12" s="7"/>
      <c r="Q12" s="7"/>
      <c r="R12" s="1"/>
      <c r="S12" s="1">
        <f t="shared" si="6"/>
        <v>0</v>
      </c>
      <c r="T12" s="9">
        <v>44787.169453726849</v>
      </c>
      <c r="U12" t="s">
        <v>64</v>
      </c>
      <c r="V12">
        <v>305394</v>
      </c>
      <c r="W12">
        <v>0</v>
      </c>
      <c r="X12" t="s">
        <v>51</v>
      </c>
      <c r="Y12">
        <v>0</v>
      </c>
      <c r="Z12" t="s">
        <v>51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s="1">
        <v>0</v>
      </c>
      <c r="AU12" s="1">
        <v>0</v>
      </c>
      <c r="AV12" t="s">
        <v>51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 x14ac:dyDescent="0.25">
      <c r="A13" s="7"/>
      <c r="B13" s="7"/>
      <c r="C13" s="7">
        <v>0</v>
      </c>
      <c r="D13" s="7"/>
      <c r="E13" s="7"/>
      <c r="F13" s="7"/>
      <c r="G13" s="7"/>
      <c r="H13" s="7"/>
      <c r="I13" s="6">
        <v>0</v>
      </c>
      <c r="J13" s="7">
        <f t="shared" si="4"/>
        <v>0</v>
      </c>
      <c r="K13" s="7"/>
      <c r="L13" s="7">
        <f t="shared" si="0"/>
        <v>0</v>
      </c>
      <c r="M13" s="7">
        <f t="shared" si="5"/>
        <v>0</v>
      </c>
      <c r="N13" s="7"/>
      <c r="O13" s="7"/>
      <c r="P13" s="7"/>
      <c r="Q13" s="7"/>
      <c r="R13" s="1"/>
      <c r="S13" s="1">
        <f t="shared" si="6"/>
        <v>0</v>
      </c>
      <c r="T13" s="9">
        <v>44788.169453726849</v>
      </c>
      <c r="U13" t="s">
        <v>64</v>
      </c>
      <c r="V13">
        <v>305394</v>
      </c>
      <c r="W13">
        <v>0</v>
      </c>
      <c r="X13" t="s">
        <v>51</v>
      </c>
      <c r="Y13">
        <v>0</v>
      </c>
      <c r="Z13" t="s">
        <v>51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s="1">
        <v>0</v>
      </c>
      <c r="AU13" s="1">
        <v>0</v>
      </c>
      <c r="AV13" t="s">
        <v>51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 x14ac:dyDescent="0.25">
      <c r="A14" s="7"/>
      <c r="B14" s="7"/>
      <c r="C14" s="7">
        <v>0</v>
      </c>
      <c r="D14" s="7"/>
      <c r="E14" s="7"/>
      <c r="F14" s="7"/>
      <c r="G14" s="7"/>
      <c r="H14" s="7"/>
      <c r="I14" s="6">
        <v>0</v>
      </c>
      <c r="J14" s="7">
        <f t="shared" si="4"/>
        <v>0</v>
      </c>
      <c r="K14" s="7"/>
      <c r="L14" s="7">
        <f t="shared" si="0"/>
        <v>0</v>
      </c>
      <c r="M14" s="7">
        <f t="shared" si="5"/>
        <v>0</v>
      </c>
      <c r="N14" s="7"/>
      <c r="O14" s="7"/>
      <c r="P14" s="7"/>
      <c r="Q14" s="7"/>
      <c r="R14" s="1"/>
      <c r="S14" s="1">
        <f t="shared" si="6"/>
        <v>0</v>
      </c>
      <c r="T14" s="9">
        <v>44789.169453726849</v>
      </c>
      <c r="U14" t="s">
        <v>64</v>
      </c>
      <c r="V14">
        <v>305394</v>
      </c>
      <c r="W14">
        <v>722722</v>
      </c>
      <c r="X14" t="s">
        <v>51</v>
      </c>
      <c r="Y14">
        <v>0</v>
      </c>
      <c r="Z14" t="s">
        <v>51</v>
      </c>
      <c r="AB14">
        <v>1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s="1">
        <v>0</v>
      </c>
      <c r="AU14" s="1">
        <v>0</v>
      </c>
      <c r="AV14" t="s">
        <v>51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 x14ac:dyDescent="0.25">
      <c r="A15" s="7"/>
      <c r="B15" s="7"/>
      <c r="C15" s="7">
        <v>0</v>
      </c>
      <c r="D15" s="7"/>
      <c r="E15" s="7"/>
      <c r="F15" s="7"/>
      <c r="G15" s="7"/>
      <c r="H15" s="7"/>
      <c r="I15" s="6">
        <v>0</v>
      </c>
      <c r="J15" s="7">
        <f t="shared" si="4"/>
        <v>0</v>
      </c>
      <c r="K15" s="7"/>
      <c r="L15" s="7">
        <f t="shared" si="0"/>
        <v>0</v>
      </c>
      <c r="M15" s="7">
        <f t="shared" si="5"/>
        <v>0</v>
      </c>
      <c r="N15" s="7"/>
      <c r="O15" s="7"/>
      <c r="P15" s="7"/>
      <c r="Q15" s="7"/>
      <c r="R15" s="1"/>
      <c r="S15" s="1">
        <f t="shared" si="6"/>
        <v>0</v>
      </c>
      <c r="T15" s="9">
        <v>44792.169453726849</v>
      </c>
      <c r="U15" t="s">
        <v>64</v>
      </c>
      <c r="V15">
        <v>305394</v>
      </c>
      <c r="W15">
        <v>722722</v>
      </c>
      <c r="X15" t="s">
        <v>51</v>
      </c>
      <c r="Y15">
        <v>0</v>
      </c>
      <c r="Z15" t="s">
        <v>51</v>
      </c>
      <c r="AB15">
        <v>1</v>
      </c>
      <c r="AC15">
        <v>1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1">
        <v>0</v>
      </c>
      <c r="AU15" s="1">
        <v>0</v>
      </c>
      <c r="AV15" t="s">
        <v>51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 x14ac:dyDescent="0.25">
      <c r="A16" s="7"/>
      <c r="B16" s="7"/>
      <c r="C16" s="7">
        <v>0</v>
      </c>
      <c r="D16" s="7"/>
      <c r="E16" s="7"/>
      <c r="F16" s="7"/>
      <c r="G16" s="7"/>
      <c r="H16" s="7"/>
      <c r="I16" s="6">
        <v>0</v>
      </c>
      <c r="J16" s="7">
        <f t="shared" si="4"/>
        <v>0</v>
      </c>
      <c r="K16" s="7"/>
      <c r="L16" s="7">
        <f t="shared" si="0"/>
        <v>0</v>
      </c>
      <c r="M16" s="7">
        <f t="shared" si="5"/>
        <v>0</v>
      </c>
      <c r="N16" s="7"/>
      <c r="O16" s="7"/>
      <c r="P16" s="7"/>
      <c r="Q16" s="7"/>
      <c r="R16" s="1"/>
      <c r="S16" s="1">
        <f t="shared" si="6"/>
        <v>0</v>
      </c>
      <c r="T16" s="9">
        <v>44786.169453726849</v>
      </c>
      <c r="U16" t="s">
        <v>65</v>
      </c>
      <c r="V16">
        <v>305394</v>
      </c>
      <c r="W16">
        <v>0</v>
      </c>
      <c r="X16" t="s">
        <v>51</v>
      </c>
      <c r="Y16">
        <v>0</v>
      </c>
      <c r="Z16" t="s">
        <v>51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">
        <v>0</v>
      </c>
      <c r="AU16" s="1">
        <v>0</v>
      </c>
      <c r="AV16" t="s">
        <v>51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 x14ac:dyDescent="0.25">
      <c r="A17" s="7"/>
      <c r="B17" s="7"/>
      <c r="C17" s="7">
        <v>0</v>
      </c>
      <c r="D17" s="7"/>
      <c r="E17" s="7"/>
      <c r="F17" s="7"/>
      <c r="G17" s="7"/>
      <c r="H17" s="7"/>
      <c r="I17" s="6">
        <v>0</v>
      </c>
      <c r="J17" s="7">
        <f t="shared" si="4"/>
        <v>0</v>
      </c>
      <c r="K17" s="7"/>
      <c r="L17" s="7">
        <f t="shared" si="0"/>
        <v>0</v>
      </c>
      <c r="M17" s="7">
        <f t="shared" si="5"/>
        <v>0</v>
      </c>
      <c r="N17" s="7"/>
      <c r="O17" s="7"/>
      <c r="P17" s="7"/>
      <c r="Q17" s="7"/>
      <c r="R17" s="1"/>
      <c r="S17" s="1">
        <f t="shared" si="6"/>
        <v>0</v>
      </c>
      <c r="T17" s="9">
        <v>44787.169453726849</v>
      </c>
      <c r="U17" t="s">
        <v>65</v>
      </c>
      <c r="V17">
        <v>305394</v>
      </c>
      <c r="W17">
        <v>0</v>
      </c>
      <c r="X17" t="s">
        <v>51</v>
      </c>
      <c r="Y17">
        <v>0</v>
      </c>
      <c r="Z17" t="s">
        <v>51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s="1">
        <v>0</v>
      </c>
      <c r="AU17" s="1">
        <v>0</v>
      </c>
      <c r="AV17" t="s">
        <v>51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 x14ac:dyDescent="0.25">
      <c r="A18" s="7"/>
      <c r="B18" s="7"/>
      <c r="C18" s="7">
        <v>0</v>
      </c>
      <c r="D18" s="7"/>
      <c r="E18" s="7"/>
      <c r="F18" s="7"/>
      <c r="G18" s="7"/>
      <c r="H18" s="7"/>
      <c r="I18" s="6">
        <v>0</v>
      </c>
      <c r="J18" s="7">
        <f t="shared" si="4"/>
        <v>0</v>
      </c>
      <c r="K18" s="7"/>
      <c r="L18" s="7">
        <f t="shared" si="0"/>
        <v>0</v>
      </c>
      <c r="M18" s="7">
        <f t="shared" si="5"/>
        <v>0</v>
      </c>
      <c r="N18" s="7"/>
      <c r="O18" s="7"/>
      <c r="P18" s="7"/>
      <c r="Q18" s="7"/>
      <c r="R18" s="1"/>
      <c r="S18" s="1">
        <f t="shared" si="6"/>
        <v>0</v>
      </c>
      <c r="T18" s="9">
        <v>44788.169453726849</v>
      </c>
      <c r="U18" t="s">
        <v>65</v>
      </c>
      <c r="V18">
        <v>305394</v>
      </c>
      <c r="W18">
        <v>0</v>
      </c>
      <c r="X18" t="s">
        <v>51</v>
      </c>
      <c r="Y18">
        <v>0</v>
      </c>
      <c r="Z18" t="s">
        <v>51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s="1">
        <v>0</v>
      </c>
      <c r="AU18" s="1">
        <v>0</v>
      </c>
      <c r="AV18" t="s">
        <v>51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 x14ac:dyDescent="0.25">
      <c r="A19" s="7"/>
      <c r="B19" s="7"/>
      <c r="C19" s="7">
        <v>0</v>
      </c>
      <c r="D19" s="7"/>
      <c r="E19" s="7"/>
      <c r="F19" s="7"/>
      <c r="G19" s="7"/>
      <c r="H19" s="7"/>
      <c r="I19" s="6">
        <v>0</v>
      </c>
      <c r="J19" s="7">
        <f t="shared" si="4"/>
        <v>0</v>
      </c>
      <c r="K19" s="7"/>
      <c r="L19" s="7">
        <f t="shared" si="0"/>
        <v>0</v>
      </c>
      <c r="M19" s="7">
        <f t="shared" si="5"/>
        <v>0</v>
      </c>
      <c r="N19" s="7"/>
      <c r="O19" s="7"/>
      <c r="P19" s="7"/>
      <c r="Q19" s="7"/>
      <c r="R19" s="1"/>
      <c r="S19" s="1">
        <f t="shared" si="6"/>
        <v>0</v>
      </c>
      <c r="T19" s="9">
        <v>44789.169453738425</v>
      </c>
      <c r="U19" t="s">
        <v>65</v>
      </c>
      <c r="V19">
        <v>305394</v>
      </c>
      <c r="W19">
        <v>0</v>
      </c>
      <c r="X19" t="s">
        <v>51</v>
      </c>
      <c r="Y19">
        <v>0</v>
      </c>
      <c r="Z19" t="s">
        <v>51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s="1">
        <v>0</v>
      </c>
      <c r="AU19" s="1">
        <v>0</v>
      </c>
      <c r="AV19" t="s">
        <v>51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 x14ac:dyDescent="0.25">
      <c r="A20" s="7"/>
      <c r="B20" s="7"/>
      <c r="C20" s="7">
        <v>0</v>
      </c>
      <c r="D20" s="7"/>
      <c r="E20" s="7"/>
      <c r="F20" s="7"/>
      <c r="G20" s="7"/>
      <c r="H20" s="7"/>
      <c r="I20" s="6">
        <v>0</v>
      </c>
      <c r="J20" s="7">
        <f t="shared" si="4"/>
        <v>0</v>
      </c>
      <c r="K20" s="7"/>
      <c r="L20" s="7">
        <f t="shared" si="0"/>
        <v>0</v>
      </c>
      <c r="M20" s="7">
        <f t="shared" si="5"/>
        <v>0</v>
      </c>
      <c r="N20" s="7"/>
      <c r="O20" s="7"/>
      <c r="P20" s="7"/>
      <c r="Q20" s="7"/>
      <c r="R20" s="1"/>
      <c r="S20" s="1">
        <f t="shared" si="6"/>
        <v>0</v>
      </c>
      <c r="T20" s="9">
        <v>44792.169453738425</v>
      </c>
      <c r="U20" t="s">
        <v>65</v>
      </c>
      <c r="V20">
        <v>305394</v>
      </c>
      <c r="W20">
        <v>733733</v>
      </c>
      <c r="X20" t="s">
        <v>51</v>
      </c>
      <c r="Y20">
        <v>0</v>
      </c>
      <c r="Z20" t="s">
        <v>51</v>
      </c>
      <c r="AB20">
        <v>1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s="1">
        <v>0</v>
      </c>
      <c r="AU20" s="1">
        <v>0</v>
      </c>
      <c r="AV20" t="s">
        <v>51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4" x14ac:dyDescent="0.25">
      <c r="A21" s="7"/>
      <c r="B21" s="7"/>
      <c r="C21" s="7">
        <v>0</v>
      </c>
      <c r="D21" s="7"/>
      <c r="E21" s="7"/>
      <c r="F21" s="7"/>
      <c r="G21" s="7"/>
      <c r="H21" s="7"/>
      <c r="I21" s="6">
        <v>0</v>
      </c>
      <c r="J21" s="7">
        <f t="shared" si="4"/>
        <v>0</v>
      </c>
      <c r="K21" s="7"/>
      <c r="L21" s="7">
        <f t="shared" si="0"/>
        <v>0</v>
      </c>
      <c r="M21" s="7">
        <f t="shared" si="5"/>
        <v>0</v>
      </c>
      <c r="N21" s="7"/>
      <c r="O21" s="7"/>
      <c r="P21" s="7"/>
      <c r="Q21" s="7"/>
      <c r="R21" s="1"/>
      <c r="S21" s="1">
        <f t="shared" si="6"/>
        <v>0</v>
      </c>
      <c r="T21" s="9">
        <v>44786.169453738425</v>
      </c>
      <c r="U21" t="s">
        <v>66</v>
      </c>
      <c r="V21">
        <v>305394</v>
      </c>
      <c r="W21">
        <v>0</v>
      </c>
      <c r="X21" t="s">
        <v>51</v>
      </c>
      <c r="Y21">
        <v>0</v>
      </c>
      <c r="Z21" t="s">
        <v>51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s="1">
        <v>0</v>
      </c>
      <c r="AU21" s="1">
        <v>0</v>
      </c>
      <c r="AV21" t="s">
        <v>51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 x14ac:dyDescent="0.25">
      <c r="A22" s="7"/>
      <c r="B22" s="7"/>
      <c r="C22" s="7">
        <v>0</v>
      </c>
      <c r="D22" s="7"/>
      <c r="E22" s="7"/>
      <c r="F22" s="7"/>
      <c r="G22" s="7"/>
      <c r="H22" s="7"/>
      <c r="I22" s="6">
        <v>0</v>
      </c>
      <c r="J22" s="7">
        <f t="shared" si="4"/>
        <v>0</v>
      </c>
      <c r="K22" s="7"/>
      <c r="L22" s="7">
        <f t="shared" si="0"/>
        <v>0</v>
      </c>
      <c r="M22" s="7">
        <f t="shared" si="5"/>
        <v>0</v>
      </c>
      <c r="N22" s="7"/>
      <c r="O22" s="7"/>
      <c r="P22" s="7"/>
      <c r="Q22" s="7"/>
      <c r="R22" s="1"/>
      <c r="S22" s="1">
        <f t="shared" si="6"/>
        <v>0</v>
      </c>
      <c r="T22" s="9">
        <v>44787.169453738425</v>
      </c>
      <c r="U22" t="s">
        <v>66</v>
      </c>
      <c r="V22">
        <v>305394</v>
      </c>
      <c r="W22">
        <v>0</v>
      </c>
      <c r="X22" t="s">
        <v>51</v>
      </c>
      <c r="Y22">
        <v>0</v>
      </c>
      <c r="Z22" t="s">
        <v>51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 s="1">
        <v>0</v>
      </c>
      <c r="AU22" s="1">
        <v>0</v>
      </c>
      <c r="AV22" t="s">
        <v>51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 x14ac:dyDescent="0.25">
      <c r="A23" s="7"/>
      <c r="B23" s="7"/>
      <c r="C23" s="7">
        <v>0</v>
      </c>
      <c r="D23" s="7"/>
      <c r="E23" s="7"/>
      <c r="F23" s="7"/>
      <c r="G23" s="7"/>
      <c r="H23" s="7"/>
      <c r="I23" s="6">
        <v>0</v>
      </c>
      <c r="J23" s="7">
        <f t="shared" si="4"/>
        <v>0</v>
      </c>
      <c r="K23" s="7"/>
      <c r="L23" s="7">
        <f t="shared" si="0"/>
        <v>0</v>
      </c>
      <c r="M23" s="7">
        <f t="shared" si="5"/>
        <v>0</v>
      </c>
      <c r="N23" s="7"/>
      <c r="O23" s="7"/>
      <c r="P23" s="7"/>
      <c r="Q23" s="7"/>
      <c r="R23" s="1"/>
      <c r="S23" s="1">
        <f t="shared" si="6"/>
        <v>0</v>
      </c>
      <c r="T23" s="9">
        <v>44788.169453738425</v>
      </c>
      <c r="U23" t="s">
        <v>66</v>
      </c>
      <c r="V23">
        <v>305394</v>
      </c>
      <c r="W23">
        <v>0</v>
      </c>
      <c r="X23" t="s">
        <v>51</v>
      </c>
      <c r="Y23">
        <v>0</v>
      </c>
      <c r="Z23" t="s">
        <v>51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1">
        <v>0</v>
      </c>
      <c r="AU23" s="1">
        <v>0</v>
      </c>
      <c r="AV23" t="s">
        <v>51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 x14ac:dyDescent="0.25">
      <c r="A24" s="7"/>
      <c r="B24" s="7"/>
      <c r="C24" s="7">
        <v>0</v>
      </c>
      <c r="D24" s="7"/>
      <c r="E24" s="7"/>
      <c r="F24" s="7"/>
      <c r="G24" s="7"/>
      <c r="H24" s="7"/>
      <c r="I24" s="6">
        <v>0</v>
      </c>
      <c r="J24" s="7">
        <f t="shared" si="4"/>
        <v>0</v>
      </c>
      <c r="K24" s="7"/>
      <c r="L24" s="7">
        <f t="shared" si="0"/>
        <v>0</v>
      </c>
      <c r="M24" s="7">
        <f t="shared" si="5"/>
        <v>0</v>
      </c>
      <c r="N24" s="7"/>
      <c r="O24" s="7"/>
      <c r="P24" s="7"/>
      <c r="Q24" s="7"/>
      <c r="R24" s="1"/>
      <c r="S24" s="1">
        <f t="shared" si="6"/>
        <v>0</v>
      </c>
      <c r="T24" s="9">
        <v>44789.169453738425</v>
      </c>
      <c r="U24" t="s">
        <v>66</v>
      </c>
      <c r="V24">
        <v>305394</v>
      </c>
      <c r="W24">
        <v>0</v>
      </c>
      <c r="X24" t="s">
        <v>51</v>
      </c>
      <c r="Y24">
        <v>0</v>
      </c>
      <c r="Z24" t="s">
        <v>51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1">
        <v>0</v>
      </c>
      <c r="AU24" s="1">
        <v>0</v>
      </c>
      <c r="AV24" t="s">
        <v>51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 x14ac:dyDescent="0.25">
      <c r="A25" s="7"/>
      <c r="B25" s="7"/>
      <c r="C25" s="7">
        <v>0</v>
      </c>
      <c r="D25" s="7"/>
      <c r="E25" s="7"/>
      <c r="F25" s="7"/>
      <c r="G25" s="7"/>
      <c r="H25" s="7"/>
      <c r="I25" s="6">
        <v>0</v>
      </c>
      <c r="J25" s="7">
        <f t="shared" si="4"/>
        <v>0</v>
      </c>
      <c r="K25" s="7"/>
      <c r="L25" s="7">
        <f t="shared" si="0"/>
        <v>0</v>
      </c>
      <c r="M25" s="7">
        <f t="shared" si="5"/>
        <v>0</v>
      </c>
      <c r="N25" s="7"/>
      <c r="O25" s="7"/>
      <c r="P25" s="7"/>
      <c r="Q25" s="7"/>
      <c r="R25" s="1"/>
      <c r="S25" s="1">
        <f t="shared" si="6"/>
        <v>0</v>
      </c>
      <c r="T25" s="9">
        <v>44790.169453738425</v>
      </c>
      <c r="U25" t="s">
        <v>66</v>
      </c>
      <c r="V25">
        <v>305394</v>
      </c>
      <c r="W25">
        <v>0</v>
      </c>
      <c r="X25" t="s">
        <v>51</v>
      </c>
      <c r="Y25">
        <v>0</v>
      </c>
      <c r="Z25" t="s">
        <v>51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">
        <v>0</v>
      </c>
      <c r="AU25" s="1">
        <v>0</v>
      </c>
      <c r="AV25" t="s">
        <v>51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 x14ac:dyDescent="0.25">
      <c r="A26" s="7"/>
      <c r="B26" s="7"/>
      <c r="C26" s="7">
        <v>0</v>
      </c>
      <c r="D26" s="7"/>
      <c r="E26" s="7"/>
      <c r="F26" s="7"/>
      <c r="G26" s="7"/>
      <c r="H26" s="7"/>
      <c r="I26" s="6">
        <v>0</v>
      </c>
      <c r="J26" s="7">
        <f t="shared" si="4"/>
        <v>0</v>
      </c>
      <c r="K26" s="7"/>
      <c r="L26" s="7">
        <f t="shared" si="0"/>
        <v>0</v>
      </c>
      <c r="M26" s="7">
        <f t="shared" si="5"/>
        <v>0</v>
      </c>
      <c r="N26" s="7"/>
      <c r="O26" s="7"/>
      <c r="P26" s="7"/>
      <c r="Q26" s="7"/>
      <c r="R26" s="1"/>
      <c r="S26" s="1">
        <f t="shared" si="6"/>
        <v>0</v>
      </c>
      <c r="T26" s="9">
        <v>44791.169453738425</v>
      </c>
      <c r="U26" t="s">
        <v>66</v>
      </c>
      <c r="V26">
        <v>305394</v>
      </c>
      <c r="W26">
        <v>0</v>
      </c>
      <c r="X26" t="s">
        <v>51</v>
      </c>
      <c r="Y26">
        <v>0</v>
      </c>
      <c r="Z26" t="s">
        <v>51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">
        <v>0</v>
      </c>
      <c r="AU26" s="1">
        <v>0</v>
      </c>
      <c r="AV26" t="s">
        <v>51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 x14ac:dyDescent="0.25">
      <c r="A27" s="7"/>
      <c r="B27" s="7"/>
      <c r="C27" s="7">
        <v>0</v>
      </c>
      <c r="D27" s="7"/>
      <c r="E27" s="7"/>
      <c r="F27" s="7"/>
      <c r="G27" s="7"/>
      <c r="H27" s="7"/>
      <c r="I27" s="6">
        <v>0</v>
      </c>
      <c r="J27" s="7">
        <f t="shared" si="4"/>
        <v>0</v>
      </c>
      <c r="K27" s="7"/>
      <c r="L27" s="7">
        <f t="shared" si="0"/>
        <v>0</v>
      </c>
      <c r="M27" s="7">
        <f t="shared" si="5"/>
        <v>0</v>
      </c>
      <c r="N27" s="7"/>
      <c r="O27" s="7"/>
      <c r="P27" s="7"/>
      <c r="Q27" s="7"/>
      <c r="R27" s="1"/>
      <c r="S27" s="1">
        <f t="shared" si="6"/>
        <v>0</v>
      </c>
      <c r="T27" s="9">
        <v>44792.169453738425</v>
      </c>
      <c r="U27" t="s">
        <v>66</v>
      </c>
      <c r="V27">
        <v>305394</v>
      </c>
      <c r="W27">
        <v>0</v>
      </c>
      <c r="X27" t="s">
        <v>51</v>
      </c>
      <c r="Y27">
        <v>0</v>
      </c>
      <c r="Z27" t="s">
        <v>51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1">
        <v>0</v>
      </c>
      <c r="AU27" s="1">
        <v>0</v>
      </c>
      <c r="AV27" t="s">
        <v>51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1:54" x14ac:dyDescent="0.25">
      <c r="A28" s="7"/>
      <c r="B28" s="7"/>
      <c r="C28" s="7">
        <v>0</v>
      </c>
      <c r="D28" s="7"/>
      <c r="E28" s="7"/>
      <c r="F28" s="7"/>
      <c r="G28" s="7"/>
      <c r="H28" s="7"/>
      <c r="I28" s="6">
        <v>0</v>
      </c>
      <c r="J28" s="7">
        <f t="shared" si="4"/>
        <v>0</v>
      </c>
      <c r="K28" s="7"/>
      <c r="L28" s="7">
        <f t="shared" si="0"/>
        <v>0</v>
      </c>
      <c r="M28" s="7">
        <f t="shared" si="5"/>
        <v>0</v>
      </c>
      <c r="N28" s="7"/>
      <c r="O28" s="7"/>
      <c r="P28" s="7"/>
      <c r="Q28" s="7"/>
      <c r="R28" s="1"/>
      <c r="S28" s="1">
        <f t="shared" si="6"/>
        <v>0</v>
      </c>
      <c r="T28" s="9">
        <v>44786.169453738425</v>
      </c>
      <c r="U28" t="s">
        <v>67</v>
      </c>
      <c r="V28">
        <v>305394</v>
      </c>
      <c r="W28">
        <v>0</v>
      </c>
      <c r="X28" t="s">
        <v>51</v>
      </c>
      <c r="Y28">
        <v>0</v>
      </c>
      <c r="Z28" t="s">
        <v>51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">
        <v>0</v>
      </c>
      <c r="AU28" s="1">
        <v>0</v>
      </c>
      <c r="AV28" t="s">
        <v>51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 x14ac:dyDescent="0.25">
      <c r="A29" s="7"/>
      <c r="B29" s="7"/>
      <c r="C29" s="7">
        <v>0</v>
      </c>
      <c r="D29" s="7"/>
      <c r="E29" s="7"/>
      <c r="F29" s="7"/>
      <c r="G29" s="7"/>
      <c r="H29" s="7"/>
      <c r="I29" s="6">
        <v>0</v>
      </c>
      <c r="J29" s="7">
        <f t="shared" si="4"/>
        <v>0</v>
      </c>
      <c r="K29" s="7"/>
      <c r="L29" s="7">
        <f t="shared" si="0"/>
        <v>0</v>
      </c>
      <c r="M29" s="7">
        <f t="shared" si="5"/>
        <v>0</v>
      </c>
      <c r="N29" s="7"/>
      <c r="O29" s="7"/>
      <c r="P29" s="7"/>
      <c r="Q29" s="7"/>
      <c r="R29" s="1"/>
      <c r="S29" s="1">
        <f t="shared" si="6"/>
        <v>0</v>
      </c>
      <c r="T29" s="9">
        <v>44787.169453738425</v>
      </c>
      <c r="U29" t="s">
        <v>67</v>
      </c>
      <c r="V29">
        <v>305394</v>
      </c>
      <c r="W29">
        <v>0</v>
      </c>
      <c r="X29" t="s">
        <v>51</v>
      </c>
      <c r="Y29">
        <v>0</v>
      </c>
      <c r="Z29" t="s">
        <v>51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">
        <v>0</v>
      </c>
      <c r="AU29" s="1">
        <v>0</v>
      </c>
      <c r="AV29" t="s">
        <v>51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1:54" x14ac:dyDescent="0.25">
      <c r="A30" s="7"/>
      <c r="B30" s="7"/>
      <c r="C30" s="7">
        <v>0</v>
      </c>
      <c r="D30" s="7"/>
      <c r="E30" s="7"/>
      <c r="F30" s="7"/>
      <c r="G30" s="7"/>
      <c r="H30" s="7"/>
      <c r="I30" s="6">
        <v>0</v>
      </c>
      <c r="J30" s="7">
        <f t="shared" si="4"/>
        <v>0</v>
      </c>
      <c r="K30" s="7"/>
      <c r="L30" s="7">
        <f t="shared" si="0"/>
        <v>0</v>
      </c>
      <c r="M30" s="7">
        <f t="shared" si="5"/>
        <v>0</v>
      </c>
      <c r="N30" s="7"/>
      <c r="O30" s="7"/>
      <c r="P30" s="7"/>
      <c r="Q30" s="7"/>
      <c r="R30" s="1"/>
      <c r="S30" s="1">
        <f t="shared" si="6"/>
        <v>0</v>
      </c>
      <c r="T30" s="9">
        <v>44788.169453738425</v>
      </c>
      <c r="U30" t="s">
        <v>67</v>
      </c>
      <c r="V30">
        <v>305394</v>
      </c>
      <c r="W30">
        <v>0</v>
      </c>
      <c r="X30" t="s">
        <v>51</v>
      </c>
      <c r="Y30">
        <v>0</v>
      </c>
      <c r="Z30" t="s">
        <v>51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">
        <v>0</v>
      </c>
      <c r="AU30" s="1">
        <v>0</v>
      </c>
      <c r="AV30" t="s">
        <v>51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 x14ac:dyDescent="0.25">
      <c r="A31" s="7"/>
      <c r="B31" s="7"/>
      <c r="C31" s="7">
        <v>0</v>
      </c>
      <c r="D31" s="7"/>
      <c r="E31" s="7"/>
      <c r="F31" s="7"/>
      <c r="G31" s="7"/>
      <c r="H31" s="7"/>
      <c r="I31" s="6">
        <v>0</v>
      </c>
      <c r="J31" s="7">
        <f t="shared" si="4"/>
        <v>0</v>
      </c>
      <c r="K31" s="7"/>
      <c r="L31" s="7">
        <f t="shared" si="0"/>
        <v>0</v>
      </c>
      <c r="M31" s="7">
        <f t="shared" si="5"/>
        <v>0</v>
      </c>
      <c r="N31" s="7"/>
      <c r="O31" s="7"/>
      <c r="P31" s="7"/>
      <c r="Q31" s="7"/>
      <c r="R31" s="1"/>
      <c r="S31" s="1">
        <f t="shared" si="6"/>
        <v>0</v>
      </c>
      <c r="T31" s="9">
        <v>44789.169453738425</v>
      </c>
      <c r="U31" t="s">
        <v>67</v>
      </c>
      <c r="V31">
        <v>305394</v>
      </c>
      <c r="W31">
        <v>0</v>
      </c>
      <c r="X31" t="s">
        <v>51</v>
      </c>
      <c r="Y31">
        <v>0</v>
      </c>
      <c r="Z31" t="s">
        <v>51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">
        <v>0</v>
      </c>
      <c r="AU31" s="1">
        <v>0</v>
      </c>
      <c r="AV31" t="s">
        <v>51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 x14ac:dyDescent="0.25">
      <c r="A32" s="7"/>
      <c r="B32" s="7"/>
      <c r="C32" s="7">
        <v>0</v>
      </c>
      <c r="D32" s="7"/>
      <c r="E32" s="7"/>
      <c r="F32" s="7"/>
      <c r="G32" s="7"/>
      <c r="H32" s="7"/>
      <c r="I32" s="6">
        <v>0</v>
      </c>
      <c r="J32" s="7">
        <f t="shared" si="4"/>
        <v>0</v>
      </c>
      <c r="K32" s="7"/>
      <c r="L32" s="7">
        <f t="shared" si="0"/>
        <v>0</v>
      </c>
      <c r="M32" s="7">
        <f t="shared" si="5"/>
        <v>0</v>
      </c>
      <c r="N32" s="7"/>
      <c r="O32" s="7"/>
      <c r="P32" s="7"/>
      <c r="Q32" s="7"/>
      <c r="R32" s="1"/>
      <c r="S32" s="1">
        <f t="shared" si="6"/>
        <v>0</v>
      </c>
      <c r="T32" s="9">
        <v>44790.169453738425</v>
      </c>
      <c r="U32" t="s">
        <v>67</v>
      </c>
      <c r="V32">
        <v>305394</v>
      </c>
      <c r="W32">
        <v>0</v>
      </c>
      <c r="X32" t="s">
        <v>51</v>
      </c>
      <c r="Y32">
        <v>0</v>
      </c>
      <c r="Z32" t="s">
        <v>51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">
        <v>0</v>
      </c>
      <c r="AU32" s="1">
        <v>0</v>
      </c>
      <c r="AV32" t="s">
        <v>51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 x14ac:dyDescent="0.25">
      <c r="A33" s="7"/>
      <c r="B33" s="7"/>
      <c r="C33" s="7">
        <v>0</v>
      </c>
      <c r="D33" s="7"/>
      <c r="E33" s="7"/>
      <c r="F33" s="7"/>
      <c r="G33" s="7"/>
      <c r="H33" s="7"/>
      <c r="I33" s="6">
        <v>0</v>
      </c>
      <c r="J33" s="7">
        <f t="shared" si="4"/>
        <v>0</v>
      </c>
      <c r="K33" s="7"/>
      <c r="L33" s="7">
        <f t="shared" si="0"/>
        <v>0</v>
      </c>
      <c r="M33" s="7">
        <f t="shared" si="5"/>
        <v>0</v>
      </c>
      <c r="N33" s="7"/>
      <c r="O33" s="7"/>
      <c r="P33" s="7"/>
      <c r="Q33" s="7"/>
      <c r="R33" s="1"/>
      <c r="S33" s="1">
        <f t="shared" si="6"/>
        <v>0</v>
      </c>
      <c r="T33" s="9">
        <v>44791.169453738425</v>
      </c>
      <c r="U33" t="s">
        <v>67</v>
      </c>
      <c r="V33">
        <v>305394</v>
      </c>
      <c r="W33">
        <v>0</v>
      </c>
      <c r="X33" t="s">
        <v>51</v>
      </c>
      <c r="Y33">
        <v>0</v>
      </c>
      <c r="Z33" t="s">
        <v>51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">
        <v>0</v>
      </c>
      <c r="AU33" s="1">
        <v>0</v>
      </c>
      <c r="AV33" t="s">
        <v>51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 x14ac:dyDescent="0.25">
      <c r="A34" s="7"/>
      <c r="B34" s="7"/>
      <c r="C34" s="7">
        <v>0</v>
      </c>
      <c r="D34" s="7"/>
      <c r="E34" s="7"/>
      <c r="F34" s="7"/>
      <c r="G34" s="7"/>
      <c r="H34" s="7"/>
      <c r="I34" s="6">
        <v>0</v>
      </c>
      <c r="J34" s="7">
        <f t="shared" si="4"/>
        <v>0</v>
      </c>
      <c r="K34" s="7"/>
      <c r="L34" s="7">
        <f t="shared" ref="L34:L65" si="7">H34*I34</f>
        <v>0</v>
      </c>
      <c r="M34" s="7">
        <f t="shared" si="5"/>
        <v>0</v>
      </c>
      <c r="N34" s="7"/>
      <c r="O34" s="7"/>
      <c r="P34" s="7"/>
      <c r="Q34" s="7"/>
      <c r="R34" s="1"/>
      <c r="S34" s="1">
        <f t="shared" si="6"/>
        <v>0</v>
      </c>
      <c r="T34" s="9">
        <v>44792.169453738425</v>
      </c>
      <c r="U34" t="s">
        <v>67</v>
      </c>
      <c r="V34">
        <v>305394</v>
      </c>
      <c r="W34">
        <v>0</v>
      </c>
      <c r="X34" t="s">
        <v>51</v>
      </c>
      <c r="Y34">
        <v>0</v>
      </c>
      <c r="Z34" t="s">
        <v>51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">
        <v>0</v>
      </c>
      <c r="AU34" s="1">
        <v>0</v>
      </c>
      <c r="AV34" t="s">
        <v>51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 x14ac:dyDescent="0.25">
      <c r="A35" s="7"/>
      <c r="B35" s="7"/>
      <c r="C35" s="7">
        <v>0</v>
      </c>
      <c r="D35" s="7"/>
      <c r="E35" s="7"/>
      <c r="F35" s="7"/>
      <c r="G35" s="7"/>
      <c r="H35" s="7"/>
      <c r="I35" s="6">
        <v>0</v>
      </c>
      <c r="J35" s="7">
        <f t="shared" ref="J35:J66" si="8">(D35*B35) + (E35*B35*1.5)</f>
        <v>0</v>
      </c>
      <c r="K35" s="7"/>
      <c r="L35" s="7">
        <f t="shared" si="7"/>
        <v>0</v>
      </c>
      <c r="M35" s="7">
        <f t="shared" ref="M35:M66" si="9">MAX(L35,J35)</f>
        <v>0</v>
      </c>
      <c r="N35" s="7"/>
      <c r="O35" s="7"/>
      <c r="P35" s="7"/>
      <c r="Q35" s="7"/>
      <c r="R35" s="1"/>
      <c r="S35" s="1">
        <f t="shared" ref="S35:S66" si="10">SUM(M35:R35)</f>
        <v>0</v>
      </c>
      <c r="T35" s="9">
        <v>44786.169453738425</v>
      </c>
      <c r="U35" t="s">
        <v>68</v>
      </c>
      <c r="V35">
        <v>305394</v>
      </c>
      <c r="W35">
        <v>0</v>
      </c>
      <c r="X35" t="s">
        <v>51</v>
      </c>
      <c r="Y35">
        <v>0</v>
      </c>
      <c r="Z35" t="s">
        <v>51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">
        <v>0</v>
      </c>
      <c r="AU35" s="1">
        <v>0</v>
      </c>
      <c r="AV35" t="s">
        <v>51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1:54" x14ac:dyDescent="0.25">
      <c r="A36" s="7"/>
      <c r="B36" s="7"/>
      <c r="C36" s="7">
        <v>0</v>
      </c>
      <c r="D36" s="7"/>
      <c r="E36" s="7"/>
      <c r="F36" s="7"/>
      <c r="G36" s="7"/>
      <c r="H36" s="7"/>
      <c r="I36" s="6">
        <v>0</v>
      </c>
      <c r="J36" s="7">
        <f t="shared" si="8"/>
        <v>0</v>
      </c>
      <c r="K36" s="7"/>
      <c r="L36" s="7">
        <f t="shared" si="7"/>
        <v>0</v>
      </c>
      <c r="M36" s="7">
        <f t="shared" si="9"/>
        <v>0</v>
      </c>
      <c r="N36" s="7"/>
      <c r="O36" s="7"/>
      <c r="P36" s="7"/>
      <c r="Q36" s="7"/>
      <c r="R36" s="1"/>
      <c r="S36" s="1">
        <f t="shared" si="10"/>
        <v>0</v>
      </c>
      <c r="T36" s="9">
        <v>44787.169453738425</v>
      </c>
      <c r="U36" t="s">
        <v>68</v>
      </c>
      <c r="V36">
        <v>305394</v>
      </c>
      <c r="W36">
        <v>0</v>
      </c>
      <c r="X36" t="s">
        <v>51</v>
      </c>
      <c r="Y36">
        <v>0</v>
      </c>
      <c r="Z36" t="s">
        <v>51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">
        <v>0</v>
      </c>
      <c r="AU36" s="1">
        <v>0</v>
      </c>
      <c r="AV36" t="s">
        <v>51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1:54" x14ac:dyDescent="0.25">
      <c r="A37" s="7"/>
      <c r="B37" s="7"/>
      <c r="C37" s="7">
        <v>0</v>
      </c>
      <c r="D37" s="7"/>
      <c r="E37" s="7"/>
      <c r="F37" s="7"/>
      <c r="G37" s="7"/>
      <c r="H37" s="7"/>
      <c r="I37" s="6">
        <v>0</v>
      </c>
      <c r="J37" s="7">
        <f t="shared" si="8"/>
        <v>0</v>
      </c>
      <c r="K37" s="7"/>
      <c r="L37" s="7">
        <f t="shared" si="7"/>
        <v>0</v>
      </c>
      <c r="M37" s="7">
        <f t="shared" si="9"/>
        <v>0</v>
      </c>
      <c r="N37" s="7"/>
      <c r="O37" s="7"/>
      <c r="P37" s="7"/>
      <c r="Q37" s="7"/>
      <c r="R37" s="1"/>
      <c r="S37" s="1">
        <f t="shared" si="10"/>
        <v>0</v>
      </c>
      <c r="T37" s="9">
        <v>44788.169453750001</v>
      </c>
      <c r="U37" t="s">
        <v>68</v>
      </c>
      <c r="V37">
        <v>305394</v>
      </c>
      <c r="W37">
        <v>0</v>
      </c>
      <c r="X37" t="s">
        <v>51</v>
      </c>
      <c r="Y37">
        <v>0</v>
      </c>
      <c r="Z37" t="s">
        <v>51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">
        <v>0</v>
      </c>
      <c r="AU37" s="1">
        <v>0</v>
      </c>
      <c r="AV37" t="s">
        <v>51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1:54" x14ac:dyDescent="0.25">
      <c r="A38" s="7"/>
      <c r="B38" s="7"/>
      <c r="C38" s="7">
        <v>0</v>
      </c>
      <c r="D38" s="7"/>
      <c r="E38" s="7"/>
      <c r="F38" s="7"/>
      <c r="G38" s="7"/>
      <c r="H38" s="7"/>
      <c r="I38" s="6">
        <v>0</v>
      </c>
      <c r="J38" s="7">
        <f t="shared" si="8"/>
        <v>0</v>
      </c>
      <c r="K38" s="7"/>
      <c r="L38" s="7">
        <f t="shared" si="7"/>
        <v>0</v>
      </c>
      <c r="M38" s="7">
        <f t="shared" si="9"/>
        <v>0</v>
      </c>
      <c r="N38" s="7"/>
      <c r="O38" s="7"/>
      <c r="P38" s="7"/>
      <c r="Q38" s="7"/>
      <c r="R38" s="1"/>
      <c r="S38" s="1">
        <f t="shared" si="10"/>
        <v>0</v>
      </c>
      <c r="T38" s="9">
        <v>44789.169453750001</v>
      </c>
      <c r="U38" t="s">
        <v>68</v>
      </c>
      <c r="V38">
        <v>305394</v>
      </c>
      <c r="W38">
        <v>0</v>
      </c>
      <c r="X38" t="s">
        <v>51</v>
      </c>
      <c r="Y38">
        <v>0</v>
      </c>
      <c r="Z38" t="s">
        <v>51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1">
        <v>0</v>
      </c>
      <c r="AU38" s="1">
        <v>0</v>
      </c>
      <c r="AV38" t="s">
        <v>51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 x14ac:dyDescent="0.25">
      <c r="A39" s="7"/>
      <c r="B39" s="7"/>
      <c r="C39" s="7">
        <v>0</v>
      </c>
      <c r="D39" s="7"/>
      <c r="E39" s="7"/>
      <c r="F39" s="7"/>
      <c r="G39" s="7"/>
      <c r="H39" s="7"/>
      <c r="I39" s="6">
        <v>0</v>
      </c>
      <c r="J39" s="7">
        <f t="shared" si="8"/>
        <v>0</v>
      </c>
      <c r="K39" s="7"/>
      <c r="L39" s="7">
        <f t="shared" si="7"/>
        <v>0</v>
      </c>
      <c r="M39" s="7">
        <f t="shared" si="9"/>
        <v>0</v>
      </c>
      <c r="N39" s="7"/>
      <c r="O39" s="7"/>
      <c r="P39" s="7"/>
      <c r="Q39" s="7"/>
      <c r="R39" s="1"/>
      <c r="S39" s="1">
        <f t="shared" si="10"/>
        <v>0</v>
      </c>
      <c r="T39" s="9">
        <v>44790.169453750001</v>
      </c>
      <c r="U39" t="s">
        <v>68</v>
      </c>
      <c r="V39">
        <v>305394</v>
      </c>
      <c r="W39">
        <v>0</v>
      </c>
      <c r="X39" t="s">
        <v>51</v>
      </c>
      <c r="Y39">
        <v>0</v>
      </c>
      <c r="Z39" t="s">
        <v>51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">
        <v>0</v>
      </c>
      <c r="AU39" s="1">
        <v>0</v>
      </c>
      <c r="AV39" t="s">
        <v>51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4" x14ac:dyDescent="0.25">
      <c r="A40" s="7"/>
      <c r="B40" s="7"/>
      <c r="C40" s="7">
        <v>0</v>
      </c>
      <c r="D40" s="7"/>
      <c r="E40" s="7"/>
      <c r="F40" s="7"/>
      <c r="G40" s="7"/>
      <c r="H40" s="7"/>
      <c r="I40" s="6">
        <v>0</v>
      </c>
      <c r="J40" s="7">
        <f t="shared" si="8"/>
        <v>0</v>
      </c>
      <c r="K40" s="7"/>
      <c r="L40" s="7">
        <f t="shared" si="7"/>
        <v>0</v>
      </c>
      <c r="M40" s="7">
        <f t="shared" si="9"/>
        <v>0</v>
      </c>
      <c r="N40" s="7"/>
      <c r="O40" s="7"/>
      <c r="P40" s="7"/>
      <c r="Q40" s="7"/>
      <c r="R40" s="1"/>
      <c r="S40" s="1">
        <f t="shared" si="10"/>
        <v>0</v>
      </c>
      <c r="T40" s="9">
        <v>44791.169453750001</v>
      </c>
      <c r="U40" t="s">
        <v>68</v>
      </c>
      <c r="V40">
        <v>305394</v>
      </c>
      <c r="W40">
        <v>0</v>
      </c>
      <c r="X40" t="s">
        <v>51</v>
      </c>
      <c r="Y40">
        <v>0</v>
      </c>
      <c r="Z40" t="s">
        <v>51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">
        <v>0</v>
      </c>
      <c r="AU40" s="1">
        <v>0</v>
      </c>
      <c r="AV40" t="s">
        <v>51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 x14ac:dyDescent="0.25">
      <c r="A41" s="7"/>
      <c r="B41" s="7"/>
      <c r="C41" s="7">
        <v>0</v>
      </c>
      <c r="D41" s="7"/>
      <c r="E41" s="7"/>
      <c r="F41" s="7"/>
      <c r="G41" s="7"/>
      <c r="H41" s="7"/>
      <c r="I41" s="6">
        <v>0</v>
      </c>
      <c r="J41" s="7">
        <f t="shared" si="8"/>
        <v>0</v>
      </c>
      <c r="K41" s="7"/>
      <c r="L41" s="7">
        <f t="shared" si="7"/>
        <v>0</v>
      </c>
      <c r="M41" s="7">
        <f t="shared" si="9"/>
        <v>0</v>
      </c>
      <c r="N41" s="7"/>
      <c r="O41" s="7"/>
      <c r="P41" s="7"/>
      <c r="Q41" s="7"/>
      <c r="R41" s="1"/>
      <c r="S41" s="1">
        <f t="shared" si="10"/>
        <v>0</v>
      </c>
      <c r="T41" s="9">
        <v>44792.169453750001</v>
      </c>
      <c r="U41" t="s">
        <v>68</v>
      </c>
      <c r="V41">
        <v>305394</v>
      </c>
      <c r="W41">
        <v>0</v>
      </c>
      <c r="X41" t="s">
        <v>51</v>
      </c>
      <c r="Y41">
        <v>0</v>
      </c>
      <c r="Z41" t="s">
        <v>51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s="1">
        <v>0</v>
      </c>
      <c r="AU41" s="1">
        <v>0</v>
      </c>
      <c r="AV41" t="s">
        <v>51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 x14ac:dyDescent="0.25">
      <c r="A42" s="7"/>
      <c r="B42" s="7"/>
      <c r="C42" s="7">
        <v>0</v>
      </c>
      <c r="D42" s="7"/>
      <c r="E42" s="7"/>
      <c r="F42" s="7"/>
      <c r="G42" s="7"/>
      <c r="H42" s="7"/>
      <c r="I42" s="6">
        <v>0</v>
      </c>
      <c r="J42" s="7">
        <f t="shared" si="8"/>
        <v>0</v>
      </c>
      <c r="K42" s="7"/>
      <c r="L42" s="7">
        <f t="shared" si="7"/>
        <v>0</v>
      </c>
      <c r="M42" s="7">
        <f t="shared" si="9"/>
        <v>0</v>
      </c>
      <c r="N42" s="7"/>
      <c r="O42" s="7"/>
      <c r="P42" s="7"/>
      <c r="Q42" s="7"/>
      <c r="R42" s="1"/>
      <c r="S42" s="1">
        <f t="shared" si="10"/>
        <v>0</v>
      </c>
      <c r="T42" s="9">
        <v>44786.169453750001</v>
      </c>
      <c r="U42" t="s">
        <v>69</v>
      </c>
      <c r="V42">
        <v>305394</v>
      </c>
      <c r="W42">
        <v>0</v>
      </c>
      <c r="X42" t="s">
        <v>51</v>
      </c>
      <c r="Y42">
        <v>0</v>
      </c>
      <c r="Z42" t="s">
        <v>51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">
        <v>0</v>
      </c>
      <c r="AU42" s="1">
        <v>0</v>
      </c>
      <c r="AV42" t="s">
        <v>51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4" x14ac:dyDescent="0.25">
      <c r="A43" s="7"/>
      <c r="B43" s="7"/>
      <c r="C43" s="7">
        <v>0</v>
      </c>
      <c r="D43" s="7"/>
      <c r="E43" s="7"/>
      <c r="F43" s="7"/>
      <c r="G43" s="7"/>
      <c r="H43" s="7"/>
      <c r="I43" s="6">
        <v>0</v>
      </c>
      <c r="J43" s="7">
        <f t="shared" si="8"/>
        <v>0</v>
      </c>
      <c r="K43" s="7"/>
      <c r="L43" s="7">
        <f t="shared" si="7"/>
        <v>0</v>
      </c>
      <c r="M43" s="7">
        <f t="shared" si="9"/>
        <v>0</v>
      </c>
      <c r="N43" s="7"/>
      <c r="O43" s="7"/>
      <c r="P43" s="7"/>
      <c r="Q43" s="7"/>
      <c r="R43" s="1"/>
      <c r="S43" s="1">
        <f t="shared" si="10"/>
        <v>0</v>
      </c>
      <c r="T43" s="9">
        <v>44787.169453750001</v>
      </c>
      <c r="U43" t="s">
        <v>69</v>
      </c>
      <c r="V43">
        <v>305394</v>
      </c>
      <c r="W43">
        <v>0</v>
      </c>
      <c r="X43" t="s">
        <v>51</v>
      </c>
      <c r="Y43">
        <v>0</v>
      </c>
      <c r="Z43" t="s">
        <v>51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">
        <v>0</v>
      </c>
      <c r="AU43" s="1">
        <v>0</v>
      </c>
      <c r="AV43" t="s">
        <v>51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 x14ac:dyDescent="0.25">
      <c r="A44" s="7"/>
      <c r="B44" s="7"/>
      <c r="C44" s="7">
        <v>0</v>
      </c>
      <c r="D44" s="7"/>
      <c r="E44" s="7"/>
      <c r="F44" s="7"/>
      <c r="G44" s="7"/>
      <c r="H44" s="7"/>
      <c r="I44" s="6">
        <v>0</v>
      </c>
      <c r="J44" s="7">
        <f t="shared" si="8"/>
        <v>0</v>
      </c>
      <c r="K44" s="7"/>
      <c r="L44" s="7">
        <f t="shared" si="7"/>
        <v>0</v>
      </c>
      <c r="M44" s="7">
        <f t="shared" si="9"/>
        <v>0</v>
      </c>
      <c r="N44" s="7"/>
      <c r="O44" s="7"/>
      <c r="P44" s="7"/>
      <c r="Q44" s="7"/>
      <c r="R44" s="1"/>
      <c r="S44" s="1">
        <f t="shared" si="10"/>
        <v>0</v>
      </c>
      <c r="T44" s="9">
        <v>44788.169453750001</v>
      </c>
      <c r="U44" t="s">
        <v>69</v>
      </c>
      <c r="V44">
        <v>305394</v>
      </c>
      <c r="W44">
        <v>0</v>
      </c>
      <c r="X44" t="s">
        <v>51</v>
      </c>
      <c r="Y44">
        <v>0</v>
      </c>
      <c r="Z44" t="s">
        <v>51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">
        <v>0</v>
      </c>
      <c r="AU44" s="1">
        <v>0</v>
      </c>
      <c r="AV44" t="s">
        <v>51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 x14ac:dyDescent="0.25">
      <c r="A45" s="7"/>
      <c r="B45" s="7"/>
      <c r="C45" s="7">
        <v>0</v>
      </c>
      <c r="D45" s="7"/>
      <c r="E45" s="7"/>
      <c r="F45" s="7"/>
      <c r="G45" s="7"/>
      <c r="H45" s="7"/>
      <c r="I45" s="6">
        <v>0</v>
      </c>
      <c r="J45" s="7">
        <f t="shared" si="8"/>
        <v>0</v>
      </c>
      <c r="K45" s="7"/>
      <c r="L45" s="7">
        <f t="shared" si="7"/>
        <v>0</v>
      </c>
      <c r="M45" s="7">
        <f t="shared" si="9"/>
        <v>0</v>
      </c>
      <c r="N45" s="7"/>
      <c r="O45" s="7"/>
      <c r="P45" s="7"/>
      <c r="Q45" s="7"/>
      <c r="R45" s="1"/>
      <c r="S45" s="1">
        <f t="shared" si="10"/>
        <v>0</v>
      </c>
      <c r="T45" s="9">
        <v>44789.169453750001</v>
      </c>
      <c r="U45" t="s">
        <v>69</v>
      </c>
      <c r="V45">
        <v>305394</v>
      </c>
      <c r="W45">
        <v>0</v>
      </c>
      <c r="X45" t="s">
        <v>51</v>
      </c>
      <c r="Y45">
        <v>0</v>
      </c>
      <c r="Z45" t="s">
        <v>51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1">
        <v>0</v>
      </c>
      <c r="AU45" s="1">
        <v>0</v>
      </c>
      <c r="AV45" t="s">
        <v>51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1:54" x14ac:dyDescent="0.25">
      <c r="A46" s="7"/>
      <c r="B46" s="7"/>
      <c r="C46" s="7">
        <v>0</v>
      </c>
      <c r="D46" s="7"/>
      <c r="E46" s="7"/>
      <c r="F46" s="7"/>
      <c r="G46" s="7"/>
      <c r="H46" s="7"/>
      <c r="I46" s="6">
        <v>0</v>
      </c>
      <c r="J46" s="7">
        <f t="shared" si="8"/>
        <v>0</v>
      </c>
      <c r="K46" s="7"/>
      <c r="L46" s="7">
        <f t="shared" si="7"/>
        <v>0</v>
      </c>
      <c r="M46" s="7">
        <f t="shared" si="9"/>
        <v>0</v>
      </c>
      <c r="N46" s="7"/>
      <c r="O46" s="7"/>
      <c r="P46" s="7"/>
      <c r="Q46" s="7"/>
      <c r="R46" s="1"/>
      <c r="S46" s="1">
        <f t="shared" si="10"/>
        <v>0</v>
      </c>
      <c r="T46" s="9">
        <v>44790.169453750001</v>
      </c>
      <c r="U46" t="s">
        <v>69</v>
      </c>
      <c r="V46">
        <v>305394</v>
      </c>
      <c r="W46">
        <v>0</v>
      </c>
      <c r="X46" t="s">
        <v>51</v>
      </c>
      <c r="Y46">
        <v>0</v>
      </c>
      <c r="Z46" t="s">
        <v>51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">
        <v>0</v>
      </c>
      <c r="AU46" s="1">
        <v>0</v>
      </c>
      <c r="AV46" t="s">
        <v>51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1:54" x14ac:dyDescent="0.25">
      <c r="A47" s="7"/>
      <c r="B47" s="7"/>
      <c r="C47" s="7">
        <v>0</v>
      </c>
      <c r="D47" s="7"/>
      <c r="E47" s="7"/>
      <c r="F47" s="7"/>
      <c r="G47" s="7"/>
      <c r="H47" s="7"/>
      <c r="I47" s="6">
        <v>0</v>
      </c>
      <c r="J47" s="7">
        <f t="shared" si="8"/>
        <v>0</v>
      </c>
      <c r="K47" s="7"/>
      <c r="L47" s="7">
        <f t="shared" si="7"/>
        <v>0</v>
      </c>
      <c r="M47" s="7">
        <f t="shared" si="9"/>
        <v>0</v>
      </c>
      <c r="N47" s="7"/>
      <c r="O47" s="7"/>
      <c r="P47" s="7"/>
      <c r="Q47" s="7"/>
      <c r="R47" s="1"/>
      <c r="S47" s="1">
        <f t="shared" si="10"/>
        <v>0</v>
      </c>
      <c r="T47" s="9">
        <v>44791.169453750001</v>
      </c>
      <c r="U47" t="s">
        <v>69</v>
      </c>
      <c r="V47">
        <v>305394</v>
      </c>
      <c r="W47">
        <v>0</v>
      </c>
      <c r="X47" t="s">
        <v>51</v>
      </c>
      <c r="Y47">
        <v>0</v>
      </c>
      <c r="Z47" t="s">
        <v>51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">
        <v>0</v>
      </c>
      <c r="AU47" s="1">
        <v>0</v>
      </c>
      <c r="AV47" t="s">
        <v>51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1:54" x14ac:dyDescent="0.25">
      <c r="A48" s="7"/>
      <c r="B48" s="7"/>
      <c r="C48" s="7">
        <v>0</v>
      </c>
      <c r="D48" s="7"/>
      <c r="E48" s="7"/>
      <c r="F48" s="7"/>
      <c r="G48" s="7"/>
      <c r="H48" s="7"/>
      <c r="I48" s="6">
        <v>0</v>
      </c>
      <c r="J48" s="7">
        <f t="shared" si="8"/>
        <v>0</v>
      </c>
      <c r="K48" s="7"/>
      <c r="L48" s="7">
        <f t="shared" si="7"/>
        <v>0</v>
      </c>
      <c r="M48" s="7">
        <f t="shared" si="9"/>
        <v>0</v>
      </c>
      <c r="N48" s="7"/>
      <c r="O48" s="7"/>
      <c r="P48" s="7"/>
      <c r="Q48" s="7"/>
      <c r="R48" s="1"/>
      <c r="S48" s="1">
        <f t="shared" si="10"/>
        <v>0</v>
      </c>
      <c r="T48" s="9">
        <v>44792.169453750001</v>
      </c>
      <c r="U48" t="s">
        <v>69</v>
      </c>
      <c r="V48">
        <v>305394</v>
      </c>
      <c r="W48">
        <v>0</v>
      </c>
      <c r="X48" t="s">
        <v>51</v>
      </c>
      <c r="Y48">
        <v>0</v>
      </c>
      <c r="Z48" t="s">
        <v>51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">
        <v>0</v>
      </c>
      <c r="AU48" s="1">
        <v>0</v>
      </c>
      <c r="AV48" t="s">
        <v>51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1:54" x14ac:dyDescent="0.25">
      <c r="A49" s="7"/>
      <c r="B49" s="7"/>
      <c r="C49" s="7">
        <v>0</v>
      </c>
      <c r="D49" s="7"/>
      <c r="E49" s="7"/>
      <c r="F49" s="7"/>
      <c r="G49" s="7"/>
      <c r="H49" s="7"/>
      <c r="I49" s="6">
        <v>0</v>
      </c>
      <c r="J49" s="7">
        <f t="shared" si="8"/>
        <v>0</v>
      </c>
      <c r="K49" s="7"/>
      <c r="L49" s="7">
        <f t="shared" si="7"/>
        <v>0</v>
      </c>
      <c r="M49" s="7">
        <f t="shared" si="9"/>
        <v>0</v>
      </c>
      <c r="N49" s="7"/>
      <c r="O49" s="7"/>
      <c r="P49" s="7"/>
      <c r="Q49" s="7"/>
      <c r="R49" s="1"/>
      <c r="S49" s="1">
        <f t="shared" si="10"/>
        <v>0</v>
      </c>
      <c r="T49" s="9">
        <v>44786.169453750001</v>
      </c>
      <c r="U49" t="s">
        <v>70</v>
      </c>
      <c r="V49">
        <v>305394</v>
      </c>
      <c r="W49">
        <v>0</v>
      </c>
      <c r="X49" t="s">
        <v>51</v>
      </c>
      <c r="Y49">
        <v>0</v>
      </c>
      <c r="Z49" t="s">
        <v>51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">
        <v>0</v>
      </c>
      <c r="AU49" s="1">
        <v>0</v>
      </c>
      <c r="AV49" t="s">
        <v>51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1:54" x14ac:dyDescent="0.25">
      <c r="A50" s="7"/>
      <c r="B50" s="7"/>
      <c r="C50" s="7">
        <v>0</v>
      </c>
      <c r="D50" s="7"/>
      <c r="E50" s="7"/>
      <c r="F50" s="7"/>
      <c r="G50" s="7"/>
      <c r="H50" s="7"/>
      <c r="I50" s="6">
        <v>0</v>
      </c>
      <c r="J50" s="7">
        <f t="shared" si="8"/>
        <v>0</v>
      </c>
      <c r="K50" s="7"/>
      <c r="L50" s="7">
        <f t="shared" si="7"/>
        <v>0</v>
      </c>
      <c r="M50" s="7">
        <f t="shared" si="9"/>
        <v>0</v>
      </c>
      <c r="N50" s="7"/>
      <c r="O50" s="7"/>
      <c r="P50" s="7"/>
      <c r="Q50" s="7"/>
      <c r="R50" s="1"/>
      <c r="S50" s="1">
        <f t="shared" si="10"/>
        <v>0</v>
      </c>
      <c r="T50" s="9">
        <v>44787.169453750001</v>
      </c>
      <c r="U50" t="s">
        <v>70</v>
      </c>
      <c r="V50">
        <v>305394</v>
      </c>
      <c r="W50">
        <v>0</v>
      </c>
      <c r="X50" t="s">
        <v>51</v>
      </c>
      <c r="Y50">
        <v>0</v>
      </c>
      <c r="Z50" t="s">
        <v>51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">
        <v>0</v>
      </c>
      <c r="AU50" s="1">
        <v>0</v>
      </c>
      <c r="AV50" t="s">
        <v>51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1:54" x14ac:dyDescent="0.25">
      <c r="A51" s="7"/>
      <c r="B51" s="7"/>
      <c r="C51" s="7">
        <v>0</v>
      </c>
      <c r="D51" s="7"/>
      <c r="E51" s="7"/>
      <c r="F51" s="7"/>
      <c r="G51" s="7"/>
      <c r="H51" s="7"/>
      <c r="I51" s="6">
        <v>0</v>
      </c>
      <c r="J51" s="7">
        <f t="shared" si="8"/>
        <v>0</v>
      </c>
      <c r="K51" s="7"/>
      <c r="L51" s="7">
        <f t="shared" si="7"/>
        <v>0</v>
      </c>
      <c r="M51" s="7">
        <f t="shared" si="9"/>
        <v>0</v>
      </c>
      <c r="N51" s="7"/>
      <c r="O51" s="7"/>
      <c r="P51" s="7"/>
      <c r="Q51" s="7"/>
      <c r="R51" s="1"/>
      <c r="S51" s="1">
        <f t="shared" si="10"/>
        <v>0</v>
      </c>
      <c r="T51" s="9">
        <v>44788.169453750001</v>
      </c>
      <c r="U51" t="s">
        <v>70</v>
      </c>
      <c r="V51">
        <v>305394</v>
      </c>
      <c r="W51">
        <v>0</v>
      </c>
      <c r="X51" t="s">
        <v>51</v>
      </c>
      <c r="Y51">
        <v>0</v>
      </c>
      <c r="Z51" t="s">
        <v>51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">
        <v>0</v>
      </c>
      <c r="AU51" s="1">
        <v>0</v>
      </c>
      <c r="AV51" t="s">
        <v>51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</row>
    <row r="52" spans="1:54" x14ac:dyDescent="0.25">
      <c r="A52" s="7"/>
      <c r="B52" s="7"/>
      <c r="C52" s="7">
        <v>0</v>
      </c>
      <c r="D52" s="7"/>
      <c r="E52" s="7"/>
      <c r="F52" s="7"/>
      <c r="G52" s="7"/>
      <c r="H52" s="7"/>
      <c r="I52" s="6">
        <v>0</v>
      </c>
      <c r="J52" s="7">
        <f t="shared" si="8"/>
        <v>0</v>
      </c>
      <c r="K52" s="7"/>
      <c r="L52" s="7">
        <f t="shared" si="7"/>
        <v>0</v>
      </c>
      <c r="M52" s="7">
        <f t="shared" si="9"/>
        <v>0</v>
      </c>
      <c r="N52" s="7"/>
      <c r="O52" s="7"/>
      <c r="P52" s="7"/>
      <c r="Q52" s="7"/>
      <c r="R52" s="1"/>
      <c r="S52" s="1">
        <f t="shared" si="10"/>
        <v>0</v>
      </c>
      <c r="T52" s="9">
        <v>44789.169453761569</v>
      </c>
      <c r="U52" t="s">
        <v>70</v>
      </c>
      <c r="V52">
        <v>305394</v>
      </c>
      <c r="W52">
        <v>0</v>
      </c>
      <c r="X52" t="s">
        <v>51</v>
      </c>
      <c r="Y52">
        <v>0</v>
      </c>
      <c r="Z52" t="s">
        <v>51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">
        <v>0</v>
      </c>
      <c r="AU52" s="1">
        <v>0</v>
      </c>
      <c r="AV52" t="s">
        <v>51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1:54" x14ac:dyDescent="0.25">
      <c r="A53" s="7"/>
      <c r="B53" s="7"/>
      <c r="C53" s="7">
        <v>0</v>
      </c>
      <c r="D53" s="7"/>
      <c r="E53" s="7"/>
      <c r="F53" s="7"/>
      <c r="G53" s="7"/>
      <c r="H53" s="7"/>
      <c r="I53" s="6">
        <v>0</v>
      </c>
      <c r="J53" s="7">
        <f t="shared" si="8"/>
        <v>0</v>
      </c>
      <c r="K53" s="7"/>
      <c r="L53" s="7">
        <f t="shared" si="7"/>
        <v>0</v>
      </c>
      <c r="M53" s="7">
        <f t="shared" si="9"/>
        <v>0</v>
      </c>
      <c r="N53" s="7"/>
      <c r="O53" s="7"/>
      <c r="P53" s="7"/>
      <c r="Q53" s="7"/>
      <c r="R53" s="1"/>
      <c r="S53" s="1">
        <f t="shared" si="10"/>
        <v>0</v>
      </c>
      <c r="T53" s="9">
        <v>44790.169453761569</v>
      </c>
      <c r="U53" t="s">
        <v>70</v>
      </c>
      <c r="V53">
        <v>305394</v>
      </c>
      <c r="W53">
        <v>0</v>
      </c>
      <c r="X53" t="s">
        <v>51</v>
      </c>
      <c r="Y53">
        <v>0</v>
      </c>
      <c r="Z53" t="s">
        <v>51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">
        <v>0</v>
      </c>
      <c r="AU53" s="1">
        <v>0</v>
      </c>
      <c r="AV53" t="s">
        <v>51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4" x14ac:dyDescent="0.25">
      <c r="A54" s="7"/>
      <c r="B54" s="7"/>
      <c r="C54" s="7">
        <v>0</v>
      </c>
      <c r="D54" s="7"/>
      <c r="E54" s="7"/>
      <c r="F54" s="7"/>
      <c r="G54" s="7"/>
      <c r="H54" s="7"/>
      <c r="I54" s="6">
        <v>0</v>
      </c>
      <c r="J54" s="7">
        <f t="shared" si="8"/>
        <v>0</v>
      </c>
      <c r="K54" s="7"/>
      <c r="L54" s="7">
        <f t="shared" si="7"/>
        <v>0</v>
      </c>
      <c r="M54" s="7">
        <f t="shared" si="9"/>
        <v>0</v>
      </c>
      <c r="N54" s="7"/>
      <c r="O54" s="7"/>
      <c r="P54" s="7"/>
      <c r="Q54" s="7"/>
      <c r="R54" s="1"/>
      <c r="S54" s="1">
        <f t="shared" si="10"/>
        <v>0</v>
      </c>
      <c r="T54" s="9">
        <v>44791.169453761569</v>
      </c>
      <c r="U54" t="s">
        <v>70</v>
      </c>
      <c r="V54">
        <v>305394</v>
      </c>
      <c r="W54">
        <v>0</v>
      </c>
      <c r="X54" t="s">
        <v>51</v>
      </c>
      <c r="Y54">
        <v>0</v>
      </c>
      <c r="Z54" t="s">
        <v>51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">
        <v>0</v>
      </c>
      <c r="AU54" s="1">
        <v>0</v>
      </c>
      <c r="AV54" t="s">
        <v>51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1:54" x14ac:dyDescent="0.25">
      <c r="A55" s="7"/>
      <c r="B55" s="7"/>
      <c r="C55" s="7">
        <v>0</v>
      </c>
      <c r="D55" s="7"/>
      <c r="E55" s="7"/>
      <c r="F55" s="7"/>
      <c r="G55" s="7"/>
      <c r="H55" s="7"/>
      <c r="I55" s="6">
        <v>0</v>
      </c>
      <c r="J55" s="7">
        <f t="shared" si="8"/>
        <v>0</v>
      </c>
      <c r="K55" s="7"/>
      <c r="L55" s="7">
        <f t="shared" si="7"/>
        <v>0</v>
      </c>
      <c r="M55" s="7">
        <f t="shared" si="9"/>
        <v>0</v>
      </c>
      <c r="N55" s="7"/>
      <c r="O55" s="7"/>
      <c r="P55" s="7"/>
      <c r="Q55" s="7"/>
      <c r="R55" s="1"/>
      <c r="S55" s="1">
        <f t="shared" si="10"/>
        <v>0</v>
      </c>
      <c r="T55" s="9">
        <v>44792.169453761569</v>
      </c>
      <c r="U55" t="s">
        <v>70</v>
      </c>
      <c r="V55">
        <v>305394</v>
      </c>
      <c r="W55">
        <v>0</v>
      </c>
      <c r="X55" t="s">
        <v>51</v>
      </c>
      <c r="Y55">
        <v>0</v>
      </c>
      <c r="Z55" t="s">
        <v>51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">
        <v>0</v>
      </c>
      <c r="AU55" s="1">
        <v>0</v>
      </c>
      <c r="AV55" t="s">
        <v>51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1:54" x14ac:dyDescent="0.25">
      <c r="A56" s="7"/>
      <c r="B56" s="7"/>
      <c r="C56" s="7">
        <v>0</v>
      </c>
      <c r="D56" s="7"/>
      <c r="E56" s="7"/>
      <c r="F56" s="7"/>
      <c r="G56" s="7"/>
      <c r="H56" s="7"/>
      <c r="I56" s="6">
        <v>0</v>
      </c>
      <c r="J56" s="7">
        <f t="shared" si="8"/>
        <v>0</v>
      </c>
      <c r="K56" s="7"/>
      <c r="L56" s="7">
        <f t="shared" si="7"/>
        <v>0</v>
      </c>
      <c r="M56" s="7">
        <f t="shared" si="9"/>
        <v>0</v>
      </c>
      <c r="N56" s="7"/>
      <c r="O56" s="7"/>
      <c r="P56" s="7"/>
      <c r="Q56" s="7"/>
      <c r="R56" s="1"/>
      <c r="S56" s="1">
        <f t="shared" si="10"/>
        <v>0</v>
      </c>
      <c r="T56" s="9">
        <v>44786.169453761569</v>
      </c>
      <c r="U56" t="s">
        <v>71</v>
      </c>
      <c r="V56">
        <v>305394</v>
      </c>
      <c r="W56">
        <v>0</v>
      </c>
      <c r="X56" t="s">
        <v>51</v>
      </c>
      <c r="Y56">
        <v>0</v>
      </c>
      <c r="Z56" t="s">
        <v>51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">
        <v>0</v>
      </c>
      <c r="AU56" s="1">
        <v>0</v>
      </c>
      <c r="AV56" t="s">
        <v>51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1:54" x14ac:dyDescent="0.25">
      <c r="A57" s="7"/>
      <c r="B57" s="7"/>
      <c r="C57" s="7">
        <v>0</v>
      </c>
      <c r="D57" s="7"/>
      <c r="E57" s="7"/>
      <c r="F57" s="7"/>
      <c r="G57" s="7"/>
      <c r="H57" s="7"/>
      <c r="I57" s="6">
        <v>0</v>
      </c>
      <c r="J57" s="7">
        <f t="shared" si="8"/>
        <v>0</v>
      </c>
      <c r="K57" s="7"/>
      <c r="L57" s="7">
        <f t="shared" si="7"/>
        <v>0</v>
      </c>
      <c r="M57" s="7">
        <f t="shared" si="9"/>
        <v>0</v>
      </c>
      <c r="N57" s="7"/>
      <c r="O57" s="7"/>
      <c r="P57" s="7"/>
      <c r="Q57" s="7"/>
      <c r="R57" s="1"/>
      <c r="S57" s="1">
        <f t="shared" si="10"/>
        <v>0</v>
      </c>
      <c r="T57" s="9">
        <v>44787.169453761569</v>
      </c>
      <c r="U57" t="s">
        <v>71</v>
      </c>
      <c r="V57">
        <v>305394</v>
      </c>
      <c r="W57">
        <v>0</v>
      </c>
      <c r="X57" t="s">
        <v>51</v>
      </c>
      <c r="Y57">
        <v>0</v>
      </c>
      <c r="Z57" t="s">
        <v>51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">
        <v>0</v>
      </c>
      <c r="AU57" s="1">
        <v>0</v>
      </c>
      <c r="AV57" t="s">
        <v>51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1:54" x14ac:dyDescent="0.25">
      <c r="A58" s="7"/>
      <c r="B58" s="7"/>
      <c r="C58" s="7">
        <v>0</v>
      </c>
      <c r="D58" s="7"/>
      <c r="E58" s="7"/>
      <c r="F58" s="7"/>
      <c r="G58" s="7"/>
      <c r="H58" s="7"/>
      <c r="I58" s="6">
        <v>0</v>
      </c>
      <c r="J58" s="7">
        <f t="shared" si="8"/>
        <v>0</v>
      </c>
      <c r="K58" s="7"/>
      <c r="L58" s="7">
        <f t="shared" si="7"/>
        <v>0</v>
      </c>
      <c r="M58" s="7">
        <f t="shared" si="9"/>
        <v>0</v>
      </c>
      <c r="N58" s="7"/>
      <c r="O58" s="7"/>
      <c r="P58" s="7"/>
      <c r="Q58" s="7"/>
      <c r="R58" s="1"/>
      <c r="S58" s="1">
        <f t="shared" si="10"/>
        <v>0</v>
      </c>
      <c r="T58" s="9">
        <v>44788.169453761569</v>
      </c>
      <c r="U58" t="s">
        <v>71</v>
      </c>
      <c r="V58">
        <v>305394</v>
      </c>
      <c r="W58">
        <v>0</v>
      </c>
      <c r="X58" t="s">
        <v>51</v>
      </c>
      <c r="Y58">
        <v>0</v>
      </c>
      <c r="Z58" t="s">
        <v>51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">
        <v>0</v>
      </c>
      <c r="AU58" s="1">
        <v>0</v>
      </c>
      <c r="AV58" t="s">
        <v>51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</row>
    <row r="59" spans="1:54" x14ac:dyDescent="0.25">
      <c r="A59" s="7"/>
      <c r="B59" s="7"/>
      <c r="C59" s="7">
        <v>0</v>
      </c>
      <c r="D59" s="7"/>
      <c r="E59" s="7"/>
      <c r="F59" s="7"/>
      <c r="G59" s="7"/>
      <c r="H59" s="7"/>
      <c r="I59" s="6">
        <v>0</v>
      </c>
      <c r="J59" s="7">
        <f t="shared" si="8"/>
        <v>0</v>
      </c>
      <c r="K59" s="7"/>
      <c r="L59" s="7">
        <f t="shared" si="7"/>
        <v>0</v>
      </c>
      <c r="M59" s="7">
        <f t="shared" si="9"/>
        <v>0</v>
      </c>
      <c r="N59" s="7"/>
      <c r="O59" s="7"/>
      <c r="P59" s="7"/>
      <c r="Q59" s="7"/>
      <c r="R59" s="1"/>
      <c r="S59" s="1">
        <f t="shared" si="10"/>
        <v>0</v>
      </c>
      <c r="T59" s="9">
        <v>44789.169453761569</v>
      </c>
      <c r="U59" t="s">
        <v>71</v>
      </c>
      <c r="V59">
        <v>305394</v>
      </c>
      <c r="W59">
        <v>0</v>
      </c>
      <c r="X59" t="s">
        <v>51</v>
      </c>
      <c r="Y59">
        <v>0</v>
      </c>
      <c r="Z59" t="s">
        <v>51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">
        <v>0</v>
      </c>
      <c r="AU59" s="1">
        <v>0</v>
      </c>
      <c r="AV59" t="s">
        <v>51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1:54" x14ac:dyDescent="0.25">
      <c r="A60" s="7"/>
      <c r="B60" s="7"/>
      <c r="C60" s="7">
        <v>0</v>
      </c>
      <c r="D60" s="7"/>
      <c r="E60" s="7"/>
      <c r="F60" s="7"/>
      <c r="G60" s="7"/>
      <c r="H60" s="7"/>
      <c r="I60" s="6">
        <v>0</v>
      </c>
      <c r="J60" s="7">
        <f t="shared" si="8"/>
        <v>0</v>
      </c>
      <c r="K60" s="7"/>
      <c r="L60" s="7">
        <f t="shared" si="7"/>
        <v>0</v>
      </c>
      <c r="M60" s="7">
        <f t="shared" si="9"/>
        <v>0</v>
      </c>
      <c r="N60" s="7"/>
      <c r="O60" s="7"/>
      <c r="P60" s="7"/>
      <c r="Q60" s="7"/>
      <c r="R60" s="1"/>
      <c r="S60" s="1">
        <f t="shared" si="10"/>
        <v>0</v>
      </c>
      <c r="T60" s="9">
        <v>44790.169453761569</v>
      </c>
      <c r="U60" t="s">
        <v>71</v>
      </c>
      <c r="V60">
        <v>305394</v>
      </c>
      <c r="W60">
        <v>0</v>
      </c>
      <c r="X60" t="s">
        <v>51</v>
      </c>
      <c r="Y60">
        <v>0</v>
      </c>
      <c r="Z60" t="s">
        <v>51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">
        <v>0</v>
      </c>
      <c r="AU60" s="1">
        <v>0</v>
      </c>
      <c r="AV60" t="s">
        <v>51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1:54" x14ac:dyDescent="0.25">
      <c r="A61" s="7"/>
      <c r="B61" s="7"/>
      <c r="C61" s="7">
        <v>0</v>
      </c>
      <c r="D61" s="7"/>
      <c r="E61" s="7"/>
      <c r="F61" s="7"/>
      <c r="G61" s="7"/>
      <c r="H61" s="7"/>
      <c r="I61" s="6">
        <v>0</v>
      </c>
      <c r="J61" s="7">
        <f t="shared" si="8"/>
        <v>0</v>
      </c>
      <c r="K61" s="7"/>
      <c r="L61" s="7">
        <f t="shared" si="7"/>
        <v>0</v>
      </c>
      <c r="M61" s="7">
        <f t="shared" si="9"/>
        <v>0</v>
      </c>
      <c r="N61" s="7"/>
      <c r="O61" s="7"/>
      <c r="P61" s="7"/>
      <c r="Q61" s="7"/>
      <c r="R61" s="1"/>
      <c r="S61" s="1">
        <f t="shared" si="10"/>
        <v>0</v>
      </c>
      <c r="T61" s="9">
        <v>44791.169453761569</v>
      </c>
      <c r="U61" t="s">
        <v>71</v>
      </c>
      <c r="V61">
        <v>305394</v>
      </c>
      <c r="W61">
        <v>0</v>
      </c>
      <c r="X61" t="s">
        <v>51</v>
      </c>
      <c r="Y61">
        <v>0</v>
      </c>
      <c r="Z61" t="s">
        <v>51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">
        <v>0</v>
      </c>
      <c r="AU61" s="1">
        <v>0</v>
      </c>
      <c r="AV61" t="s">
        <v>51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1:54" x14ac:dyDescent="0.25">
      <c r="A62" s="7"/>
      <c r="B62" s="7"/>
      <c r="C62" s="7">
        <v>0</v>
      </c>
      <c r="D62" s="7"/>
      <c r="E62" s="7"/>
      <c r="F62" s="7"/>
      <c r="G62" s="7"/>
      <c r="H62" s="7"/>
      <c r="I62" s="6">
        <v>0</v>
      </c>
      <c r="J62" s="7">
        <f t="shared" si="8"/>
        <v>0</v>
      </c>
      <c r="K62" s="7"/>
      <c r="L62" s="7">
        <f t="shared" si="7"/>
        <v>0</v>
      </c>
      <c r="M62" s="7">
        <f t="shared" si="9"/>
        <v>0</v>
      </c>
      <c r="N62" s="7"/>
      <c r="O62" s="7"/>
      <c r="P62" s="7"/>
      <c r="Q62" s="7"/>
      <c r="R62" s="1"/>
      <c r="S62" s="1">
        <f t="shared" si="10"/>
        <v>0</v>
      </c>
      <c r="T62" s="9">
        <v>44792.169453761569</v>
      </c>
      <c r="U62" t="s">
        <v>71</v>
      </c>
      <c r="V62">
        <v>305394</v>
      </c>
      <c r="W62">
        <v>0</v>
      </c>
      <c r="X62" t="s">
        <v>51</v>
      </c>
      <c r="Y62">
        <v>0</v>
      </c>
      <c r="Z62" t="s">
        <v>51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">
        <v>0</v>
      </c>
      <c r="AU62" s="1">
        <v>0</v>
      </c>
      <c r="AV62" t="s">
        <v>51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1:54" x14ac:dyDescent="0.25">
      <c r="A63" s="7"/>
      <c r="B63" s="7"/>
      <c r="C63" s="7">
        <v>0</v>
      </c>
      <c r="D63" s="7"/>
      <c r="E63" s="7"/>
      <c r="F63" s="7"/>
      <c r="G63" s="7"/>
      <c r="H63" s="7"/>
      <c r="I63" s="6">
        <v>0</v>
      </c>
      <c r="J63" s="7">
        <f t="shared" si="8"/>
        <v>0</v>
      </c>
      <c r="K63" s="7"/>
      <c r="L63" s="7">
        <f t="shared" si="7"/>
        <v>0</v>
      </c>
      <c r="M63" s="7">
        <f t="shared" si="9"/>
        <v>0</v>
      </c>
      <c r="N63" s="7"/>
      <c r="O63" s="7"/>
      <c r="P63" s="7"/>
      <c r="Q63" s="7"/>
      <c r="R63" s="1"/>
      <c r="S63" s="1">
        <f t="shared" si="10"/>
        <v>0</v>
      </c>
      <c r="T63" s="9">
        <v>44787.169453761569</v>
      </c>
      <c r="U63" t="s">
        <v>72</v>
      </c>
      <c r="V63">
        <v>305394</v>
      </c>
      <c r="W63">
        <v>0</v>
      </c>
      <c r="X63" t="s">
        <v>51</v>
      </c>
      <c r="Y63">
        <v>0</v>
      </c>
      <c r="Z63" t="s">
        <v>51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1">
        <v>0</v>
      </c>
      <c r="AU63" s="1">
        <v>0</v>
      </c>
      <c r="AV63" t="s">
        <v>51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1:54" x14ac:dyDescent="0.25">
      <c r="A64" s="7"/>
      <c r="B64" s="7"/>
      <c r="C64" s="7">
        <v>0</v>
      </c>
      <c r="D64" s="7"/>
      <c r="E64" s="7"/>
      <c r="F64" s="7"/>
      <c r="G64" s="7"/>
      <c r="H64" s="7"/>
      <c r="I64" s="6">
        <v>0</v>
      </c>
      <c r="J64" s="7">
        <f t="shared" si="8"/>
        <v>0</v>
      </c>
      <c r="K64" s="7"/>
      <c r="L64" s="7">
        <f t="shared" si="7"/>
        <v>0</v>
      </c>
      <c r="M64" s="7">
        <f t="shared" si="9"/>
        <v>0</v>
      </c>
      <c r="N64" s="7"/>
      <c r="O64" s="7"/>
      <c r="P64" s="7"/>
      <c r="Q64" s="7"/>
      <c r="R64" s="1"/>
      <c r="S64" s="1">
        <f t="shared" si="10"/>
        <v>0</v>
      </c>
      <c r="T64" s="9">
        <v>44788.169453761569</v>
      </c>
      <c r="U64" t="s">
        <v>72</v>
      </c>
      <c r="V64">
        <v>305394</v>
      </c>
      <c r="W64">
        <v>0</v>
      </c>
      <c r="X64" t="s">
        <v>51</v>
      </c>
      <c r="Y64">
        <v>0</v>
      </c>
      <c r="Z64" t="s">
        <v>51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1">
        <v>0</v>
      </c>
      <c r="AU64" s="1">
        <v>0</v>
      </c>
      <c r="AV64" t="s">
        <v>51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1:54" x14ac:dyDescent="0.25">
      <c r="A65" s="7"/>
      <c r="B65" s="7"/>
      <c r="C65" s="7">
        <v>0</v>
      </c>
      <c r="D65" s="7"/>
      <c r="E65" s="7"/>
      <c r="F65" s="7"/>
      <c r="G65" s="7"/>
      <c r="H65" s="7"/>
      <c r="I65" s="6">
        <v>0</v>
      </c>
      <c r="J65" s="7">
        <f t="shared" si="8"/>
        <v>0</v>
      </c>
      <c r="K65" s="7"/>
      <c r="L65" s="7">
        <f t="shared" si="7"/>
        <v>0</v>
      </c>
      <c r="M65" s="7">
        <f t="shared" si="9"/>
        <v>0</v>
      </c>
      <c r="N65" s="7"/>
      <c r="O65" s="7"/>
      <c r="P65" s="7"/>
      <c r="Q65" s="7"/>
      <c r="R65" s="1"/>
      <c r="S65" s="1">
        <f t="shared" si="10"/>
        <v>0</v>
      </c>
      <c r="T65" s="9">
        <v>44791.169453773153</v>
      </c>
      <c r="U65" t="s">
        <v>72</v>
      </c>
      <c r="V65">
        <v>305394</v>
      </c>
      <c r="W65">
        <v>8505</v>
      </c>
      <c r="X65" t="s">
        <v>51</v>
      </c>
      <c r="Y65">
        <v>0</v>
      </c>
      <c r="Z65" t="s">
        <v>51</v>
      </c>
      <c r="AB65">
        <v>1</v>
      </c>
      <c r="AC65">
        <v>1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1">
        <v>0</v>
      </c>
      <c r="AU65" s="1">
        <v>0</v>
      </c>
      <c r="AV65" t="s">
        <v>51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1:54" x14ac:dyDescent="0.25">
      <c r="A66" s="7"/>
      <c r="B66" s="7"/>
      <c r="C66" s="7">
        <v>0</v>
      </c>
      <c r="D66" s="7"/>
      <c r="E66" s="7"/>
      <c r="F66" s="7"/>
      <c r="G66" s="7"/>
      <c r="H66" s="7"/>
      <c r="I66" s="6">
        <v>0</v>
      </c>
      <c r="J66" s="7">
        <f t="shared" si="8"/>
        <v>0</v>
      </c>
      <c r="K66" s="7"/>
      <c r="L66" s="7">
        <f t="shared" ref="L66:L97" si="11">H66*I66</f>
        <v>0</v>
      </c>
      <c r="M66" s="7">
        <f t="shared" si="9"/>
        <v>0</v>
      </c>
      <c r="N66" s="7"/>
      <c r="O66" s="7"/>
      <c r="P66" s="7"/>
      <c r="Q66" s="7"/>
      <c r="R66" s="1"/>
      <c r="S66" s="1">
        <f t="shared" si="10"/>
        <v>0</v>
      </c>
      <c r="T66" s="9">
        <v>44786.169453773153</v>
      </c>
      <c r="U66" t="s">
        <v>73</v>
      </c>
      <c r="V66">
        <v>305394</v>
      </c>
      <c r="W66">
        <v>0</v>
      </c>
      <c r="X66" t="s">
        <v>51</v>
      </c>
      <c r="Y66">
        <v>0</v>
      </c>
      <c r="Z66" t="s">
        <v>51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1">
        <v>0</v>
      </c>
      <c r="AU66" s="1">
        <v>0</v>
      </c>
      <c r="AV66" t="s">
        <v>51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1:54" x14ac:dyDescent="0.25">
      <c r="A67" s="7"/>
      <c r="B67" s="7"/>
      <c r="C67" s="7">
        <v>0</v>
      </c>
      <c r="D67" s="7"/>
      <c r="E67" s="7"/>
      <c r="F67" s="7"/>
      <c r="G67" s="7"/>
      <c r="H67" s="7"/>
      <c r="I67" s="6">
        <v>0</v>
      </c>
      <c r="J67" s="7">
        <f t="shared" ref="J67:J98" si="12">(D67*B67) + (E67*B67*1.5)</f>
        <v>0</v>
      </c>
      <c r="K67" s="7"/>
      <c r="L67" s="7">
        <f t="shared" si="11"/>
        <v>0</v>
      </c>
      <c r="M67" s="7">
        <f t="shared" ref="M67:M98" si="13">MAX(L67,J67)</f>
        <v>0</v>
      </c>
      <c r="N67" s="7"/>
      <c r="O67" s="7"/>
      <c r="P67" s="7"/>
      <c r="Q67" s="7"/>
      <c r="R67" s="1"/>
      <c r="S67" s="1">
        <f t="shared" ref="S67:S98" si="14">SUM(M67:R67)</f>
        <v>0</v>
      </c>
      <c r="T67" s="9">
        <v>44787.169453773153</v>
      </c>
      <c r="U67" t="s">
        <v>73</v>
      </c>
      <c r="V67">
        <v>305394</v>
      </c>
      <c r="W67">
        <v>0</v>
      </c>
      <c r="X67" t="s">
        <v>51</v>
      </c>
      <c r="Y67">
        <v>0</v>
      </c>
      <c r="Z67" t="s">
        <v>51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1">
        <v>0</v>
      </c>
      <c r="AU67" s="1">
        <v>0</v>
      </c>
      <c r="AV67" t="s">
        <v>51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1:54" x14ac:dyDescent="0.25">
      <c r="A68" s="7"/>
      <c r="B68" s="7"/>
      <c r="C68" s="7">
        <v>0</v>
      </c>
      <c r="D68" s="7"/>
      <c r="E68" s="7"/>
      <c r="F68" s="7"/>
      <c r="G68" s="7"/>
      <c r="H68" s="7"/>
      <c r="I68" s="6">
        <v>0</v>
      </c>
      <c r="J68" s="7">
        <f t="shared" si="12"/>
        <v>0</v>
      </c>
      <c r="K68" s="7"/>
      <c r="L68" s="7">
        <f t="shared" si="11"/>
        <v>0</v>
      </c>
      <c r="M68" s="7">
        <f t="shared" si="13"/>
        <v>0</v>
      </c>
      <c r="N68" s="7"/>
      <c r="O68" s="7"/>
      <c r="P68" s="7"/>
      <c r="Q68" s="7"/>
      <c r="R68" s="1"/>
      <c r="S68" s="1">
        <f t="shared" si="14"/>
        <v>0</v>
      </c>
      <c r="T68" s="9">
        <v>44788.169453773153</v>
      </c>
      <c r="U68" t="s">
        <v>73</v>
      </c>
      <c r="V68">
        <v>305394</v>
      </c>
      <c r="W68">
        <v>0</v>
      </c>
      <c r="X68" t="s">
        <v>51</v>
      </c>
      <c r="Y68">
        <v>0</v>
      </c>
      <c r="Z68" t="s">
        <v>51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1">
        <v>0</v>
      </c>
      <c r="AU68" s="1">
        <v>0</v>
      </c>
      <c r="AV68" t="s">
        <v>51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1:54" x14ac:dyDescent="0.25">
      <c r="A69" s="7"/>
      <c r="B69" s="7"/>
      <c r="C69" s="7">
        <v>0</v>
      </c>
      <c r="D69" s="7"/>
      <c r="E69" s="7"/>
      <c r="F69" s="7"/>
      <c r="G69" s="7"/>
      <c r="H69" s="7"/>
      <c r="I69" s="6">
        <v>0</v>
      </c>
      <c r="J69" s="7">
        <f t="shared" si="12"/>
        <v>0</v>
      </c>
      <c r="K69" s="7"/>
      <c r="L69" s="7">
        <f t="shared" si="11"/>
        <v>0</v>
      </c>
      <c r="M69" s="7">
        <f t="shared" si="13"/>
        <v>0</v>
      </c>
      <c r="N69" s="7"/>
      <c r="O69" s="7"/>
      <c r="P69" s="7"/>
      <c r="Q69" s="7"/>
      <c r="R69" s="1"/>
      <c r="S69" s="1">
        <f t="shared" si="14"/>
        <v>0</v>
      </c>
      <c r="T69" s="9">
        <v>44789.169453773153</v>
      </c>
      <c r="U69" t="s">
        <v>73</v>
      </c>
      <c r="V69">
        <v>305394</v>
      </c>
      <c r="W69">
        <v>0</v>
      </c>
      <c r="X69" t="s">
        <v>51</v>
      </c>
      <c r="Y69">
        <v>0</v>
      </c>
      <c r="Z69" t="s">
        <v>51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1">
        <v>0</v>
      </c>
      <c r="AU69" s="1">
        <v>0</v>
      </c>
      <c r="AV69" t="s">
        <v>51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1:54" x14ac:dyDescent="0.25">
      <c r="A70" s="7"/>
      <c r="B70" s="7"/>
      <c r="C70" s="7">
        <v>0</v>
      </c>
      <c r="D70" s="7"/>
      <c r="E70" s="7"/>
      <c r="F70" s="7"/>
      <c r="G70" s="7"/>
      <c r="H70" s="7"/>
      <c r="I70" s="6">
        <v>0</v>
      </c>
      <c r="J70" s="7">
        <f t="shared" si="12"/>
        <v>0</v>
      </c>
      <c r="K70" s="7"/>
      <c r="L70" s="7">
        <f t="shared" si="11"/>
        <v>0</v>
      </c>
      <c r="M70" s="7">
        <f t="shared" si="13"/>
        <v>0</v>
      </c>
      <c r="N70" s="7"/>
      <c r="O70" s="7"/>
      <c r="P70" s="7"/>
      <c r="Q70" s="7"/>
      <c r="R70" s="1"/>
      <c r="S70" s="1">
        <f t="shared" si="14"/>
        <v>0</v>
      </c>
      <c r="T70" s="9">
        <v>44790.169453773153</v>
      </c>
      <c r="U70" t="s">
        <v>73</v>
      </c>
      <c r="V70">
        <v>305394</v>
      </c>
      <c r="W70">
        <v>0</v>
      </c>
      <c r="X70" t="s">
        <v>51</v>
      </c>
      <c r="Y70">
        <v>0</v>
      </c>
      <c r="Z70" t="s">
        <v>51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1">
        <v>0</v>
      </c>
      <c r="AU70" s="1">
        <v>0</v>
      </c>
      <c r="AV70" t="s">
        <v>51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1:54" x14ac:dyDescent="0.25">
      <c r="A71" s="7"/>
      <c r="B71" s="7"/>
      <c r="C71" s="7">
        <v>0</v>
      </c>
      <c r="D71" s="7"/>
      <c r="E71" s="7"/>
      <c r="F71" s="7"/>
      <c r="G71" s="7"/>
      <c r="H71" s="7"/>
      <c r="I71" s="6">
        <v>0</v>
      </c>
      <c r="J71" s="7">
        <f t="shared" si="12"/>
        <v>0</v>
      </c>
      <c r="K71" s="7"/>
      <c r="L71" s="7">
        <f t="shared" si="11"/>
        <v>0</v>
      </c>
      <c r="M71" s="7">
        <f t="shared" si="13"/>
        <v>0</v>
      </c>
      <c r="N71" s="7"/>
      <c r="O71" s="7"/>
      <c r="P71" s="7"/>
      <c r="Q71" s="7"/>
      <c r="R71" s="1"/>
      <c r="S71" s="1">
        <f t="shared" si="14"/>
        <v>0</v>
      </c>
      <c r="T71" s="9">
        <v>44791.169453773153</v>
      </c>
      <c r="U71" t="s">
        <v>73</v>
      </c>
      <c r="V71">
        <v>305394</v>
      </c>
      <c r="W71">
        <v>0</v>
      </c>
      <c r="X71" t="s">
        <v>51</v>
      </c>
      <c r="Y71">
        <v>0</v>
      </c>
      <c r="Z71" t="s">
        <v>51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1">
        <v>0</v>
      </c>
      <c r="AU71" s="1">
        <v>0</v>
      </c>
      <c r="AV71" t="s">
        <v>51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</row>
    <row r="72" spans="1:54" x14ac:dyDescent="0.25">
      <c r="A72" s="7"/>
      <c r="B72" s="7"/>
      <c r="C72" s="7">
        <v>0</v>
      </c>
      <c r="D72" s="7"/>
      <c r="E72" s="7"/>
      <c r="F72" s="7"/>
      <c r="G72" s="7"/>
      <c r="H72" s="7"/>
      <c r="I72" s="6">
        <v>0</v>
      </c>
      <c r="J72" s="7">
        <f t="shared" si="12"/>
        <v>0</v>
      </c>
      <c r="K72" s="7"/>
      <c r="L72" s="7">
        <f t="shared" si="11"/>
        <v>0</v>
      </c>
      <c r="M72" s="7">
        <f t="shared" si="13"/>
        <v>0</v>
      </c>
      <c r="N72" s="7"/>
      <c r="O72" s="7"/>
      <c r="P72" s="7"/>
      <c r="Q72" s="7"/>
      <c r="R72" s="1"/>
      <c r="S72" s="1">
        <f t="shared" si="14"/>
        <v>0</v>
      </c>
      <c r="T72" s="9">
        <v>44792.169453773153</v>
      </c>
      <c r="U72" t="s">
        <v>73</v>
      </c>
      <c r="V72">
        <v>305394</v>
      </c>
      <c r="W72">
        <v>0</v>
      </c>
      <c r="X72" t="s">
        <v>51</v>
      </c>
      <c r="Y72">
        <v>0</v>
      </c>
      <c r="Z72" t="s">
        <v>51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">
        <v>0</v>
      </c>
      <c r="AU72" s="1">
        <v>0</v>
      </c>
      <c r="AV72" t="s">
        <v>51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1:54" x14ac:dyDescent="0.25">
      <c r="A73" s="7"/>
      <c r="B73" s="7"/>
      <c r="C73" s="7">
        <v>0</v>
      </c>
      <c r="D73" s="7"/>
      <c r="E73" s="7"/>
      <c r="F73" s="7"/>
      <c r="G73" s="7"/>
      <c r="H73" s="7"/>
      <c r="I73" s="6">
        <v>0</v>
      </c>
      <c r="J73" s="7">
        <f t="shared" si="12"/>
        <v>0</v>
      </c>
      <c r="K73" s="7"/>
      <c r="L73" s="7">
        <f t="shared" si="11"/>
        <v>0</v>
      </c>
      <c r="M73" s="7">
        <f t="shared" si="13"/>
        <v>0</v>
      </c>
      <c r="N73" s="7"/>
      <c r="O73" s="7"/>
      <c r="P73" s="7"/>
      <c r="Q73" s="7"/>
      <c r="R73" s="1"/>
      <c r="S73" s="1">
        <f t="shared" si="14"/>
        <v>0</v>
      </c>
      <c r="T73" s="9">
        <v>44788.169453773153</v>
      </c>
      <c r="U73" t="s">
        <v>74</v>
      </c>
      <c r="V73">
        <v>305394</v>
      </c>
      <c r="W73">
        <v>0</v>
      </c>
      <c r="X73" t="s">
        <v>51</v>
      </c>
      <c r="Y73">
        <v>0</v>
      </c>
      <c r="Z73" t="s">
        <v>51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">
        <v>0</v>
      </c>
      <c r="AU73" s="1">
        <v>0</v>
      </c>
      <c r="AV73" t="s">
        <v>51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1:54" x14ac:dyDescent="0.25">
      <c r="A74" s="7"/>
      <c r="B74" s="7"/>
      <c r="C74" s="7">
        <v>0</v>
      </c>
      <c r="D74" s="7"/>
      <c r="E74" s="7"/>
      <c r="F74" s="7"/>
      <c r="G74" s="7"/>
      <c r="H74" s="7"/>
      <c r="I74" s="6">
        <v>0</v>
      </c>
      <c r="J74" s="7">
        <f t="shared" si="12"/>
        <v>0</v>
      </c>
      <c r="K74" s="7"/>
      <c r="L74" s="7">
        <f t="shared" si="11"/>
        <v>0</v>
      </c>
      <c r="M74" s="7">
        <f t="shared" si="13"/>
        <v>0</v>
      </c>
      <c r="N74" s="7"/>
      <c r="O74" s="7"/>
      <c r="P74" s="7"/>
      <c r="Q74" s="7"/>
      <c r="R74" s="1"/>
      <c r="S74" s="1">
        <f t="shared" si="14"/>
        <v>0</v>
      </c>
      <c r="T74" s="9">
        <v>44789.169453773153</v>
      </c>
      <c r="U74" t="s">
        <v>74</v>
      </c>
      <c r="V74">
        <v>305394</v>
      </c>
      <c r="W74">
        <v>8507</v>
      </c>
      <c r="X74" t="s">
        <v>51</v>
      </c>
      <c r="Y74">
        <v>0</v>
      </c>
      <c r="Z74" t="s">
        <v>51</v>
      </c>
      <c r="AB74">
        <v>1</v>
      </c>
      <c r="AC74">
        <v>1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1</v>
      </c>
      <c r="AS74">
        <v>0</v>
      </c>
      <c r="AT74" s="1">
        <v>0</v>
      </c>
      <c r="AU74" s="1">
        <v>0</v>
      </c>
      <c r="AV74" t="s">
        <v>51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</row>
    <row r="75" spans="1:54" x14ac:dyDescent="0.25">
      <c r="A75" s="7"/>
      <c r="B75" s="7"/>
      <c r="C75" s="7">
        <v>0</v>
      </c>
      <c r="D75" s="7"/>
      <c r="E75" s="7"/>
      <c r="F75" s="7"/>
      <c r="G75" s="7"/>
      <c r="H75" s="7"/>
      <c r="I75" s="6">
        <v>0</v>
      </c>
      <c r="J75" s="7">
        <f t="shared" si="12"/>
        <v>0</v>
      </c>
      <c r="K75" s="7"/>
      <c r="L75" s="7">
        <f t="shared" si="11"/>
        <v>0</v>
      </c>
      <c r="M75" s="7">
        <f t="shared" si="13"/>
        <v>0</v>
      </c>
      <c r="N75" s="7"/>
      <c r="O75" s="7"/>
      <c r="P75" s="7"/>
      <c r="Q75" s="7"/>
      <c r="R75" s="1"/>
      <c r="S75" s="1">
        <f t="shared" si="14"/>
        <v>0</v>
      </c>
      <c r="T75" s="9">
        <v>44786.169453773153</v>
      </c>
      <c r="U75" t="s">
        <v>75</v>
      </c>
      <c r="V75">
        <v>305394</v>
      </c>
      <c r="W75">
        <v>0</v>
      </c>
      <c r="X75" t="s">
        <v>51</v>
      </c>
      <c r="Y75">
        <v>0</v>
      </c>
      <c r="Z75" t="s">
        <v>51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 s="1">
        <v>0</v>
      </c>
      <c r="AU75" s="1">
        <v>0</v>
      </c>
      <c r="AV75" t="s">
        <v>51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</row>
    <row r="76" spans="1:54" x14ac:dyDescent="0.25">
      <c r="A76" s="7"/>
      <c r="B76" s="7"/>
      <c r="C76" s="7">
        <v>0</v>
      </c>
      <c r="D76" s="7"/>
      <c r="E76" s="7"/>
      <c r="F76" s="7"/>
      <c r="G76" s="7"/>
      <c r="H76" s="7"/>
      <c r="I76" s="6">
        <v>0</v>
      </c>
      <c r="J76" s="7">
        <f t="shared" si="12"/>
        <v>0</v>
      </c>
      <c r="K76" s="7"/>
      <c r="L76" s="7">
        <f t="shared" si="11"/>
        <v>0</v>
      </c>
      <c r="M76" s="7">
        <f t="shared" si="13"/>
        <v>0</v>
      </c>
      <c r="N76" s="7"/>
      <c r="O76" s="7"/>
      <c r="P76" s="7"/>
      <c r="Q76" s="7"/>
      <c r="R76" s="1"/>
      <c r="S76" s="1">
        <f t="shared" si="14"/>
        <v>0</v>
      </c>
      <c r="T76" s="9">
        <v>44787.169453773153</v>
      </c>
      <c r="U76" t="s">
        <v>75</v>
      </c>
      <c r="V76">
        <v>305394</v>
      </c>
      <c r="W76">
        <v>0</v>
      </c>
      <c r="X76" t="s">
        <v>51</v>
      </c>
      <c r="Y76">
        <v>0</v>
      </c>
      <c r="Z76" t="s">
        <v>51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 s="1">
        <v>0</v>
      </c>
      <c r="AU76" s="1">
        <v>0</v>
      </c>
      <c r="AV76" t="s">
        <v>51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</row>
    <row r="77" spans="1:54" x14ac:dyDescent="0.25">
      <c r="A77" s="7"/>
      <c r="B77" s="7"/>
      <c r="C77" s="7">
        <v>0</v>
      </c>
      <c r="D77" s="7"/>
      <c r="E77" s="7"/>
      <c r="F77" s="7"/>
      <c r="G77" s="7"/>
      <c r="H77" s="7"/>
      <c r="I77" s="6">
        <v>0</v>
      </c>
      <c r="J77" s="7">
        <f t="shared" si="12"/>
        <v>0</v>
      </c>
      <c r="K77" s="7"/>
      <c r="L77" s="7">
        <f t="shared" si="11"/>
        <v>0</v>
      </c>
      <c r="M77" s="7">
        <f t="shared" si="13"/>
        <v>0</v>
      </c>
      <c r="N77" s="7"/>
      <c r="O77" s="7"/>
      <c r="P77" s="7"/>
      <c r="Q77" s="7"/>
      <c r="R77" s="1"/>
      <c r="S77" s="1">
        <f t="shared" si="14"/>
        <v>0</v>
      </c>
      <c r="T77" s="9">
        <v>44788.169453784722</v>
      </c>
      <c r="U77" t="s">
        <v>75</v>
      </c>
      <c r="V77">
        <v>305394</v>
      </c>
      <c r="W77">
        <v>0</v>
      </c>
      <c r="X77" t="s">
        <v>51</v>
      </c>
      <c r="Y77">
        <v>0</v>
      </c>
      <c r="Z77" t="s">
        <v>51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 s="1">
        <v>0</v>
      </c>
      <c r="AU77" s="1">
        <v>0</v>
      </c>
      <c r="AV77" t="s">
        <v>51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1:54" x14ac:dyDescent="0.25">
      <c r="A78" s="7"/>
      <c r="B78" s="7"/>
      <c r="C78" s="7">
        <v>0</v>
      </c>
      <c r="D78" s="7"/>
      <c r="E78" s="7"/>
      <c r="F78" s="7"/>
      <c r="G78" s="7"/>
      <c r="H78" s="7"/>
      <c r="I78" s="6">
        <v>0</v>
      </c>
      <c r="J78" s="7">
        <f t="shared" si="12"/>
        <v>0</v>
      </c>
      <c r="K78" s="7"/>
      <c r="L78" s="7">
        <f t="shared" si="11"/>
        <v>0</v>
      </c>
      <c r="M78" s="7">
        <f t="shared" si="13"/>
        <v>0</v>
      </c>
      <c r="N78" s="7"/>
      <c r="O78" s="7"/>
      <c r="P78" s="7"/>
      <c r="Q78" s="7"/>
      <c r="R78" s="1"/>
      <c r="S78" s="1">
        <f t="shared" si="14"/>
        <v>0</v>
      </c>
      <c r="T78" s="9">
        <v>44789.169453784722</v>
      </c>
      <c r="U78" t="s">
        <v>75</v>
      </c>
      <c r="V78">
        <v>305394</v>
      </c>
      <c r="W78">
        <v>0</v>
      </c>
      <c r="X78" t="s">
        <v>51</v>
      </c>
      <c r="Y78">
        <v>0</v>
      </c>
      <c r="Z78" t="s">
        <v>51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 s="1">
        <v>0</v>
      </c>
      <c r="AU78" s="1">
        <v>0</v>
      </c>
      <c r="AV78" t="s">
        <v>51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1:54" x14ac:dyDescent="0.25">
      <c r="A79" s="7"/>
      <c r="B79" s="7"/>
      <c r="C79" s="7">
        <v>0</v>
      </c>
      <c r="D79" s="7"/>
      <c r="E79" s="7"/>
      <c r="F79" s="7"/>
      <c r="G79" s="7"/>
      <c r="H79" s="7"/>
      <c r="I79" s="6">
        <v>0</v>
      </c>
      <c r="J79" s="7">
        <f t="shared" si="12"/>
        <v>0</v>
      </c>
      <c r="K79" s="7"/>
      <c r="L79" s="7">
        <f t="shared" si="11"/>
        <v>0</v>
      </c>
      <c r="M79" s="7">
        <f t="shared" si="13"/>
        <v>0</v>
      </c>
      <c r="N79" s="7"/>
      <c r="O79" s="7"/>
      <c r="P79" s="7"/>
      <c r="Q79" s="7"/>
      <c r="R79" s="1"/>
      <c r="S79" s="1">
        <f t="shared" si="14"/>
        <v>0</v>
      </c>
      <c r="T79" s="9">
        <v>44790.169453784722</v>
      </c>
      <c r="U79" t="s">
        <v>75</v>
      </c>
      <c r="V79">
        <v>305394</v>
      </c>
      <c r="W79">
        <v>0</v>
      </c>
      <c r="X79" t="s">
        <v>51</v>
      </c>
      <c r="Y79">
        <v>0</v>
      </c>
      <c r="Z79" t="s">
        <v>51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 s="1">
        <v>0</v>
      </c>
      <c r="AU79" s="1">
        <v>0</v>
      </c>
      <c r="AV79" t="s">
        <v>51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1:54" x14ac:dyDescent="0.25">
      <c r="A80" s="7"/>
      <c r="B80" s="7"/>
      <c r="C80" s="7">
        <v>0</v>
      </c>
      <c r="D80" s="7"/>
      <c r="E80" s="7"/>
      <c r="F80" s="7"/>
      <c r="G80" s="7"/>
      <c r="H80" s="7"/>
      <c r="I80" s="6">
        <v>0</v>
      </c>
      <c r="J80" s="7">
        <f t="shared" si="12"/>
        <v>0</v>
      </c>
      <c r="K80" s="7"/>
      <c r="L80" s="7">
        <f t="shared" si="11"/>
        <v>0</v>
      </c>
      <c r="M80" s="7">
        <f t="shared" si="13"/>
        <v>0</v>
      </c>
      <c r="N80" s="7"/>
      <c r="O80" s="7"/>
      <c r="P80" s="7"/>
      <c r="Q80" s="7"/>
      <c r="R80" s="1"/>
      <c r="S80" s="1">
        <f t="shared" si="14"/>
        <v>0</v>
      </c>
      <c r="T80" s="9">
        <v>44791.169453784722</v>
      </c>
      <c r="U80" t="s">
        <v>75</v>
      </c>
      <c r="V80">
        <v>305394</v>
      </c>
      <c r="W80">
        <v>0</v>
      </c>
      <c r="X80" t="s">
        <v>51</v>
      </c>
      <c r="Y80">
        <v>0</v>
      </c>
      <c r="Z80" t="s">
        <v>51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 s="1">
        <v>0</v>
      </c>
      <c r="AU80" s="1">
        <v>0</v>
      </c>
      <c r="AV80" t="s">
        <v>51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1:54" x14ac:dyDescent="0.25">
      <c r="A81" s="7"/>
      <c r="B81" s="7"/>
      <c r="C81" s="7">
        <v>0</v>
      </c>
      <c r="D81" s="7"/>
      <c r="E81" s="7"/>
      <c r="F81" s="7"/>
      <c r="G81" s="7"/>
      <c r="H81" s="7"/>
      <c r="I81" s="6">
        <v>0</v>
      </c>
      <c r="J81" s="7">
        <f t="shared" si="12"/>
        <v>0</v>
      </c>
      <c r="K81" s="7"/>
      <c r="L81" s="7">
        <f t="shared" si="11"/>
        <v>0</v>
      </c>
      <c r="M81" s="7">
        <f t="shared" si="13"/>
        <v>0</v>
      </c>
      <c r="N81" s="7"/>
      <c r="O81" s="7"/>
      <c r="P81" s="7"/>
      <c r="Q81" s="7"/>
      <c r="R81" s="1"/>
      <c r="S81" s="1">
        <f t="shared" si="14"/>
        <v>0</v>
      </c>
      <c r="T81" s="9">
        <v>44792.169453784722</v>
      </c>
      <c r="U81" t="s">
        <v>75</v>
      </c>
      <c r="V81">
        <v>305394</v>
      </c>
      <c r="W81">
        <v>0</v>
      </c>
      <c r="X81" t="s">
        <v>51</v>
      </c>
      <c r="Y81">
        <v>0</v>
      </c>
      <c r="Z81" t="s">
        <v>51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 s="1">
        <v>0</v>
      </c>
      <c r="AU81" s="1">
        <v>0</v>
      </c>
      <c r="AV81" t="s">
        <v>51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1:54" x14ac:dyDescent="0.25">
      <c r="A82" s="7"/>
      <c r="B82" s="7"/>
      <c r="C82" s="7">
        <v>0</v>
      </c>
      <c r="D82" s="7"/>
      <c r="E82" s="7"/>
      <c r="F82" s="7"/>
      <c r="G82" s="7"/>
      <c r="H82" s="7"/>
      <c r="I82" s="6">
        <v>0</v>
      </c>
      <c r="J82" s="7">
        <f t="shared" si="12"/>
        <v>0</v>
      </c>
      <c r="K82" s="7"/>
      <c r="L82" s="7">
        <f t="shared" si="11"/>
        <v>0</v>
      </c>
      <c r="M82" s="7">
        <f t="shared" si="13"/>
        <v>0</v>
      </c>
      <c r="N82" s="7"/>
      <c r="O82" s="7"/>
      <c r="P82" s="7"/>
      <c r="Q82" s="7"/>
      <c r="R82" s="1"/>
      <c r="S82" s="1">
        <f t="shared" si="14"/>
        <v>0</v>
      </c>
      <c r="T82" s="9">
        <v>44786.169453784722</v>
      </c>
      <c r="U82" t="s">
        <v>76</v>
      </c>
      <c r="V82">
        <v>305394</v>
      </c>
      <c r="W82">
        <v>0</v>
      </c>
      <c r="X82" t="s">
        <v>51</v>
      </c>
      <c r="Y82">
        <v>0</v>
      </c>
      <c r="Z82" t="s">
        <v>51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 s="1">
        <v>0</v>
      </c>
      <c r="AU82" s="1">
        <v>0</v>
      </c>
      <c r="AV82" t="s">
        <v>51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1:54" x14ac:dyDescent="0.25">
      <c r="A83" s="7"/>
      <c r="B83" s="7"/>
      <c r="C83" s="7">
        <v>0</v>
      </c>
      <c r="D83" s="7"/>
      <c r="E83" s="7"/>
      <c r="F83" s="7"/>
      <c r="G83" s="7"/>
      <c r="H83" s="7"/>
      <c r="I83" s="6">
        <v>0</v>
      </c>
      <c r="J83" s="7">
        <f t="shared" si="12"/>
        <v>0</v>
      </c>
      <c r="K83" s="7"/>
      <c r="L83" s="7">
        <f t="shared" si="11"/>
        <v>0</v>
      </c>
      <c r="M83" s="7">
        <f t="shared" si="13"/>
        <v>0</v>
      </c>
      <c r="N83" s="7"/>
      <c r="O83" s="7"/>
      <c r="P83" s="7"/>
      <c r="Q83" s="7"/>
      <c r="R83" s="1"/>
      <c r="S83" s="1">
        <f t="shared" si="14"/>
        <v>0</v>
      </c>
      <c r="T83" s="9">
        <v>44787.169453784722</v>
      </c>
      <c r="U83" t="s">
        <v>76</v>
      </c>
      <c r="V83">
        <v>305394</v>
      </c>
      <c r="W83">
        <v>0</v>
      </c>
      <c r="X83" t="s">
        <v>51</v>
      </c>
      <c r="Y83">
        <v>0</v>
      </c>
      <c r="Z83" t="s">
        <v>51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 s="1">
        <v>0</v>
      </c>
      <c r="AU83" s="1">
        <v>0</v>
      </c>
      <c r="AV83" t="s">
        <v>51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1:54" x14ac:dyDescent="0.25">
      <c r="A84" s="7"/>
      <c r="B84" s="7"/>
      <c r="C84" s="7">
        <v>0</v>
      </c>
      <c r="D84" s="7"/>
      <c r="E84" s="7"/>
      <c r="F84" s="7"/>
      <c r="G84" s="7"/>
      <c r="H84" s="7"/>
      <c r="I84" s="6">
        <v>0</v>
      </c>
      <c r="J84" s="7">
        <f t="shared" si="12"/>
        <v>0</v>
      </c>
      <c r="K84" s="7"/>
      <c r="L84" s="7">
        <f t="shared" si="11"/>
        <v>0</v>
      </c>
      <c r="M84" s="7">
        <f t="shared" si="13"/>
        <v>0</v>
      </c>
      <c r="N84" s="7"/>
      <c r="O84" s="7"/>
      <c r="P84" s="7"/>
      <c r="Q84" s="7"/>
      <c r="R84" s="1"/>
      <c r="S84" s="1">
        <f t="shared" si="14"/>
        <v>0</v>
      </c>
      <c r="T84" s="9">
        <v>44788.169453784722</v>
      </c>
      <c r="U84" t="s">
        <v>76</v>
      </c>
      <c r="V84">
        <v>305394</v>
      </c>
      <c r="W84">
        <v>0</v>
      </c>
      <c r="X84" t="s">
        <v>51</v>
      </c>
      <c r="Y84">
        <v>0</v>
      </c>
      <c r="Z84" t="s">
        <v>51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 s="1">
        <v>0</v>
      </c>
      <c r="AU84" s="1">
        <v>0</v>
      </c>
      <c r="AV84" t="s">
        <v>51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1:54" x14ac:dyDescent="0.25">
      <c r="A85" s="7"/>
      <c r="B85" s="7"/>
      <c r="C85" s="7">
        <v>0</v>
      </c>
      <c r="D85" s="7"/>
      <c r="E85" s="7"/>
      <c r="F85" s="7"/>
      <c r="G85" s="7"/>
      <c r="H85" s="7"/>
      <c r="I85" s="6">
        <v>0</v>
      </c>
      <c r="J85" s="7">
        <f t="shared" si="12"/>
        <v>0</v>
      </c>
      <c r="K85" s="7"/>
      <c r="L85" s="7">
        <f t="shared" si="11"/>
        <v>0</v>
      </c>
      <c r="M85" s="7">
        <f t="shared" si="13"/>
        <v>0</v>
      </c>
      <c r="N85" s="7"/>
      <c r="O85" s="7"/>
      <c r="P85" s="7"/>
      <c r="Q85" s="7"/>
      <c r="R85" s="1"/>
      <c r="S85" s="1">
        <f t="shared" si="14"/>
        <v>0</v>
      </c>
      <c r="T85" s="9">
        <v>44789.169453784722</v>
      </c>
      <c r="U85" t="s">
        <v>76</v>
      </c>
      <c r="V85">
        <v>305394</v>
      </c>
      <c r="W85">
        <v>8510</v>
      </c>
      <c r="X85" t="s">
        <v>51</v>
      </c>
      <c r="Y85">
        <v>0</v>
      </c>
      <c r="Z85" t="s">
        <v>51</v>
      </c>
      <c r="AB85">
        <v>1</v>
      </c>
      <c r="AC85">
        <v>1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 s="1">
        <v>0</v>
      </c>
      <c r="AU85" s="1">
        <v>0</v>
      </c>
      <c r="AV85" t="s">
        <v>51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1:54" x14ac:dyDescent="0.25">
      <c r="A86" s="7"/>
      <c r="B86" s="7"/>
      <c r="C86" s="7">
        <v>0</v>
      </c>
      <c r="D86" s="7"/>
      <c r="E86" s="7"/>
      <c r="F86" s="7"/>
      <c r="G86" s="7"/>
      <c r="H86" s="7"/>
      <c r="I86" s="6">
        <v>0</v>
      </c>
      <c r="J86" s="7">
        <f t="shared" si="12"/>
        <v>0</v>
      </c>
      <c r="K86" s="7"/>
      <c r="L86" s="7">
        <f t="shared" si="11"/>
        <v>0</v>
      </c>
      <c r="M86" s="7">
        <f t="shared" si="13"/>
        <v>0</v>
      </c>
      <c r="N86" s="7"/>
      <c r="O86" s="7"/>
      <c r="P86" s="7"/>
      <c r="Q86" s="7"/>
      <c r="R86" s="1"/>
      <c r="S86" s="1">
        <f t="shared" si="14"/>
        <v>0</v>
      </c>
      <c r="T86" s="9">
        <v>44790.169453784722</v>
      </c>
      <c r="U86" t="s">
        <v>76</v>
      </c>
      <c r="V86">
        <v>305394</v>
      </c>
      <c r="W86">
        <v>8510</v>
      </c>
      <c r="X86" t="s">
        <v>51</v>
      </c>
      <c r="Y86">
        <v>0</v>
      </c>
      <c r="Z86" t="s">
        <v>51</v>
      </c>
      <c r="AB86">
        <v>2</v>
      </c>
      <c r="AC86">
        <v>1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 s="1">
        <v>0</v>
      </c>
      <c r="AU86" s="1">
        <v>0</v>
      </c>
      <c r="AV86" t="s">
        <v>51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1:54" x14ac:dyDescent="0.25">
      <c r="A87" s="7"/>
      <c r="B87" s="7"/>
      <c r="C87" s="7">
        <v>0</v>
      </c>
      <c r="D87" s="7"/>
      <c r="E87" s="7"/>
      <c r="F87" s="7"/>
      <c r="G87" s="7"/>
      <c r="H87" s="7"/>
      <c r="I87" s="6">
        <v>0</v>
      </c>
      <c r="J87" s="7">
        <f t="shared" si="12"/>
        <v>0</v>
      </c>
      <c r="K87" s="7"/>
      <c r="L87" s="7">
        <f t="shared" si="11"/>
        <v>0</v>
      </c>
      <c r="M87" s="7">
        <f t="shared" si="13"/>
        <v>0</v>
      </c>
      <c r="N87" s="7"/>
      <c r="O87" s="7"/>
      <c r="P87" s="7"/>
      <c r="Q87" s="7"/>
      <c r="R87" s="1"/>
      <c r="S87" s="1">
        <f t="shared" si="14"/>
        <v>0</v>
      </c>
      <c r="T87" s="9">
        <v>44791.169453784722</v>
      </c>
      <c r="U87" t="s">
        <v>76</v>
      </c>
      <c r="V87">
        <v>305394</v>
      </c>
      <c r="W87">
        <v>8510</v>
      </c>
      <c r="X87" t="s">
        <v>51</v>
      </c>
      <c r="Y87">
        <v>0</v>
      </c>
      <c r="Z87" t="s">
        <v>51</v>
      </c>
      <c r="AB87">
        <v>1</v>
      </c>
      <c r="AC87">
        <v>1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1</v>
      </c>
      <c r="AS87">
        <v>0</v>
      </c>
      <c r="AT87" s="1">
        <v>0</v>
      </c>
      <c r="AU87" s="1">
        <v>0</v>
      </c>
      <c r="AV87" t="s">
        <v>51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1:54" x14ac:dyDescent="0.25">
      <c r="A88" s="7"/>
      <c r="B88" s="7"/>
      <c r="C88" s="7">
        <v>0</v>
      </c>
      <c r="D88" s="7"/>
      <c r="E88" s="7"/>
      <c r="F88" s="7"/>
      <c r="G88" s="7"/>
      <c r="H88" s="7"/>
      <c r="I88" s="6">
        <v>0</v>
      </c>
      <c r="J88" s="7">
        <f t="shared" si="12"/>
        <v>0</v>
      </c>
      <c r="K88" s="7"/>
      <c r="L88" s="7">
        <f t="shared" si="11"/>
        <v>0</v>
      </c>
      <c r="M88" s="7">
        <f t="shared" si="13"/>
        <v>0</v>
      </c>
      <c r="N88" s="7"/>
      <c r="O88" s="7"/>
      <c r="P88" s="7"/>
      <c r="Q88" s="7"/>
      <c r="R88" s="1"/>
      <c r="S88" s="1">
        <f t="shared" si="14"/>
        <v>0</v>
      </c>
      <c r="T88" s="9">
        <v>44792.169453784722</v>
      </c>
      <c r="U88" t="s">
        <v>76</v>
      </c>
      <c r="V88">
        <v>305394</v>
      </c>
      <c r="W88">
        <v>851000</v>
      </c>
      <c r="X88" t="s">
        <v>51</v>
      </c>
      <c r="Y88">
        <v>0</v>
      </c>
      <c r="Z88" t="s">
        <v>51</v>
      </c>
      <c r="AB88">
        <v>1</v>
      </c>
      <c r="AC88">
        <v>1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 s="1">
        <v>0</v>
      </c>
      <c r="AU88" s="1">
        <v>0</v>
      </c>
      <c r="AV88" t="s">
        <v>51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1:54" x14ac:dyDescent="0.25">
      <c r="A89" s="7"/>
      <c r="B89" s="7"/>
      <c r="C89" s="7">
        <v>0</v>
      </c>
      <c r="D89" s="7"/>
      <c r="E89" s="7"/>
      <c r="F89" s="7"/>
      <c r="G89" s="7"/>
      <c r="H89" s="7"/>
      <c r="I89" s="6">
        <v>0</v>
      </c>
      <c r="J89" s="7">
        <f t="shared" si="12"/>
        <v>0</v>
      </c>
      <c r="K89" s="7"/>
      <c r="L89" s="7">
        <f t="shared" si="11"/>
        <v>0</v>
      </c>
      <c r="M89" s="7">
        <f t="shared" si="13"/>
        <v>0</v>
      </c>
      <c r="N89" s="7"/>
      <c r="O89" s="7"/>
      <c r="P89" s="7"/>
      <c r="Q89" s="7"/>
      <c r="R89" s="1"/>
      <c r="S89" s="1">
        <f t="shared" si="14"/>
        <v>0</v>
      </c>
      <c r="T89" s="9">
        <v>44786.169453784722</v>
      </c>
      <c r="U89" t="s">
        <v>77</v>
      </c>
      <c r="V89">
        <v>305394</v>
      </c>
      <c r="W89">
        <v>8511</v>
      </c>
      <c r="X89" t="s">
        <v>51</v>
      </c>
      <c r="Y89">
        <v>0</v>
      </c>
      <c r="Z89" t="s">
        <v>51</v>
      </c>
      <c r="AB89">
        <v>2</v>
      </c>
      <c r="AC89">
        <v>1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 s="1">
        <v>0</v>
      </c>
      <c r="AU89" s="1">
        <v>0</v>
      </c>
      <c r="AV89" t="s">
        <v>51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1:54" x14ac:dyDescent="0.25">
      <c r="A90" s="7"/>
      <c r="B90" s="7"/>
      <c r="C90" s="7">
        <v>0</v>
      </c>
      <c r="D90" s="7"/>
      <c r="E90" s="7"/>
      <c r="F90" s="7"/>
      <c r="G90" s="7"/>
      <c r="H90" s="7"/>
      <c r="I90" s="6">
        <v>0</v>
      </c>
      <c r="J90" s="7">
        <f t="shared" si="12"/>
        <v>0</v>
      </c>
      <c r="K90" s="7"/>
      <c r="L90" s="7">
        <f t="shared" si="11"/>
        <v>0</v>
      </c>
      <c r="M90" s="7">
        <f t="shared" si="13"/>
        <v>0</v>
      </c>
      <c r="N90" s="7"/>
      <c r="O90" s="7"/>
      <c r="P90" s="7"/>
      <c r="Q90" s="7"/>
      <c r="R90" s="1"/>
      <c r="S90" s="1">
        <f t="shared" si="14"/>
        <v>0</v>
      </c>
      <c r="T90" s="9">
        <v>44787.169453784722</v>
      </c>
      <c r="U90" t="s">
        <v>77</v>
      </c>
      <c r="V90">
        <v>305394</v>
      </c>
      <c r="W90">
        <v>0</v>
      </c>
      <c r="X90" t="s">
        <v>51</v>
      </c>
      <c r="Y90">
        <v>0</v>
      </c>
      <c r="Z90" t="s">
        <v>51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 s="1">
        <v>0</v>
      </c>
      <c r="AU90" s="1">
        <v>0</v>
      </c>
      <c r="AV90" t="s">
        <v>51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</row>
    <row r="91" spans="1:54" x14ac:dyDescent="0.25">
      <c r="A91" s="7"/>
      <c r="B91" s="7"/>
      <c r="C91" s="7">
        <v>0</v>
      </c>
      <c r="D91" s="7"/>
      <c r="E91" s="7"/>
      <c r="F91" s="7"/>
      <c r="G91" s="7"/>
      <c r="H91" s="7"/>
      <c r="I91" s="6">
        <v>0</v>
      </c>
      <c r="J91" s="7">
        <f t="shared" si="12"/>
        <v>0</v>
      </c>
      <c r="K91" s="7"/>
      <c r="L91" s="7">
        <f t="shared" si="11"/>
        <v>0</v>
      </c>
      <c r="M91" s="7">
        <f t="shared" si="13"/>
        <v>0</v>
      </c>
      <c r="N91" s="7"/>
      <c r="O91" s="7"/>
      <c r="P91" s="7"/>
      <c r="Q91" s="7"/>
      <c r="R91" s="1"/>
      <c r="S91" s="1">
        <f t="shared" si="14"/>
        <v>0</v>
      </c>
      <c r="T91" s="9">
        <v>44788.169453796298</v>
      </c>
      <c r="U91" t="s">
        <v>77</v>
      </c>
      <c r="V91">
        <v>305394</v>
      </c>
      <c r="W91">
        <v>0</v>
      </c>
      <c r="X91" t="s">
        <v>51</v>
      </c>
      <c r="Y91">
        <v>0</v>
      </c>
      <c r="Z91" t="s">
        <v>51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 s="1">
        <v>0</v>
      </c>
      <c r="AU91" s="1">
        <v>0</v>
      </c>
      <c r="AV91" t="s">
        <v>51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1:54" x14ac:dyDescent="0.25">
      <c r="A92" s="7"/>
      <c r="B92" s="7"/>
      <c r="C92" s="7">
        <v>0</v>
      </c>
      <c r="D92" s="7"/>
      <c r="E92" s="7"/>
      <c r="F92" s="7"/>
      <c r="G92" s="7"/>
      <c r="H92" s="7"/>
      <c r="I92" s="6">
        <v>0</v>
      </c>
      <c r="J92" s="7">
        <f t="shared" si="12"/>
        <v>0</v>
      </c>
      <c r="K92" s="7"/>
      <c r="L92" s="7">
        <f t="shared" si="11"/>
        <v>0</v>
      </c>
      <c r="M92" s="7">
        <f t="shared" si="13"/>
        <v>0</v>
      </c>
      <c r="N92" s="7"/>
      <c r="O92" s="7"/>
      <c r="P92" s="7"/>
      <c r="Q92" s="7"/>
      <c r="R92" s="1"/>
      <c r="S92" s="1">
        <f t="shared" si="14"/>
        <v>0</v>
      </c>
      <c r="T92" s="9">
        <v>44789.169453796298</v>
      </c>
      <c r="U92" t="s">
        <v>77</v>
      </c>
      <c r="V92">
        <v>305394</v>
      </c>
      <c r="W92">
        <v>8511</v>
      </c>
      <c r="X92" t="s">
        <v>51</v>
      </c>
      <c r="Y92">
        <v>0</v>
      </c>
      <c r="Z92" t="s">
        <v>51</v>
      </c>
      <c r="AB92">
        <v>1</v>
      </c>
      <c r="AC92">
        <v>1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 s="1">
        <v>0</v>
      </c>
      <c r="AU92" s="1">
        <v>0</v>
      </c>
      <c r="AV92" t="s">
        <v>51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1:54" x14ac:dyDescent="0.25">
      <c r="A93" s="7"/>
      <c r="B93" s="7"/>
      <c r="C93" s="7">
        <v>0</v>
      </c>
      <c r="D93" s="7"/>
      <c r="E93" s="7"/>
      <c r="F93" s="7"/>
      <c r="G93" s="7"/>
      <c r="H93" s="7"/>
      <c r="I93" s="6">
        <v>0</v>
      </c>
      <c r="J93" s="7">
        <f t="shared" si="12"/>
        <v>0</v>
      </c>
      <c r="K93" s="7"/>
      <c r="L93" s="7">
        <f t="shared" si="11"/>
        <v>0</v>
      </c>
      <c r="M93" s="7">
        <f t="shared" si="13"/>
        <v>0</v>
      </c>
      <c r="N93" s="7"/>
      <c r="O93" s="7"/>
      <c r="P93" s="7"/>
      <c r="Q93" s="7"/>
      <c r="R93" s="1"/>
      <c r="S93" s="1">
        <f t="shared" si="14"/>
        <v>0</v>
      </c>
      <c r="T93" s="9">
        <v>44790.169453796298</v>
      </c>
      <c r="U93" t="s">
        <v>77</v>
      </c>
      <c r="V93">
        <v>305394</v>
      </c>
      <c r="W93">
        <v>851111</v>
      </c>
      <c r="X93" t="s">
        <v>51</v>
      </c>
      <c r="Y93">
        <v>0</v>
      </c>
      <c r="Z93" t="s">
        <v>51</v>
      </c>
      <c r="AB93">
        <v>1</v>
      </c>
      <c r="AC93">
        <v>1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 s="1">
        <v>0</v>
      </c>
      <c r="AU93" s="1">
        <v>0</v>
      </c>
      <c r="AV93" t="s">
        <v>51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</row>
    <row r="94" spans="1:54" x14ac:dyDescent="0.25">
      <c r="A94" s="7"/>
      <c r="B94" s="7"/>
      <c r="C94" s="7">
        <v>0</v>
      </c>
      <c r="D94" s="7"/>
      <c r="E94" s="7"/>
      <c r="F94" s="7"/>
      <c r="G94" s="7"/>
      <c r="H94" s="7"/>
      <c r="I94" s="6">
        <v>0</v>
      </c>
      <c r="J94" s="7">
        <f t="shared" si="12"/>
        <v>0</v>
      </c>
      <c r="K94" s="7"/>
      <c r="L94" s="7">
        <f t="shared" si="11"/>
        <v>0</v>
      </c>
      <c r="M94" s="7">
        <f t="shared" si="13"/>
        <v>0</v>
      </c>
      <c r="N94" s="7"/>
      <c r="O94" s="7"/>
      <c r="P94" s="7"/>
      <c r="Q94" s="7"/>
      <c r="R94" s="1"/>
      <c r="S94" s="1">
        <f t="shared" si="14"/>
        <v>0</v>
      </c>
      <c r="T94" s="9">
        <v>44791.169453796298</v>
      </c>
      <c r="U94" t="s">
        <v>77</v>
      </c>
      <c r="V94">
        <v>305394</v>
      </c>
      <c r="W94">
        <v>8511</v>
      </c>
      <c r="X94" t="s">
        <v>51</v>
      </c>
      <c r="Y94">
        <v>0</v>
      </c>
      <c r="Z94" t="s">
        <v>51</v>
      </c>
      <c r="AB94">
        <v>1</v>
      </c>
      <c r="AC94">
        <v>1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 s="1">
        <v>0</v>
      </c>
      <c r="AU94" s="1">
        <v>0</v>
      </c>
      <c r="AV94" t="s">
        <v>51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</row>
    <row r="95" spans="1:54" x14ac:dyDescent="0.25">
      <c r="A95" s="7"/>
      <c r="B95" s="7"/>
      <c r="C95" s="7">
        <v>0</v>
      </c>
      <c r="D95" s="7"/>
      <c r="E95" s="7"/>
      <c r="F95" s="7"/>
      <c r="G95" s="7"/>
      <c r="H95" s="7"/>
      <c r="I95" s="6">
        <v>0</v>
      </c>
      <c r="J95" s="7">
        <f t="shared" si="12"/>
        <v>0</v>
      </c>
      <c r="K95" s="7"/>
      <c r="L95" s="7">
        <f t="shared" si="11"/>
        <v>0</v>
      </c>
      <c r="M95" s="7">
        <f t="shared" si="13"/>
        <v>0</v>
      </c>
      <c r="N95" s="7"/>
      <c r="O95" s="7"/>
      <c r="P95" s="7"/>
      <c r="Q95" s="7"/>
      <c r="R95" s="1"/>
      <c r="S95" s="1">
        <f t="shared" si="14"/>
        <v>0</v>
      </c>
      <c r="T95" s="9">
        <v>44792.169453796298</v>
      </c>
      <c r="U95" t="s">
        <v>77</v>
      </c>
      <c r="V95">
        <v>305394</v>
      </c>
      <c r="W95">
        <v>851100</v>
      </c>
      <c r="X95" t="s">
        <v>51</v>
      </c>
      <c r="Y95">
        <v>0</v>
      </c>
      <c r="Z95" t="s">
        <v>51</v>
      </c>
      <c r="AB95">
        <v>1</v>
      </c>
      <c r="AC95">
        <v>1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 s="1">
        <v>0</v>
      </c>
      <c r="AU95" s="1">
        <v>0</v>
      </c>
      <c r="AV95" t="s">
        <v>51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1:54" x14ac:dyDescent="0.25">
      <c r="A96" s="7"/>
      <c r="B96" s="7"/>
      <c r="C96" s="7">
        <v>0</v>
      </c>
      <c r="D96" s="7"/>
      <c r="E96" s="7"/>
      <c r="F96" s="7"/>
      <c r="G96" s="7"/>
      <c r="H96" s="7"/>
      <c r="I96" s="6">
        <v>0</v>
      </c>
      <c r="J96" s="7">
        <f t="shared" si="12"/>
        <v>0</v>
      </c>
      <c r="K96" s="7"/>
      <c r="L96" s="7">
        <f t="shared" si="11"/>
        <v>0</v>
      </c>
      <c r="M96" s="7">
        <f t="shared" si="13"/>
        <v>0</v>
      </c>
      <c r="N96" s="7"/>
      <c r="O96" s="7"/>
      <c r="P96" s="7"/>
      <c r="Q96" s="7"/>
      <c r="R96" s="1"/>
      <c r="S96" s="1">
        <f t="shared" si="14"/>
        <v>0</v>
      </c>
      <c r="T96" s="9">
        <v>44786.169453796298</v>
      </c>
      <c r="U96" t="s">
        <v>78</v>
      </c>
      <c r="V96">
        <v>305394</v>
      </c>
      <c r="W96">
        <v>0</v>
      </c>
      <c r="X96" t="s">
        <v>51</v>
      </c>
      <c r="Y96">
        <v>0</v>
      </c>
      <c r="Z96" t="s">
        <v>51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 s="1">
        <v>0</v>
      </c>
      <c r="AU96" s="1">
        <v>0</v>
      </c>
      <c r="AV96" t="s">
        <v>51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</row>
    <row r="97" spans="1:54" x14ac:dyDescent="0.25">
      <c r="A97" s="7"/>
      <c r="B97" s="7"/>
      <c r="C97" s="7">
        <v>0</v>
      </c>
      <c r="D97" s="7"/>
      <c r="E97" s="7"/>
      <c r="F97" s="7"/>
      <c r="G97" s="7"/>
      <c r="H97" s="7"/>
      <c r="I97" s="6">
        <v>0</v>
      </c>
      <c r="J97" s="7">
        <f t="shared" si="12"/>
        <v>0</v>
      </c>
      <c r="K97" s="7"/>
      <c r="L97" s="7">
        <f t="shared" si="11"/>
        <v>0</v>
      </c>
      <c r="M97" s="7">
        <f t="shared" si="13"/>
        <v>0</v>
      </c>
      <c r="N97" s="7"/>
      <c r="O97" s="7"/>
      <c r="P97" s="7"/>
      <c r="Q97" s="7"/>
      <c r="R97" s="1"/>
      <c r="S97" s="1">
        <f t="shared" si="14"/>
        <v>0</v>
      </c>
      <c r="T97" s="9">
        <v>44787.169453796298</v>
      </c>
      <c r="U97" t="s">
        <v>78</v>
      </c>
      <c r="V97">
        <v>305394</v>
      </c>
      <c r="W97">
        <v>0</v>
      </c>
      <c r="X97" t="s">
        <v>51</v>
      </c>
      <c r="Y97">
        <v>0</v>
      </c>
      <c r="Z97" t="s">
        <v>51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 s="1">
        <v>0</v>
      </c>
      <c r="AU97" s="1">
        <v>0</v>
      </c>
      <c r="AV97" t="s">
        <v>51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1:54" x14ac:dyDescent="0.25">
      <c r="A98" s="7"/>
      <c r="B98" s="7"/>
      <c r="C98" s="7">
        <v>0</v>
      </c>
      <c r="D98" s="7"/>
      <c r="E98" s="7"/>
      <c r="F98" s="7"/>
      <c r="G98" s="7"/>
      <c r="H98" s="7"/>
      <c r="I98" s="6">
        <v>0</v>
      </c>
      <c r="J98" s="7">
        <f t="shared" si="12"/>
        <v>0</v>
      </c>
      <c r="K98" s="7"/>
      <c r="L98" s="7">
        <f t="shared" ref="L98:L129" si="15">H98*I98</f>
        <v>0</v>
      </c>
      <c r="M98" s="7">
        <f t="shared" si="13"/>
        <v>0</v>
      </c>
      <c r="N98" s="7"/>
      <c r="O98" s="7"/>
      <c r="P98" s="7"/>
      <c r="Q98" s="7"/>
      <c r="R98" s="1"/>
      <c r="S98" s="1">
        <f t="shared" si="14"/>
        <v>0</v>
      </c>
      <c r="T98" s="9">
        <v>44788.169453796298</v>
      </c>
      <c r="U98" t="s">
        <v>78</v>
      </c>
      <c r="V98">
        <v>305394</v>
      </c>
      <c r="W98">
        <v>0</v>
      </c>
      <c r="X98" t="s">
        <v>51</v>
      </c>
      <c r="Y98">
        <v>0</v>
      </c>
      <c r="Z98" t="s">
        <v>51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 s="1">
        <v>0</v>
      </c>
      <c r="AU98" s="1">
        <v>0</v>
      </c>
      <c r="AV98" t="s">
        <v>51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1:54" x14ac:dyDescent="0.25">
      <c r="A99" s="7"/>
      <c r="B99" s="7"/>
      <c r="C99" s="7">
        <v>0</v>
      </c>
      <c r="D99" s="7"/>
      <c r="E99" s="7"/>
      <c r="F99" s="7"/>
      <c r="G99" s="7"/>
      <c r="H99" s="7"/>
      <c r="I99" s="6">
        <v>0</v>
      </c>
      <c r="J99" s="7">
        <f t="shared" ref="J99:J130" si="16">(D99*B99) + (E99*B99*1.5)</f>
        <v>0</v>
      </c>
      <c r="K99" s="7"/>
      <c r="L99" s="7">
        <f t="shared" si="15"/>
        <v>0</v>
      </c>
      <c r="M99" s="7">
        <f t="shared" ref="M99:M130" si="17">MAX(L99,J99)</f>
        <v>0</v>
      </c>
      <c r="N99" s="7"/>
      <c r="O99" s="7"/>
      <c r="P99" s="7"/>
      <c r="Q99" s="7"/>
      <c r="R99" s="1"/>
      <c r="S99" s="1">
        <f t="shared" ref="S99:S130" si="18">SUM(M99:R99)</f>
        <v>0</v>
      </c>
      <c r="T99" s="9">
        <v>44789.169453796298</v>
      </c>
      <c r="U99" t="s">
        <v>78</v>
      </c>
      <c r="V99">
        <v>305394</v>
      </c>
      <c r="W99">
        <v>0</v>
      </c>
      <c r="X99" t="s">
        <v>51</v>
      </c>
      <c r="Y99">
        <v>0</v>
      </c>
      <c r="Z99" t="s">
        <v>51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 s="1">
        <v>0</v>
      </c>
      <c r="AU99" s="1">
        <v>0</v>
      </c>
      <c r="AV99" t="s">
        <v>51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1:54" x14ac:dyDescent="0.25">
      <c r="A100" s="7"/>
      <c r="B100" s="7"/>
      <c r="C100" s="7">
        <v>0</v>
      </c>
      <c r="D100" s="7"/>
      <c r="E100" s="7"/>
      <c r="F100" s="7"/>
      <c r="G100" s="7"/>
      <c r="H100" s="7"/>
      <c r="I100" s="6">
        <v>0</v>
      </c>
      <c r="J100" s="7">
        <f t="shared" si="16"/>
        <v>0</v>
      </c>
      <c r="K100" s="7"/>
      <c r="L100" s="7">
        <f t="shared" si="15"/>
        <v>0</v>
      </c>
      <c r="M100" s="7">
        <f t="shared" si="17"/>
        <v>0</v>
      </c>
      <c r="N100" s="7"/>
      <c r="O100" s="7"/>
      <c r="P100" s="7"/>
      <c r="Q100" s="7"/>
      <c r="R100" s="1"/>
      <c r="S100" s="1">
        <f t="shared" si="18"/>
        <v>0</v>
      </c>
      <c r="T100" s="9">
        <v>44790.169453796298</v>
      </c>
      <c r="U100" t="s">
        <v>78</v>
      </c>
      <c r="V100">
        <v>305394</v>
      </c>
      <c r="W100">
        <v>0</v>
      </c>
      <c r="X100" t="s">
        <v>51</v>
      </c>
      <c r="Y100">
        <v>0</v>
      </c>
      <c r="Z100" t="s">
        <v>51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 s="1">
        <v>0</v>
      </c>
      <c r="AU100" s="1">
        <v>0</v>
      </c>
      <c r="AV100" t="s">
        <v>51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</row>
    <row r="101" spans="1:54" x14ac:dyDescent="0.25">
      <c r="A101" s="7"/>
      <c r="B101" s="7"/>
      <c r="C101" s="7">
        <v>0</v>
      </c>
      <c r="D101" s="7"/>
      <c r="E101" s="7"/>
      <c r="F101" s="7"/>
      <c r="G101" s="7"/>
      <c r="H101" s="7"/>
      <c r="I101" s="6">
        <v>0</v>
      </c>
      <c r="J101" s="7">
        <f t="shared" si="16"/>
        <v>0</v>
      </c>
      <c r="K101" s="7"/>
      <c r="L101" s="7">
        <f t="shared" si="15"/>
        <v>0</v>
      </c>
      <c r="M101" s="7">
        <f t="shared" si="17"/>
        <v>0</v>
      </c>
      <c r="N101" s="7"/>
      <c r="O101" s="7"/>
      <c r="P101" s="7"/>
      <c r="Q101" s="7"/>
      <c r="R101" s="1"/>
      <c r="S101" s="1">
        <f t="shared" si="18"/>
        <v>0</v>
      </c>
      <c r="T101" s="9">
        <v>44791.169453796298</v>
      </c>
      <c r="U101" t="s">
        <v>78</v>
      </c>
      <c r="V101">
        <v>305394</v>
      </c>
      <c r="W101">
        <v>0</v>
      </c>
      <c r="X101" t="s">
        <v>51</v>
      </c>
      <c r="Y101">
        <v>0</v>
      </c>
      <c r="Z101" t="s">
        <v>51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 s="1">
        <v>0</v>
      </c>
      <c r="AU101" s="1">
        <v>0</v>
      </c>
      <c r="AV101" t="s">
        <v>51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1:54" x14ac:dyDescent="0.25">
      <c r="A102" s="7"/>
      <c r="B102" s="7"/>
      <c r="C102" s="7">
        <v>0</v>
      </c>
      <c r="D102" s="7"/>
      <c r="E102" s="7"/>
      <c r="F102" s="7"/>
      <c r="G102" s="7"/>
      <c r="H102" s="7"/>
      <c r="I102" s="6">
        <v>0</v>
      </c>
      <c r="J102" s="7">
        <f t="shared" si="16"/>
        <v>0</v>
      </c>
      <c r="K102" s="7"/>
      <c r="L102" s="7">
        <f t="shared" si="15"/>
        <v>0</v>
      </c>
      <c r="M102" s="7">
        <f t="shared" si="17"/>
        <v>0</v>
      </c>
      <c r="N102" s="7"/>
      <c r="O102" s="7"/>
      <c r="P102" s="7"/>
      <c r="Q102" s="7"/>
      <c r="R102" s="1"/>
      <c r="S102" s="1">
        <f t="shared" si="18"/>
        <v>0</v>
      </c>
      <c r="T102" s="9">
        <v>44792.169453796298</v>
      </c>
      <c r="U102" t="s">
        <v>78</v>
      </c>
      <c r="V102">
        <v>305394</v>
      </c>
      <c r="W102">
        <v>0</v>
      </c>
      <c r="X102" t="s">
        <v>51</v>
      </c>
      <c r="Y102">
        <v>0</v>
      </c>
      <c r="Z102" t="s">
        <v>51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 s="1">
        <v>0</v>
      </c>
      <c r="AU102" s="1">
        <v>0</v>
      </c>
      <c r="AV102" t="s">
        <v>51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</row>
    <row r="103" spans="1:54" x14ac:dyDescent="0.25">
      <c r="A103" s="7"/>
      <c r="B103" s="7"/>
      <c r="C103" s="7">
        <v>0</v>
      </c>
      <c r="D103" s="7"/>
      <c r="E103" s="7"/>
      <c r="F103" s="7"/>
      <c r="G103" s="7"/>
      <c r="H103" s="7"/>
      <c r="I103" s="6">
        <v>0</v>
      </c>
      <c r="J103" s="7">
        <f t="shared" si="16"/>
        <v>0</v>
      </c>
      <c r="K103" s="7"/>
      <c r="L103" s="7">
        <f t="shared" si="15"/>
        <v>0</v>
      </c>
      <c r="M103" s="7">
        <f t="shared" si="17"/>
        <v>0</v>
      </c>
      <c r="N103" s="7"/>
      <c r="O103" s="7"/>
      <c r="P103" s="7"/>
      <c r="Q103" s="7"/>
      <c r="R103" s="1"/>
      <c r="S103" s="1">
        <f t="shared" si="18"/>
        <v>0</v>
      </c>
      <c r="T103" s="9">
        <v>44786.169453796298</v>
      </c>
      <c r="U103" t="s">
        <v>79</v>
      </c>
      <c r="V103">
        <v>305394</v>
      </c>
      <c r="W103">
        <v>0</v>
      </c>
      <c r="X103" t="s">
        <v>51</v>
      </c>
      <c r="Y103">
        <v>0</v>
      </c>
      <c r="Z103" t="s">
        <v>51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 s="1">
        <v>0</v>
      </c>
      <c r="AU103" s="1">
        <v>0</v>
      </c>
      <c r="AV103" t="s">
        <v>51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</row>
    <row r="104" spans="1:54" x14ac:dyDescent="0.25">
      <c r="A104" s="7"/>
      <c r="B104" s="7"/>
      <c r="C104" s="7">
        <v>0</v>
      </c>
      <c r="D104" s="7"/>
      <c r="E104" s="7"/>
      <c r="F104" s="7"/>
      <c r="G104" s="7"/>
      <c r="H104" s="7"/>
      <c r="I104" s="6">
        <v>0</v>
      </c>
      <c r="J104" s="7">
        <f t="shared" si="16"/>
        <v>0</v>
      </c>
      <c r="K104" s="7"/>
      <c r="L104" s="7">
        <f t="shared" si="15"/>
        <v>0</v>
      </c>
      <c r="M104" s="7">
        <f t="shared" si="17"/>
        <v>0</v>
      </c>
      <c r="N104" s="7"/>
      <c r="O104" s="7"/>
      <c r="P104" s="7"/>
      <c r="Q104" s="7"/>
      <c r="R104" s="1"/>
      <c r="S104" s="1">
        <f t="shared" si="18"/>
        <v>0</v>
      </c>
      <c r="T104" s="9">
        <v>44787.169453796298</v>
      </c>
      <c r="U104" t="s">
        <v>79</v>
      </c>
      <c r="V104">
        <v>305394</v>
      </c>
      <c r="W104">
        <v>0</v>
      </c>
      <c r="X104" t="s">
        <v>51</v>
      </c>
      <c r="Y104">
        <v>0</v>
      </c>
      <c r="Z104" t="s">
        <v>51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 s="1">
        <v>0</v>
      </c>
      <c r="AU104" s="1">
        <v>0</v>
      </c>
      <c r="AV104" t="s">
        <v>51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1:54" x14ac:dyDescent="0.25">
      <c r="A105" s="7"/>
      <c r="B105" s="7"/>
      <c r="C105" s="7">
        <v>0</v>
      </c>
      <c r="D105" s="7"/>
      <c r="E105" s="7"/>
      <c r="F105" s="7"/>
      <c r="G105" s="7"/>
      <c r="H105" s="7"/>
      <c r="I105" s="6">
        <v>0</v>
      </c>
      <c r="J105" s="7">
        <f t="shared" si="16"/>
        <v>0</v>
      </c>
      <c r="K105" s="7"/>
      <c r="L105" s="7">
        <f t="shared" si="15"/>
        <v>0</v>
      </c>
      <c r="M105" s="7">
        <f t="shared" si="17"/>
        <v>0</v>
      </c>
      <c r="N105" s="7"/>
      <c r="O105" s="7"/>
      <c r="P105" s="7"/>
      <c r="Q105" s="7"/>
      <c r="R105" s="1"/>
      <c r="S105" s="1">
        <f t="shared" si="18"/>
        <v>0</v>
      </c>
      <c r="T105" s="9">
        <v>44788.169453796298</v>
      </c>
      <c r="U105" t="s">
        <v>79</v>
      </c>
      <c r="V105">
        <v>305394</v>
      </c>
      <c r="W105">
        <v>0</v>
      </c>
      <c r="X105" t="s">
        <v>51</v>
      </c>
      <c r="Y105">
        <v>0</v>
      </c>
      <c r="Z105" t="s">
        <v>51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 s="1">
        <v>0</v>
      </c>
      <c r="AU105" s="1">
        <v>0</v>
      </c>
      <c r="AV105" t="s">
        <v>51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</row>
    <row r="106" spans="1:54" x14ac:dyDescent="0.25">
      <c r="A106" s="7"/>
      <c r="B106" s="7"/>
      <c r="C106" s="7">
        <v>0</v>
      </c>
      <c r="D106" s="7"/>
      <c r="E106" s="7"/>
      <c r="F106" s="7"/>
      <c r="G106" s="7"/>
      <c r="H106" s="7"/>
      <c r="I106" s="6">
        <v>0</v>
      </c>
      <c r="J106" s="7">
        <f t="shared" si="16"/>
        <v>0</v>
      </c>
      <c r="K106" s="7"/>
      <c r="L106" s="7">
        <f t="shared" si="15"/>
        <v>0</v>
      </c>
      <c r="M106" s="7">
        <f t="shared" si="17"/>
        <v>0</v>
      </c>
      <c r="N106" s="7"/>
      <c r="O106" s="7"/>
      <c r="P106" s="7"/>
      <c r="Q106" s="7"/>
      <c r="R106" s="1"/>
      <c r="S106" s="1">
        <f t="shared" si="18"/>
        <v>0</v>
      </c>
      <c r="T106" s="9">
        <v>44789.169453796298</v>
      </c>
      <c r="U106" t="s">
        <v>79</v>
      </c>
      <c r="V106">
        <v>305394</v>
      </c>
      <c r="W106">
        <v>0</v>
      </c>
      <c r="X106" t="s">
        <v>51</v>
      </c>
      <c r="Y106">
        <v>0</v>
      </c>
      <c r="Z106" t="s">
        <v>51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 s="1">
        <v>0</v>
      </c>
      <c r="AU106" s="1">
        <v>0</v>
      </c>
      <c r="AV106" t="s">
        <v>51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1:54" x14ac:dyDescent="0.25">
      <c r="A107" s="7"/>
      <c r="B107" s="7"/>
      <c r="C107" s="7">
        <v>0</v>
      </c>
      <c r="D107" s="7"/>
      <c r="E107" s="7"/>
      <c r="F107" s="7"/>
      <c r="G107" s="7"/>
      <c r="H107" s="7"/>
      <c r="I107" s="6">
        <v>0</v>
      </c>
      <c r="J107" s="7">
        <f t="shared" si="16"/>
        <v>0</v>
      </c>
      <c r="K107" s="7"/>
      <c r="L107" s="7">
        <f t="shared" si="15"/>
        <v>0</v>
      </c>
      <c r="M107" s="7">
        <f t="shared" si="17"/>
        <v>0</v>
      </c>
      <c r="N107" s="7"/>
      <c r="O107" s="7"/>
      <c r="P107" s="7"/>
      <c r="Q107" s="7"/>
      <c r="R107" s="1"/>
      <c r="S107" s="1">
        <f t="shared" si="18"/>
        <v>0</v>
      </c>
      <c r="T107" s="9">
        <v>44790.169453796298</v>
      </c>
      <c r="U107" t="s">
        <v>79</v>
      </c>
      <c r="V107">
        <v>305394</v>
      </c>
      <c r="W107">
        <v>0</v>
      </c>
      <c r="X107" t="s">
        <v>51</v>
      </c>
      <c r="Y107">
        <v>0</v>
      </c>
      <c r="Z107" t="s">
        <v>51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 s="1">
        <v>0</v>
      </c>
      <c r="AU107" s="1">
        <v>0</v>
      </c>
      <c r="AV107" t="s">
        <v>51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1:54" x14ac:dyDescent="0.25">
      <c r="A108" s="7"/>
      <c r="B108" s="7"/>
      <c r="C108" s="7">
        <v>0</v>
      </c>
      <c r="D108" s="7"/>
      <c r="E108" s="7"/>
      <c r="F108" s="7"/>
      <c r="G108" s="7"/>
      <c r="H108" s="7"/>
      <c r="I108" s="6">
        <v>0</v>
      </c>
      <c r="J108" s="7">
        <f t="shared" si="16"/>
        <v>0</v>
      </c>
      <c r="K108" s="7"/>
      <c r="L108" s="7">
        <f t="shared" si="15"/>
        <v>0</v>
      </c>
      <c r="M108" s="7">
        <f t="shared" si="17"/>
        <v>0</v>
      </c>
      <c r="N108" s="7"/>
      <c r="O108" s="7"/>
      <c r="P108" s="7"/>
      <c r="Q108" s="7"/>
      <c r="R108" s="1"/>
      <c r="S108" s="1">
        <f t="shared" si="18"/>
        <v>0</v>
      </c>
      <c r="T108" s="9">
        <v>44791.169453796298</v>
      </c>
      <c r="U108" t="s">
        <v>79</v>
      </c>
      <c r="V108">
        <v>305394</v>
      </c>
      <c r="W108">
        <v>0</v>
      </c>
      <c r="X108" t="s">
        <v>51</v>
      </c>
      <c r="Y108">
        <v>0</v>
      </c>
      <c r="Z108" t="s">
        <v>51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 s="1">
        <v>0</v>
      </c>
      <c r="AU108" s="1">
        <v>0</v>
      </c>
      <c r="AV108" t="s">
        <v>51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1:54" x14ac:dyDescent="0.25">
      <c r="A109" s="7"/>
      <c r="B109" s="7"/>
      <c r="C109" s="7">
        <v>0</v>
      </c>
      <c r="D109" s="7"/>
      <c r="E109" s="7"/>
      <c r="F109" s="7"/>
      <c r="G109" s="7"/>
      <c r="H109" s="7"/>
      <c r="I109" s="6">
        <v>0</v>
      </c>
      <c r="J109" s="7">
        <f t="shared" si="16"/>
        <v>0</v>
      </c>
      <c r="K109" s="7"/>
      <c r="L109" s="7">
        <f t="shared" si="15"/>
        <v>0</v>
      </c>
      <c r="M109" s="7">
        <f t="shared" si="17"/>
        <v>0</v>
      </c>
      <c r="N109" s="7"/>
      <c r="O109" s="7"/>
      <c r="P109" s="7"/>
      <c r="Q109" s="7"/>
      <c r="R109" s="1"/>
      <c r="S109" s="1">
        <f t="shared" si="18"/>
        <v>0</v>
      </c>
      <c r="T109" s="9">
        <v>44792.169453796298</v>
      </c>
      <c r="U109" t="s">
        <v>79</v>
      </c>
      <c r="V109">
        <v>305394</v>
      </c>
      <c r="W109">
        <v>0</v>
      </c>
      <c r="X109" t="s">
        <v>51</v>
      </c>
      <c r="Y109">
        <v>0</v>
      </c>
      <c r="Z109" t="s">
        <v>51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 s="1">
        <v>0</v>
      </c>
      <c r="AU109" s="1">
        <v>0</v>
      </c>
      <c r="AV109" t="s">
        <v>51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</row>
    <row r="110" spans="1:54" x14ac:dyDescent="0.25">
      <c r="A110" s="7"/>
      <c r="B110" s="7"/>
      <c r="C110" s="7">
        <v>0</v>
      </c>
      <c r="D110" s="7"/>
      <c r="E110" s="7"/>
      <c r="F110" s="7"/>
      <c r="G110" s="7"/>
      <c r="H110" s="7"/>
      <c r="I110" s="6">
        <v>0</v>
      </c>
      <c r="J110" s="7">
        <f t="shared" si="16"/>
        <v>0</v>
      </c>
      <c r="K110" s="7"/>
      <c r="L110" s="7">
        <f t="shared" si="15"/>
        <v>0</v>
      </c>
      <c r="M110" s="7">
        <f t="shared" si="17"/>
        <v>0</v>
      </c>
      <c r="N110" s="7"/>
      <c r="O110" s="7"/>
      <c r="P110" s="7"/>
      <c r="Q110" s="7"/>
      <c r="R110" s="1"/>
      <c r="S110" s="1">
        <f t="shared" si="18"/>
        <v>0</v>
      </c>
      <c r="T110" s="9">
        <v>44786.169453796298</v>
      </c>
      <c r="U110" t="s">
        <v>80</v>
      </c>
      <c r="V110">
        <v>305394</v>
      </c>
      <c r="W110">
        <v>0</v>
      </c>
      <c r="X110" t="s">
        <v>51</v>
      </c>
      <c r="Y110">
        <v>0</v>
      </c>
      <c r="Z110" t="s">
        <v>51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 s="1">
        <v>0</v>
      </c>
      <c r="AU110" s="1">
        <v>0</v>
      </c>
      <c r="AV110" t="s">
        <v>51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</row>
    <row r="111" spans="1:54" x14ac:dyDescent="0.25">
      <c r="A111" s="7"/>
      <c r="B111" s="7"/>
      <c r="C111" s="7">
        <v>0</v>
      </c>
      <c r="D111" s="7"/>
      <c r="E111" s="7"/>
      <c r="F111" s="7"/>
      <c r="G111" s="7"/>
      <c r="H111" s="7"/>
      <c r="I111" s="6">
        <v>0</v>
      </c>
      <c r="J111" s="7">
        <f t="shared" si="16"/>
        <v>0</v>
      </c>
      <c r="K111" s="7"/>
      <c r="L111" s="7">
        <f t="shared" si="15"/>
        <v>0</v>
      </c>
      <c r="M111" s="7">
        <f t="shared" si="17"/>
        <v>0</v>
      </c>
      <c r="N111" s="7"/>
      <c r="O111" s="7"/>
      <c r="P111" s="7"/>
      <c r="Q111" s="7"/>
      <c r="R111" s="1"/>
      <c r="S111" s="1">
        <f t="shared" si="18"/>
        <v>0</v>
      </c>
      <c r="T111" s="9">
        <v>44787.169453796298</v>
      </c>
      <c r="U111" t="s">
        <v>80</v>
      </c>
      <c r="V111">
        <v>305394</v>
      </c>
      <c r="W111">
        <v>0</v>
      </c>
      <c r="X111" t="s">
        <v>51</v>
      </c>
      <c r="Y111">
        <v>0</v>
      </c>
      <c r="Z111" t="s">
        <v>51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 s="1">
        <v>0</v>
      </c>
      <c r="AU111" s="1">
        <v>0</v>
      </c>
      <c r="AV111" t="s">
        <v>51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1:54" x14ac:dyDescent="0.25">
      <c r="A112" s="7"/>
      <c r="B112" s="7"/>
      <c r="C112" s="7">
        <v>0</v>
      </c>
      <c r="D112" s="7"/>
      <c r="E112" s="7"/>
      <c r="F112" s="7"/>
      <c r="G112" s="7"/>
      <c r="H112" s="7"/>
      <c r="I112" s="6">
        <v>0</v>
      </c>
      <c r="J112" s="7">
        <f t="shared" si="16"/>
        <v>0</v>
      </c>
      <c r="K112" s="7"/>
      <c r="L112" s="7">
        <f t="shared" si="15"/>
        <v>0</v>
      </c>
      <c r="M112" s="7">
        <f t="shared" si="17"/>
        <v>0</v>
      </c>
      <c r="N112" s="7"/>
      <c r="O112" s="7"/>
      <c r="P112" s="7"/>
      <c r="Q112" s="7"/>
      <c r="R112" s="1"/>
      <c r="S112" s="1">
        <f t="shared" si="18"/>
        <v>0</v>
      </c>
      <c r="T112" s="9">
        <v>44788.169453796298</v>
      </c>
      <c r="U112" t="s">
        <v>80</v>
      </c>
      <c r="V112">
        <v>305394</v>
      </c>
      <c r="W112">
        <v>0</v>
      </c>
      <c r="X112" t="s">
        <v>51</v>
      </c>
      <c r="Y112">
        <v>0</v>
      </c>
      <c r="Z112" t="s">
        <v>51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 s="1">
        <v>0</v>
      </c>
      <c r="AU112" s="1">
        <v>0</v>
      </c>
      <c r="AV112" t="s">
        <v>51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</row>
    <row r="113" spans="1:54" x14ac:dyDescent="0.25">
      <c r="A113" s="7"/>
      <c r="B113" s="7"/>
      <c r="C113" s="7">
        <v>0</v>
      </c>
      <c r="D113" s="7"/>
      <c r="E113" s="7"/>
      <c r="F113" s="7"/>
      <c r="G113" s="7"/>
      <c r="H113" s="7"/>
      <c r="I113" s="6">
        <v>0</v>
      </c>
      <c r="J113" s="7">
        <f t="shared" si="16"/>
        <v>0</v>
      </c>
      <c r="K113" s="7"/>
      <c r="L113" s="7">
        <f t="shared" si="15"/>
        <v>0</v>
      </c>
      <c r="M113" s="7">
        <f t="shared" si="17"/>
        <v>0</v>
      </c>
      <c r="N113" s="7"/>
      <c r="O113" s="7"/>
      <c r="P113" s="7"/>
      <c r="Q113" s="7"/>
      <c r="R113" s="1"/>
      <c r="S113" s="1">
        <f t="shared" si="18"/>
        <v>0</v>
      </c>
      <c r="T113" s="9">
        <v>44789.169453796298</v>
      </c>
      <c r="U113" t="s">
        <v>80</v>
      </c>
      <c r="V113">
        <v>305394</v>
      </c>
      <c r="W113">
        <v>0</v>
      </c>
      <c r="X113" t="s">
        <v>51</v>
      </c>
      <c r="Y113">
        <v>0</v>
      </c>
      <c r="Z113" t="s">
        <v>51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 s="1">
        <v>0</v>
      </c>
      <c r="AU113" s="1">
        <v>0</v>
      </c>
      <c r="AV113" t="s">
        <v>51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</row>
    <row r="114" spans="1:54" x14ac:dyDescent="0.25">
      <c r="A114" s="7"/>
      <c r="B114" s="7"/>
      <c r="C114" s="7">
        <v>0</v>
      </c>
      <c r="D114" s="7"/>
      <c r="E114" s="7"/>
      <c r="F114" s="7"/>
      <c r="G114" s="7"/>
      <c r="H114" s="7"/>
      <c r="I114" s="6">
        <v>0</v>
      </c>
      <c r="J114" s="7">
        <f t="shared" si="16"/>
        <v>0</v>
      </c>
      <c r="K114" s="7"/>
      <c r="L114" s="7">
        <f t="shared" si="15"/>
        <v>0</v>
      </c>
      <c r="M114" s="7">
        <f t="shared" si="17"/>
        <v>0</v>
      </c>
      <c r="N114" s="7"/>
      <c r="O114" s="7"/>
      <c r="P114" s="7"/>
      <c r="Q114" s="7"/>
      <c r="R114" s="1"/>
      <c r="S114" s="1">
        <f t="shared" si="18"/>
        <v>0</v>
      </c>
      <c r="T114" s="9">
        <v>44790.169453796298</v>
      </c>
      <c r="U114" t="s">
        <v>80</v>
      </c>
      <c r="V114">
        <v>305394</v>
      </c>
      <c r="W114">
        <v>0</v>
      </c>
      <c r="X114" t="s">
        <v>51</v>
      </c>
      <c r="Y114">
        <v>0</v>
      </c>
      <c r="Z114" t="s">
        <v>51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 s="1">
        <v>0</v>
      </c>
      <c r="AU114" s="1">
        <v>0</v>
      </c>
      <c r="AV114" t="s">
        <v>51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</row>
    <row r="115" spans="1:54" x14ac:dyDescent="0.25">
      <c r="A115" s="7"/>
      <c r="B115" s="7"/>
      <c r="C115" s="7">
        <v>0</v>
      </c>
      <c r="D115" s="7"/>
      <c r="E115" s="7"/>
      <c r="F115" s="7"/>
      <c r="G115" s="7"/>
      <c r="H115" s="7"/>
      <c r="I115" s="6">
        <v>0</v>
      </c>
      <c r="J115" s="7">
        <f t="shared" si="16"/>
        <v>0</v>
      </c>
      <c r="K115" s="7"/>
      <c r="L115" s="7">
        <f t="shared" si="15"/>
        <v>0</v>
      </c>
      <c r="M115" s="7">
        <f t="shared" si="17"/>
        <v>0</v>
      </c>
      <c r="N115" s="7"/>
      <c r="O115" s="7"/>
      <c r="P115" s="7"/>
      <c r="Q115" s="7"/>
      <c r="R115" s="1"/>
      <c r="S115" s="1">
        <f t="shared" si="18"/>
        <v>0</v>
      </c>
      <c r="T115" s="9">
        <v>44791.169453796298</v>
      </c>
      <c r="U115" t="s">
        <v>80</v>
      </c>
      <c r="V115">
        <v>305394</v>
      </c>
      <c r="W115">
        <v>0</v>
      </c>
      <c r="X115" t="s">
        <v>51</v>
      </c>
      <c r="Y115">
        <v>0</v>
      </c>
      <c r="Z115" t="s">
        <v>51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 s="1">
        <v>0</v>
      </c>
      <c r="AU115" s="1">
        <v>0</v>
      </c>
      <c r="AV115" t="s">
        <v>51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</row>
    <row r="116" spans="1:54" x14ac:dyDescent="0.25">
      <c r="A116" s="7"/>
      <c r="B116" s="7"/>
      <c r="C116" s="7">
        <v>0</v>
      </c>
      <c r="D116" s="7"/>
      <c r="E116" s="7"/>
      <c r="F116" s="7"/>
      <c r="G116" s="7"/>
      <c r="H116" s="7"/>
      <c r="I116" s="6">
        <v>0</v>
      </c>
      <c r="J116" s="7">
        <f t="shared" si="16"/>
        <v>0</v>
      </c>
      <c r="K116" s="7"/>
      <c r="L116" s="7">
        <f t="shared" si="15"/>
        <v>0</v>
      </c>
      <c r="M116" s="7">
        <f t="shared" si="17"/>
        <v>0</v>
      </c>
      <c r="N116" s="7"/>
      <c r="O116" s="7"/>
      <c r="P116" s="7"/>
      <c r="Q116" s="7"/>
      <c r="R116" s="1"/>
      <c r="S116" s="1">
        <f t="shared" si="18"/>
        <v>0</v>
      </c>
      <c r="T116" s="9">
        <v>44792.169453807874</v>
      </c>
      <c r="U116" t="s">
        <v>80</v>
      </c>
      <c r="V116">
        <v>305394</v>
      </c>
      <c r="W116">
        <v>0</v>
      </c>
      <c r="X116" t="s">
        <v>51</v>
      </c>
      <c r="Y116">
        <v>0</v>
      </c>
      <c r="Z116" t="s">
        <v>51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 s="1">
        <v>0</v>
      </c>
      <c r="AU116" s="1">
        <v>0</v>
      </c>
      <c r="AV116" t="s">
        <v>51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</row>
    <row r="117" spans="1:54" x14ac:dyDescent="0.25">
      <c r="A117" s="7"/>
      <c r="B117" s="7"/>
      <c r="C117" s="7">
        <v>0</v>
      </c>
      <c r="D117" s="7"/>
      <c r="E117" s="7"/>
      <c r="F117" s="7"/>
      <c r="G117" s="7"/>
      <c r="H117" s="7"/>
      <c r="I117" s="6">
        <v>0</v>
      </c>
      <c r="J117" s="7">
        <f t="shared" si="16"/>
        <v>0</v>
      </c>
      <c r="K117" s="7"/>
      <c r="L117" s="7">
        <f t="shared" si="15"/>
        <v>0</v>
      </c>
      <c r="M117" s="7">
        <f t="shared" si="17"/>
        <v>0</v>
      </c>
      <c r="N117" s="7"/>
      <c r="O117" s="7"/>
      <c r="P117" s="7"/>
      <c r="Q117" s="7"/>
      <c r="R117" s="1"/>
      <c r="S117" s="1">
        <f t="shared" si="18"/>
        <v>0</v>
      </c>
      <c r="T117" s="9">
        <v>44786.169453807874</v>
      </c>
      <c r="U117" t="s">
        <v>81</v>
      </c>
      <c r="V117">
        <v>305394</v>
      </c>
      <c r="W117">
        <v>0</v>
      </c>
      <c r="X117" t="s">
        <v>51</v>
      </c>
      <c r="Y117">
        <v>0</v>
      </c>
      <c r="Z117" t="s">
        <v>51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 s="1">
        <v>0</v>
      </c>
      <c r="AU117" s="1">
        <v>0</v>
      </c>
      <c r="AV117" t="s">
        <v>51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</row>
    <row r="118" spans="1:54" x14ac:dyDescent="0.25">
      <c r="A118" s="7"/>
      <c r="B118" s="7"/>
      <c r="C118" s="7">
        <v>0</v>
      </c>
      <c r="D118" s="7"/>
      <c r="E118" s="7"/>
      <c r="F118" s="7"/>
      <c r="G118" s="7"/>
      <c r="H118" s="7"/>
      <c r="I118" s="6">
        <v>0</v>
      </c>
      <c r="J118" s="7">
        <f t="shared" si="16"/>
        <v>0</v>
      </c>
      <c r="K118" s="7"/>
      <c r="L118" s="7">
        <f t="shared" si="15"/>
        <v>0</v>
      </c>
      <c r="M118" s="7">
        <f t="shared" si="17"/>
        <v>0</v>
      </c>
      <c r="N118" s="7"/>
      <c r="O118" s="7"/>
      <c r="P118" s="7"/>
      <c r="Q118" s="7"/>
      <c r="R118" s="1"/>
      <c r="S118" s="1">
        <f t="shared" si="18"/>
        <v>0</v>
      </c>
      <c r="T118" s="9">
        <v>44787.169453807874</v>
      </c>
      <c r="U118" t="s">
        <v>81</v>
      </c>
      <c r="V118">
        <v>305394</v>
      </c>
      <c r="W118">
        <v>0</v>
      </c>
      <c r="X118" t="s">
        <v>51</v>
      </c>
      <c r="Y118">
        <v>0</v>
      </c>
      <c r="Z118" t="s">
        <v>51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 s="1">
        <v>0</v>
      </c>
      <c r="AU118" s="1">
        <v>0</v>
      </c>
      <c r="AV118" t="s">
        <v>51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</row>
    <row r="119" spans="1:54" x14ac:dyDescent="0.25">
      <c r="A119" s="7"/>
      <c r="B119" s="7"/>
      <c r="C119" s="7">
        <v>0</v>
      </c>
      <c r="D119" s="7"/>
      <c r="E119" s="7"/>
      <c r="F119" s="7"/>
      <c r="G119" s="7"/>
      <c r="H119" s="7"/>
      <c r="I119" s="6">
        <v>0</v>
      </c>
      <c r="J119" s="7">
        <f t="shared" si="16"/>
        <v>0</v>
      </c>
      <c r="K119" s="7"/>
      <c r="L119" s="7">
        <f t="shared" si="15"/>
        <v>0</v>
      </c>
      <c r="M119" s="7">
        <f t="shared" si="17"/>
        <v>0</v>
      </c>
      <c r="N119" s="7"/>
      <c r="O119" s="7"/>
      <c r="P119" s="7"/>
      <c r="Q119" s="7"/>
      <c r="R119" s="1"/>
      <c r="S119" s="1">
        <f t="shared" si="18"/>
        <v>0</v>
      </c>
      <c r="T119" s="9">
        <v>44788.169453807874</v>
      </c>
      <c r="U119" t="s">
        <v>81</v>
      </c>
      <c r="V119">
        <v>305394</v>
      </c>
      <c r="W119">
        <v>0</v>
      </c>
      <c r="X119" t="s">
        <v>51</v>
      </c>
      <c r="Y119">
        <v>0</v>
      </c>
      <c r="Z119" t="s">
        <v>51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 s="1">
        <v>0</v>
      </c>
      <c r="AU119" s="1">
        <v>0</v>
      </c>
      <c r="AV119" t="s">
        <v>51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</row>
    <row r="120" spans="1:54" x14ac:dyDescent="0.25">
      <c r="A120" s="7"/>
      <c r="B120" s="7"/>
      <c r="C120" s="7">
        <v>0</v>
      </c>
      <c r="D120" s="7"/>
      <c r="E120" s="7"/>
      <c r="F120" s="7"/>
      <c r="G120" s="7"/>
      <c r="H120" s="7"/>
      <c r="I120" s="6">
        <v>0</v>
      </c>
      <c r="J120" s="7">
        <f t="shared" si="16"/>
        <v>0</v>
      </c>
      <c r="K120" s="7"/>
      <c r="L120" s="7">
        <f t="shared" si="15"/>
        <v>0</v>
      </c>
      <c r="M120" s="7">
        <f t="shared" si="17"/>
        <v>0</v>
      </c>
      <c r="N120" s="7"/>
      <c r="O120" s="7"/>
      <c r="P120" s="7"/>
      <c r="Q120" s="7"/>
      <c r="R120" s="1"/>
      <c r="S120" s="1">
        <f t="shared" si="18"/>
        <v>0</v>
      </c>
      <c r="T120" s="9">
        <v>44789.169453807874</v>
      </c>
      <c r="U120" t="s">
        <v>81</v>
      </c>
      <c r="V120">
        <v>305394</v>
      </c>
      <c r="W120">
        <v>0</v>
      </c>
      <c r="X120" t="s">
        <v>51</v>
      </c>
      <c r="Y120">
        <v>0</v>
      </c>
      <c r="Z120" t="s">
        <v>51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 s="1">
        <v>0</v>
      </c>
      <c r="AU120" s="1">
        <v>0</v>
      </c>
      <c r="AV120" t="s">
        <v>51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</row>
    <row r="121" spans="1:54" x14ac:dyDescent="0.25">
      <c r="A121" s="7"/>
      <c r="B121" s="7"/>
      <c r="C121" s="7">
        <v>0</v>
      </c>
      <c r="D121" s="7"/>
      <c r="E121" s="7"/>
      <c r="F121" s="7"/>
      <c r="G121" s="7"/>
      <c r="H121" s="7"/>
      <c r="I121" s="6">
        <v>0</v>
      </c>
      <c r="J121" s="7">
        <f t="shared" si="16"/>
        <v>0</v>
      </c>
      <c r="K121" s="7"/>
      <c r="L121" s="7">
        <f t="shared" si="15"/>
        <v>0</v>
      </c>
      <c r="M121" s="7">
        <f t="shared" si="17"/>
        <v>0</v>
      </c>
      <c r="N121" s="7"/>
      <c r="O121" s="7"/>
      <c r="P121" s="7"/>
      <c r="Q121" s="7"/>
      <c r="R121" s="1"/>
      <c r="S121" s="1">
        <f t="shared" si="18"/>
        <v>0</v>
      </c>
      <c r="T121" s="9">
        <v>44790.169453807874</v>
      </c>
      <c r="U121" t="s">
        <v>81</v>
      </c>
      <c r="V121">
        <v>305394</v>
      </c>
      <c r="W121">
        <v>0</v>
      </c>
      <c r="X121" t="s">
        <v>51</v>
      </c>
      <c r="Y121">
        <v>0</v>
      </c>
      <c r="Z121" t="s">
        <v>51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 s="1">
        <v>0</v>
      </c>
      <c r="AU121" s="1">
        <v>0</v>
      </c>
      <c r="AV121" t="s">
        <v>51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1:54" x14ac:dyDescent="0.25">
      <c r="A122" s="7"/>
      <c r="B122" s="7"/>
      <c r="C122" s="7">
        <v>0</v>
      </c>
      <c r="D122" s="7"/>
      <c r="E122" s="7"/>
      <c r="F122" s="7"/>
      <c r="G122" s="7"/>
      <c r="H122" s="7"/>
      <c r="I122" s="6">
        <v>0</v>
      </c>
      <c r="J122" s="7">
        <f t="shared" si="16"/>
        <v>0</v>
      </c>
      <c r="K122" s="7"/>
      <c r="L122" s="7">
        <f t="shared" si="15"/>
        <v>0</v>
      </c>
      <c r="M122" s="7">
        <f t="shared" si="17"/>
        <v>0</v>
      </c>
      <c r="N122" s="7"/>
      <c r="O122" s="7"/>
      <c r="P122" s="7"/>
      <c r="Q122" s="7"/>
      <c r="R122" s="1"/>
      <c r="S122" s="1">
        <f t="shared" si="18"/>
        <v>0</v>
      </c>
      <c r="T122" s="9">
        <v>44791.169453807874</v>
      </c>
      <c r="U122" t="s">
        <v>81</v>
      </c>
      <c r="V122">
        <v>305394</v>
      </c>
      <c r="W122">
        <v>0</v>
      </c>
      <c r="X122" t="s">
        <v>51</v>
      </c>
      <c r="Y122">
        <v>0</v>
      </c>
      <c r="Z122" t="s">
        <v>51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 s="1">
        <v>0</v>
      </c>
      <c r="AU122" s="1">
        <v>0</v>
      </c>
      <c r="AV122" t="s">
        <v>51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</row>
    <row r="123" spans="1:54" x14ac:dyDescent="0.25">
      <c r="A123" s="7"/>
      <c r="B123" s="7"/>
      <c r="C123" s="7">
        <v>0</v>
      </c>
      <c r="D123" s="7"/>
      <c r="E123" s="7"/>
      <c r="F123" s="7"/>
      <c r="G123" s="7"/>
      <c r="H123" s="7"/>
      <c r="I123" s="6">
        <v>0</v>
      </c>
      <c r="J123" s="7">
        <f t="shared" si="16"/>
        <v>0</v>
      </c>
      <c r="K123" s="7"/>
      <c r="L123" s="7">
        <f t="shared" si="15"/>
        <v>0</v>
      </c>
      <c r="M123" s="7">
        <f t="shared" si="17"/>
        <v>0</v>
      </c>
      <c r="N123" s="7"/>
      <c r="O123" s="7"/>
      <c r="P123" s="7"/>
      <c r="Q123" s="7"/>
      <c r="R123" s="1"/>
      <c r="S123" s="1">
        <f t="shared" si="18"/>
        <v>0</v>
      </c>
      <c r="T123" s="9">
        <v>44792.169453807874</v>
      </c>
      <c r="U123" t="s">
        <v>81</v>
      </c>
      <c r="V123">
        <v>305394</v>
      </c>
      <c r="W123">
        <v>0</v>
      </c>
      <c r="X123" t="s">
        <v>51</v>
      </c>
      <c r="Y123">
        <v>0</v>
      </c>
      <c r="Z123" t="s">
        <v>51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 s="1">
        <v>0</v>
      </c>
      <c r="AU123" s="1">
        <v>0</v>
      </c>
      <c r="AV123" t="s">
        <v>51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</row>
    <row r="124" spans="1:54" x14ac:dyDescent="0.25">
      <c r="A124" s="7"/>
      <c r="B124" s="7"/>
      <c r="C124" s="7">
        <v>0</v>
      </c>
      <c r="D124" s="7"/>
      <c r="E124" s="7"/>
      <c r="F124" s="7"/>
      <c r="G124" s="7"/>
      <c r="H124" s="7"/>
      <c r="I124" s="6">
        <v>0</v>
      </c>
      <c r="J124" s="7">
        <f t="shared" si="16"/>
        <v>0</v>
      </c>
      <c r="K124" s="7"/>
      <c r="L124" s="7">
        <f t="shared" si="15"/>
        <v>0</v>
      </c>
      <c r="M124" s="7">
        <f t="shared" si="17"/>
        <v>0</v>
      </c>
      <c r="N124" s="7"/>
      <c r="O124" s="7"/>
      <c r="P124" s="7"/>
      <c r="Q124" s="7"/>
      <c r="R124" s="1"/>
      <c r="S124" s="1">
        <f t="shared" si="18"/>
        <v>0</v>
      </c>
      <c r="T124" s="9">
        <v>44786.169453807874</v>
      </c>
      <c r="U124" t="s">
        <v>82</v>
      </c>
      <c r="V124">
        <v>305394</v>
      </c>
      <c r="W124">
        <v>0</v>
      </c>
      <c r="X124" t="s">
        <v>51</v>
      </c>
      <c r="Y124">
        <v>0</v>
      </c>
      <c r="Z124" t="s">
        <v>51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 s="1">
        <v>0</v>
      </c>
      <c r="AU124" s="1">
        <v>0</v>
      </c>
      <c r="AV124" t="s">
        <v>51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</row>
    <row r="125" spans="1:54" x14ac:dyDescent="0.25">
      <c r="A125" s="7"/>
      <c r="B125" s="7"/>
      <c r="C125" s="7">
        <v>0</v>
      </c>
      <c r="D125" s="7"/>
      <c r="E125" s="7"/>
      <c r="F125" s="7"/>
      <c r="G125" s="7"/>
      <c r="H125" s="7"/>
      <c r="I125" s="6">
        <v>0</v>
      </c>
      <c r="J125" s="7">
        <f t="shared" si="16"/>
        <v>0</v>
      </c>
      <c r="K125" s="7"/>
      <c r="L125" s="7">
        <f t="shared" si="15"/>
        <v>0</v>
      </c>
      <c r="M125" s="7">
        <f t="shared" si="17"/>
        <v>0</v>
      </c>
      <c r="N125" s="7"/>
      <c r="O125" s="7"/>
      <c r="P125" s="7"/>
      <c r="Q125" s="7"/>
      <c r="R125" s="1"/>
      <c r="S125" s="1">
        <f t="shared" si="18"/>
        <v>0</v>
      </c>
      <c r="T125" s="9">
        <v>44787.169453807874</v>
      </c>
      <c r="U125" t="s">
        <v>82</v>
      </c>
      <c r="V125">
        <v>305394</v>
      </c>
      <c r="W125">
        <v>0</v>
      </c>
      <c r="X125" t="s">
        <v>51</v>
      </c>
      <c r="Y125">
        <v>0</v>
      </c>
      <c r="Z125" t="s">
        <v>51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 s="1">
        <v>0</v>
      </c>
      <c r="AU125" s="1">
        <v>0</v>
      </c>
      <c r="AV125" t="s">
        <v>51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6" spans="1:54" x14ac:dyDescent="0.25">
      <c r="A126" s="7"/>
      <c r="B126" s="7"/>
      <c r="C126" s="7">
        <v>0</v>
      </c>
      <c r="D126" s="7"/>
      <c r="E126" s="7"/>
      <c r="F126" s="7"/>
      <c r="G126" s="7"/>
      <c r="H126" s="7"/>
      <c r="I126" s="6">
        <v>0</v>
      </c>
      <c r="J126" s="7">
        <f t="shared" si="16"/>
        <v>0</v>
      </c>
      <c r="K126" s="7"/>
      <c r="L126" s="7">
        <f t="shared" si="15"/>
        <v>0</v>
      </c>
      <c r="M126" s="7">
        <f t="shared" si="17"/>
        <v>0</v>
      </c>
      <c r="N126" s="7"/>
      <c r="O126" s="7"/>
      <c r="P126" s="7"/>
      <c r="Q126" s="7"/>
      <c r="R126" s="1"/>
      <c r="S126" s="1">
        <f t="shared" si="18"/>
        <v>0</v>
      </c>
      <c r="T126" s="9">
        <v>44788.169453807874</v>
      </c>
      <c r="U126" t="s">
        <v>82</v>
      </c>
      <c r="V126">
        <v>305394</v>
      </c>
      <c r="W126">
        <v>0</v>
      </c>
      <c r="X126" t="s">
        <v>51</v>
      </c>
      <c r="Y126">
        <v>0</v>
      </c>
      <c r="Z126" t="s">
        <v>51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 s="1">
        <v>0</v>
      </c>
      <c r="AU126" s="1">
        <v>0</v>
      </c>
      <c r="AV126" t="s">
        <v>51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</row>
    <row r="127" spans="1:54" x14ac:dyDescent="0.25">
      <c r="A127" s="7"/>
      <c r="B127" s="7"/>
      <c r="C127" s="7">
        <v>0</v>
      </c>
      <c r="D127" s="7"/>
      <c r="E127" s="7"/>
      <c r="F127" s="7"/>
      <c r="G127" s="7"/>
      <c r="H127" s="7"/>
      <c r="I127" s="6">
        <v>0</v>
      </c>
      <c r="J127" s="7">
        <f t="shared" si="16"/>
        <v>0</v>
      </c>
      <c r="K127" s="7"/>
      <c r="L127" s="7">
        <f t="shared" si="15"/>
        <v>0</v>
      </c>
      <c r="M127" s="7">
        <f t="shared" si="17"/>
        <v>0</v>
      </c>
      <c r="N127" s="7"/>
      <c r="O127" s="7"/>
      <c r="P127" s="7"/>
      <c r="Q127" s="7"/>
      <c r="R127" s="1"/>
      <c r="S127" s="1">
        <f t="shared" si="18"/>
        <v>0</v>
      </c>
      <c r="T127" s="9">
        <v>44789.169453819442</v>
      </c>
      <c r="U127" t="s">
        <v>82</v>
      </c>
      <c r="V127">
        <v>305394</v>
      </c>
      <c r="W127">
        <v>0</v>
      </c>
      <c r="X127" t="s">
        <v>51</v>
      </c>
      <c r="Y127">
        <v>0</v>
      </c>
      <c r="Z127" t="s">
        <v>51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 s="1">
        <v>0</v>
      </c>
      <c r="AU127" s="1">
        <v>0</v>
      </c>
      <c r="AV127" t="s">
        <v>51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</row>
    <row r="128" spans="1:54" x14ac:dyDescent="0.25">
      <c r="A128" s="7"/>
      <c r="B128" s="7"/>
      <c r="C128" s="7">
        <v>0</v>
      </c>
      <c r="D128" s="7"/>
      <c r="E128" s="7"/>
      <c r="F128" s="7"/>
      <c r="G128" s="7"/>
      <c r="H128" s="7"/>
      <c r="I128" s="6">
        <v>0</v>
      </c>
      <c r="J128" s="7">
        <f t="shared" si="16"/>
        <v>0</v>
      </c>
      <c r="K128" s="7"/>
      <c r="L128" s="7">
        <f t="shared" si="15"/>
        <v>0</v>
      </c>
      <c r="M128" s="7">
        <f t="shared" si="17"/>
        <v>0</v>
      </c>
      <c r="N128" s="7"/>
      <c r="O128" s="7"/>
      <c r="P128" s="7"/>
      <c r="Q128" s="7"/>
      <c r="R128" s="1"/>
      <c r="S128" s="1">
        <f t="shared" si="18"/>
        <v>0</v>
      </c>
      <c r="T128" s="9">
        <v>44790.169453819442</v>
      </c>
      <c r="U128" t="s">
        <v>82</v>
      </c>
      <c r="V128">
        <v>305394</v>
      </c>
      <c r="W128">
        <v>0</v>
      </c>
      <c r="X128" t="s">
        <v>51</v>
      </c>
      <c r="Y128">
        <v>0</v>
      </c>
      <c r="Z128" t="s">
        <v>51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 s="1">
        <v>0</v>
      </c>
      <c r="AU128" s="1">
        <v>0</v>
      </c>
      <c r="AV128" t="s">
        <v>51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</row>
    <row r="129" spans="1:54" x14ac:dyDescent="0.25">
      <c r="A129" s="7"/>
      <c r="B129" s="7"/>
      <c r="C129" s="7">
        <v>0</v>
      </c>
      <c r="D129" s="7"/>
      <c r="E129" s="7"/>
      <c r="F129" s="7"/>
      <c r="G129" s="7"/>
      <c r="H129" s="7"/>
      <c r="I129" s="6">
        <v>0</v>
      </c>
      <c r="J129" s="7">
        <f t="shared" si="16"/>
        <v>0</v>
      </c>
      <c r="K129" s="7"/>
      <c r="L129" s="7">
        <f t="shared" si="15"/>
        <v>0</v>
      </c>
      <c r="M129" s="7">
        <f t="shared" si="17"/>
        <v>0</v>
      </c>
      <c r="N129" s="7"/>
      <c r="O129" s="7"/>
      <c r="P129" s="7"/>
      <c r="Q129" s="7"/>
      <c r="R129" s="1"/>
      <c r="S129" s="1">
        <f t="shared" si="18"/>
        <v>0</v>
      </c>
      <c r="T129" s="9">
        <v>44791.169453819442</v>
      </c>
      <c r="U129" t="s">
        <v>82</v>
      </c>
      <c r="V129">
        <v>305394</v>
      </c>
      <c r="W129">
        <v>0</v>
      </c>
      <c r="X129" t="s">
        <v>51</v>
      </c>
      <c r="Y129">
        <v>0</v>
      </c>
      <c r="Z129" t="s">
        <v>51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 s="1">
        <v>0</v>
      </c>
      <c r="AU129" s="1">
        <v>0</v>
      </c>
      <c r="AV129" t="s">
        <v>51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</row>
    <row r="130" spans="1:54" x14ac:dyDescent="0.25">
      <c r="A130" s="7"/>
      <c r="B130" s="7"/>
      <c r="C130" s="7">
        <v>0</v>
      </c>
      <c r="D130" s="7"/>
      <c r="E130" s="7"/>
      <c r="F130" s="7"/>
      <c r="G130" s="7"/>
      <c r="H130" s="7"/>
      <c r="I130" s="6">
        <v>0</v>
      </c>
      <c r="J130" s="7">
        <f t="shared" si="16"/>
        <v>0</v>
      </c>
      <c r="K130" s="7"/>
      <c r="L130" s="7">
        <f t="shared" ref="L130:L137" si="19">H130*I130</f>
        <v>0</v>
      </c>
      <c r="M130" s="7">
        <f t="shared" si="17"/>
        <v>0</v>
      </c>
      <c r="N130" s="7"/>
      <c r="O130" s="7"/>
      <c r="P130" s="7"/>
      <c r="Q130" s="7"/>
      <c r="R130" s="1"/>
      <c r="S130" s="1">
        <f t="shared" si="18"/>
        <v>0</v>
      </c>
      <c r="T130" s="9">
        <v>44792.169453819442</v>
      </c>
      <c r="U130" t="s">
        <v>82</v>
      </c>
      <c r="V130">
        <v>305394</v>
      </c>
      <c r="W130">
        <v>0</v>
      </c>
      <c r="X130" t="s">
        <v>51</v>
      </c>
      <c r="Y130">
        <v>0</v>
      </c>
      <c r="Z130" t="s">
        <v>51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 s="1">
        <v>0</v>
      </c>
      <c r="AU130" s="1">
        <v>0</v>
      </c>
      <c r="AV130" t="s">
        <v>51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</row>
    <row r="131" spans="1:54" x14ac:dyDescent="0.25">
      <c r="A131" s="7"/>
      <c r="B131" s="7"/>
      <c r="C131" s="7">
        <v>0</v>
      </c>
      <c r="D131" s="7"/>
      <c r="E131" s="7"/>
      <c r="F131" s="7"/>
      <c r="G131" s="7"/>
      <c r="H131" s="7"/>
      <c r="I131" s="6">
        <v>0</v>
      </c>
      <c r="J131" s="7">
        <f t="shared" ref="J131:J137" si="20">(D131*B131) + (E131*B131*1.5)</f>
        <v>0</v>
      </c>
      <c r="K131" s="7"/>
      <c r="L131" s="7">
        <f t="shared" si="19"/>
        <v>0</v>
      </c>
      <c r="M131" s="7">
        <f t="shared" ref="M131:M137" si="21">MAX(L131,J131)</f>
        <v>0</v>
      </c>
      <c r="N131" s="7"/>
      <c r="O131" s="7"/>
      <c r="P131" s="7"/>
      <c r="Q131" s="7"/>
      <c r="R131" s="1"/>
      <c r="S131" s="1">
        <f t="shared" ref="S131:S137" si="22">SUM(M131:R131)</f>
        <v>0</v>
      </c>
      <c r="T131" s="9">
        <v>44786.169453819442</v>
      </c>
      <c r="U131" t="s">
        <v>83</v>
      </c>
      <c r="V131">
        <v>305394</v>
      </c>
      <c r="W131">
        <v>0</v>
      </c>
      <c r="X131" t="s">
        <v>51</v>
      </c>
      <c r="Y131">
        <v>0</v>
      </c>
      <c r="Z131" t="s">
        <v>51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 s="1">
        <v>0</v>
      </c>
      <c r="AU131" s="1">
        <v>0</v>
      </c>
      <c r="AV131" t="s">
        <v>51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</row>
    <row r="132" spans="1:54" x14ac:dyDescent="0.25">
      <c r="A132" s="7"/>
      <c r="B132" s="7"/>
      <c r="C132" s="7">
        <v>0</v>
      </c>
      <c r="D132" s="7"/>
      <c r="E132" s="7"/>
      <c r="F132" s="7"/>
      <c r="G132" s="7"/>
      <c r="H132" s="7"/>
      <c r="I132" s="6">
        <v>0</v>
      </c>
      <c r="J132" s="7">
        <f t="shared" si="20"/>
        <v>0</v>
      </c>
      <c r="K132" s="7"/>
      <c r="L132" s="7">
        <f t="shared" si="19"/>
        <v>0</v>
      </c>
      <c r="M132" s="7">
        <f t="shared" si="21"/>
        <v>0</v>
      </c>
      <c r="N132" s="7"/>
      <c r="O132" s="7"/>
      <c r="P132" s="7"/>
      <c r="Q132" s="7"/>
      <c r="R132" s="1"/>
      <c r="S132" s="1">
        <f t="shared" si="22"/>
        <v>0</v>
      </c>
      <c r="T132" s="9">
        <v>44787.169453819442</v>
      </c>
      <c r="U132" t="s">
        <v>83</v>
      </c>
      <c r="V132">
        <v>305394</v>
      </c>
      <c r="W132">
        <v>0</v>
      </c>
      <c r="X132" t="s">
        <v>51</v>
      </c>
      <c r="Y132">
        <v>0</v>
      </c>
      <c r="Z132" t="s">
        <v>51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 s="1">
        <v>0</v>
      </c>
      <c r="AU132" s="1">
        <v>0</v>
      </c>
      <c r="AV132" t="s">
        <v>51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</row>
    <row r="133" spans="1:54" x14ac:dyDescent="0.25">
      <c r="A133" s="7"/>
      <c r="B133" s="7"/>
      <c r="C133" s="7">
        <v>0</v>
      </c>
      <c r="D133" s="7"/>
      <c r="E133" s="7"/>
      <c r="F133" s="7"/>
      <c r="G133" s="7"/>
      <c r="H133" s="7"/>
      <c r="I133" s="6">
        <v>0</v>
      </c>
      <c r="J133" s="7">
        <f t="shared" si="20"/>
        <v>0</v>
      </c>
      <c r="K133" s="7"/>
      <c r="L133" s="7">
        <f t="shared" si="19"/>
        <v>0</v>
      </c>
      <c r="M133" s="7">
        <f t="shared" si="21"/>
        <v>0</v>
      </c>
      <c r="N133" s="7"/>
      <c r="O133" s="7"/>
      <c r="P133" s="7"/>
      <c r="Q133" s="7"/>
      <c r="R133" s="1"/>
      <c r="S133" s="1">
        <f t="shared" si="22"/>
        <v>0</v>
      </c>
      <c r="T133" s="9">
        <v>44788.169453819442</v>
      </c>
      <c r="U133" t="s">
        <v>83</v>
      </c>
      <c r="V133">
        <v>305394</v>
      </c>
      <c r="W133">
        <v>0</v>
      </c>
      <c r="X133" t="s">
        <v>51</v>
      </c>
      <c r="Y133">
        <v>0</v>
      </c>
      <c r="Z133" t="s">
        <v>51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 s="1">
        <v>0</v>
      </c>
      <c r="AU133" s="1">
        <v>0</v>
      </c>
      <c r="AV133" t="s">
        <v>51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</row>
    <row r="134" spans="1:54" x14ac:dyDescent="0.25">
      <c r="A134" s="7"/>
      <c r="B134" s="7"/>
      <c r="C134" s="7">
        <v>0</v>
      </c>
      <c r="D134" s="7"/>
      <c r="E134" s="7"/>
      <c r="F134" s="7"/>
      <c r="G134" s="7"/>
      <c r="H134" s="7"/>
      <c r="I134" s="6">
        <v>0</v>
      </c>
      <c r="J134" s="7">
        <f t="shared" si="20"/>
        <v>0</v>
      </c>
      <c r="K134" s="7"/>
      <c r="L134" s="7">
        <f t="shared" si="19"/>
        <v>0</v>
      </c>
      <c r="M134" s="7">
        <f t="shared" si="21"/>
        <v>0</v>
      </c>
      <c r="N134" s="7"/>
      <c r="O134" s="7"/>
      <c r="P134" s="7"/>
      <c r="Q134" s="7"/>
      <c r="R134" s="1"/>
      <c r="S134" s="1">
        <f t="shared" si="22"/>
        <v>0</v>
      </c>
      <c r="T134" s="9">
        <v>44789.169453819442</v>
      </c>
      <c r="U134" t="s">
        <v>83</v>
      </c>
      <c r="V134">
        <v>305394</v>
      </c>
      <c r="W134">
        <v>0</v>
      </c>
      <c r="X134" t="s">
        <v>51</v>
      </c>
      <c r="Y134">
        <v>0</v>
      </c>
      <c r="Z134" t="s">
        <v>51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 s="1">
        <v>0</v>
      </c>
      <c r="AU134" s="1">
        <v>0</v>
      </c>
      <c r="AV134" t="s">
        <v>51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</row>
    <row r="135" spans="1:54" x14ac:dyDescent="0.25">
      <c r="A135" s="7"/>
      <c r="B135" s="7"/>
      <c r="C135" s="7">
        <v>0</v>
      </c>
      <c r="D135" s="7"/>
      <c r="E135" s="7"/>
      <c r="F135" s="7"/>
      <c r="G135" s="7"/>
      <c r="H135" s="7"/>
      <c r="I135" s="6">
        <v>0</v>
      </c>
      <c r="J135" s="7">
        <f t="shared" si="20"/>
        <v>0</v>
      </c>
      <c r="K135" s="7"/>
      <c r="L135" s="7">
        <f t="shared" si="19"/>
        <v>0</v>
      </c>
      <c r="M135" s="7">
        <f t="shared" si="21"/>
        <v>0</v>
      </c>
      <c r="N135" s="7"/>
      <c r="O135" s="7"/>
      <c r="P135" s="7"/>
      <c r="Q135" s="7"/>
      <c r="R135" s="1"/>
      <c r="S135" s="1">
        <f t="shared" si="22"/>
        <v>0</v>
      </c>
      <c r="T135" s="9">
        <v>44790.169453819442</v>
      </c>
      <c r="U135" t="s">
        <v>83</v>
      </c>
      <c r="V135">
        <v>305394</v>
      </c>
      <c r="W135">
        <v>0</v>
      </c>
      <c r="X135" t="s">
        <v>51</v>
      </c>
      <c r="Y135">
        <v>0</v>
      </c>
      <c r="Z135" t="s">
        <v>51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 s="1">
        <v>0</v>
      </c>
      <c r="AU135" s="1">
        <v>0</v>
      </c>
      <c r="AV135" t="s">
        <v>51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</row>
    <row r="136" spans="1:54" x14ac:dyDescent="0.25">
      <c r="A136" s="7"/>
      <c r="B136" s="7"/>
      <c r="C136" s="7">
        <v>0</v>
      </c>
      <c r="D136" s="7"/>
      <c r="E136" s="7"/>
      <c r="F136" s="7"/>
      <c r="G136" s="7"/>
      <c r="H136" s="7"/>
      <c r="I136" s="6">
        <v>0</v>
      </c>
      <c r="J136" s="7">
        <f t="shared" si="20"/>
        <v>0</v>
      </c>
      <c r="K136" s="7"/>
      <c r="L136" s="7">
        <f t="shared" si="19"/>
        <v>0</v>
      </c>
      <c r="M136" s="7">
        <f t="shared" si="21"/>
        <v>0</v>
      </c>
      <c r="N136" s="7"/>
      <c r="O136" s="7"/>
      <c r="P136" s="7"/>
      <c r="Q136" s="7"/>
      <c r="R136" s="1"/>
      <c r="S136" s="1">
        <f t="shared" si="22"/>
        <v>0</v>
      </c>
      <c r="T136" s="9">
        <v>44791.169453819442</v>
      </c>
      <c r="U136" t="s">
        <v>83</v>
      </c>
      <c r="V136">
        <v>305394</v>
      </c>
      <c r="W136">
        <v>0</v>
      </c>
      <c r="X136" t="s">
        <v>51</v>
      </c>
      <c r="Y136">
        <v>0</v>
      </c>
      <c r="Z136" t="s">
        <v>51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 s="1">
        <v>0</v>
      </c>
      <c r="AU136" s="1">
        <v>0</v>
      </c>
      <c r="AV136" t="s">
        <v>51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</row>
    <row r="137" spans="1:54" x14ac:dyDescent="0.25">
      <c r="A137" s="7"/>
      <c r="B137" s="7"/>
      <c r="C137" s="7">
        <v>0</v>
      </c>
      <c r="D137" s="7"/>
      <c r="E137" s="7"/>
      <c r="F137" s="7"/>
      <c r="G137" s="7"/>
      <c r="H137" s="7"/>
      <c r="I137" s="6">
        <v>0</v>
      </c>
      <c r="J137" s="7">
        <f t="shared" si="20"/>
        <v>0</v>
      </c>
      <c r="K137" s="7"/>
      <c r="L137" s="7">
        <f t="shared" si="19"/>
        <v>0</v>
      </c>
      <c r="M137" s="7">
        <f t="shared" si="21"/>
        <v>0</v>
      </c>
      <c r="N137" s="7"/>
      <c r="O137" s="7"/>
      <c r="P137" s="7"/>
      <c r="Q137" s="7"/>
      <c r="R137" s="1"/>
      <c r="S137" s="1">
        <f t="shared" si="22"/>
        <v>0</v>
      </c>
      <c r="T137" s="9">
        <v>44792.169453819442</v>
      </c>
      <c r="U137" t="s">
        <v>83</v>
      </c>
      <c r="V137">
        <v>305394</v>
      </c>
      <c r="W137">
        <v>0</v>
      </c>
      <c r="X137" t="s">
        <v>51</v>
      </c>
      <c r="Y137">
        <v>0</v>
      </c>
      <c r="Z137" t="s">
        <v>51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 s="1">
        <v>0</v>
      </c>
      <c r="AU137" s="1">
        <v>0</v>
      </c>
      <c r="AV137" t="s">
        <v>51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C0C0"/>
  </sheetPr>
  <dimension ref="A1:BB10"/>
  <sheetViews>
    <sheetView workbookViewId="0"/>
  </sheetViews>
  <sheetFormatPr defaultRowHeight="15" x14ac:dyDescent="0.25"/>
  <cols>
    <col min="1" max="1" width="9" style="8" customWidth="1"/>
    <col min="2" max="2" width="10" style="8" customWidth="1"/>
    <col min="3" max="7" width="15" style="8" customWidth="1"/>
    <col min="8" max="8" width="9" style="8" customWidth="1"/>
    <col min="9" max="19" width="15" style="8" customWidth="1"/>
    <col min="20" max="20" width="10" customWidth="1"/>
    <col min="22" max="23" width="13" customWidth="1"/>
    <col min="24" max="24" width="17" customWidth="1"/>
    <col min="26" max="38" width="15" customWidth="1"/>
    <col min="39" max="39" width="17" customWidth="1"/>
    <col min="40" max="45" width="15" customWidth="1"/>
    <col min="46" max="47" width="15" style="1" customWidth="1"/>
    <col min="48" max="48" width="14" customWidth="1"/>
    <col min="49" max="54" width="15" customWidth="1"/>
  </cols>
  <sheetData>
    <row r="1" spans="1:54" x14ac:dyDescent="0.25">
      <c r="A1" s="2" t="s">
        <v>0</v>
      </c>
      <c r="B1" s="2" t="s">
        <v>6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1</v>
      </c>
      <c r="T1" s="2" t="s">
        <v>53</v>
      </c>
      <c r="U1" s="2" t="s">
        <v>54</v>
      </c>
      <c r="V1" s="2" t="s">
        <v>55</v>
      </c>
      <c r="W1" s="2" t="s">
        <v>56</v>
      </c>
      <c r="X1" s="2" t="s">
        <v>57</v>
      </c>
      <c r="Y1" s="2" t="s">
        <v>58</v>
      </c>
      <c r="Z1" s="2" t="s">
        <v>59</v>
      </c>
      <c r="AA1" s="2" t="s">
        <v>60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8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</row>
    <row r="2" spans="1:54" x14ac:dyDescent="0.25">
      <c r="A2" s="6" t="s">
        <v>61</v>
      </c>
      <c r="B2" s="6">
        <v>11</v>
      </c>
      <c r="C2" s="6">
        <f>SUM(C3:C10)</f>
        <v>22.74</v>
      </c>
      <c r="D2" s="6">
        <f>IF(C2 &gt; 40, 40, C2)</f>
        <v>22.74</v>
      </c>
      <c r="E2" s="6">
        <f>IF(C2 &gt; 40, C2 - 40, 0)</f>
        <v>0</v>
      </c>
      <c r="F2" s="6">
        <f>SUM(F3:F10)</f>
        <v>0</v>
      </c>
      <c r="G2" s="6">
        <f>SUM(G3:G10)</f>
        <v>0</v>
      </c>
      <c r="H2" s="6">
        <v>1.3</v>
      </c>
      <c r="I2" s="6">
        <f>SUM(I3:I10)</f>
        <v>300</v>
      </c>
      <c r="J2" s="6">
        <f>SUM(J3:J10)</f>
        <v>0</v>
      </c>
      <c r="K2" s="6">
        <f>SUM(K3:K10)</f>
        <v>0</v>
      </c>
      <c r="L2" s="6">
        <f t="shared" ref="L2:L10" si="0">H2*I2</f>
        <v>390</v>
      </c>
      <c r="M2" s="6">
        <f t="shared" ref="M2:S2" si="1">SUM(M3:M10)</f>
        <v>390.00000000000006</v>
      </c>
      <c r="N2" s="6">
        <f t="shared" si="1"/>
        <v>0</v>
      </c>
      <c r="O2" s="6">
        <f t="shared" si="1"/>
        <v>0</v>
      </c>
      <c r="P2" s="6">
        <f t="shared" si="1"/>
        <v>0</v>
      </c>
      <c r="Q2" s="6">
        <f t="shared" si="1"/>
        <v>0</v>
      </c>
      <c r="R2" s="6">
        <f t="shared" si="1"/>
        <v>0</v>
      </c>
      <c r="S2" s="6">
        <f t="shared" si="1"/>
        <v>390.00000000000006</v>
      </c>
      <c r="T2" s="6"/>
      <c r="U2" s="6"/>
      <c r="V2" s="6"/>
      <c r="W2" s="6"/>
      <c r="X2" s="6"/>
      <c r="Y2" s="6"/>
      <c r="Z2" s="6">
        <f t="shared" ref="Z2:AU2" si="2">SUM(Z3:Z10)</f>
        <v>0</v>
      </c>
      <c r="AA2" s="6">
        <f t="shared" si="2"/>
        <v>0</v>
      </c>
      <c r="AB2" s="6">
        <f t="shared" si="2"/>
        <v>811</v>
      </c>
      <c r="AC2" s="6">
        <f t="shared" si="2"/>
        <v>634</v>
      </c>
      <c r="AD2" s="6">
        <f t="shared" si="2"/>
        <v>11</v>
      </c>
      <c r="AE2" s="6">
        <f t="shared" si="2"/>
        <v>-18</v>
      </c>
      <c r="AF2" s="6">
        <f t="shared" si="2"/>
        <v>288</v>
      </c>
      <c r="AG2" s="6">
        <f t="shared" si="2"/>
        <v>358</v>
      </c>
      <c r="AH2" s="6">
        <f t="shared" si="2"/>
        <v>12</v>
      </c>
      <c r="AI2" s="6">
        <f t="shared" si="2"/>
        <v>187</v>
      </c>
      <c r="AJ2" s="6">
        <f t="shared" si="2"/>
        <v>20</v>
      </c>
      <c r="AK2" s="6">
        <f t="shared" si="2"/>
        <v>0</v>
      </c>
      <c r="AL2" s="6">
        <f t="shared" si="2"/>
        <v>1</v>
      </c>
      <c r="AM2" s="6">
        <f t="shared" si="2"/>
        <v>48</v>
      </c>
      <c r="AN2" s="6">
        <f t="shared" si="2"/>
        <v>2</v>
      </c>
      <c r="AO2" s="6">
        <f t="shared" si="2"/>
        <v>7</v>
      </c>
      <c r="AP2" s="6">
        <f t="shared" si="2"/>
        <v>13</v>
      </c>
      <c r="AQ2" s="6">
        <f t="shared" si="2"/>
        <v>27</v>
      </c>
      <c r="AR2" s="6">
        <f t="shared" si="2"/>
        <v>27</v>
      </c>
      <c r="AS2" s="6">
        <f t="shared" si="2"/>
        <v>936</v>
      </c>
      <c r="AT2" s="6">
        <f t="shared" si="2"/>
        <v>19.639999999999997</v>
      </c>
      <c r="AU2" s="6">
        <f t="shared" si="2"/>
        <v>22.74</v>
      </c>
      <c r="AV2" s="6"/>
      <c r="AW2" s="6">
        <f t="shared" ref="AW2:BB2" si="3">SUM(AW3:AW10)</f>
        <v>0</v>
      </c>
      <c r="AX2" s="6">
        <f t="shared" si="3"/>
        <v>0</v>
      </c>
      <c r="AY2" s="6">
        <f t="shared" si="3"/>
        <v>12</v>
      </c>
      <c r="AZ2" s="6">
        <f t="shared" si="3"/>
        <v>0</v>
      </c>
      <c r="BA2" s="6">
        <f t="shared" si="3"/>
        <v>0</v>
      </c>
      <c r="BB2" s="6">
        <f t="shared" si="3"/>
        <v>0</v>
      </c>
    </row>
    <row r="3" spans="1:54" x14ac:dyDescent="0.25">
      <c r="A3" s="7"/>
      <c r="B3" s="7">
        <v>11</v>
      </c>
      <c r="C3" s="7">
        <v>4.12</v>
      </c>
      <c r="D3" s="7"/>
      <c r="E3" s="7"/>
      <c r="F3" s="7"/>
      <c r="G3" s="7"/>
      <c r="H3" s="7">
        <v>1.3</v>
      </c>
      <c r="I3" s="6">
        <v>52</v>
      </c>
      <c r="J3" s="7">
        <f t="shared" ref="J3:J10" si="4">(D3*B3) + (E3*B3*1.5)</f>
        <v>0</v>
      </c>
      <c r="K3" s="7"/>
      <c r="L3" s="7">
        <f t="shared" si="0"/>
        <v>67.600000000000009</v>
      </c>
      <c r="M3" s="7">
        <f t="shared" ref="M3:M10" si="5">MAX(L3,J3)</f>
        <v>67.600000000000009</v>
      </c>
      <c r="N3" s="7"/>
      <c r="O3" s="7"/>
      <c r="P3" s="7"/>
      <c r="Q3" s="7"/>
      <c r="R3" s="1"/>
      <c r="S3" s="1">
        <f t="shared" ref="S3:S10" si="6">SUM(M3:R3)</f>
        <v>67.600000000000009</v>
      </c>
      <c r="T3" s="9">
        <v>44786.169453680559</v>
      </c>
      <c r="U3" t="s">
        <v>84</v>
      </c>
      <c r="V3">
        <v>305394</v>
      </c>
      <c r="W3">
        <v>465802</v>
      </c>
      <c r="X3" t="s">
        <v>85</v>
      </c>
      <c r="Y3">
        <v>0</v>
      </c>
      <c r="Z3" t="s">
        <v>51</v>
      </c>
      <c r="AB3">
        <v>66</v>
      </c>
      <c r="AC3">
        <v>53</v>
      </c>
      <c r="AD3">
        <v>3</v>
      </c>
      <c r="AE3">
        <v>1</v>
      </c>
      <c r="AF3">
        <v>52</v>
      </c>
      <c r="AG3">
        <v>61</v>
      </c>
      <c r="AH3">
        <v>0</v>
      </c>
      <c r="AI3">
        <v>0</v>
      </c>
      <c r="AJ3">
        <v>0</v>
      </c>
      <c r="AK3">
        <v>0</v>
      </c>
      <c r="AL3">
        <v>0</v>
      </c>
      <c r="AM3">
        <v>4</v>
      </c>
      <c r="AN3">
        <v>0</v>
      </c>
      <c r="AO3">
        <v>0</v>
      </c>
      <c r="AP3">
        <v>0</v>
      </c>
      <c r="AQ3">
        <v>4</v>
      </c>
      <c r="AR3">
        <v>4</v>
      </c>
      <c r="AS3">
        <v>57</v>
      </c>
      <c r="AT3" s="1">
        <v>3.22</v>
      </c>
      <c r="AU3" s="1">
        <v>4.12</v>
      </c>
      <c r="AV3" t="s">
        <v>51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25">
      <c r="A4" s="7"/>
      <c r="B4" s="7">
        <v>11</v>
      </c>
      <c r="C4" s="7">
        <v>0</v>
      </c>
      <c r="D4" s="7"/>
      <c r="E4" s="7"/>
      <c r="F4" s="7"/>
      <c r="G4" s="7"/>
      <c r="H4" s="7">
        <v>1.3</v>
      </c>
      <c r="I4" s="6">
        <v>5</v>
      </c>
      <c r="J4" s="7">
        <f t="shared" si="4"/>
        <v>0</v>
      </c>
      <c r="K4" s="7"/>
      <c r="L4" s="7">
        <f t="shared" si="0"/>
        <v>6.5</v>
      </c>
      <c r="M4" s="7">
        <f t="shared" si="5"/>
        <v>6.5</v>
      </c>
      <c r="N4" s="7"/>
      <c r="O4" s="7"/>
      <c r="P4" s="7"/>
      <c r="Q4" s="7"/>
      <c r="R4" s="1"/>
      <c r="S4" s="1">
        <f t="shared" si="6"/>
        <v>6.5</v>
      </c>
      <c r="T4" s="9">
        <v>44786.169453680559</v>
      </c>
      <c r="U4" t="s">
        <v>84</v>
      </c>
      <c r="V4">
        <v>305394</v>
      </c>
      <c r="W4">
        <v>465802</v>
      </c>
      <c r="X4" t="s">
        <v>85</v>
      </c>
      <c r="Y4">
        <v>0</v>
      </c>
      <c r="Z4" t="s">
        <v>51</v>
      </c>
      <c r="AB4">
        <v>66</v>
      </c>
      <c r="AC4">
        <v>53</v>
      </c>
      <c r="AD4">
        <v>3</v>
      </c>
      <c r="AE4">
        <v>1</v>
      </c>
      <c r="AF4">
        <v>0</v>
      </c>
      <c r="AG4">
        <v>0</v>
      </c>
      <c r="AH4">
        <v>5</v>
      </c>
      <c r="AI4">
        <v>89</v>
      </c>
      <c r="AJ4">
        <v>0</v>
      </c>
      <c r="AK4">
        <v>0</v>
      </c>
      <c r="AL4">
        <v>0</v>
      </c>
      <c r="AM4">
        <v>4</v>
      </c>
      <c r="AN4">
        <v>0</v>
      </c>
      <c r="AO4">
        <v>0</v>
      </c>
      <c r="AP4">
        <v>0</v>
      </c>
      <c r="AQ4">
        <v>4</v>
      </c>
      <c r="AR4">
        <v>4</v>
      </c>
      <c r="AS4">
        <v>57</v>
      </c>
      <c r="AT4" s="1">
        <v>0</v>
      </c>
      <c r="AU4" s="1">
        <v>0</v>
      </c>
      <c r="AV4" t="s">
        <v>51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 x14ac:dyDescent="0.25">
      <c r="A5" s="7"/>
      <c r="B5" s="7">
        <v>11</v>
      </c>
      <c r="C5" s="7">
        <v>0</v>
      </c>
      <c r="D5" s="7"/>
      <c r="E5" s="7"/>
      <c r="F5" s="7"/>
      <c r="G5" s="7"/>
      <c r="H5" s="7">
        <v>1.3</v>
      </c>
      <c r="I5" s="6">
        <v>9</v>
      </c>
      <c r="J5" s="7">
        <f t="shared" si="4"/>
        <v>0</v>
      </c>
      <c r="K5" s="7"/>
      <c r="L5" s="7">
        <f t="shared" si="0"/>
        <v>11.700000000000001</v>
      </c>
      <c r="M5" s="7">
        <f t="shared" si="5"/>
        <v>11.700000000000001</v>
      </c>
      <c r="N5" s="7"/>
      <c r="O5" s="7"/>
      <c r="P5" s="7"/>
      <c r="Q5" s="7"/>
      <c r="R5" s="1"/>
      <c r="S5" s="1">
        <f t="shared" si="6"/>
        <v>11.700000000000001</v>
      </c>
      <c r="T5" s="9">
        <v>44786.169453692128</v>
      </c>
      <c r="U5" t="s">
        <v>86</v>
      </c>
      <c r="V5">
        <v>305394</v>
      </c>
      <c r="W5">
        <v>48179</v>
      </c>
      <c r="X5" t="s">
        <v>85</v>
      </c>
      <c r="Y5">
        <v>0</v>
      </c>
      <c r="Z5" t="s">
        <v>51</v>
      </c>
      <c r="AB5">
        <v>11</v>
      </c>
      <c r="AC5">
        <v>9</v>
      </c>
      <c r="AD5">
        <v>0</v>
      </c>
      <c r="AE5">
        <v>0</v>
      </c>
      <c r="AF5">
        <v>9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11</v>
      </c>
      <c r="AN5">
        <v>0</v>
      </c>
      <c r="AO5">
        <v>1</v>
      </c>
      <c r="AP5">
        <v>0</v>
      </c>
      <c r="AQ5">
        <v>10</v>
      </c>
      <c r="AR5">
        <v>10</v>
      </c>
      <c r="AS5">
        <v>111</v>
      </c>
      <c r="AT5" s="1">
        <v>0</v>
      </c>
      <c r="AU5" s="1">
        <v>0</v>
      </c>
      <c r="AV5" t="s">
        <v>51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5">
      <c r="A6" s="7"/>
      <c r="B6" s="7">
        <v>11</v>
      </c>
      <c r="C6" s="7">
        <v>0</v>
      </c>
      <c r="D6" s="7"/>
      <c r="E6" s="7"/>
      <c r="F6" s="7"/>
      <c r="G6" s="7"/>
      <c r="H6" s="7">
        <v>1.3</v>
      </c>
      <c r="I6" s="6">
        <v>60</v>
      </c>
      <c r="J6" s="7">
        <f t="shared" si="4"/>
        <v>0</v>
      </c>
      <c r="K6" s="7"/>
      <c r="L6" s="7">
        <f t="shared" si="0"/>
        <v>78</v>
      </c>
      <c r="M6" s="7">
        <f t="shared" si="5"/>
        <v>78</v>
      </c>
      <c r="N6" s="7"/>
      <c r="O6" s="7"/>
      <c r="P6" s="7"/>
      <c r="Q6" s="7"/>
      <c r="R6" s="1"/>
      <c r="S6" s="1">
        <f t="shared" si="6"/>
        <v>78</v>
      </c>
      <c r="T6" s="9">
        <v>44792.169453692128</v>
      </c>
      <c r="U6" t="s">
        <v>87</v>
      </c>
      <c r="V6">
        <v>305394</v>
      </c>
      <c r="W6">
        <v>417977</v>
      </c>
      <c r="X6" t="s">
        <v>85</v>
      </c>
      <c r="Y6">
        <v>0</v>
      </c>
      <c r="Z6" t="s">
        <v>51</v>
      </c>
      <c r="AB6">
        <v>169</v>
      </c>
      <c r="AC6">
        <v>134</v>
      </c>
      <c r="AD6">
        <v>0</v>
      </c>
      <c r="AE6">
        <v>0</v>
      </c>
      <c r="AF6">
        <v>59</v>
      </c>
      <c r="AG6">
        <v>72</v>
      </c>
      <c r="AH6">
        <v>1</v>
      </c>
      <c r="AI6">
        <v>1</v>
      </c>
      <c r="AJ6">
        <v>2</v>
      </c>
      <c r="AK6">
        <v>0</v>
      </c>
      <c r="AL6">
        <v>0</v>
      </c>
      <c r="AM6">
        <v>1</v>
      </c>
      <c r="AN6">
        <v>0</v>
      </c>
      <c r="AO6">
        <v>1</v>
      </c>
      <c r="AP6">
        <v>1</v>
      </c>
      <c r="AQ6">
        <v>0</v>
      </c>
      <c r="AR6">
        <v>2</v>
      </c>
      <c r="AS6">
        <v>0</v>
      </c>
      <c r="AT6" s="1">
        <v>0</v>
      </c>
      <c r="AU6" s="1">
        <v>0</v>
      </c>
      <c r="AV6" t="s">
        <v>51</v>
      </c>
      <c r="AW6">
        <v>0</v>
      </c>
      <c r="AX6">
        <v>0</v>
      </c>
      <c r="AY6">
        <v>2</v>
      </c>
      <c r="AZ6">
        <v>0</v>
      </c>
      <c r="BA6">
        <v>0</v>
      </c>
      <c r="BB6">
        <v>0</v>
      </c>
    </row>
    <row r="7" spans="1:54" x14ac:dyDescent="0.25">
      <c r="A7" s="7"/>
      <c r="B7" s="7">
        <v>11</v>
      </c>
      <c r="C7" s="7">
        <v>6.9</v>
      </c>
      <c r="D7" s="7"/>
      <c r="E7" s="7"/>
      <c r="F7" s="7"/>
      <c r="G7" s="7"/>
      <c r="H7" s="7">
        <v>1.3</v>
      </c>
      <c r="I7" s="6">
        <v>65</v>
      </c>
      <c r="J7" s="7">
        <f t="shared" si="4"/>
        <v>0</v>
      </c>
      <c r="K7" s="7"/>
      <c r="L7" s="7">
        <f t="shared" si="0"/>
        <v>84.5</v>
      </c>
      <c r="M7" s="7">
        <f t="shared" si="5"/>
        <v>84.5</v>
      </c>
      <c r="N7" s="7"/>
      <c r="O7" s="7"/>
      <c r="P7" s="7"/>
      <c r="Q7" s="7"/>
      <c r="R7" s="1"/>
      <c r="S7" s="1">
        <f t="shared" si="6"/>
        <v>84.5</v>
      </c>
      <c r="T7" s="9">
        <v>44788.16945371528</v>
      </c>
      <c r="U7" t="s">
        <v>88</v>
      </c>
      <c r="V7">
        <v>305394</v>
      </c>
      <c r="W7">
        <v>86382</v>
      </c>
      <c r="X7" t="s">
        <v>85</v>
      </c>
      <c r="Y7">
        <v>0</v>
      </c>
      <c r="Z7" t="s">
        <v>51</v>
      </c>
      <c r="AB7">
        <v>111</v>
      </c>
      <c r="AC7">
        <v>68</v>
      </c>
      <c r="AD7">
        <v>3</v>
      </c>
      <c r="AE7">
        <v>6</v>
      </c>
      <c r="AF7">
        <v>62</v>
      </c>
      <c r="AG7">
        <v>102</v>
      </c>
      <c r="AH7">
        <v>3</v>
      </c>
      <c r="AI7">
        <v>7</v>
      </c>
      <c r="AJ7">
        <v>12</v>
      </c>
      <c r="AK7">
        <v>0</v>
      </c>
      <c r="AL7">
        <v>1</v>
      </c>
      <c r="AM7">
        <v>15</v>
      </c>
      <c r="AN7">
        <v>1</v>
      </c>
      <c r="AO7">
        <v>0</v>
      </c>
      <c r="AP7">
        <v>12</v>
      </c>
      <c r="AQ7">
        <v>2</v>
      </c>
      <c r="AR7">
        <v>4</v>
      </c>
      <c r="AS7">
        <v>11</v>
      </c>
      <c r="AT7" s="1">
        <v>6.77</v>
      </c>
      <c r="AU7" s="1">
        <v>6.9</v>
      </c>
      <c r="AV7" t="s">
        <v>51</v>
      </c>
      <c r="AW7">
        <v>0</v>
      </c>
      <c r="AX7">
        <v>0</v>
      </c>
      <c r="AY7">
        <v>5</v>
      </c>
      <c r="AZ7">
        <v>0</v>
      </c>
      <c r="BA7">
        <v>0</v>
      </c>
      <c r="BB7">
        <v>0</v>
      </c>
    </row>
    <row r="8" spans="1:54" x14ac:dyDescent="0.25">
      <c r="A8" s="7"/>
      <c r="B8" s="7">
        <v>11</v>
      </c>
      <c r="C8" s="7">
        <v>7.67</v>
      </c>
      <c r="D8" s="7"/>
      <c r="E8" s="7"/>
      <c r="F8" s="7"/>
      <c r="G8" s="7"/>
      <c r="H8" s="7">
        <v>1.3</v>
      </c>
      <c r="I8" s="6">
        <v>87</v>
      </c>
      <c r="J8" s="7">
        <f t="shared" si="4"/>
        <v>0</v>
      </c>
      <c r="K8" s="7"/>
      <c r="L8" s="7">
        <f t="shared" si="0"/>
        <v>113.10000000000001</v>
      </c>
      <c r="M8" s="7">
        <f t="shared" si="5"/>
        <v>113.10000000000001</v>
      </c>
      <c r="N8" s="7"/>
      <c r="O8" s="7"/>
      <c r="P8" s="7"/>
      <c r="Q8" s="7"/>
      <c r="R8" s="1"/>
      <c r="S8" s="1">
        <f t="shared" si="6"/>
        <v>113.10000000000001</v>
      </c>
      <c r="T8" s="9">
        <v>44791.169453726849</v>
      </c>
      <c r="U8" t="s">
        <v>64</v>
      </c>
      <c r="V8">
        <v>305394</v>
      </c>
      <c r="W8">
        <v>22509</v>
      </c>
      <c r="X8" t="s">
        <v>85</v>
      </c>
      <c r="Y8">
        <v>0</v>
      </c>
      <c r="Z8" t="s">
        <v>51</v>
      </c>
      <c r="AB8">
        <v>105</v>
      </c>
      <c r="AC8">
        <v>86</v>
      </c>
      <c r="AD8">
        <v>1</v>
      </c>
      <c r="AE8">
        <v>0</v>
      </c>
      <c r="AF8">
        <v>86</v>
      </c>
      <c r="AG8">
        <v>105</v>
      </c>
      <c r="AH8">
        <v>1</v>
      </c>
      <c r="AI8">
        <v>51</v>
      </c>
      <c r="AJ8">
        <v>0</v>
      </c>
      <c r="AK8">
        <v>0</v>
      </c>
      <c r="AL8">
        <v>0</v>
      </c>
      <c r="AM8">
        <v>3</v>
      </c>
      <c r="AN8">
        <v>1</v>
      </c>
      <c r="AO8">
        <v>0</v>
      </c>
      <c r="AP8">
        <v>0</v>
      </c>
      <c r="AQ8">
        <v>2</v>
      </c>
      <c r="AR8">
        <v>2</v>
      </c>
      <c r="AS8">
        <v>700</v>
      </c>
      <c r="AT8" s="1">
        <v>6.48</v>
      </c>
      <c r="AU8" s="1">
        <v>7.67</v>
      </c>
      <c r="AV8" t="s">
        <v>51</v>
      </c>
      <c r="AW8">
        <v>0</v>
      </c>
      <c r="AX8">
        <v>0</v>
      </c>
      <c r="AY8">
        <v>2</v>
      </c>
      <c r="AZ8">
        <v>0</v>
      </c>
      <c r="BA8">
        <v>0</v>
      </c>
      <c r="BB8">
        <v>0</v>
      </c>
    </row>
    <row r="9" spans="1:54" x14ac:dyDescent="0.25">
      <c r="A9" s="7"/>
      <c r="B9" s="7">
        <v>11</v>
      </c>
      <c r="C9" s="7">
        <v>2.52</v>
      </c>
      <c r="D9" s="7"/>
      <c r="E9" s="7"/>
      <c r="F9" s="7"/>
      <c r="G9" s="7"/>
      <c r="H9" s="7">
        <v>1.3</v>
      </c>
      <c r="I9" s="6">
        <v>7</v>
      </c>
      <c r="J9" s="7">
        <f t="shared" si="4"/>
        <v>0</v>
      </c>
      <c r="K9" s="7"/>
      <c r="L9" s="7">
        <f t="shared" si="0"/>
        <v>9.1</v>
      </c>
      <c r="M9" s="7">
        <f t="shared" si="5"/>
        <v>9.1</v>
      </c>
      <c r="N9" s="7"/>
      <c r="O9" s="7"/>
      <c r="P9" s="7"/>
      <c r="Q9" s="7"/>
      <c r="R9" s="1"/>
      <c r="S9" s="1">
        <f t="shared" si="6"/>
        <v>9.1</v>
      </c>
      <c r="T9" s="9">
        <v>44789.169453761569</v>
      </c>
      <c r="U9" t="s">
        <v>72</v>
      </c>
      <c r="V9">
        <v>305394</v>
      </c>
      <c r="W9">
        <v>393468</v>
      </c>
      <c r="X9" t="s">
        <v>85</v>
      </c>
      <c r="Y9">
        <v>0</v>
      </c>
      <c r="Z9" t="s">
        <v>51</v>
      </c>
      <c r="AB9">
        <v>165</v>
      </c>
      <c r="AC9">
        <v>134</v>
      </c>
      <c r="AD9">
        <v>1</v>
      </c>
      <c r="AE9">
        <v>-17</v>
      </c>
      <c r="AF9">
        <v>5</v>
      </c>
      <c r="AG9">
        <v>6</v>
      </c>
      <c r="AH9">
        <v>2</v>
      </c>
      <c r="AI9">
        <v>39</v>
      </c>
      <c r="AJ9">
        <v>1</v>
      </c>
      <c r="AK9">
        <v>0</v>
      </c>
      <c r="AL9">
        <v>0</v>
      </c>
      <c r="AM9">
        <v>5</v>
      </c>
      <c r="AN9">
        <v>0</v>
      </c>
      <c r="AO9">
        <v>1</v>
      </c>
      <c r="AP9">
        <v>0</v>
      </c>
      <c r="AQ9">
        <v>4</v>
      </c>
      <c r="AR9">
        <v>0</v>
      </c>
      <c r="AS9">
        <v>0</v>
      </c>
      <c r="AT9" s="1">
        <v>2.02</v>
      </c>
      <c r="AU9" s="1">
        <v>2.52</v>
      </c>
      <c r="AV9" t="s">
        <v>51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</row>
    <row r="10" spans="1:54" x14ac:dyDescent="0.25">
      <c r="A10" s="7"/>
      <c r="B10" s="7">
        <v>11</v>
      </c>
      <c r="C10" s="7">
        <v>1.53</v>
      </c>
      <c r="D10" s="7"/>
      <c r="E10" s="7"/>
      <c r="F10" s="7"/>
      <c r="G10" s="7"/>
      <c r="H10" s="7">
        <v>1.3</v>
      </c>
      <c r="I10" s="6">
        <v>15</v>
      </c>
      <c r="J10" s="7">
        <f t="shared" si="4"/>
        <v>0</v>
      </c>
      <c r="K10" s="7"/>
      <c r="L10" s="7">
        <f t="shared" si="0"/>
        <v>19.5</v>
      </c>
      <c r="M10" s="7">
        <f t="shared" si="5"/>
        <v>19.5</v>
      </c>
      <c r="N10" s="7"/>
      <c r="O10" s="7"/>
      <c r="P10" s="7"/>
      <c r="Q10" s="7"/>
      <c r="R10" s="1"/>
      <c r="S10" s="1">
        <f t="shared" si="6"/>
        <v>19.5</v>
      </c>
      <c r="T10" s="9">
        <v>44792.169453773153</v>
      </c>
      <c r="U10" t="s">
        <v>72</v>
      </c>
      <c r="V10">
        <v>305394</v>
      </c>
      <c r="W10">
        <v>393468</v>
      </c>
      <c r="X10" t="s">
        <v>85</v>
      </c>
      <c r="Y10">
        <v>0</v>
      </c>
      <c r="Z10" t="s">
        <v>51</v>
      </c>
      <c r="AB10">
        <v>118</v>
      </c>
      <c r="AC10">
        <v>97</v>
      </c>
      <c r="AD10">
        <v>0</v>
      </c>
      <c r="AE10">
        <v>-9</v>
      </c>
      <c r="AF10">
        <v>15</v>
      </c>
      <c r="AG10">
        <v>12</v>
      </c>
      <c r="AH10">
        <v>0</v>
      </c>
      <c r="AI10">
        <v>0</v>
      </c>
      <c r="AJ10">
        <v>4</v>
      </c>
      <c r="AK10">
        <v>0</v>
      </c>
      <c r="AL10">
        <v>0</v>
      </c>
      <c r="AM10">
        <v>5</v>
      </c>
      <c r="AN10">
        <v>0</v>
      </c>
      <c r="AO10">
        <v>4</v>
      </c>
      <c r="AP10">
        <v>0</v>
      </c>
      <c r="AQ10">
        <v>1</v>
      </c>
      <c r="AR10">
        <v>1</v>
      </c>
      <c r="AS10">
        <v>0</v>
      </c>
      <c r="AT10" s="1">
        <v>1.1499999999999999</v>
      </c>
      <c r="AU10" s="1">
        <v>1.53</v>
      </c>
      <c r="AV10" t="s">
        <v>51</v>
      </c>
      <c r="AW10">
        <v>0</v>
      </c>
      <c r="AX10">
        <v>0</v>
      </c>
      <c r="AY10">
        <v>2</v>
      </c>
      <c r="AZ10">
        <v>0</v>
      </c>
      <c r="BA10">
        <v>0</v>
      </c>
      <c r="BB10">
        <v>0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C0C0"/>
  </sheetPr>
  <dimension ref="A1:BB10"/>
  <sheetViews>
    <sheetView workbookViewId="0"/>
  </sheetViews>
  <sheetFormatPr defaultRowHeight="15" x14ac:dyDescent="0.25"/>
  <cols>
    <col min="1" max="1" width="9" style="8" customWidth="1"/>
    <col min="2" max="2" width="10" style="8" customWidth="1"/>
    <col min="3" max="7" width="15" style="8" customWidth="1"/>
    <col min="8" max="8" width="9" style="8" customWidth="1"/>
    <col min="9" max="19" width="15" style="8" customWidth="1"/>
    <col min="20" max="20" width="10" customWidth="1"/>
    <col min="22" max="23" width="13" customWidth="1"/>
    <col min="24" max="24" width="16" customWidth="1"/>
    <col min="26" max="38" width="15" customWidth="1"/>
    <col min="39" max="39" width="17" customWidth="1"/>
    <col min="40" max="45" width="15" customWidth="1"/>
    <col min="46" max="47" width="15" style="1" customWidth="1"/>
    <col min="48" max="48" width="14" customWidth="1"/>
    <col min="49" max="54" width="15" customWidth="1"/>
  </cols>
  <sheetData>
    <row r="1" spans="1:54" x14ac:dyDescent="0.25">
      <c r="A1" s="2" t="s">
        <v>0</v>
      </c>
      <c r="B1" s="2" t="s">
        <v>6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1</v>
      </c>
      <c r="T1" s="2" t="s">
        <v>53</v>
      </c>
      <c r="U1" s="2" t="s">
        <v>54</v>
      </c>
      <c r="V1" s="2" t="s">
        <v>55</v>
      </c>
      <c r="W1" s="2" t="s">
        <v>56</v>
      </c>
      <c r="X1" s="2" t="s">
        <v>57</v>
      </c>
      <c r="Y1" s="2" t="s">
        <v>58</v>
      </c>
      <c r="Z1" s="2" t="s">
        <v>59</v>
      </c>
      <c r="AA1" s="2" t="s">
        <v>60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8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</row>
    <row r="2" spans="1:54" x14ac:dyDescent="0.25">
      <c r="A2" s="6" t="s">
        <v>61</v>
      </c>
      <c r="B2" s="6">
        <v>11</v>
      </c>
      <c r="C2" s="6">
        <f>SUM(C3:C10)</f>
        <v>47.76</v>
      </c>
      <c r="D2" s="6">
        <f>IF(C2 &gt; 40, 40, C2)</f>
        <v>40</v>
      </c>
      <c r="E2" s="6">
        <f>IF(C2 &gt; 40, C2 - 40, 0)</f>
        <v>7.759999999999998</v>
      </c>
      <c r="F2" s="6">
        <f>SUM(F3:F10)</f>
        <v>0</v>
      </c>
      <c r="G2" s="6">
        <f>SUM(G3:G10)</f>
        <v>0</v>
      </c>
      <c r="H2" s="6">
        <v>1.3</v>
      </c>
      <c r="I2" s="6">
        <f>SUM(I3:I10)</f>
        <v>1053</v>
      </c>
      <c r="J2" s="6">
        <f>SUM(J3:J10)</f>
        <v>0</v>
      </c>
      <c r="K2" s="6">
        <f>SUM(K3:K10)</f>
        <v>0</v>
      </c>
      <c r="L2" s="6">
        <f t="shared" ref="L2:L10" si="0">H2*I2</f>
        <v>1368.9</v>
      </c>
      <c r="M2" s="6">
        <f t="shared" ref="M2:S2" si="1">SUM(M3:M10)</f>
        <v>1368.9</v>
      </c>
      <c r="N2" s="6">
        <f t="shared" si="1"/>
        <v>0</v>
      </c>
      <c r="O2" s="6">
        <f t="shared" si="1"/>
        <v>0</v>
      </c>
      <c r="P2" s="6">
        <f t="shared" si="1"/>
        <v>0</v>
      </c>
      <c r="Q2" s="6">
        <f t="shared" si="1"/>
        <v>0</v>
      </c>
      <c r="R2" s="6">
        <f t="shared" si="1"/>
        <v>0</v>
      </c>
      <c r="S2" s="6">
        <f t="shared" si="1"/>
        <v>1368.9</v>
      </c>
      <c r="T2" s="6"/>
      <c r="U2" s="6"/>
      <c r="V2" s="6"/>
      <c r="W2" s="6"/>
      <c r="X2" s="6"/>
      <c r="Y2" s="6"/>
      <c r="Z2" s="6">
        <f t="shared" ref="Z2:AU2" si="2">SUM(Z3:Z10)</f>
        <v>0</v>
      </c>
      <c r="AA2" s="6">
        <f t="shared" si="2"/>
        <v>0</v>
      </c>
      <c r="AB2" s="6">
        <f t="shared" si="2"/>
        <v>1371</v>
      </c>
      <c r="AC2" s="6">
        <f t="shared" si="2"/>
        <v>1100</v>
      </c>
      <c r="AD2" s="6">
        <f t="shared" si="2"/>
        <v>13</v>
      </c>
      <c r="AE2" s="6">
        <f t="shared" si="2"/>
        <v>-260</v>
      </c>
      <c r="AF2" s="6">
        <f t="shared" si="2"/>
        <v>1041</v>
      </c>
      <c r="AG2" s="6">
        <f t="shared" si="2"/>
        <v>1040</v>
      </c>
      <c r="AH2" s="6">
        <f t="shared" si="2"/>
        <v>12</v>
      </c>
      <c r="AI2" s="6">
        <f t="shared" si="2"/>
        <v>84</v>
      </c>
      <c r="AJ2" s="6">
        <f t="shared" si="2"/>
        <v>5</v>
      </c>
      <c r="AK2" s="6">
        <f t="shared" si="2"/>
        <v>0</v>
      </c>
      <c r="AL2" s="6">
        <f t="shared" si="2"/>
        <v>1</v>
      </c>
      <c r="AM2" s="6">
        <f t="shared" si="2"/>
        <v>44</v>
      </c>
      <c r="AN2" s="6">
        <f t="shared" si="2"/>
        <v>15</v>
      </c>
      <c r="AO2" s="6">
        <f t="shared" si="2"/>
        <v>2</v>
      </c>
      <c r="AP2" s="6">
        <f t="shared" si="2"/>
        <v>3</v>
      </c>
      <c r="AQ2" s="6">
        <f t="shared" si="2"/>
        <v>24</v>
      </c>
      <c r="AR2" s="6">
        <f t="shared" si="2"/>
        <v>25</v>
      </c>
      <c r="AS2" s="6">
        <f t="shared" si="2"/>
        <v>212</v>
      </c>
      <c r="AT2" s="6">
        <f t="shared" si="2"/>
        <v>44.41</v>
      </c>
      <c r="AU2" s="6">
        <f t="shared" si="2"/>
        <v>47.76</v>
      </c>
      <c r="AV2" s="6"/>
      <c r="AW2" s="6">
        <f t="shared" ref="AW2:BB2" si="3">SUM(AW3:AW10)</f>
        <v>0</v>
      </c>
      <c r="AX2" s="6">
        <f t="shared" si="3"/>
        <v>0</v>
      </c>
      <c r="AY2" s="6">
        <f t="shared" si="3"/>
        <v>36</v>
      </c>
      <c r="AZ2" s="6">
        <f t="shared" si="3"/>
        <v>0</v>
      </c>
      <c r="BA2" s="6">
        <f t="shared" si="3"/>
        <v>0</v>
      </c>
      <c r="BB2" s="6">
        <f t="shared" si="3"/>
        <v>0</v>
      </c>
    </row>
    <row r="3" spans="1:54" x14ac:dyDescent="0.25">
      <c r="A3" s="7"/>
      <c r="B3" s="7">
        <v>11</v>
      </c>
      <c r="C3" s="7">
        <v>6.08</v>
      </c>
      <c r="D3" s="7"/>
      <c r="E3" s="7"/>
      <c r="F3" s="7"/>
      <c r="G3" s="7"/>
      <c r="H3" s="7">
        <v>1.3</v>
      </c>
      <c r="I3" s="6">
        <v>12</v>
      </c>
      <c r="J3" s="7">
        <f t="shared" ref="J3:J10" si="4">(D3*B3) + (E3*B3*1.5)</f>
        <v>0</v>
      </c>
      <c r="K3" s="7"/>
      <c r="L3" s="7">
        <f t="shared" si="0"/>
        <v>15.600000000000001</v>
      </c>
      <c r="M3" s="7">
        <f t="shared" ref="M3:M10" si="5">MAX(L3,J3)</f>
        <v>15.600000000000001</v>
      </c>
      <c r="N3" s="7"/>
      <c r="O3" s="7"/>
      <c r="P3" s="7"/>
      <c r="Q3" s="7"/>
      <c r="R3" s="1"/>
      <c r="S3" s="1">
        <f t="shared" ref="S3:S10" si="6">SUM(M3:R3)</f>
        <v>15.600000000000001</v>
      </c>
      <c r="T3" s="9">
        <v>44787.169453680559</v>
      </c>
      <c r="U3" t="s">
        <v>84</v>
      </c>
      <c r="V3">
        <v>305394</v>
      </c>
      <c r="W3">
        <v>465802</v>
      </c>
      <c r="X3" t="s">
        <v>89</v>
      </c>
      <c r="Y3">
        <v>0</v>
      </c>
      <c r="Z3" t="s">
        <v>51</v>
      </c>
      <c r="AB3">
        <v>130</v>
      </c>
      <c r="AC3">
        <v>115</v>
      </c>
      <c r="AD3">
        <v>0</v>
      </c>
      <c r="AE3">
        <v>-14</v>
      </c>
      <c r="AF3">
        <v>12</v>
      </c>
      <c r="AG3">
        <v>12</v>
      </c>
      <c r="AH3">
        <v>0</v>
      </c>
      <c r="AI3">
        <v>0</v>
      </c>
      <c r="AJ3">
        <v>0</v>
      </c>
      <c r="AK3">
        <v>0</v>
      </c>
      <c r="AL3">
        <v>0</v>
      </c>
      <c r="AM3">
        <v>6</v>
      </c>
      <c r="AN3">
        <v>1</v>
      </c>
      <c r="AO3">
        <v>0</v>
      </c>
      <c r="AP3">
        <v>0</v>
      </c>
      <c r="AQ3">
        <v>5</v>
      </c>
      <c r="AR3">
        <v>2</v>
      </c>
      <c r="AS3">
        <v>0</v>
      </c>
      <c r="AT3" s="1">
        <v>5.45</v>
      </c>
      <c r="AU3" s="1">
        <v>6.08</v>
      </c>
      <c r="AV3" t="s">
        <v>51</v>
      </c>
      <c r="AW3">
        <v>0</v>
      </c>
      <c r="AX3">
        <v>0</v>
      </c>
      <c r="AY3">
        <v>3</v>
      </c>
      <c r="AZ3">
        <v>0</v>
      </c>
      <c r="BA3">
        <v>0</v>
      </c>
      <c r="BB3">
        <v>0</v>
      </c>
    </row>
    <row r="4" spans="1:54" x14ac:dyDescent="0.25">
      <c r="A4" s="7"/>
      <c r="B4" s="7">
        <v>11</v>
      </c>
      <c r="C4" s="7">
        <v>6.08</v>
      </c>
      <c r="D4" s="7"/>
      <c r="E4" s="7"/>
      <c r="F4" s="7"/>
      <c r="G4" s="7"/>
      <c r="H4" s="7">
        <v>1.3</v>
      </c>
      <c r="I4" s="6">
        <v>117</v>
      </c>
      <c r="J4" s="7">
        <f t="shared" si="4"/>
        <v>0</v>
      </c>
      <c r="K4" s="7"/>
      <c r="L4" s="7">
        <f t="shared" si="0"/>
        <v>152.1</v>
      </c>
      <c r="M4" s="7">
        <f t="shared" si="5"/>
        <v>152.1</v>
      </c>
      <c r="N4" s="7"/>
      <c r="O4" s="7"/>
      <c r="P4" s="7"/>
      <c r="Q4" s="7"/>
      <c r="R4" s="1"/>
      <c r="S4" s="1">
        <f t="shared" si="6"/>
        <v>152.1</v>
      </c>
      <c r="T4" s="9">
        <v>44787.169453680559</v>
      </c>
      <c r="U4" t="s">
        <v>84</v>
      </c>
      <c r="V4">
        <v>305394</v>
      </c>
      <c r="W4">
        <v>465802</v>
      </c>
      <c r="X4" t="s">
        <v>89</v>
      </c>
      <c r="Y4">
        <v>0</v>
      </c>
      <c r="Z4" t="s">
        <v>51</v>
      </c>
      <c r="AB4">
        <v>130</v>
      </c>
      <c r="AC4">
        <v>115</v>
      </c>
      <c r="AD4">
        <v>0</v>
      </c>
      <c r="AE4">
        <v>-14</v>
      </c>
      <c r="AF4">
        <v>117</v>
      </c>
      <c r="AG4">
        <v>117</v>
      </c>
      <c r="AH4">
        <v>0</v>
      </c>
      <c r="AI4">
        <v>0</v>
      </c>
      <c r="AJ4">
        <v>0</v>
      </c>
      <c r="AK4">
        <v>0</v>
      </c>
      <c r="AL4">
        <v>0</v>
      </c>
      <c r="AM4">
        <v>6</v>
      </c>
      <c r="AN4">
        <v>1</v>
      </c>
      <c r="AO4">
        <v>0</v>
      </c>
      <c r="AP4">
        <v>0</v>
      </c>
      <c r="AQ4">
        <v>5</v>
      </c>
      <c r="AR4">
        <v>2</v>
      </c>
      <c r="AS4">
        <v>0</v>
      </c>
      <c r="AT4" s="1">
        <v>5.0199999999999996</v>
      </c>
      <c r="AU4" s="1">
        <v>6.08</v>
      </c>
      <c r="AV4" t="s">
        <v>51</v>
      </c>
      <c r="AW4">
        <v>0</v>
      </c>
      <c r="AX4">
        <v>0</v>
      </c>
      <c r="AY4">
        <v>3</v>
      </c>
      <c r="AZ4">
        <v>0</v>
      </c>
      <c r="BA4">
        <v>0</v>
      </c>
      <c r="BB4">
        <v>0</v>
      </c>
    </row>
    <row r="5" spans="1:54" x14ac:dyDescent="0.25">
      <c r="A5" s="7"/>
      <c r="B5" s="7">
        <v>11</v>
      </c>
      <c r="C5" s="7">
        <v>4.63</v>
      </c>
      <c r="D5" s="7"/>
      <c r="E5" s="7"/>
      <c r="F5" s="7"/>
      <c r="G5" s="7"/>
      <c r="H5" s="7">
        <v>1.3</v>
      </c>
      <c r="I5" s="6">
        <v>153</v>
      </c>
      <c r="J5" s="7">
        <f t="shared" si="4"/>
        <v>0</v>
      </c>
      <c r="K5" s="7"/>
      <c r="L5" s="7">
        <f t="shared" si="0"/>
        <v>198.9</v>
      </c>
      <c r="M5" s="7">
        <f t="shared" si="5"/>
        <v>198.9</v>
      </c>
      <c r="N5" s="7"/>
      <c r="O5" s="7"/>
      <c r="P5" s="7"/>
      <c r="Q5" s="7"/>
      <c r="R5" s="1"/>
      <c r="S5" s="1">
        <f t="shared" si="6"/>
        <v>198.9</v>
      </c>
      <c r="T5" s="9">
        <v>44788.169453680559</v>
      </c>
      <c r="U5" t="s">
        <v>84</v>
      </c>
      <c r="V5">
        <v>305394</v>
      </c>
      <c r="W5">
        <v>84437</v>
      </c>
      <c r="X5" t="s">
        <v>89</v>
      </c>
      <c r="Y5">
        <v>0</v>
      </c>
      <c r="Z5" t="s">
        <v>51</v>
      </c>
      <c r="AB5">
        <v>153</v>
      </c>
      <c r="AC5">
        <v>76</v>
      </c>
      <c r="AD5">
        <v>3</v>
      </c>
      <c r="AE5">
        <v>-75</v>
      </c>
      <c r="AF5">
        <v>150</v>
      </c>
      <c r="AG5">
        <v>150</v>
      </c>
      <c r="AH5">
        <v>3</v>
      </c>
      <c r="AI5">
        <v>31</v>
      </c>
      <c r="AJ5">
        <v>1</v>
      </c>
      <c r="AK5">
        <v>0</v>
      </c>
      <c r="AL5">
        <v>0</v>
      </c>
      <c r="AM5">
        <v>7</v>
      </c>
      <c r="AN5">
        <v>2</v>
      </c>
      <c r="AO5">
        <v>0</v>
      </c>
      <c r="AP5">
        <v>1</v>
      </c>
      <c r="AQ5">
        <v>4</v>
      </c>
      <c r="AR5">
        <v>1</v>
      </c>
      <c r="AS5">
        <v>1</v>
      </c>
      <c r="AT5" s="1">
        <v>4.53</v>
      </c>
      <c r="AU5" s="1">
        <v>4.63</v>
      </c>
      <c r="AV5" t="s">
        <v>51</v>
      </c>
      <c r="AW5">
        <v>0</v>
      </c>
      <c r="AX5">
        <v>0</v>
      </c>
      <c r="AY5">
        <v>6</v>
      </c>
      <c r="AZ5">
        <v>0</v>
      </c>
      <c r="BA5">
        <v>0</v>
      </c>
      <c r="BB5">
        <v>0</v>
      </c>
    </row>
    <row r="6" spans="1:54" x14ac:dyDescent="0.25">
      <c r="A6" s="7"/>
      <c r="B6" s="7">
        <v>11</v>
      </c>
      <c r="C6" s="7">
        <v>6.17</v>
      </c>
      <c r="D6" s="7"/>
      <c r="E6" s="7"/>
      <c r="F6" s="7"/>
      <c r="G6" s="7"/>
      <c r="H6" s="7">
        <v>1.3</v>
      </c>
      <c r="I6" s="6">
        <v>200</v>
      </c>
      <c r="J6" s="7">
        <f t="shared" si="4"/>
        <v>0</v>
      </c>
      <c r="K6" s="7"/>
      <c r="L6" s="7">
        <f t="shared" si="0"/>
        <v>260</v>
      </c>
      <c r="M6" s="7">
        <f t="shared" si="5"/>
        <v>260</v>
      </c>
      <c r="N6" s="7"/>
      <c r="O6" s="7"/>
      <c r="P6" s="7"/>
      <c r="Q6" s="7"/>
      <c r="R6" s="1"/>
      <c r="S6" s="1">
        <f t="shared" si="6"/>
        <v>260</v>
      </c>
      <c r="T6" s="9">
        <v>44789.169453680559</v>
      </c>
      <c r="U6" t="s">
        <v>84</v>
      </c>
      <c r="V6">
        <v>305394</v>
      </c>
      <c r="W6">
        <v>321196</v>
      </c>
      <c r="X6" t="s">
        <v>89</v>
      </c>
      <c r="Y6">
        <v>0</v>
      </c>
      <c r="Z6" t="s">
        <v>51</v>
      </c>
      <c r="AB6">
        <v>188</v>
      </c>
      <c r="AC6">
        <v>148</v>
      </c>
      <c r="AD6">
        <v>4</v>
      </c>
      <c r="AE6">
        <v>-48</v>
      </c>
      <c r="AF6">
        <v>196</v>
      </c>
      <c r="AG6">
        <v>196</v>
      </c>
      <c r="AH6">
        <v>4</v>
      </c>
      <c r="AI6">
        <v>24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1</v>
      </c>
      <c r="AR6">
        <v>1</v>
      </c>
      <c r="AS6">
        <v>46</v>
      </c>
      <c r="AT6" s="1">
        <v>5.72</v>
      </c>
      <c r="AU6" s="1">
        <v>6.17</v>
      </c>
      <c r="AV6" t="s">
        <v>51</v>
      </c>
      <c r="AW6">
        <v>0</v>
      </c>
      <c r="AX6">
        <v>0</v>
      </c>
      <c r="AY6">
        <v>6</v>
      </c>
      <c r="AZ6">
        <v>0</v>
      </c>
      <c r="BA6">
        <v>0</v>
      </c>
      <c r="BB6">
        <v>0</v>
      </c>
    </row>
    <row r="7" spans="1:54" x14ac:dyDescent="0.25">
      <c r="A7" s="7"/>
      <c r="B7" s="7">
        <v>11</v>
      </c>
      <c r="C7" s="7">
        <v>6.1</v>
      </c>
      <c r="D7" s="7"/>
      <c r="E7" s="7"/>
      <c r="F7" s="7"/>
      <c r="G7" s="7"/>
      <c r="H7" s="7">
        <v>1.3</v>
      </c>
      <c r="I7" s="6">
        <v>195</v>
      </c>
      <c r="J7" s="7">
        <f t="shared" si="4"/>
        <v>0</v>
      </c>
      <c r="K7" s="7"/>
      <c r="L7" s="7">
        <f t="shared" si="0"/>
        <v>253.5</v>
      </c>
      <c r="M7" s="7">
        <f t="shared" si="5"/>
        <v>253.5</v>
      </c>
      <c r="N7" s="7"/>
      <c r="O7" s="7"/>
      <c r="P7" s="7"/>
      <c r="Q7" s="7"/>
      <c r="R7" s="1"/>
      <c r="S7" s="1">
        <f t="shared" si="6"/>
        <v>253.5</v>
      </c>
      <c r="T7" s="9">
        <v>44790.169453680559</v>
      </c>
      <c r="U7" t="s">
        <v>84</v>
      </c>
      <c r="V7">
        <v>305394</v>
      </c>
      <c r="W7">
        <v>465802</v>
      </c>
      <c r="X7" t="s">
        <v>89</v>
      </c>
      <c r="Y7">
        <v>0</v>
      </c>
      <c r="Z7" t="s">
        <v>51</v>
      </c>
      <c r="AB7">
        <v>197</v>
      </c>
      <c r="AC7">
        <v>149</v>
      </c>
      <c r="AD7">
        <v>3</v>
      </c>
      <c r="AE7">
        <v>-43</v>
      </c>
      <c r="AF7">
        <v>192</v>
      </c>
      <c r="AG7">
        <v>192</v>
      </c>
      <c r="AH7">
        <v>3</v>
      </c>
      <c r="AI7">
        <v>13</v>
      </c>
      <c r="AJ7">
        <v>0</v>
      </c>
      <c r="AK7">
        <v>0</v>
      </c>
      <c r="AL7">
        <v>1</v>
      </c>
      <c r="AM7">
        <v>7</v>
      </c>
      <c r="AN7">
        <v>0</v>
      </c>
      <c r="AO7">
        <v>0</v>
      </c>
      <c r="AP7">
        <v>0</v>
      </c>
      <c r="AQ7">
        <v>7</v>
      </c>
      <c r="AR7">
        <v>7</v>
      </c>
      <c r="AS7">
        <v>54</v>
      </c>
      <c r="AT7" s="1">
        <v>5.67</v>
      </c>
      <c r="AU7" s="1">
        <v>6.1</v>
      </c>
      <c r="AV7" t="s">
        <v>51</v>
      </c>
      <c r="AW7">
        <v>0</v>
      </c>
      <c r="AX7">
        <v>0</v>
      </c>
      <c r="AY7">
        <v>4</v>
      </c>
      <c r="AZ7">
        <v>0</v>
      </c>
      <c r="BA7">
        <v>0</v>
      </c>
      <c r="BB7">
        <v>0</v>
      </c>
    </row>
    <row r="8" spans="1:54" x14ac:dyDescent="0.25">
      <c r="A8" s="7"/>
      <c r="B8" s="7">
        <v>11</v>
      </c>
      <c r="C8" s="7">
        <v>6.4</v>
      </c>
      <c r="D8" s="7"/>
      <c r="E8" s="7"/>
      <c r="F8" s="7"/>
      <c r="G8" s="7"/>
      <c r="H8" s="7">
        <v>1.3</v>
      </c>
      <c r="I8" s="6">
        <v>187</v>
      </c>
      <c r="J8" s="7">
        <f t="shared" si="4"/>
        <v>0</v>
      </c>
      <c r="K8" s="7"/>
      <c r="L8" s="7">
        <f t="shared" si="0"/>
        <v>243.1</v>
      </c>
      <c r="M8" s="7">
        <f t="shared" si="5"/>
        <v>243.1</v>
      </c>
      <c r="N8" s="7"/>
      <c r="O8" s="7"/>
      <c r="P8" s="7"/>
      <c r="Q8" s="7"/>
      <c r="R8" s="1"/>
      <c r="S8" s="1">
        <f t="shared" si="6"/>
        <v>243.1</v>
      </c>
      <c r="T8" s="9">
        <v>44792.169453692128</v>
      </c>
      <c r="U8" t="s">
        <v>84</v>
      </c>
      <c r="V8">
        <v>305394</v>
      </c>
      <c r="W8">
        <v>393468</v>
      </c>
      <c r="X8" t="s">
        <v>89</v>
      </c>
      <c r="Y8">
        <v>0</v>
      </c>
      <c r="Z8" t="s">
        <v>51</v>
      </c>
      <c r="AB8">
        <v>187</v>
      </c>
      <c r="AC8">
        <v>153</v>
      </c>
      <c r="AD8">
        <v>3</v>
      </c>
      <c r="AE8">
        <v>-32</v>
      </c>
      <c r="AF8">
        <v>185</v>
      </c>
      <c r="AG8">
        <v>184</v>
      </c>
      <c r="AH8">
        <v>2</v>
      </c>
      <c r="AI8">
        <v>16</v>
      </c>
      <c r="AJ8">
        <v>0</v>
      </c>
      <c r="AK8">
        <v>0</v>
      </c>
      <c r="AL8">
        <v>0</v>
      </c>
      <c r="AM8">
        <v>3</v>
      </c>
      <c r="AN8">
        <v>3</v>
      </c>
      <c r="AO8">
        <v>0</v>
      </c>
      <c r="AP8">
        <v>0</v>
      </c>
      <c r="AQ8">
        <v>0</v>
      </c>
      <c r="AR8">
        <v>0</v>
      </c>
      <c r="AS8">
        <v>1</v>
      </c>
      <c r="AT8" s="1">
        <v>6.12</v>
      </c>
      <c r="AU8" s="1">
        <v>6.4</v>
      </c>
      <c r="AV8" t="s">
        <v>51</v>
      </c>
      <c r="AW8">
        <v>0</v>
      </c>
      <c r="AX8">
        <v>0</v>
      </c>
      <c r="AY8">
        <v>4</v>
      </c>
      <c r="AZ8">
        <v>0</v>
      </c>
      <c r="BA8">
        <v>0</v>
      </c>
      <c r="BB8">
        <v>0</v>
      </c>
    </row>
    <row r="9" spans="1:54" x14ac:dyDescent="0.25">
      <c r="A9" s="7"/>
      <c r="B9" s="7">
        <v>11</v>
      </c>
      <c r="C9" s="7">
        <v>6.15</v>
      </c>
      <c r="D9" s="7"/>
      <c r="E9" s="7"/>
      <c r="F9" s="7"/>
      <c r="G9" s="7"/>
      <c r="H9" s="7">
        <v>1.3</v>
      </c>
      <c r="I9" s="6">
        <v>14</v>
      </c>
      <c r="J9" s="7">
        <f t="shared" si="4"/>
        <v>0</v>
      </c>
      <c r="K9" s="7"/>
      <c r="L9" s="7">
        <f t="shared" si="0"/>
        <v>18.2</v>
      </c>
      <c r="M9" s="7">
        <f t="shared" si="5"/>
        <v>18.2</v>
      </c>
      <c r="N9" s="7"/>
      <c r="O9" s="7"/>
      <c r="P9" s="7"/>
      <c r="Q9" s="7"/>
      <c r="R9" s="1"/>
      <c r="S9" s="1">
        <f t="shared" si="6"/>
        <v>18.2</v>
      </c>
      <c r="T9" s="9">
        <v>44786.16945371528</v>
      </c>
      <c r="U9" t="s">
        <v>90</v>
      </c>
      <c r="V9">
        <v>305394</v>
      </c>
      <c r="W9">
        <v>474539</v>
      </c>
      <c r="X9" t="s">
        <v>89</v>
      </c>
      <c r="Y9">
        <v>0</v>
      </c>
      <c r="Z9" t="s">
        <v>51</v>
      </c>
      <c r="AB9">
        <v>193</v>
      </c>
      <c r="AC9">
        <v>172</v>
      </c>
      <c r="AD9">
        <v>0</v>
      </c>
      <c r="AE9">
        <v>-17</v>
      </c>
      <c r="AF9">
        <v>14</v>
      </c>
      <c r="AG9">
        <v>14</v>
      </c>
      <c r="AH9">
        <v>0</v>
      </c>
      <c r="AI9">
        <v>0</v>
      </c>
      <c r="AJ9">
        <v>2</v>
      </c>
      <c r="AK9">
        <v>0</v>
      </c>
      <c r="AL9">
        <v>0</v>
      </c>
      <c r="AM9">
        <v>7</v>
      </c>
      <c r="AN9">
        <v>4</v>
      </c>
      <c r="AO9">
        <v>1</v>
      </c>
      <c r="AP9">
        <v>1</v>
      </c>
      <c r="AQ9">
        <v>1</v>
      </c>
      <c r="AR9">
        <v>6</v>
      </c>
      <c r="AS9">
        <v>55</v>
      </c>
      <c r="AT9" s="1">
        <v>6.03</v>
      </c>
      <c r="AU9" s="1">
        <v>6.15</v>
      </c>
      <c r="AV9" t="s">
        <v>51</v>
      </c>
      <c r="AW9">
        <v>0</v>
      </c>
      <c r="AX9">
        <v>0</v>
      </c>
      <c r="AY9">
        <v>5</v>
      </c>
      <c r="AZ9">
        <v>0</v>
      </c>
      <c r="BA9">
        <v>0</v>
      </c>
      <c r="BB9">
        <v>0</v>
      </c>
    </row>
    <row r="10" spans="1:54" x14ac:dyDescent="0.25">
      <c r="A10" s="7"/>
      <c r="B10" s="7">
        <v>11</v>
      </c>
      <c r="C10" s="7">
        <v>6.15</v>
      </c>
      <c r="D10" s="7"/>
      <c r="E10" s="7"/>
      <c r="F10" s="7"/>
      <c r="G10" s="7"/>
      <c r="H10" s="7">
        <v>1.3</v>
      </c>
      <c r="I10" s="6">
        <v>175</v>
      </c>
      <c r="J10" s="7">
        <f t="shared" si="4"/>
        <v>0</v>
      </c>
      <c r="K10" s="7"/>
      <c r="L10" s="7">
        <f t="shared" si="0"/>
        <v>227.5</v>
      </c>
      <c r="M10" s="7">
        <f t="shared" si="5"/>
        <v>227.5</v>
      </c>
      <c r="N10" s="7"/>
      <c r="O10" s="7"/>
      <c r="P10" s="7"/>
      <c r="Q10" s="7"/>
      <c r="R10" s="1"/>
      <c r="S10" s="1">
        <f t="shared" si="6"/>
        <v>227.5</v>
      </c>
      <c r="T10" s="9">
        <v>44786.16945371528</v>
      </c>
      <c r="U10" t="s">
        <v>90</v>
      </c>
      <c r="V10">
        <v>305394</v>
      </c>
      <c r="W10">
        <v>474539</v>
      </c>
      <c r="X10" t="s">
        <v>89</v>
      </c>
      <c r="Y10">
        <v>0</v>
      </c>
      <c r="Z10" t="s">
        <v>51</v>
      </c>
      <c r="AB10">
        <v>193</v>
      </c>
      <c r="AC10">
        <v>172</v>
      </c>
      <c r="AD10">
        <v>0</v>
      </c>
      <c r="AE10">
        <v>-17</v>
      </c>
      <c r="AF10">
        <v>175</v>
      </c>
      <c r="AG10">
        <v>175</v>
      </c>
      <c r="AH10">
        <v>0</v>
      </c>
      <c r="AI10">
        <v>0</v>
      </c>
      <c r="AJ10">
        <v>2</v>
      </c>
      <c r="AK10">
        <v>0</v>
      </c>
      <c r="AL10">
        <v>0</v>
      </c>
      <c r="AM10">
        <v>7</v>
      </c>
      <c r="AN10">
        <v>4</v>
      </c>
      <c r="AO10">
        <v>1</v>
      </c>
      <c r="AP10">
        <v>1</v>
      </c>
      <c r="AQ10">
        <v>1</v>
      </c>
      <c r="AR10">
        <v>6</v>
      </c>
      <c r="AS10">
        <v>55</v>
      </c>
      <c r="AT10" s="1">
        <v>5.87</v>
      </c>
      <c r="AU10" s="1">
        <v>6.15</v>
      </c>
      <c r="AV10" t="s">
        <v>51</v>
      </c>
      <c r="AW10">
        <v>0</v>
      </c>
      <c r="AX10">
        <v>0</v>
      </c>
      <c r="AY10">
        <v>5</v>
      </c>
      <c r="AZ10">
        <v>0</v>
      </c>
      <c r="BA10">
        <v>0</v>
      </c>
      <c r="BB10">
        <v>0</v>
      </c>
    </row>
  </sheetData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C0C0"/>
  </sheetPr>
  <dimension ref="A1:BB8"/>
  <sheetViews>
    <sheetView workbookViewId="0"/>
  </sheetViews>
  <sheetFormatPr defaultRowHeight="15" x14ac:dyDescent="0.25"/>
  <cols>
    <col min="1" max="1" width="9" style="8" customWidth="1"/>
    <col min="2" max="2" width="10" style="8" customWidth="1"/>
    <col min="3" max="7" width="15" style="8" customWidth="1"/>
    <col min="8" max="8" width="9" style="8" customWidth="1"/>
    <col min="9" max="19" width="15" style="8" customWidth="1"/>
    <col min="20" max="20" width="10" customWidth="1"/>
    <col min="22" max="23" width="13" customWidth="1"/>
    <col min="24" max="24" width="16" customWidth="1"/>
    <col min="26" max="38" width="15" customWidth="1"/>
    <col min="39" max="39" width="17" customWidth="1"/>
    <col min="40" max="45" width="15" customWidth="1"/>
    <col min="46" max="47" width="15" style="1" customWidth="1"/>
    <col min="48" max="48" width="14" customWidth="1"/>
    <col min="49" max="54" width="15" customWidth="1"/>
  </cols>
  <sheetData>
    <row r="1" spans="1:54" x14ac:dyDescent="0.25">
      <c r="A1" s="2" t="s">
        <v>0</v>
      </c>
      <c r="B1" s="2" t="s">
        <v>6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1</v>
      </c>
      <c r="T1" s="2" t="s">
        <v>53</v>
      </c>
      <c r="U1" s="2" t="s">
        <v>54</v>
      </c>
      <c r="V1" s="2" t="s">
        <v>55</v>
      </c>
      <c r="W1" s="2" t="s">
        <v>56</v>
      </c>
      <c r="X1" s="2" t="s">
        <v>57</v>
      </c>
      <c r="Y1" s="2" t="s">
        <v>58</v>
      </c>
      <c r="Z1" s="2" t="s">
        <v>59</v>
      </c>
      <c r="AA1" s="2" t="s">
        <v>60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8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</row>
    <row r="2" spans="1:54" x14ac:dyDescent="0.25">
      <c r="A2" s="6" t="s">
        <v>61</v>
      </c>
      <c r="B2" s="6">
        <v>11</v>
      </c>
      <c r="C2" s="6">
        <f>SUM(C3:C8)</f>
        <v>30.33</v>
      </c>
      <c r="D2" s="6">
        <f>IF(C2 &gt; 40, 40, C2)</f>
        <v>30.33</v>
      </c>
      <c r="E2" s="6">
        <f>IF(C2 &gt; 40, C2 - 40, 0)</f>
        <v>0</v>
      </c>
      <c r="F2" s="6">
        <f>SUM(F3:F8)</f>
        <v>0</v>
      </c>
      <c r="G2" s="6">
        <f>SUM(G3:G8)</f>
        <v>0</v>
      </c>
      <c r="H2" s="6">
        <v>1.4</v>
      </c>
      <c r="I2" s="6">
        <f>SUM(I3:I8)</f>
        <v>317</v>
      </c>
      <c r="J2" s="6">
        <f>SUM(J3:J8)</f>
        <v>0</v>
      </c>
      <c r="K2" s="6">
        <f>SUM(K3:K8)</f>
        <v>0</v>
      </c>
      <c r="L2" s="6">
        <f t="shared" ref="L2:L8" si="0">H2*I2</f>
        <v>443.79999999999995</v>
      </c>
      <c r="M2" s="6">
        <f t="shared" ref="M2:S2" si="1">SUM(M3:M8)</f>
        <v>443.79999999999995</v>
      </c>
      <c r="N2" s="6">
        <f t="shared" si="1"/>
        <v>0</v>
      </c>
      <c r="O2" s="6">
        <f t="shared" si="1"/>
        <v>0</v>
      </c>
      <c r="P2" s="6">
        <f t="shared" si="1"/>
        <v>0</v>
      </c>
      <c r="Q2" s="6">
        <f t="shared" si="1"/>
        <v>0</v>
      </c>
      <c r="R2" s="6">
        <f t="shared" si="1"/>
        <v>0</v>
      </c>
      <c r="S2" s="6">
        <f t="shared" si="1"/>
        <v>443.79999999999995</v>
      </c>
      <c r="T2" s="6"/>
      <c r="U2" s="6"/>
      <c r="V2" s="6"/>
      <c r="W2" s="6"/>
      <c r="X2" s="6"/>
      <c r="Y2" s="6"/>
      <c r="Z2" s="6">
        <f t="shared" ref="Z2:AU2" si="2">SUM(Z3:Z8)</f>
        <v>0</v>
      </c>
      <c r="AA2" s="6">
        <f t="shared" si="2"/>
        <v>0</v>
      </c>
      <c r="AB2" s="6">
        <f t="shared" si="2"/>
        <v>878</v>
      </c>
      <c r="AC2" s="6">
        <f t="shared" si="2"/>
        <v>628</v>
      </c>
      <c r="AD2" s="6">
        <f t="shared" si="2"/>
        <v>7</v>
      </c>
      <c r="AE2" s="6">
        <f t="shared" si="2"/>
        <v>-189</v>
      </c>
      <c r="AF2" s="6">
        <f t="shared" si="2"/>
        <v>317</v>
      </c>
      <c r="AG2" s="6">
        <f t="shared" si="2"/>
        <v>304</v>
      </c>
      <c r="AH2" s="6">
        <f t="shared" si="2"/>
        <v>0</v>
      </c>
      <c r="AI2" s="6">
        <f t="shared" si="2"/>
        <v>0</v>
      </c>
      <c r="AJ2" s="6">
        <f t="shared" si="2"/>
        <v>10</v>
      </c>
      <c r="AK2" s="6">
        <f t="shared" si="2"/>
        <v>0</v>
      </c>
      <c r="AL2" s="6">
        <f t="shared" si="2"/>
        <v>4</v>
      </c>
      <c r="AM2" s="6">
        <f t="shared" si="2"/>
        <v>40</v>
      </c>
      <c r="AN2" s="6">
        <f t="shared" si="2"/>
        <v>10</v>
      </c>
      <c r="AO2" s="6">
        <f t="shared" si="2"/>
        <v>8</v>
      </c>
      <c r="AP2" s="6">
        <f t="shared" si="2"/>
        <v>1</v>
      </c>
      <c r="AQ2" s="6">
        <f t="shared" si="2"/>
        <v>21</v>
      </c>
      <c r="AR2" s="6">
        <f t="shared" si="2"/>
        <v>18</v>
      </c>
      <c r="AS2" s="6">
        <f t="shared" si="2"/>
        <v>5</v>
      </c>
      <c r="AT2" s="6">
        <f t="shared" si="2"/>
        <v>28.79</v>
      </c>
      <c r="AU2" s="6">
        <f t="shared" si="2"/>
        <v>30.33</v>
      </c>
      <c r="AV2" s="6"/>
      <c r="AW2" s="6">
        <f t="shared" ref="AW2:BB2" si="3">SUM(AW3:AW8)</f>
        <v>0</v>
      </c>
      <c r="AX2" s="6">
        <f t="shared" si="3"/>
        <v>0</v>
      </c>
      <c r="AY2" s="6">
        <f t="shared" si="3"/>
        <v>32</v>
      </c>
      <c r="AZ2" s="6">
        <f t="shared" si="3"/>
        <v>0</v>
      </c>
      <c r="BA2" s="6">
        <f t="shared" si="3"/>
        <v>0</v>
      </c>
      <c r="BB2" s="6">
        <f t="shared" si="3"/>
        <v>0</v>
      </c>
    </row>
    <row r="3" spans="1:54" x14ac:dyDescent="0.25">
      <c r="A3" s="7"/>
      <c r="B3" s="7">
        <v>11</v>
      </c>
      <c r="C3" s="7">
        <v>8.9700000000000006</v>
      </c>
      <c r="D3" s="7"/>
      <c r="E3" s="7"/>
      <c r="F3" s="7"/>
      <c r="G3" s="7"/>
      <c r="H3" s="7">
        <v>1.4</v>
      </c>
      <c r="I3" s="6">
        <v>1</v>
      </c>
      <c r="J3" s="7">
        <f t="shared" ref="J3:J8" si="4">(D3*B3) + (E3*B3*1.5)</f>
        <v>0</v>
      </c>
      <c r="K3" s="7"/>
      <c r="L3" s="7">
        <f t="shared" si="0"/>
        <v>1.4</v>
      </c>
      <c r="M3" s="7">
        <f t="shared" ref="M3:M8" si="5">MAX(L3,J3)</f>
        <v>1.4</v>
      </c>
      <c r="N3" s="7"/>
      <c r="O3" s="7"/>
      <c r="P3" s="7"/>
      <c r="Q3" s="7"/>
      <c r="R3" s="1"/>
      <c r="S3" s="1">
        <f t="shared" ref="S3:S8" si="6">SUM(M3:R3)</f>
        <v>1.4</v>
      </c>
      <c r="T3" s="9">
        <v>44788.169453680559</v>
      </c>
      <c r="U3" t="s">
        <v>84</v>
      </c>
      <c r="V3">
        <v>305394</v>
      </c>
      <c r="W3">
        <v>84437</v>
      </c>
      <c r="X3" t="s">
        <v>91</v>
      </c>
      <c r="Y3">
        <v>0</v>
      </c>
      <c r="Z3" t="s">
        <v>51</v>
      </c>
      <c r="AB3">
        <v>153</v>
      </c>
      <c r="AC3">
        <v>76</v>
      </c>
      <c r="AD3">
        <v>3</v>
      </c>
      <c r="AE3">
        <v>-75</v>
      </c>
      <c r="AF3">
        <v>1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7</v>
      </c>
      <c r="AN3">
        <v>2</v>
      </c>
      <c r="AO3">
        <v>0</v>
      </c>
      <c r="AP3">
        <v>1</v>
      </c>
      <c r="AQ3">
        <v>4</v>
      </c>
      <c r="AR3">
        <v>1</v>
      </c>
      <c r="AS3">
        <v>1</v>
      </c>
      <c r="AT3" s="1">
        <v>8.5</v>
      </c>
      <c r="AU3" s="1">
        <v>8.9700000000000006</v>
      </c>
      <c r="AV3" t="s">
        <v>51</v>
      </c>
      <c r="AW3">
        <v>0</v>
      </c>
      <c r="AX3">
        <v>0</v>
      </c>
      <c r="AY3">
        <v>6</v>
      </c>
      <c r="AZ3">
        <v>0</v>
      </c>
      <c r="BA3">
        <v>0</v>
      </c>
      <c r="BB3">
        <v>0</v>
      </c>
    </row>
    <row r="4" spans="1:54" x14ac:dyDescent="0.25">
      <c r="A4" s="7"/>
      <c r="B4" s="7">
        <v>11</v>
      </c>
      <c r="C4" s="7">
        <v>6.37</v>
      </c>
      <c r="D4" s="7"/>
      <c r="E4" s="7"/>
      <c r="F4" s="7"/>
      <c r="G4" s="7"/>
      <c r="H4" s="7">
        <v>1.4</v>
      </c>
      <c r="I4" s="6">
        <v>0</v>
      </c>
      <c r="J4" s="7">
        <f t="shared" si="4"/>
        <v>0</v>
      </c>
      <c r="K4" s="7"/>
      <c r="L4" s="7">
        <f t="shared" si="0"/>
        <v>0</v>
      </c>
      <c r="M4" s="7">
        <f t="shared" si="5"/>
        <v>0</v>
      </c>
      <c r="N4" s="7"/>
      <c r="O4" s="7"/>
      <c r="P4" s="7"/>
      <c r="Q4" s="7"/>
      <c r="R4" s="1"/>
      <c r="S4" s="1">
        <f t="shared" si="6"/>
        <v>0</v>
      </c>
      <c r="T4" s="9">
        <v>44792.169453692128</v>
      </c>
      <c r="U4" t="s">
        <v>84</v>
      </c>
      <c r="V4">
        <v>305394</v>
      </c>
      <c r="W4">
        <v>393468</v>
      </c>
      <c r="X4" t="s">
        <v>91</v>
      </c>
      <c r="Y4">
        <v>0</v>
      </c>
      <c r="Z4" t="s">
        <v>51</v>
      </c>
      <c r="AB4">
        <v>187</v>
      </c>
      <c r="AC4">
        <v>153</v>
      </c>
      <c r="AD4">
        <v>3</v>
      </c>
      <c r="AE4">
        <v>-32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3</v>
      </c>
      <c r="AN4">
        <v>3</v>
      </c>
      <c r="AO4">
        <v>0</v>
      </c>
      <c r="AP4">
        <v>0</v>
      </c>
      <c r="AQ4">
        <v>0</v>
      </c>
      <c r="AR4">
        <v>0</v>
      </c>
      <c r="AS4">
        <v>1</v>
      </c>
      <c r="AT4" s="1">
        <v>6.33</v>
      </c>
      <c r="AU4" s="1">
        <v>6.37</v>
      </c>
      <c r="AV4" t="s">
        <v>51</v>
      </c>
      <c r="AW4">
        <v>0</v>
      </c>
      <c r="AX4">
        <v>0</v>
      </c>
      <c r="AY4">
        <v>4</v>
      </c>
      <c r="AZ4">
        <v>0</v>
      </c>
      <c r="BA4">
        <v>0</v>
      </c>
      <c r="BB4">
        <v>0</v>
      </c>
    </row>
    <row r="5" spans="1:54" x14ac:dyDescent="0.25">
      <c r="A5" s="7"/>
      <c r="B5" s="7">
        <v>11</v>
      </c>
      <c r="C5" s="7">
        <v>5.23</v>
      </c>
      <c r="D5" s="7"/>
      <c r="E5" s="7"/>
      <c r="F5" s="7"/>
      <c r="G5" s="7"/>
      <c r="H5" s="7">
        <v>1.4</v>
      </c>
      <c r="I5" s="6">
        <v>111</v>
      </c>
      <c r="J5" s="7">
        <f t="shared" si="4"/>
        <v>0</v>
      </c>
      <c r="K5" s="7"/>
      <c r="L5" s="7">
        <f t="shared" si="0"/>
        <v>155.39999999999998</v>
      </c>
      <c r="M5" s="7">
        <f t="shared" si="5"/>
        <v>155.39999999999998</v>
      </c>
      <c r="N5" s="7"/>
      <c r="O5" s="7"/>
      <c r="P5" s="7"/>
      <c r="Q5" s="7"/>
      <c r="R5" s="1"/>
      <c r="S5" s="1">
        <f t="shared" si="6"/>
        <v>155.39999999999998</v>
      </c>
      <c r="T5" s="9">
        <v>44786.169453703704</v>
      </c>
      <c r="U5" t="s">
        <v>92</v>
      </c>
      <c r="V5">
        <v>305394</v>
      </c>
      <c r="W5">
        <v>417977</v>
      </c>
      <c r="X5" t="s">
        <v>91</v>
      </c>
      <c r="Y5">
        <v>0</v>
      </c>
      <c r="Z5" t="s">
        <v>51</v>
      </c>
      <c r="AB5">
        <v>105</v>
      </c>
      <c r="AC5">
        <v>92</v>
      </c>
      <c r="AD5">
        <v>0</v>
      </c>
      <c r="AE5">
        <v>-19</v>
      </c>
      <c r="AF5">
        <v>111</v>
      </c>
      <c r="AG5">
        <v>111</v>
      </c>
      <c r="AH5">
        <v>0</v>
      </c>
      <c r="AI5">
        <v>0</v>
      </c>
      <c r="AJ5">
        <v>2</v>
      </c>
      <c r="AK5">
        <v>0</v>
      </c>
      <c r="AL5">
        <v>0</v>
      </c>
      <c r="AM5">
        <v>8</v>
      </c>
      <c r="AN5">
        <v>2</v>
      </c>
      <c r="AO5">
        <v>2</v>
      </c>
      <c r="AP5">
        <v>0</v>
      </c>
      <c r="AQ5">
        <v>4</v>
      </c>
      <c r="AR5">
        <v>6</v>
      </c>
      <c r="AS5">
        <v>1</v>
      </c>
      <c r="AT5" s="1">
        <v>4.93</v>
      </c>
      <c r="AU5" s="1">
        <v>5.23</v>
      </c>
      <c r="AV5" t="s">
        <v>51</v>
      </c>
      <c r="AW5">
        <v>0</v>
      </c>
      <c r="AX5">
        <v>0</v>
      </c>
      <c r="AY5">
        <v>3</v>
      </c>
      <c r="AZ5">
        <v>0</v>
      </c>
      <c r="BA5">
        <v>0</v>
      </c>
      <c r="BB5">
        <v>0</v>
      </c>
    </row>
    <row r="6" spans="1:54" x14ac:dyDescent="0.25">
      <c r="A6" s="7"/>
      <c r="B6" s="7">
        <v>11</v>
      </c>
      <c r="C6" s="7">
        <v>0</v>
      </c>
      <c r="D6" s="7"/>
      <c r="E6" s="7"/>
      <c r="F6" s="7"/>
      <c r="G6" s="7"/>
      <c r="H6" s="7">
        <v>1.4</v>
      </c>
      <c r="I6" s="6">
        <v>93</v>
      </c>
      <c r="J6" s="7">
        <f t="shared" si="4"/>
        <v>0</v>
      </c>
      <c r="K6" s="7"/>
      <c r="L6" s="7">
        <f t="shared" si="0"/>
        <v>130.19999999999999</v>
      </c>
      <c r="M6" s="7">
        <f t="shared" si="5"/>
        <v>130.19999999999999</v>
      </c>
      <c r="N6" s="7"/>
      <c r="O6" s="7"/>
      <c r="P6" s="7"/>
      <c r="Q6" s="7"/>
      <c r="R6" s="1"/>
      <c r="S6" s="1">
        <f t="shared" si="6"/>
        <v>130.19999999999999</v>
      </c>
      <c r="T6" s="9">
        <v>44789.169453703704</v>
      </c>
      <c r="U6" t="s">
        <v>92</v>
      </c>
      <c r="V6">
        <v>305394</v>
      </c>
      <c r="W6">
        <v>377066</v>
      </c>
      <c r="X6" t="s">
        <v>91</v>
      </c>
      <c r="Y6">
        <v>0</v>
      </c>
      <c r="Z6" t="s">
        <v>51</v>
      </c>
      <c r="AB6">
        <v>84</v>
      </c>
      <c r="AC6">
        <v>66</v>
      </c>
      <c r="AD6">
        <v>0</v>
      </c>
      <c r="AE6">
        <v>-27</v>
      </c>
      <c r="AF6">
        <v>93</v>
      </c>
      <c r="AG6">
        <v>80</v>
      </c>
      <c r="AH6">
        <v>0</v>
      </c>
      <c r="AI6">
        <v>0</v>
      </c>
      <c r="AJ6">
        <v>6</v>
      </c>
      <c r="AK6">
        <v>0</v>
      </c>
      <c r="AL6">
        <v>0</v>
      </c>
      <c r="AM6">
        <v>11</v>
      </c>
      <c r="AN6">
        <v>3</v>
      </c>
      <c r="AO6">
        <v>5</v>
      </c>
      <c r="AP6">
        <v>0</v>
      </c>
      <c r="AQ6">
        <v>3</v>
      </c>
      <c r="AR6">
        <v>3</v>
      </c>
      <c r="AS6">
        <v>1</v>
      </c>
      <c r="AT6" s="1">
        <v>0</v>
      </c>
      <c r="AU6" s="1">
        <v>0</v>
      </c>
      <c r="AV6" t="s">
        <v>51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</row>
    <row r="7" spans="1:54" x14ac:dyDescent="0.25">
      <c r="A7" s="7"/>
      <c r="B7" s="7">
        <v>11</v>
      </c>
      <c r="C7" s="7">
        <v>1.43</v>
      </c>
      <c r="D7" s="7"/>
      <c r="E7" s="7"/>
      <c r="F7" s="7"/>
      <c r="G7" s="7"/>
      <c r="H7" s="7">
        <v>1.4</v>
      </c>
      <c r="I7" s="6">
        <v>10</v>
      </c>
      <c r="J7" s="7">
        <f t="shared" si="4"/>
        <v>0</v>
      </c>
      <c r="K7" s="7"/>
      <c r="L7" s="7">
        <f t="shared" si="0"/>
        <v>14</v>
      </c>
      <c r="M7" s="7">
        <f t="shared" si="5"/>
        <v>14</v>
      </c>
      <c r="N7" s="7"/>
      <c r="O7" s="7"/>
      <c r="P7" s="7"/>
      <c r="Q7" s="7"/>
      <c r="R7" s="1"/>
      <c r="S7" s="1">
        <f t="shared" si="6"/>
        <v>14</v>
      </c>
      <c r="T7" s="9">
        <v>44789.16945371528</v>
      </c>
      <c r="U7" t="s">
        <v>88</v>
      </c>
      <c r="V7">
        <v>305394</v>
      </c>
      <c r="W7">
        <v>86382</v>
      </c>
      <c r="X7" t="s">
        <v>91</v>
      </c>
      <c r="Y7">
        <v>0</v>
      </c>
      <c r="Z7" t="s">
        <v>51</v>
      </c>
      <c r="AB7">
        <v>138</v>
      </c>
      <c r="AC7">
        <v>87</v>
      </c>
      <c r="AD7">
        <v>0</v>
      </c>
      <c r="AE7">
        <v>-11</v>
      </c>
      <c r="AF7">
        <v>10</v>
      </c>
      <c r="AG7">
        <v>10</v>
      </c>
      <c r="AH7">
        <v>0</v>
      </c>
      <c r="AI7">
        <v>0</v>
      </c>
      <c r="AJ7">
        <v>0</v>
      </c>
      <c r="AK7">
        <v>0</v>
      </c>
      <c r="AL7">
        <v>2</v>
      </c>
      <c r="AM7">
        <v>6</v>
      </c>
      <c r="AN7">
        <v>0</v>
      </c>
      <c r="AO7">
        <v>0</v>
      </c>
      <c r="AP7">
        <v>0</v>
      </c>
      <c r="AQ7">
        <v>6</v>
      </c>
      <c r="AR7">
        <v>4</v>
      </c>
      <c r="AS7">
        <v>1</v>
      </c>
      <c r="AT7" s="1">
        <v>0.9</v>
      </c>
      <c r="AU7" s="1">
        <v>1.43</v>
      </c>
      <c r="AV7" t="s">
        <v>51</v>
      </c>
      <c r="AW7">
        <v>0</v>
      </c>
      <c r="AX7">
        <v>0</v>
      </c>
      <c r="AY7">
        <v>11</v>
      </c>
      <c r="AZ7">
        <v>0</v>
      </c>
      <c r="BA7">
        <v>0</v>
      </c>
      <c r="BB7">
        <v>0</v>
      </c>
    </row>
    <row r="8" spans="1:54" x14ac:dyDescent="0.25">
      <c r="A8" s="7"/>
      <c r="B8" s="7">
        <v>11</v>
      </c>
      <c r="C8" s="7">
        <v>8.33</v>
      </c>
      <c r="D8" s="7"/>
      <c r="E8" s="7"/>
      <c r="F8" s="7"/>
      <c r="G8" s="7"/>
      <c r="H8" s="7">
        <v>1.4</v>
      </c>
      <c r="I8" s="6">
        <v>102</v>
      </c>
      <c r="J8" s="7">
        <f t="shared" si="4"/>
        <v>0</v>
      </c>
      <c r="K8" s="7"/>
      <c r="L8" s="7">
        <f t="shared" si="0"/>
        <v>142.79999999999998</v>
      </c>
      <c r="M8" s="7">
        <f t="shared" si="5"/>
        <v>142.79999999999998</v>
      </c>
      <c r="N8" s="7"/>
      <c r="O8" s="7"/>
      <c r="P8" s="7"/>
      <c r="Q8" s="7"/>
      <c r="R8" s="1"/>
      <c r="S8" s="1">
        <f t="shared" si="6"/>
        <v>142.79999999999998</v>
      </c>
      <c r="T8" s="9">
        <v>44791.16945371528</v>
      </c>
      <c r="U8" t="s">
        <v>88</v>
      </c>
      <c r="V8">
        <v>305394</v>
      </c>
      <c r="W8">
        <v>417977</v>
      </c>
      <c r="X8" t="s">
        <v>91</v>
      </c>
      <c r="Y8">
        <v>0</v>
      </c>
      <c r="Z8" t="s">
        <v>51</v>
      </c>
      <c r="AB8">
        <v>211</v>
      </c>
      <c r="AC8">
        <v>154</v>
      </c>
      <c r="AD8">
        <v>1</v>
      </c>
      <c r="AE8">
        <v>-25</v>
      </c>
      <c r="AF8">
        <v>102</v>
      </c>
      <c r="AG8">
        <v>102</v>
      </c>
      <c r="AH8">
        <v>0</v>
      </c>
      <c r="AI8">
        <v>0</v>
      </c>
      <c r="AJ8">
        <v>1</v>
      </c>
      <c r="AK8">
        <v>0</v>
      </c>
      <c r="AL8">
        <v>2</v>
      </c>
      <c r="AM8">
        <v>5</v>
      </c>
      <c r="AN8">
        <v>0</v>
      </c>
      <c r="AO8">
        <v>1</v>
      </c>
      <c r="AP8">
        <v>0</v>
      </c>
      <c r="AQ8">
        <v>4</v>
      </c>
      <c r="AR8">
        <v>4</v>
      </c>
      <c r="AS8">
        <v>0</v>
      </c>
      <c r="AT8" s="1">
        <v>8.1300000000000008</v>
      </c>
      <c r="AU8" s="1">
        <v>8.33</v>
      </c>
      <c r="AV8" t="s">
        <v>51</v>
      </c>
      <c r="AW8">
        <v>0</v>
      </c>
      <c r="AX8">
        <v>0</v>
      </c>
      <c r="AY8">
        <v>7</v>
      </c>
      <c r="AZ8">
        <v>0</v>
      </c>
      <c r="BA8">
        <v>0</v>
      </c>
      <c r="BB8">
        <v>0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Pay Summary</vt:lpstr>
      <vt:lpstr>Summary</vt:lpstr>
      <vt:lpstr>blank</vt:lpstr>
      <vt:lpstr>lastname1,firstname1</vt:lpstr>
      <vt:lpstr>lastname2,firstname2</vt:lpstr>
      <vt:lpstr>lastname3,firstname3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2022-08-20T11:04:00Z</dcterms:created>
  <dcterms:modified xsi:type="dcterms:W3CDTF">2022-11-05T21:32:32Z</dcterms:modified>
</cp:coreProperties>
</file>