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cu/Desktop/Scripting/NREL_Work/Cooling_Boxes/Deliverable/gitUploaded/202101_PAT/"/>
    </mc:Choice>
  </mc:AlternateContent>
  <xr:revisionPtr revIDLastSave="0" documentId="13_ncr:1_{D3AA8E3B-B81A-EB4C-8E92-1461ED85999D}" xr6:coauthVersionLast="46" xr6:coauthVersionMax="46" xr10:uidLastSave="{00000000-0000-0000-0000-000000000000}"/>
  <bookViews>
    <workbookView xWindow="38400" yWindow="7680" windowWidth="24000" windowHeight="16940" xr2:uid="{17DB49E1-07C4-CE4C-ABA7-B67DD99194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3" i="1" l="1"/>
  <c r="L33" i="1" s="1"/>
  <c r="K33" i="1" s="1"/>
  <c r="N32" i="1"/>
  <c r="M32" i="1"/>
  <c r="K32" i="1"/>
  <c r="K30" i="1"/>
  <c r="L30" i="1"/>
  <c r="M30" i="1"/>
  <c r="M31" i="1"/>
  <c r="L31" i="1" s="1"/>
  <c r="K31" i="1" s="1"/>
  <c r="K29" i="1"/>
  <c r="K28" i="1"/>
  <c r="M29" i="1" l="1"/>
  <c r="N29" i="1" s="1"/>
  <c r="M28" i="1"/>
  <c r="N28" i="1" s="1"/>
  <c r="L28" i="1"/>
  <c r="F22" i="1"/>
  <c r="F21" i="1"/>
  <c r="F19" i="1"/>
  <c r="F18" i="1"/>
</calcChain>
</file>

<file path=xl/sharedStrings.xml><?xml version="1.0" encoding="utf-8"?>
<sst xmlns="http://schemas.openxmlformats.org/spreadsheetml/2006/main" count="105" uniqueCount="78">
  <si>
    <t>Chosen</t>
  </si>
  <si>
    <t>Max</t>
  </si>
  <si>
    <t xml:space="preserve">Min </t>
  </si>
  <si>
    <t>Mixing Flow rate, m3/s</t>
  </si>
  <si>
    <t>ThermalMass Surface, m2</t>
  </si>
  <si>
    <t>NMBE, %</t>
  </si>
  <si>
    <t>CVRMSE, %</t>
  </si>
  <si>
    <t>Test</t>
  </si>
  <si>
    <t>R_Coil</t>
  </si>
  <si>
    <t>Conditioned</t>
  </si>
  <si>
    <t>Plenum</t>
  </si>
  <si>
    <t>Parametric Inputs</t>
  </si>
  <si>
    <t>Table 1: Thermal Model Calibrated Properties</t>
  </si>
  <si>
    <t xml:space="preserve">Property </t>
  </si>
  <si>
    <t xml:space="preserve">Description </t>
  </si>
  <si>
    <t>Value</t>
  </si>
  <si>
    <t>Thermal Conductivity, W/mK</t>
  </si>
  <si>
    <t xml:space="preserve">Zone Capacitance </t>
  </si>
  <si>
    <t>Zone Capacitance Multiplier</t>
  </si>
  <si>
    <t>The effective storage capacity of the zone</t>
  </si>
  <si>
    <t>The exposed area of thermal mass inside conditioned zone</t>
  </si>
  <si>
    <t>The thickness of thermal mass inside conditioned zone</t>
  </si>
  <si>
    <t>Fixed mixing flowrate between conditioned and unconditioned zones</t>
  </si>
  <si>
    <t>Unconditioned Thermal Mass surface, m2</t>
  </si>
  <si>
    <t>Thermal Mass Thickness</t>
  </si>
  <si>
    <t>Plenum Thermal Mass Surface, m2</t>
  </si>
  <si>
    <t>Plenum Thermal Mass Thickness</t>
  </si>
  <si>
    <t>R Envelope, W/mK</t>
  </si>
  <si>
    <t>Conditioned Zone Thermal Mass surface, m2</t>
  </si>
  <si>
    <t>Coil Resistance, W/K</t>
  </si>
  <si>
    <t>Thermal Resistance of chilled water coil</t>
  </si>
  <si>
    <t>The exposed area of thermal mass inside unconditioned zone</t>
  </si>
  <si>
    <t>The thickness of thermal mass inside unconditioned zone</t>
  </si>
  <si>
    <t>Unconditioned Thermal Mass thickness, m</t>
  </si>
  <si>
    <t>Conditioned Zone Thermal Mass thickness, m</t>
  </si>
  <si>
    <t>K⋅m2/W</t>
  </si>
  <si>
    <t>W/(m2.K)</t>
  </si>
  <si>
    <t>W/(m.K)</t>
  </si>
  <si>
    <t>R-SI</t>
  </si>
  <si>
    <t>Conductance</t>
  </si>
  <si>
    <t>Conductivity</t>
  </si>
  <si>
    <t>R-IP</t>
  </si>
  <si>
    <t>°F*ft^2*h/BTU</t>
  </si>
  <si>
    <t>Manfactured</t>
  </si>
  <si>
    <t>Partition ceiling (3/4") -R2</t>
  </si>
  <si>
    <t>Envelope (0.1 m) - R30</t>
  </si>
  <si>
    <t>Calculated</t>
  </si>
  <si>
    <t>Calculated - Daniel</t>
  </si>
  <si>
    <t>Calibrated - Cu</t>
  </si>
  <si>
    <t>R_Ceil, W/mK</t>
  </si>
  <si>
    <t>Insulation layer of envelope</t>
  </si>
  <si>
    <t>Insulation of  partition wall</t>
  </si>
  <si>
    <t>Index</t>
  </si>
  <si>
    <t>Conditioned Zone CVRSME</t>
  </si>
  <si>
    <t>Conditioned Zone NBME</t>
  </si>
  <si>
    <t>UnConditioned Zone CVRSME</t>
  </si>
  <si>
    <t>UnConditioned Zone NBME</t>
  </si>
  <si>
    <t>Partion insulation, W/m.K</t>
  </si>
  <si>
    <t>rcoil_coff</t>
  </si>
  <si>
    <t>zone_capacitance_value</t>
  </si>
  <si>
    <t>r_value</t>
  </si>
  <si>
    <t>r_ceil</t>
  </si>
  <si>
    <t>surface_area</t>
  </si>
  <si>
    <t>bronze_thermal_mass_layer_thickness</t>
  </si>
  <si>
    <t>plenum_surface_area</t>
  </si>
  <si>
    <t>plenum_thickness</t>
  </si>
  <si>
    <t>mixing_flowrate</t>
  </si>
  <si>
    <t>zone_temperature_nmbe</t>
  </si>
  <si>
    <t>zone_temperature_cvrmse</t>
  </si>
  <si>
    <t>plenum_temperature_nmbe</t>
  </si>
  <si>
    <t>plenum_temperature_cvrmse</t>
  </si>
  <si>
    <t>index_all</t>
  </si>
  <si>
    <t>index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</si>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</sst>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b/>
      <sz val="11"/>
      <name val="Helvetica"/>
      <family val="2"/>
    </font>
    <font>
      <b/>
      <sz val="12"/>
      <name val="Calibri"/>
      <family val="2"/>
      <scheme val="minor"/>
    </font>
    <font>
      <sz val="14"/>
      <color rgb="FF202122"/>
      <name val="Arial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4"/>
      <color rgb="FF000000"/>
      <name val="Helvetica Neue"/>
      <family val="2"/>
    </font>
    <font>
      <sz val="14"/>
      <color rgb="FFD84315"/>
      <name val="Courier New"/>
      <family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5" xfId="0" applyFont="1" applyBorder="1"/>
    <xf numFmtId="0" fontId="0" fillId="0" borderId="5" xfId="0" applyBorder="1"/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3" fillId="0" borderId="3" xfId="0" applyFont="1" applyFill="1" applyBorder="1"/>
    <xf numFmtId="0" fontId="0" fillId="0" borderId="3" xfId="0" applyFill="1" applyBorder="1"/>
    <xf numFmtId="0" fontId="0" fillId="0" borderId="2" xfId="0" applyBorder="1"/>
    <xf numFmtId="0" fontId="0" fillId="0" borderId="4" xfId="0" applyBorder="1"/>
    <xf numFmtId="165" fontId="0" fillId="0" borderId="1" xfId="0" applyNumberFormat="1" applyBorder="1"/>
    <xf numFmtId="164" fontId="6" fillId="0" borderId="1" xfId="0" applyNumberFormat="1" applyFont="1" applyBorder="1"/>
    <xf numFmtId="164" fontId="0" fillId="0" borderId="1" xfId="0" applyNumberFormat="1" applyBorder="1"/>
    <xf numFmtId="1" fontId="0" fillId="0" borderId="1" xfId="0" applyNumberFormat="1" applyBorder="1"/>
    <xf numFmtId="2" fontId="0" fillId="0" borderId="1" xfId="0" applyNumberFormat="1" applyBorder="1"/>
    <xf numFmtId="0" fontId="2" fillId="0" borderId="1" xfId="0" applyFont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9" fillId="0" borderId="0" xfId="0" applyFont="1"/>
    <xf numFmtId="0" fontId="8" fillId="0" borderId="1" xfId="0" applyFont="1" applyBorder="1"/>
    <xf numFmtId="11" fontId="8" fillId="0" borderId="1" xfId="0" applyNumberFormat="1" applyFont="1" applyBorder="1"/>
    <xf numFmtId="0" fontId="8" fillId="0" borderId="12" xfId="0" applyFont="1" applyBorder="1"/>
    <xf numFmtId="0" fontId="8" fillId="0" borderId="14" xfId="0" applyFont="1" applyBorder="1"/>
    <xf numFmtId="11" fontId="8" fillId="0" borderId="14" xfId="0" applyNumberFormat="1" applyFont="1" applyBorder="1"/>
    <xf numFmtId="0" fontId="8" fillId="0" borderId="15" xfId="0" applyFont="1" applyBorder="1"/>
    <xf numFmtId="0" fontId="7" fillId="0" borderId="9" xfId="0" applyFont="1" applyBorder="1" applyAlignment="1">
      <alignment wrapText="1"/>
    </xf>
    <xf numFmtId="0" fontId="7" fillId="0" borderId="10" xfId="0" applyFont="1" applyBorder="1" applyAlignment="1">
      <alignment wrapText="1"/>
    </xf>
    <xf numFmtId="0" fontId="7" fillId="0" borderId="8" xfId="0" applyFont="1" applyBorder="1" applyAlignment="1">
      <alignment horizontal="center" wrapText="1"/>
    </xf>
    <xf numFmtId="0" fontId="7" fillId="0" borderId="11" xfId="0" applyFont="1" applyBorder="1" applyAlignment="1">
      <alignment horizontal="center"/>
    </xf>
    <xf numFmtId="9" fontId="7" fillId="0" borderId="11" xfId="0" applyNumberFormat="1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8EE3F-0F42-A44A-A63D-784CCDC3FCB9}">
  <dimension ref="B8:AH38"/>
  <sheetViews>
    <sheetView tabSelected="1" topLeftCell="R1" workbookViewId="0">
      <selection activeCell="T25" sqref="T25"/>
    </sheetView>
  </sheetViews>
  <sheetFormatPr baseColWidth="10" defaultRowHeight="16" x14ac:dyDescent="0.2"/>
  <cols>
    <col min="2" max="2" width="30" bestFit="1" customWidth="1"/>
    <col min="3" max="3" width="15.6640625" bestFit="1" customWidth="1"/>
    <col min="4" max="5" width="6.1640625" bestFit="1" customWidth="1"/>
    <col min="9" max="9" width="23.1640625" bestFit="1" customWidth="1"/>
    <col min="10" max="10" width="25.5" customWidth="1"/>
    <col min="11" max="11" width="58.83203125" bestFit="1" customWidth="1"/>
    <col min="12" max="12" width="12.6640625" bestFit="1" customWidth="1"/>
    <col min="13" max="14" width="11.6640625" bestFit="1" customWidth="1"/>
  </cols>
  <sheetData>
    <row r="8" spans="2:34" x14ac:dyDescent="0.2">
      <c r="B8" s="30" t="s">
        <v>7</v>
      </c>
      <c r="C8" s="35" t="s">
        <v>11</v>
      </c>
      <c r="D8" s="30">
        <v>3</v>
      </c>
      <c r="E8" s="30">
        <v>6</v>
      </c>
      <c r="F8" s="33">
        <v>8</v>
      </c>
      <c r="G8" s="34"/>
    </row>
    <row r="9" spans="2:34" x14ac:dyDescent="0.2">
      <c r="B9" s="30"/>
      <c r="C9" s="36"/>
      <c r="D9" s="30"/>
      <c r="E9" s="30"/>
      <c r="F9" s="4" t="s">
        <v>9</v>
      </c>
      <c r="G9" s="4" t="s">
        <v>10</v>
      </c>
    </row>
    <row r="10" spans="2:34" x14ac:dyDescent="0.2">
      <c r="B10" s="3" t="s">
        <v>6</v>
      </c>
      <c r="C10" s="36"/>
      <c r="D10" s="1">
        <v>0.93</v>
      </c>
      <c r="E10" s="1">
        <v>1.4</v>
      </c>
      <c r="F10" s="1">
        <v>2.69</v>
      </c>
      <c r="G10" s="1">
        <v>3.28</v>
      </c>
    </row>
    <row r="11" spans="2:34" x14ac:dyDescent="0.2">
      <c r="B11" s="3" t="s">
        <v>5</v>
      </c>
      <c r="C11" s="37"/>
      <c r="D11" s="1">
        <v>-0.15</v>
      </c>
      <c r="E11" s="1">
        <v>0.16</v>
      </c>
      <c r="F11" s="1">
        <v>-2.4</v>
      </c>
      <c r="G11" s="1">
        <v>2.98</v>
      </c>
      <c r="J11" s="21" t="s">
        <v>12</v>
      </c>
      <c r="K11" s="21"/>
      <c r="L11" s="21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2:34" ht="19" x14ac:dyDescent="0.25">
      <c r="B12" s="23" t="s">
        <v>27</v>
      </c>
      <c r="C12" s="1" t="s">
        <v>2</v>
      </c>
      <c r="D12" s="1">
        <v>0.02</v>
      </c>
      <c r="E12" s="1">
        <v>3.5999999999999997E-2</v>
      </c>
      <c r="F12" s="26"/>
      <c r="G12" s="27"/>
      <c r="J12" s="9" t="s">
        <v>13</v>
      </c>
      <c r="K12" s="10" t="s">
        <v>14</v>
      </c>
      <c r="L12" s="10" t="s">
        <v>15</v>
      </c>
      <c r="S12" s="39"/>
    </row>
    <row r="13" spans="2:34" ht="19" thickBot="1" x14ac:dyDescent="0.25">
      <c r="B13" s="23"/>
      <c r="C13" s="1" t="s">
        <v>1</v>
      </c>
      <c r="D13" s="1">
        <v>0.04</v>
      </c>
      <c r="E13" s="1">
        <v>3.7999999999999999E-2</v>
      </c>
      <c r="F13" s="26"/>
      <c r="G13" s="27"/>
      <c r="J13" s="7" t="s">
        <v>16</v>
      </c>
      <c r="K13" s="1" t="s">
        <v>50</v>
      </c>
      <c r="L13" s="1">
        <v>3.7999999999999999E-2</v>
      </c>
      <c r="S13" s="40"/>
    </row>
    <row r="14" spans="2:34" ht="68" x14ac:dyDescent="0.2">
      <c r="B14" s="23"/>
      <c r="C14" s="1" t="s">
        <v>0</v>
      </c>
      <c r="D14" s="2">
        <v>3.7999999999999999E-2</v>
      </c>
      <c r="E14" s="2">
        <v>3.7999999999999999E-2</v>
      </c>
      <c r="F14" s="28">
        <v>3.7999999999999999E-2</v>
      </c>
      <c r="G14" s="29"/>
      <c r="I14" s="5"/>
      <c r="J14" s="7" t="s">
        <v>18</v>
      </c>
      <c r="K14" s="1" t="s">
        <v>19</v>
      </c>
      <c r="L14" s="1">
        <v>21</v>
      </c>
      <c r="S14" s="49"/>
      <c r="T14" s="47" t="s">
        <v>58</v>
      </c>
      <c r="U14" s="47" t="s">
        <v>59</v>
      </c>
      <c r="V14" s="47" t="s">
        <v>60</v>
      </c>
      <c r="W14" s="47" t="s">
        <v>61</v>
      </c>
      <c r="X14" s="47" t="s">
        <v>62</v>
      </c>
      <c r="Y14" s="47" t="s">
        <v>63</v>
      </c>
      <c r="Z14" s="47" t="s">
        <v>64</v>
      </c>
      <c r="AA14" s="47" t="s">
        <v>65</v>
      </c>
      <c r="AB14" s="47" t="s">
        <v>66</v>
      </c>
      <c r="AC14" s="47" t="s">
        <v>67</v>
      </c>
      <c r="AD14" s="47" t="s">
        <v>68</v>
      </c>
      <c r="AE14" s="47" t="s">
        <v>69</v>
      </c>
      <c r="AF14" s="47" t="s">
        <v>70</v>
      </c>
      <c r="AG14" s="47" t="s">
        <v>71</v>
      </c>
      <c r="AH14" s="48" t="s">
        <v>72</v>
      </c>
    </row>
    <row r="15" spans="2:34" x14ac:dyDescent="0.2">
      <c r="B15" s="23" t="s">
        <v>17</v>
      </c>
      <c r="C15" s="1" t="s">
        <v>2</v>
      </c>
      <c r="D15" s="1">
        <v>1</v>
      </c>
      <c r="E15" s="1">
        <v>13</v>
      </c>
      <c r="F15" s="28"/>
      <c r="G15" s="29"/>
      <c r="I15" s="6"/>
      <c r="J15" s="8" t="s">
        <v>28</v>
      </c>
      <c r="K15" s="1" t="s">
        <v>20</v>
      </c>
      <c r="L15" s="1">
        <v>0.02</v>
      </c>
      <c r="S15" s="50" t="s">
        <v>73</v>
      </c>
      <c r="T15" s="41">
        <v>900</v>
      </c>
      <c r="U15" s="41">
        <v>900</v>
      </c>
      <c r="V15" s="42">
        <v>900</v>
      </c>
      <c r="W15" s="41">
        <v>900</v>
      </c>
      <c r="X15" s="41">
        <v>900</v>
      </c>
      <c r="Y15" s="41">
        <v>900</v>
      </c>
      <c r="Z15" s="41">
        <v>900</v>
      </c>
      <c r="AA15" s="41">
        <v>900</v>
      </c>
      <c r="AB15" s="42">
        <v>900</v>
      </c>
      <c r="AC15" s="41">
        <v>900</v>
      </c>
      <c r="AD15" s="41">
        <v>900</v>
      </c>
      <c r="AE15" s="41">
        <v>900</v>
      </c>
      <c r="AF15" s="41">
        <v>900</v>
      </c>
      <c r="AG15" s="41">
        <v>900</v>
      </c>
      <c r="AH15" s="43">
        <v>900</v>
      </c>
    </row>
    <row r="16" spans="2:34" x14ac:dyDescent="0.2">
      <c r="B16" s="23"/>
      <c r="C16" s="1" t="s">
        <v>1</v>
      </c>
      <c r="D16" s="1">
        <v>25</v>
      </c>
      <c r="E16" s="1">
        <v>23</v>
      </c>
      <c r="F16" s="28"/>
      <c r="G16" s="29"/>
      <c r="I16" s="6"/>
      <c r="J16" s="8" t="s">
        <v>34</v>
      </c>
      <c r="K16" s="1" t="s">
        <v>21</v>
      </c>
      <c r="L16" s="1">
        <v>0.04</v>
      </c>
      <c r="S16" s="50" t="s">
        <v>74</v>
      </c>
      <c r="T16" s="41">
        <v>0.75649999999999995</v>
      </c>
      <c r="U16" s="41">
        <v>21</v>
      </c>
      <c r="V16" s="42">
        <v>3.7999999999999999E-2</v>
      </c>
      <c r="W16" s="41">
        <v>6.4000000000000001E-2</v>
      </c>
      <c r="X16" s="41">
        <v>2.8799999999999999E-2</v>
      </c>
      <c r="Y16" s="41">
        <v>8.6800000000000002E-2</v>
      </c>
      <c r="Z16" s="41">
        <v>3.1399999999999997E-2</v>
      </c>
      <c r="AA16" s="41">
        <v>5.8400000000000001E-2</v>
      </c>
      <c r="AB16" s="42">
        <v>3.0000000000000001E-3</v>
      </c>
      <c r="AC16" s="41">
        <v>-2.3476430000000001</v>
      </c>
      <c r="AD16" s="41">
        <v>2.8785419999999999</v>
      </c>
      <c r="AE16" s="41">
        <v>3.1426440000000002</v>
      </c>
      <c r="AF16" s="41">
        <v>3.4944989999999998</v>
      </c>
      <c r="AG16" s="41">
        <v>2.9658319999999998</v>
      </c>
      <c r="AH16" s="43">
        <v>2.6130930000000001</v>
      </c>
    </row>
    <row r="17" spans="2:34" x14ac:dyDescent="0.2">
      <c r="B17" s="23"/>
      <c r="C17" s="1" t="s">
        <v>0</v>
      </c>
      <c r="D17" s="2">
        <v>21</v>
      </c>
      <c r="E17" s="2">
        <v>21</v>
      </c>
      <c r="F17" s="28">
        <v>21</v>
      </c>
      <c r="G17" s="29"/>
      <c r="I17" s="5"/>
      <c r="J17" s="8" t="s">
        <v>29</v>
      </c>
      <c r="K17" s="1" t="s">
        <v>30</v>
      </c>
      <c r="L17" s="1">
        <v>0.75</v>
      </c>
      <c r="S17" s="50" t="s">
        <v>75</v>
      </c>
      <c r="T17" s="41">
        <v>1.6825E-2</v>
      </c>
      <c r="U17" s="41">
        <v>0</v>
      </c>
      <c r="V17" s="42">
        <v>1.3885499999999999E-17</v>
      </c>
      <c r="W17" s="41">
        <v>1.2917E-2</v>
      </c>
      <c r="X17" s="41">
        <v>1.1433E-2</v>
      </c>
      <c r="Y17" s="41">
        <v>2.8046999999999999E-2</v>
      </c>
      <c r="Z17" s="41">
        <v>2.2685E-2</v>
      </c>
      <c r="AA17" s="41">
        <v>3.4216000000000003E-2</v>
      </c>
      <c r="AB17" s="42">
        <v>9.5462839999999999E-18</v>
      </c>
      <c r="AC17" s="41">
        <v>0.38148100000000001</v>
      </c>
      <c r="AD17" s="41">
        <v>0.22617200000000001</v>
      </c>
      <c r="AE17" s="41">
        <v>0.31095099999999998</v>
      </c>
      <c r="AF17" s="41">
        <v>0.25650299999999998</v>
      </c>
      <c r="AG17" s="41">
        <v>4.6342000000000001E-2</v>
      </c>
      <c r="AH17" s="43">
        <v>0.28937299999999999</v>
      </c>
    </row>
    <row r="18" spans="2:34" x14ac:dyDescent="0.2">
      <c r="B18" s="23" t="s">
        <v>4</v>
      </c>
      <c r="C18" s="1" t="s">
        <v>2</v>
      </c>
      <c r="D18" s="1">
        <v>0.02</v>
      </c>
      <c r="E18" s="1">
        <v>0.02</v>
      </c>
      <c r="F18" s="31">
        <f>E18</f>
        <v>0.02</v>
      </c>
      <c r="G18" s="32"/>
      <c r="I18" s="6"/>
      <c r="J18" s="8" t="s">
        <v>3</v>
      </c>
      <c r="K18" s="1" t="s">
        <v>22</v>
      </c>
      <c r="L18" s="1">
        <v>3.0000000000000001E-3</v>
      </c>
      <c r="S18" s="50" t="s">
        <v>76</v>
      </c>
      <c r="T18" s="41">
        <v>0.75</v>
      </c>
      <c r="U18" s="41">
        <v>21</v>
      </c>
      <c r="V18" s="42">
        <v>3.7999999999999999E-2</v>
      </c>
      <c r="W18" s="41">
        <v>4.3999999999999997E-2</v>
      </c>
      <c r="X18" s="41">
        <v>0.02</v>
      </c>
      <c r="Y18" s="41">
        <v>0.04</v>
      </c>
      <c r="Z18" s="41">
        <v>0.01</v>
      </c>
      <c r="AA18" s="41">
        <v>0.01</v>
      </c>
      <c r="AB18" s="42">
        <v>3.0000000000000001E-3</v>
      </c>
      <c r="AC18" s="41">
        <v>-3.243099</v>
      </c>
      <c r="AD18" s="41">
        <v>2.49925</v>
      </c>
      <c r="AE18" s="41">
        <v>2.3386279999999999</v>
      </c>
      <c r="AF18" s="41">
        <v>2.7391290000000001</v>
      </c>
      <c r="AG18" s="41">
        <v>2.8404940000000001</v>
      </c>
      <c r="AH18" s="43">
        <v>2.098414</v>
      </c>
    </row>
    <row r="19" spans="2:34" x14ac:dyDescent="0.2">
      <c r="B19" s="23"/>
      <c r="C19" s="1" t="s">
        <v>1</v>
      </c>
      <c r="D19" s="1">
        <v>0.2</v>
      </c>
      <c r="E19" s="1">
        <v>0.12</v>
      </c>
      <c r="F19" s="31">
        <f>E19</f>
        <v>0.12</v>
      </c>
      <c r="G19" s="32"/>
      <c r="I19" s="6"/>
      <c r="J19" s="8" t="s">
        <v>23</v>
      </c>
      <c r="K19" s="1" t="s">
        <v>31</v>
      </c>
      <c r="L19" s="1">
        <v>0.03</v>
      </c>
      <c r="S19" s="51">
        <v>0.25</v>
      </c>
      <c r="T19" s="41">
        <v>0.75</v>
      </c>
      <c r="U19" s="41">
        <v>21</v>
      </c>
      <c r="V19" s="42">
        <v>3.7999999999999999E-2</v>
      </c>
      <c r="W19" s="41">
        <v>5.3999999999999999E-2</v>
      </c>
      <c r="X19" s="41">
        <v>0.02</v>
      </c>
      <c r="Y19" s="41">
        <v>0.06</v>
      </c>
      <c r="Z19" s="41">
        <v>0.01</v>
      </c>
      <c r="AA19" s="41">
        <v>0.03</v>
      </c>
      <c r="AB19" s="42">
        <v>3.0000000000000001E-3</v>
      </c>
      <c r="AC19" s="41">
        <v>-2.596282</v>
      </c>
      <c r="AD19" s="41">
        <v>2.7157209999999998</v>
      </c>
      <c r="AE19" s="41">
        <v>2.9429720000000001</v>
      </c>
      <c r="AF19" s="41">
        <v>3.4052760000000002</v>
      </c>
      <c r="AG19" s="41">
        <v>2.932877</v>
      </c>
      <c r="AH19" s="43">
        <v>2.420534</v>
      </c>
    </row>
    <row r="20" spans="2:34" x14ac:dyDescent="0.2">
      <c r="B20" s="23"/>
      <c r="C20" s="1" t="s">
        <v>0</v>
      </c>
      <c r="D20" s="2">
        <v>0.02</v>
      </c>
      <c r="E20" s="2">
        <v>0.04</v>
      </c>
      <c r="F20" s="28">
        <v>0.02</v>
      </c>
      <c r="G20" s="29"/>
      <c r="I20" s="5"/>
      <c r="J20" s="8" t="s">
        <v>33</v>
      </c>
      <c r="K20" s="1" t="s">
        <v>32</v>
      </c>
      <c r="L20" s="1">
        <v>0.11</v>
      </c>
      <c r="S20" s="51">
        <v>0.5</v>
      </c>
      <c r="T20" s="41">
        <v>0.75</v>
      </c>
      <c r="U20" s="41">
        <v>21</v>
      </c>
      <c r="V20" s="42">
        <v>3.7999999999999999E-2</v>
      </c>
      <c r="W20" s="41">
        <v>6.4000000000000001E-2</v>
      </c>
      <c r="X20" s="41">
        <v>0.02</v>
      </c>
      <c r="Y20" s="41">
        <v>0.1</v>
      </c>
      <c r="Z20" s="41">
        <v>0.03</v>
      </c>
      <c r="AA20" s="41">
        <v>0.05</v>
      </c>
      <c r="AB20" s="42">
        <v>3.0000000000000001E-3</v>
      </c>
      <c r="AC20" s="41">
        <v>-2.3552300000000002</v>
      </c>
      <c r="AD20" s="41">
        <v>2.832427</v>
      </c>
      <c r="AE20" s="41">
        <v>3.1422650000000001</v>
      </c>
      <c r="AF20" s="41">
        <v>3.5238960000000001</v>
      </c>
      <c r="AG20" s="41">
        <v>2.9676710000000002</v>
      </c>
      <c r="AH20" s="43">
        <v>2.5897139999999998</v>
      </c>
    </row>
    <row r="21" spans="2:34" x14ac:dyDescent="0.2">
      <c r="B21" s="23" t="s">
        <v>24</v>
      </c>
      <c r="C21" s="1" t="s">
        <v>2</v>
      </c>
      <c r="D21" s="1">
        <v>0.02</v>
      </c>
      <c r="E21" s="1">
        <v>0.02</v>
      </c>
      <c r="F21" s="31">
        <f>E21</f>
        <v>0.02</v>
      </c>
      <c r="G21" s="32"/>
      <c r="I21" s="1"/>
      <c r="J21" s="11" t="s">
        <v>49</v>
      </c>
      <c r="K21" s="1" t="s">
        <v>51</v>
      </c>
      <c r="L21" s="12">
        <v>4.3999999999999997E-2</v>
      </c>
      <c r="S21" s="51">
        <v>0.75</v>
      </c>
      <c r="T21" s="41">
        <v>0.75</v>
      </c>
      <c r="U21" s="41">
        <v>21</v>
      </c>
      <c r="V21" s="42">
        <v>3.7999999999999999E-2</v>
      </c>
      <c r="W21" s="41">
        <v>7.3999999999999996E-2</v>
      </c>
      <c r="X21" s="41">
        <v>0.04</v>
      </c>
      <c r="Y21" s="41">
        <v>0.12</v>
      </c>
      <c r="Z21" s="41">
        <v>0.05</v>
      </c>
      <c r="AA21" s="41">
        <v>0.09</v>
      </c>
      <c r="AB21" s="42">
        <v>3.0000000000000001E-3</v>
      </c>
      <c r="AC21" s="41">
        <v>-2.0710090000000001</v>
      </c>
      <c r="AD21" s="41">
        <v>2.9527079999999999</v>
      </c>
      <c r="AE21" s="41">
        <v>3.3699349999999999</v>
      </c>
      <c r="AF21" s="41">
        <v>3.6443669999999999</v>
      </c>
      <c r="AG21" s="41">
        <v>3.001109</v>
      </c>
      <c r="AH21" s="43">
        <v>2.7602340000000001</v>
      </c>
    </row>
    <row r="22" spans="2:34" ht="17" thickBot="1" x14ac:dyDescent="0.25">
      <c r="B22" s="23"/>
      <c r="C22" s="1" t="s">
        <v>1</v>
      </c>
      <c r="D22" s="1">
        <v>0.2</v>
      </c>
      <c r="E22" s="1">
        <v>0.12</v>
      </c>
      <c r="F22" s="31">
        <f>E22</f>
        <v>0.12</v>
      </c>
      <c r="G22" s="32"/>
      <c r="I22" s="1"/>
      <c r="J22" s="11" t="s">
        <v>53</v>
      </c>
      <c r="L22" s="12">
        <v>2.69</v>
      </c>
      <c r="S22" s="52" t="s">
        <v>77</v>
      </c>
      <c r="T22" s="44">
        <v>0.8</v>
      </c>
      <c r="U22" s="44">
        <v>21</v>
      </c>
      <c r="V22" s="45">
        <v>3.7999999999999999E-2</v>
      </c>
      <c r="W22" s="44">
        <v>8.4000000000000005E-2</v>
      </c>
      <c r="X22" s="44">
        <v>0.06</v>
      </c>
      <c r="Y22" s="44">
        <v>0.12</v>
      </c>
      <c r="Z22" s="44">
        <v>0.11</v>
      </c>
      <c r="AA22" s="44">
        <v>0.11</v>
      </c>
      <c r="AB22" s="45">
        <v>3.0000000000000001E-3</v>
      </c>
      <c r="AC22" s="44">
        <v>-1.539568</v>
      </c>
      <c r="AD22" s="44">
        <v>3.4888629999999998</v>
      </c>
      <c r="AE22" s="44">
        <v>3.861246</v>
      </c>
      <c r="AF22" s="44">
        <v>4.0451499999999996</v>
      </c>
      <c r="AG22" s="44">
        <v>3.0600890000000001</v>
      </c>
      <c r="AH22" s="46">
        <v>3.3448500000000001</v>
      </c>
    </row>
    <row r="23" spans="2:34" x14ac:dyDescent="0.2">
      <c r="B23" s="23"/>
      <c r="C23" s="1" t="s">
        <v>0</v>
      </c>
      <c r="D23" s="2">
        <v>0.04</v>
      </c>
      <c r="E23" s="2">
        <v>0.06</v>
      </c>
      <c r="F23" s="28">
        <v>0.04</v>
      </c>
      <c r="G23" s="29"/>
      <c r="I23" s="2"/>
      <c r="J23" s="11" t="s">
        <v>54</v>
      </c>
      <c r="L23" s="12">
        <v>-2.4</v>
      </c>
    </row>
    <row r="24" spans="2:34" x14ac:dyDescent="0.2">
      <c r="B24" s="23" t="s">
        <v>8</v>
      </c>
      <c r="C24" s="1" t="s">
        <v>2</v>
      </c>
      <c r="D24" s="1"/>
      <c r="E24" s="1">
        <v>0.7</v>
      </c>
      <c r="F24" s="26">
        <v>0.7</v>
      </c>
      <c r="G24" s="27"/>
      <c r="I24" s="1"/>
      <c r="J24" s="11" t="s">
        <v>55</v>
      </c>
      <c r="L24" s="12">
        <v>3.28</v>
      </c>
    </row>
    <row r="25" spans="2:34" x14ac:dyDescent="0.2">
      <c r="B25" s="23"/>
      <c r="C25" s="1" t="s">
        <v>1</v>
      </c>
      <c r="D25" s="1"/>
      <c r="E25" s="1">
        <v>0.8</v>
      </c>
      <c r="F25" s="26">
        <v>0.8</v>
      </c>
      <c r="G25" s="27"/>
      <c r="I25" s="13"/>
      <c r="J25" s="11" t="s">
        <v>56</v>
      </c>
      <c r="L25" s="12">
        <v>2.98</v>
      </c>
    </row>
    <row r="26" spans="2:34" x14ac:dyDescent="0.2">
      <c r="B26" s="23"/>
      <c r="C26" s="1" t="s">
        <v>0</v>
      </c>
      <c r="D26" s="1"/>
      <c r="E26" s="2">
        <v>0.75</v>
      </c>
      <c r="F26" s="28">
        <v>0.75</v>
      </c>
      <c r="G26" s="29"/>
      <c r="I26" s="22" t="s">
        <v>52</v>
      </c>
      <c r="J26" s="22"/>
      <c r="K26" s="20" t="s">
        <v>41</v>
      </c>
      <c r="L26" s="20" t="s">
        <v>38</v>
      </c>
      <c r="M26" s="20" t="s">
        <v>39</v>
      </c>
      <c r="N26" s="20" t="s">
        <v>40</v>
      </c>
    </row>
    <row r="27" spans="2:34" x14ac:dyDescent="0.2">
      <c r="B27" s="23" t="s">
        <v>3</v>
      </c>
      <c r="C27" s="1" t="s">
        <v>2</v>
      </c>
      <c r="D27" s="1"/>
      <c r="E27" s="1"/>
      <c r="F27" s="26">
        <v>3.0000000000000001E-3</v>
      </c>
      <c r="G27" s="27"/>
      <c r="I27" s="22"/>
      <c r="J27" s="22"/>
      <c r="K27" s="20" t="s">
        <v>42</v>
      </c>
      <c r="L27" s="20" t="s">
        <v>35</v>
      </c>
      <c r="M27" s="20" t="s">
        <v>36</v>
      </c>
      <c r="N27" s="20" t="s">
        <v>37</v>
      </c>
    </row>
    <row r="28" spans="2:34" ht="18" x14ac:dyDescent="0.2">
      <c r="B28" s="23"/>
      <c r="C28" s="1" t="s">
        <v>1</v>
      </c>
      <c r="D28" s="1"/>
      <c r="E28" s="1"/>
      <c r="F28" s="26">
        <v>4.0000000000000001E-3</v>
      </c>
      <c r="G28" s="27"/>
      <c r="I28" s="23" t="s">
        <v>44</v>
      </c>
      <c r="J28" s="1" t="s">
        <v>43</v>
      </c>
      <c r="K28" s="15">
        <f>5.678*L28</f>
        <v>1.99990516</v>
      </c>
      <c r="L28" s="16">
        <f>0.17611*2</f>
        <v>0.35221999999999998</v>
      </c>
      <c r="M28" s="17">
        <f>1/L28</f>
        <v>2.8391346317642383</v>
      </c>
      <c r="N28" s="17">
        <f>M28*0.019</f>
        <v>5.3943558003520527E-2</v>
      </c>
    </row>
    <row r="29" spans="2:34" x14ac:dyDescent="0.2">
      <c r="B29" s="23"/>
      <c r="C29" s="1" t="s">
        <v>0</v>
      </c>
      <c r="D29" s="1"/>
      <c r="E29" s="1"/>
      <c r="F29" s="28">
        <v>3.0000000000000001E-3</v>
      </c>
      <c r="G29" s="29"/>
      <c r="I29" s="23"/>
      <c r="J29" s="1" t="s">
        <v>47</v>
      </c>
      <c r="K29" s="15">
        <f t="shared" ref="K29" si="0">5.678*L29</f>
        <v>1.47628</v>
      </c>
      <c r="L29" s="17">
        <v>0.26</v>
      </c>
      <c r="M29" s="17">
        <f>1/L29</f>
        <v>3.8461538461538458</v>
      </c>
      <c r="N29" s="17">
        <f>M29*0.019</f>
        <v>7.3076923076923067E-2</v>
      </c>
    </row>
    <row r="30" spans="2:34" x14ac:dyDescent="0.2">
      <c r="B30" s="23" t="s">
        <v>25</v>
      </c>
      <c r="C30" s="1" t="s">
        <v>2</v>
      </c>
      <c r="D30" s="1"/>
      <c r="E30" s="1"/>
      <c r="F30" s="26">
        <v>0.01</v>
      </c>
      <c r="G30" s="27"/>
      <c r="I30" s="23"/>
      <c r="J30" s="1" t="s">
        <v>48</v>
      </c>
      <c r="K30" s="15">
        <f>5.678*L30</f>
        <v>2.4518636363636364</v>
      </c>
      <c r="L30" s="17">
        <f>1/M30</f>
        <v>0.43181818181818182</v>
      </c>
      <c r="M30" s="17">
        <f>N30/0.019</f>
        <v>2.3157894736842106</v>
      </c>
      <c r="N30" s="17">
        <v>4.3999999999999997E-2</v>
      </c>
    </row>
    <row r="31" spans="2:34" x14ac:dyDescent="0.2">
      <c r="B31" s="23"/>
      <c r="C31" s="1" t="s">
        <v>1</v>
      </c>
      <c r="D31" s="1"/>
      <c r="E31" s="1"/>
      <c r="F31" s="26">
        <v>0.11</v>
      </c>
      <c r="G31" s="27"/>
      <c r="I31" s="23" t="s">
        <v>45</v>
      </c>
      <c r="J31" s="1" t="s">
        <v>43</v>
      </c>
      <c r="K31" s="18">
        <f>5.678*L31</f>
        <v>29.88421052631579</v>
      </c>
      <c r="L31" s="17">
        <f>1/M31</f>
        <v>5.2631578947368425</v>
      </c>
      <c r="M31" s="1">
        <f>N31/0.1</f>
        <v>0.18999999999999997</v>
      </c>
      <c r="N31" s="1">
        <v>1.9E-2</v>
      </c>
    </row>
    <row r="32" spans="2:34" x14ac:dyDescent="0.2">
      <c r="B32" s="23"/>
      <c r="C32" s="1" t="s">
        <v>0</v>
      </c>
      <c r="D32" s="1"/>
      <c r="E32" s="1"/>
      <c r="F32" s="28">
        <v>0.03</v>
      </c>
      <c r="G32" s="29"/>
      <c r="I32" s="23"/>
      <c r="J32" s="1" t="s">
        <v>46</v>
      </c>
      <c r="K32" s="18">
        <f>5.678*L32</f>
        <v>16.182300000000001</v>
      </c>
      <c r="L32" s="17">
        <v>2.85</v>
      </c>
      <c r="M32" s="19">
        <f>1/L32</f>
        <v>0.35087719298245612</v>
      </c>
      <c r="N32" s="17">
        <f>M32*0.1</f>
        <v>3.5087719298245612E-2</v>
      </c>
    </row>
    <row r="33" spans="2:14" x14ac:dyDescent="0.2">
      <c r="B33" s="23" t="s">
        <v>26</v>
      </c>
      <c r="C33" s="1" t="s">
        <v>2</v>
      </c>
      <c r="D33" s="1"/>
      <c r="E33" s="1"/>
      <c r="F33" s="26">
        <v>0.01</v>
      </c>
      <c r="G33" s="27"/>
      <c r="I33" s="23"/>
      <c r="J33" s="1" t="s">
        <v>48</v>
      </c>
      <c r="K33" s="18">
        <f>5.678*L33</f>
        <v>14.942105263157895</v>
      </c>
      <c r="L33" s="17">
        <f>1/M33</f>
        <v>2.6315789473684212</v>
      </c>
      <c r="M33" s="1">
        <f>N33/0.1</f>
        <v>0.37999999999999995</v>
      </c>
      <c r="N33" s="1">
        <v>3.7999999999999999E-2</v>
      </c>
    </row>
    <row r="34" spans="2:14" x14ac:dyDescent="0.2">
      <c r="B34" s="23"/>
      <c r="C34" s="1" t="s">
        <v>1</v>
      </c>
      <c r="D34" s="1"/>
      <c r="E34" s="1"/>
      <c r="F34" s="26">
        <v>0.11</v>
      </c>
      <c r="G34" s="27"/>
      <c r="I34" s="14"/>
    </row>
    <row r="35" spans="2:14" x14ac:dyDescent="0.2">
      <c r="B35" s="23"/>
      <c r="C35" s="1" t="s">
        <v>0</v>
      </c>
      <c r="D35" s="1"/>
      <c r="E35" s="1"/>
      <c r="F35" s="28">
        <v>0.11</v>
      </c>
      <c r="G35" s="29"/>
      <c r="I35" s="2"/>
    </row>
    <row r="36" spans="2:14" x14ac:dyDescent="0.2">
      <c r="B36" s="24" t="s">
        <v>57</v>
      </c>
      <c r="C36" s="1" t="s">
        <v>2</v>
      </c>
      <c r="D36" s="1"/>
      <c r="E36" s="1"/>
      <c r="F36" s="26">
        <v>4.3999999999999997E-2</v>
      </c>
      <c r="G36" s="27"/>
    </row>
    <row r="37" spans="2:14" x14ac:dyDescent="0.2">
      <c r="B37" s="25"/>
      <c r="C37" s="1" t="s">
        <v>1</v>
      </c>
      <c r="D37" s="1"/>
      <c r="E37" s="1"/>
      <c r="F37" s="26">
        <v>8.4000000000000005E-2</v>
      </c>
      <c r="G37" s="27"/>
    </row>
    <row r="38" spans="2:14" x14ac:dyDescent="0.2">
      <c r="B38" s="25"/>
      <c r="C38" s="1" t="s">
        <v>0</v>
      </c>
      <c r="D38" s="1"/>
      <c r="E38" s="1"/>
      <c r="F38" s="28">
        <v>4.3999999999999997E-2</v>
      </c>
      <c r="G38" s="29"/>
    </row>
  </sheetData>
  <mergeCells count="45">
    <mergeCell ref="F28:G28"/>
    <mergeCell ref="F17:G17"/>
    <mergeCell ref="F21:G21"/>
    <mergeCell ref="F22:G22"/>
    <mergeCell ref="F35:G35"/>
    <mergeCell ref="F8:G8"/>
    <mergeCell ref="C8:C11"/>
    <mergeCell ref="F29:G29"/>
    <mergeCell ref="F30:G30"/>
    <mergeCell ref="F31:G31"/>
    <mergeCell ref="F32:G32"/>
    <mergeCell ref="F33:G33"/>
    <mergeCell ref="F34:G34"/>
    <mergeCell ref="F23:G23"/>
    <mergeCell ref="F24:G24"/>
    <mergeCell ref="F25:G25"/>
    <mergeCell ref="F26:G26"/>
    <mergeCell ref="F27:G27"/>
    <mergeCell ref="F15:G15"/>
    <mergeCell ref="F16:G16"/>
    <mergeCell ref="F18:G18"/>
    <mergeCell ref="F19:G19"/>
    <mergeCell ref="F20:G20"/>
    <mergeCell ref="D8:D9"/>
    <mergeCell ref="E8:E9"/>
    <mergeCell ref="B12:B14"/>
    <mergeCell ref="B15:B17"/>
    <mergeCell ref="B18:B20"/>
    <mergeCell ref="B8:B9"/>
    <mergeCell ref="J11:L11"/>
    <mergeCell ref="I26:J27"/>
    <mergeCell ref="I28:I30"/>
    <mergeCell ref="I31:I33"/>
    <mergeCell ref="B36:B38"/>
    <mergeCell ref="F36:G36"/>
    <mergeCell ref="F37:G37"/>
    <mergeCell ref="F38:G38"/>
    <mergeCell ref="B24:B26"/>
    <mergeCell ref="B27:B29"/>
    <mergeCell ref="B30:B32"/>
    <mergeCell ref="B33:B35"/>
    <mergeCell ref="B21:B23"/>
    <mergeCell ref="F12:G12"/>
    <mergeCell ref="F13:G13"/>
    <mergeCell ref="F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2021-01-21T17:28:30Z</dcterms:created>
  <dcterms:modified xsi:type="dcterms:W3CDTF">2021-04-19T02:22:06Z</dcterms:modified>
</cp:coreProperties>
</file>