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orawittepsan/Documents/GitHub/Adjacency-and-Distance-Matrix-of-Thailand/data_gen/"/>
    </mc:Choice>
  </mc:AlternateContent>
  <xr:revisionPtr revIDLastSave="0" documentId="13_ncr:1_{96DACF83-FCF0-BB4F-BCEE-F6CA6D8E2EFB}" xr6:coauthVersionLast="47" xr6:coauthVersionMax="47" xr10:uidLastSave="{00000000-0000-0000-0000-000000000000}"/>
  <bookViews>
    <workbookView xWindow="0" yWindow="500" windowWidth="27880" windowHeight="17500" activeTab="4" xr2:uid="{00000000-000D-0000-FFFF-FFFF00000000}"/>
  </bookViews>
  <sheets>
    <sheet name="Provinces" sheetId="1" r:id="rId1"/>
    <sheet name="Amper-Province" sheetId="2" r:id="rId2"/>
    <sheet name="AmperTh-Code-AmperEn" sheetId="3" r:id="rId3"/>
    <sheet name="Office Location" sheetId="4" r:id="rId4"/>
    <sheet name="Combin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SGtgYidTki8zn5OJ2KlrfQCKQUCw00TmmTWCuYjmI+8="/>
    </ext>
  </extLst>
</workbook>
</file>

<file path=xl/calcChain.xml><?xml version="1.0" encoding="utf-8"?>
<calcChain xmlns="http://schemas.openxmlformats.org/spreadsheetml/2006/main">
  <c r="F23" i="4" l="1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/>
  <c r="F383" i="4" a="1"/>
  <c r="F383" i="4" s="1"/>
  <c r="F384" i="4" a="1"/>
  <c r="F384" i="4" s="1"/>
  <c r="F385" i="4" a="1"/>
  <c r="F385" i="4" s="1"/>
  <c r="F386" i="4" a="1"/>
  <c r="F386" i="4"/>
  <c r="F387" i="4" a="1"/>
  <c r="F387" i="4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/>
  <c r="F399" i="4" a="1"/>
  <c r="F399" i="4"/>
  <c r="F400" i="4" a="1"/>
  <c r="F400" i="4" s="1"/>
  <c r="F401" i="4" a="1"/>
  <c r="F401" i="4" s="1"/>
  <c r="F402" i="4" a="1"/>
  <c r="F402" i="4" s="1"/>
  <c r="F403" i="4" a="1"/>
  <c r="F403" i="4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/>
  <c r="F447" i="4" a="1"/>
  <c r="F447" i="4" s="1"/>
  <c r="F448" i="4" a="1"/>
  <c r="F448" i="4" s="1"/>
  <c r="F449" i="4" a="1"/>
  <c r="F449" i="4" s="1"/>
  <c r="F450" i="4" a="1"/>
  <c r="F450" i="4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/>
  <c r="F463" i="4" a="1"/>
  <c r="F463" i="4" s="1"/>
  <c r="F464" i="4" a="1"/>
  <c r="F464" i="4" s="1"/>
  <c r="F465" i="4" a="1"/>
  <c r="F465" i="4" s="1"/>
  <c r="F466" i="4" a="1"/>
  <c r="F466" i="4" s="1"/>
  <c r="F467" i="4" a="1"/>
  <c r="F467" i="4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 s="1"/>
  <c r="F498" i="4" a="1"/>
  <c r="F498" i="4" s="1"/>
  <c r="F499" i="4" a="1"/>
  <c r="F499" i="4" s="1"/>
  <c r="F500" i="4" a="1"/>
  <c r="F500" i="4" s="1"/>
  <c r="F501" i="4" a="1"/>
  <c r="F501" i="4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 s="1"/>
  <c r="F526" i="4" a="1"/>
  <c r="F526" i="4" s="1"/>
  <c r="F527" i="4" a="1"/>
  <c r="F527" i="4" s="1"/>
  <c r="F528" i="4" a="1"/>
  <c r="F528" i="4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F542" i="4" a="1"/>
  <c r="F542" i="4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 s="1"/>
  <c r="F549" i="4" a="1"/>
  <c r="F549" i="4" s="1"/>
  <c r="F550" i="4" a="1"/>
  <c r="F550" i="4" s="1"/>
  <c r="F551" i="4" a="1"/>
  <c r="F551" i="4"/>
  <c r="F552" i="4" a="1"/>
  <c r="F552" i="4" s="1"/>
  <c r="F553" i="4" a="1"/>
  <c r="F553" i="4" s="1"/>
  <c r="F554" i="4" a="1"/>
  <c r="F554" i="4" s="1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/>
  <c r="F561" i="4" a="1"/>
  <c r="F561" i="4" s="1"/>
  <c r="F562" i="4" a="1"/>
  <c r="F562" i="4" s="1"/>
  <c r="F563" i="4" a="1"/>
  <c r="F563" i="4" s="1"/>
  <c r="F564" i="4" a="1"/>
  <c r="F564" i="4" s="1"/>
  <c r="F565" i="4" a="1"/>
  <c r="F565" i="4" s="1"/>
  <c r="F566" i="4" a="1"/>
  <c r="F566" i="4" s="1"/>
  <c r="F567" i="4" a="1"/>
  <c r="F567" i="4" s="1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/>
  <c r="F575" i="4" a="1"/>
  <c r="F575" i="4" s="1"/>
  <c r="F576" i="4" a="1"/>
  <c r="F576" i="4" s="1"/>
  <c r="F577" i="4" a="1"/>
  <c r="F577" i="4" s="1"/>
  <c r="F578" i="4" a="1"/>
  <c r="F578" i="4" s="1"/>
  <c r="F579" i="4" a="1"/>
  <c r="F579" i="4" s="1"/>
  <c r="F580" i="4" a="1"/>
  <c r="F580" i="4" s="1"/>
  <c r="F581" i="4" a="1"/>
  <c r="F581" i="4" s="1"/>
  <c r="F582" i="4" a="1"/>
  <c r="F582" i="4" s="1"/>
  <c r="F583" i="4" a="1"/>
  <c r="F583" i="4"/>
  <c r="F584" i="4" a="1"/>
  <c r="F584" i="4" s="1"/>
  <c r="F585" i="4" a="1"/>
  <c r="F585" i="4" s="1"/>
  <c r="F586" i="4" a="1"/>
  <c r="F586" i="4"/>
  <c r="F587" i="4" a="1"/>
  <c r="F587" i="4" s="1"/>
  <c r="F588" i="4" a="1"/>
  <c r="F588" i="4" s="1"/>
  <c r="F589" i="4" a="1"/>
  <c r="F589" i="4" s="1"/>
  <c r="F590" i="4" a="1"/>
  <c r="F590" i="4" s="1"/>
  <c r="F591" i="4" a="1"/>
  <c r="F591" i="4" s="1"/>
  <c r="F592" i="4" a="1"/>
  <c r="F592" i="4"/>
  <c r="F593" i="4" a="1"/>
  <c r="F593" i="4" s="1"/>
  <c r="F594" i="4" a="1"/>
  <c r="F594" i="4" s="1"/>
  <c r="F595" i="4" a="1"/>
  <c r="F595" i="4"/>
  <c r="F596" i="4" a="1"/>
  <c r="F596" i="4" s="1"/>
  <c r="F597" i="4" a="1"/>
  <c r="F597" i="4" s="1"/>
  <c r="F598" i="4" a="1"/>
  <c r="F598" i="4" s="1"/>
  <c r="F599" i="4" a="1"/>
  <c r="F599" i="4" s="1"/>
  <c r="F600" i="4" a="1"/>
  <c r="F600" i="4" s="1"/>
  <c r="F601" i="4" a="1"/>
  <c r="F601" i="4" s="1"/>
  <c r="F602" i="4" a="1"/>
  <c r="F602" i="4" s="1"/>
  <c r="F603" i="4" a="1"/>
  <c r="F603" i="4" s="1"/>
  <c r="F604" i="4" a="1"/>
  <c r="F604" i="4"/>
  <c r="F605" i="4" a="1"/>
  <c r="F605" i="4" s="1"/>
  <c r="F606" i="4" a="1"/>
  <c r="F606" i="4" s="1"/>
  <c r="F607" i="4" a="1"/>
  <c r="F607" i="4" s="1"/>
  <c r="F608" i="4" a="1"/>
  <c r="F608" i="4" s="1"/>
  <c r="F609" i="4" a="1"/>
  <c r="F609" i="4" s="1"/>
  <c r="F610" i="4" a="1"/>
  <c r="F610" i="4"/>
  <c r="F611" i="4" a="1"/>
  <c r="F611" i="4" s="1"/>
  <c r="F612" i="4" a="1"/>
  <c r="F612" i="4" s="1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/>
  <c r="F619" i="4" a="1"/>
  <c r="F619" i="4"/>
  <c r="F620" i="4" a="1"/>
  <c r="F620" i="4" s="1"/>
  <c r="F621" i="4" a="1"/>
  <c r="F621" i="4" s="1"/>
  <c r="F622" i="4" a="1"/>
  <c r="F622" i="4" s="1"/>
  <c r="F623" i="4" a="1"/>
  <c r="F623" i="4" s="1"/>
  <c r="F624" i="4" a="1"/>
  <c r="F624" i="4" s="1"/>
  <c r="F625" i="4" a="1"/>
  <c r="F625" i="4" s="1"/>
  <c r="F626" i="4" a="1"/>
  <c r="F626" i="4" s="1"/>
  <c r="F627" i="4" a="1"/>
  <c r="F627" i="4"/>
  <c r="F628" i="4" a="1"/>
  <c r="F628" i="4"/>
  <c r="F629" i="4" a="1"/>
  <c r="F629" i="4" s="1"/>
  <c r="F630" i="4" a="1"/>
  <c r="F630" i="4" s="1"/>
  <c r="F631" i="4" a="1"/>
  <c r="F631" i="4" s="1"/>
  <c r="F632" i="4" a="1"/>
  <c r="F632" i="4" s="1"/>
  <c r="F633" i="4" a="1"/>
  <c r="F633" i="4" s="1"/>
  <c r="F634" i="4" a="1"/>
  <c r="F634" i="4" s="1"/>
  <c r="F635" i="4" a="1"/>
  <c r="F635" i="4" s="1"/>
  <c r="F636" i="4" a="1"/>
  <c r="F636" i="4"/>
  <c r="F637" i="4" a="1"/>
  <c r="F637" i="4" s="1"/>
  <c r="F638" i="4" a="1"/>
  <c r="F638" i="4" s="1"/>
  <c r="F639" i="4" a="1"/>
  <c r="F639" i="4" s="1"/>
  <c r="F640" i="4" a="1"/>
  <c r="F640" i="4" s="1"/>
  <c r="F641" i="4" a="1"/>
  <c r="F641" i="4" s="1"/>
  <c r="F642" i="4" a="1"/>
  <c r="F642" i="4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 s="1"/>
  <c r="F650" i="4" a="1"/>
  <c r="F650" i="4"/>
  <c r="F651" i="4" a="1"/>
  <c r="F651" i="4"/>
  <c r="F652" i="4" a="1"/>
  <c r="F652" i="4" s="1"/>
  <c r="F653" i="4" a="1"/>
  <c r="F653" i="4" s="1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/>
  <c r="F660" i="4" a="1"/>
  <c r="F660" i="4"/>
  <c r="F661" i="4" a="1"/>
  <c r="F661" i="4" s="1"/>
  <c r="F662" i="4" a="1"/>
  <c r="F662" i="4" s="1"/>
  <c r="F663" i="4" a="1"/>
  <c r="F663" i="4" s="1"/>
  <c r="F664" i="4" a="1"/>
  <c r="F664" i="4" s="1"/>
  <c r="F665" i="4" a="1"/>
  <c r="F665" i="4" s="1"/>
  <c r="F666" i="4" a="1"/>
  <c r="F666" i="4" s="1"/>
  <c r="F667" i="4" a="1"/>
  <c r="F667" i="4" s="1"/>
  <c r="F668" i="4" a="1"/>
  <c r="F668" i="4"/>
  <c r="F669" i="4" a="1"/>
  <c r="F669" i="4" s="1"/>
  <c r="F670" i="4" a="1"/>
  <c r="F670" i="4" s="1"/>
  <c r="F671" i="4" a="1"/>
  <c r="F671" i="4" s="1"/>
  <c r="F672" i="4" a="1"/>
  <c r="F672" i="4" s="1"/>
  <c r="F673" i="4" a="1"/>
  <c r="F673" i="4" s="1"/>
  <c r="F674" i="4" a="1"/>
  <c r="F674" i="4"/>
  <c r="F675" i="4" a="1"/>
  <c r="F675" i="4" s="1"/>
  <c r="F676" i="4" a="1"/>
  <c r="F676" i="4" s="1"/>
  <c r="F677" i="4" a="1"/>
  <c r="F677" i="4" s="1"/>
  <c r="F678" i="4" a="1"/>
  <c r="F678" i="4" s="1"/>
  <c r="F679" i="4" a="1"/>
  <c r="F679" i="4" s="1"/>
  <c r="F680" i="4" a="1"/>
  <c r="F680" i="4" s="1"/>
  <c r="F681" i="4" a="1"/>
  <c r="F681" i="4" s="1"/>
  <c r="F682" i="4" a="1"/>
  <c r="F682" i="4"/>
  <c r="F683" i="4" a="1"/>
  <c r="F683" i="4"/>
  <c r="F684" i="4" a="1"/>
  <c r="F684" i="4" s="1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 s="1"/>
  <c r="F693" i="4" a="1"/>
  <c r="F693" i="4" s="1"/>
  <c r="F694" i="4" a="1"/>
  <c r="F694" i="4" s="1"/>
  <c r="F695" i="4" a="1"/>
  <c r="F695" i="4" s="1"/>
  <c r="F696" i="4" a="1"/>
  <c r="F696" i="4" s="1"/>
  <c r="F697" i="4" a="1"/>
  <c r="F697" i="4" s="1"/>
  <c r="F698" i="4" a="1"/>
  <c r="F698" i="4" s="1"/>
  <c r="F699" i="4" a="1"/>
  <c r="F699" i="4" s="1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 s="1"/>
  <c r="F706" i="4" a="1"/>
  <c r="F706" i="4" s="1"/>
  <c r="F707" i="4" a="1"/>
  <c r="F707" i="4" s="1"/>
  <c r="F708" i="4" a="1"/>
  <c r="F708" i="4" s="1"/>
  <c r="F709" i="4" a="1"/>
  <c r="F709" i="4" s="1"/>
  <c r="F710" i="4" a="1"/>
  <c r="F710" i="4" s="1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 s="1"/>
  <c r="F720" i="4" a="1"/>
  <c r="F720" i="4" s="1"/>
  <c r="F721" i="4" a="1"/>
  <c r="F721" i="4" s="1"/>
  <c r="F722" i="4" a="1"/>
  <c r="F722" i="4" s="1"/>
  <c r="F723" i="4" a="1"/>
  <c r="F723" i="4" s="1"/>
  <c r="F724" i="4" a="1"/>
  <c r="F724" i="4" s="1"/>
  <c r="F725" i="4" a="1"/>
  <c r="F725" i="4" s="1"/>
  <c r="F726" i="4" a="1"/>
  <c r="F726" i="4" s="1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 s="1"/>
  <c r="F733" i="4" a="1"/>
  <c r="F733" i="4" s="1"/>
  <c r="F734" i="4" a="1"/>
  <c r="F734" i="4" s="1"/>
  <c r="F735" i="4" a="1"/>
  <c r="F735" i="4" s="1"/>
  <c r="F736" i="4" a="1"/>
  <c r="F736" i="4" s="1"/>
  <c r="F737" i="4" a="1"/>
  <c r="F737" i="4" s="1"/>
  <c r="F738" i="4" a="1"/>
  <c r="F738" i="4" s="1"/>
  <c r="F739" i="4" a="1"/>
  <c r="F739" i="4" s="1"/>
  <c r="F740" i="4" a="1"/>
  <c r="F740" i="4" s="1"/>
  <c r="F741" i="4" a="1"/>
  <c r="F741" i="4" s="1"/>
  <c r="F742" i="4" a="1"/>
  <c r="F742" i="4" s="1"/>
  <c r="F743" i="4" a="1"/>
  <c r="F743" i="4" s="1"/>
  <c r="F744" i="4" a="1"/>
  <c r="F744" i="4" s="1"/>
  <c r="F745" i="4" a="1"/>
  <c r="F745" i="4" s="1"/>
  <c r="F746" i="4" a="1"/>
  <c r="F746" i="4" s="1"/>
  <c r="F747" i="4" a="1"/>
  <c r="F747" i="4" s="1"/>
  <c r="F748" i="4" a="1"/>
  <c r="F748" i="4" s="1"/>
  <c r="F749" i="4" a="1"/>
  <c r="F749" i="4" s="1"/>
  <c r="F750" i="4" a="1"/>
  <c r="F750" i="4" s="1"/>
  <c r="F751" i="4" a="1"/>
  <c r="F751" i="4" s="1"/>
  <c r="F752" i="4" a="1"/>
  <c r="F752" i="4" s="1"/>
  <c r="F753" i="4" a="1"/>
  <c r="F753" i="4" s="1"/>
  <c r="F754" i="4" a="1"/>
  <c r="F754" i="4" s="1"/>
  <c r="F755" i="4" a="1"/>
  <c r="F755" i="4" s="1"/>
  <c r="F756" i="4" a="1"/>
  <c r="F756" i="4" s="1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 s="1"/>
  <c r="F765" i="4" a="1"/>
  <c r="F765" i="4" s="1"/>
  <c r="F766" i="4" a="1"/>
  <c r="F766" i="4" s="1"/>
  <c r="F767" i="4" a="1"/>
  <c r="F767" i="4" s="1"/>
  <c r="F768" i="4" a="1"/>
  <c r="F768" i="4" s="1"/>
  <c r="F769" i="4" a="1"/>
  <c r="F769" i="4" s="1"/>
  <c r="F770" i="4" a="1"/>
  <c r="F770" i="4" s="1"/>
  <c r="F771" i="4" a="1"/>
  <c r="F771" i="4" s="1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 s="1"/>
  <c r="F778" i="4" a="1"/>
  <c r="F778" i="4" s="1"/>
  <c r="F779" i="4" a="1"/>
  <c r="F779" i="4" s="1"/>
  <c r="F780" i="4" a="1"/>
  <c r="F780" i="4" s="1"/>
  <c r="F781" i="4" a="1"/>
  <c r="F781" i="4" s="1"/>
  <c r="F782" i="4" a="1"/>
  <c r="F782" i="4" s="1"/>
  <c r="F783" i="4" a="1"/>
  <c r="F783" i="4" s="1"/>
  <c r="F784" i="4" a="1"/>
  <c r="F784" i="4" s="1"/>
  <c r="F785" i="4" a="1"/>
  <c r="F785" i="4" s="1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 s="1"/>
  <c r="F794" i="4" a="1"/>
  <c r="F794" i="4" s="1"/>
  <c r="F795" i="4" a="1"/>
  <c r="F795" i="4" s="1"/>
  <c r="F796" i="4" a="1"/>
  <c r="F796" i="4" s="1"/>
  <c r="F797" i="4" a="1"/>
  <c r="F797" i="4" s="1"/>
  <c r="F798" i="4" a="1"/>
  <c r="F798" i="4" s="1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 s="1"/>
  <c r="F806" i="4" a="1"/>
  <c r="F806" i="4" s="1"/>
  <c r="F807" i="4" a="1"/>
  <c r="F807" i="4" s="1"/>
  <c r="F808" i="4" a="1"/>
  <c r="F808" i="4" s="1"/>
  <c r="F809" i="4" a="1"/>
  <c r="F809" i="4" s="1"/>
  <c r="F810" i="4" a="1"/>
  <c r="F810" i="4" s="1"/>
  <c r="F811" i="4" a="1"/>
  <c r="F811" i="4" s="1"/>
  <c r="F812" i="4" a="1"/>
  <c r="F812" i="4" s="1"/>
  <c r="F813" i="4" a="1"/>
  <c r="F813" i="4" s="1"/>
  <c r="F814" i="4" a="1"/>
  <c r="F814" i="4" s="1"/>
  <c r="F815" i="4" a="1"/>
  <c r="F815" i="4" s="1"/>
  <c r="F816" i="4" a="1"/>
  <c r="F816" i="4" s="1"/>
  <c r="F817" i="4" a="1"/>
  <c r="F817" i="4" s="1"/>
  <c r="F818" i="4" a="1"/>
  <c r="F818" i="4" s="1"/>
  <c r="F819" i="4" a="1"/>
  <c r="F819" i="4" s="1"/>
  <c r="F820" i="4" a="1"/>
  <c r="F820" i="4" s="1"/>
  <c r="F821" i="4" a="1"/>
  <c r="F821" i="4" s="1"/>
  <c r="F822" i="4" a="1"/>
  <c r="F822" i="4" s="1"/>
  <c r="F823" i="4" a="1"/>
  <c r="F823" i="4" s="1"/>
  <c r="F824" i="4" a="1"/>
  <c r="F824" i="4" s="1"/>
  <c r="F825" i="4" a="1"/>
  <c r="F825" i="4" s="1"/>
  <c r="F826" i="4" a="1"/>
  <c r="F826" i="4" s="1"/>
  <c r="F827" i="4" a="1"/>
  <c r="F827" i="4" s="1"/>
  <c r="F828" i="4" a="1"/>
  <c r="F828" i="4" s="1"/>
  <c r="F829" i="4" a="1"/>
  <c r="F829" i="4" s="1"/>
  <c r="F830" i="4" a="1"/>
  <c r="F830" i="4" s="1"/>
  <c r="F831" i="4" a="1"/>
  <c r="F831" i="4" s="1"/>
  <c r="F832" i="4" a="1"/>
  <c r="F832" i="4" s="1"/>
  <c r="F833" i="4" a="1"/>
  <c r="F833" i="4" s="1"/>
  <c r="F834" i="4" a="1"/>
  <c r="F834" i="4" s="1"/>
  <c r="F835" i="4" a="1"/>
  <c r="F835" i="4" s="1"/>
  <c r="F836" i="4" a="1"/>
  <c r="F836" i="4" s="1"/>
  <c r="F837" i="4" a="1"/>
  <c r="F837" i="4" s="1"/>
  <c r="F838" i="4" a="1"/>
  <c r="F838" i="4" s="1"/>
  <c r="F839" i="4" a="1"/>
  <c r="F839" i="4" s="1"/>
  <c r="F840" i="4" a="1"/>
  <c r="F840" i="4" s="1"/>
  <c r="F841" i="4" a="1"/>
  <c r="F841" i="4" s="1"/>
  <c r="F842" i="4" a="1"/>
  <c r="F842" i="4" s="1"/>
  <c r="F843" i="4" a="1"/>
  <c r="F843" i="4" s="1"/>
  <c r="F844" i="4" a="1"/>
  <c r="F844" i="4" s="1"/>
  <c r="F845" i="4" a="1"/>
  <c r="F845" i="4" s="1"/>
  <c r="F846" i="4" a="1"/>
  <c r="F846" i="4" s="1"/>
  <c r="F847" i="4" a="1"/>
  <c r="F847" i="4" s="1"/>
  <c r="F848" i="4" a="1"/>
  <c r="F848" i="4" s="1"/>
  <c r="F849" i="4" a="1"/>
  <c r="F849" i="4" s="1"/>
  <c r="F850" i="4" a="1"/>
  <c r="F850" i="4" s="1"/>
  <c r="F851" i="4" a="1"/>
  <c r="F851" i="4" s="1"/>
  <c r="F852" i="4" a="1"/>
  <c r="F852" i="4" s="1"/>
  <c r="F853" i="4" a="1"/>
  <c r="F853" i="4" s="1"/>
  <c r="F854" i="4" a="1"/>
  <c r="F854" i="4" s="1"/>
  <c r="F855" i="4" a="1"/>
  <c r="F855" i="4" s="1"/>
  <c r="F856" i="4" a="1"/>
  <c r="F856" i="4" s="1"/>
  <c r="F857" i="4" a="1"/>
  <c r="F857" i="4" s="1"/>
  <c r="F858" i="4" a="1"/>
  <c r="F858" i="4" s="1"/>
  <c r="F859" i="4" a="1"/>
  <c r="F859" i="4" s="1"/>
  <c r="F860" i="4" a="1"/>
  <c r="F860" i="4" s="1"/>
  <c r="F861" i="4" a="1"/>
  <c r="F861" i="4" s="1"/>
  <c r="F862" i="4" a="1"/>
  <c r="F862" i="4" s="1"/>
  <c r="F863" i="4" a="1"/>
  <c r="F863" i="4" s="1"/>
  <c r="F864" i="4" a="1"/>
  <c r="F864" i="4" s="1"/>
  <c r="F865" i="4" a="1"/>
  <c r="F865" i="4" s="1"/>
  <c r="F866" i="4" a="1"/>
  <c r="F866" i="4" s="1"/>
  <c r="F867" i="4" a="1"/>
  <c r="F867" i="4" s="1"/>
  <c r="F868" i="4" a="1"/>
  <c r="F868" i="4" s="1"/>
  <c r="F869" i="4" a="1"/>
  <c r="F869" i="4" s="1"/>
  <c r="F870" i="4" a="1"/>
  <c r="F870" i="4" s="1"/>
  <c r="F871" i="4" a="1"/>
  <c r="F871" i="4" s="1"/>
  <c r="F872" i="4" a="1"/>
  <c r="F872" i="4" s="1"/>
  <c r="F873" i="4" a="1"/>
  <c r="F873" i="4" s="1"/>
  <c r="F874" i="4" a="1"/>
  <c r="F874" i="4" s="1"/>
  <c r="F875" i="4" a="1"/>
  <c r="F875" i="4" s="1"/>
  <c r="F876" i="4" a="1"/>
  <c r="F876" i="4" s="1"/>
  <c r="F877" i="4" a="1"/>
  <c r="F877" i="4" s="1"/>
  <c r="F878" i="4" a="1"/>
  <c r="F878" i="4" s="1"/>
  <c r="F879" i="4" a="1"/>
  <c r="F879" i="4" s="1"/>
  <c r="F880" i="4" a="1"/>
  <c r="F880" i="4" s="1"/>
  <c r="F881" i="4" a="1"/>
  <c r="F881" i="4" s="1"/>
  <c r="F882" i="4" a="1"/>
  <c r="F882" i="4" s="1"/>
  <c r="F883" i="4" a="1"/>
  <c r="F883" i="4" s="1"/>
  <c r="F884" i="4" a="1"/>
  <c r="F884" i="4" s="1"/>
  <c r="F885" i="4" a="1"/>
  <c r="F885" i="4" s="1"/>
  <c r="F886" i="4" a="1"/>
  <c r="F886" i="4" s="1"/>
  <c r="F887" i="4" a="1"/>
  <c r="F887" i="4" s="1"/>
  <c r="F888" i="4" a="1"/>
  <c r="F888" i="4" s="1"/>
  <c r="F889" i="4" a="1"/>
  <c r="F889" i="4" s="1"/>
  <c r="F890" i="4" a="1"/>
  <c r="F890" i="4" s="1"/>
  <c r="F891" i="4" a="1"/>
  <c r="F891" i="4" s="1"/>
  <c r="F892" i="4" a="1"/>
  <c r="F892" i="4" s="1"/>
  <c r="F893" i="4" a="1"/>
  <c r="F893" i="4" s="1"/>
  <c r="F894" i="4" a="1"/>
  <c r="F894" i="4" s="1"/>
  <c r="F895" i="4" a="1"/>
  <c r="F895" i="4" s="1"/>
  <c r="F896" i="4" a="1"/>
  <c r="F896" i="4" s="1"/>
  <c r="F897" i="4" a="1"/>
  <c r="F897" i="4" s="1"/>
  <c r="F898" i="4" a="1"/>
  <c r="F898" i="4" s="1"/>
  <c r="F899" i="4" a="1"/>
  <c r="F899" i="4" s="1"/>
  <c r="F900" i="4" a="1"/>
  <c r="F900" i="4" s="1"/>
  <c r="F901" i="4" a="1"/>
  <c r="F901" i="4" s="1"/>
  <c r="F902" i="4" a="1"/>
  <c r="F902" i="4" s="1"/>
  <c r="F903" i="4" a="1"/>
  <c r="F903" i="4" s="1"/>
  <c r="F904" i="4" a="1"/>
  <c r="F904" i="4" s="1"/>
  <c r="F905" i="4" a="1"/>
  <c r="F905" i="4" s="1"/>
  <c r="F906" i="4" a="1"/>
  <c r="F906" i="4" s="1"/>
  <c r="F907" i="4" a="1"/>
  <c r="F907" i="4" s="1"/>
  <c r="F908" i="4" a="1"/>
  <c r="F908" i="4" s="1"/>
  <c r="F909" i="4" a="1"/>
  <c r="F909" i="4" s="1"/>
  <c r="F910" i="4" a="1"/>
  <c r="F910" i="4" s="1"/>
  <c r="F911" i="4" a="1"/>
  <c r="F911" i="4" s="1"/>
  <c r="F912" i="4" a="1"/>
  <c r="F912" i="4" s="1"/>
  <c r="F913" i="4" a="1"/>
  <c r="F913" i="4" s="1"/>
  <c r="F914" i="4" a="1"/>
  <c r="F914" i="4" s="1"/>
  <c r="F915" i="4" a="1"/>
  <c r="F915" i="4" s="1"/>
  <c r="F916" i="4" a="1"/>
  <c r="F916" i="4" s="1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 s="1"/>
  <c r="F925" i="4" a="1"/>
  <c r="F925" i="4" s="1"/>
  <c r="F926" i="4" a="1"/>
  <c r="F926" i="4" s="1"/>
  <c r="F927" i="4" a="1"/>
  <c r="F927" i="4" s="1"/>
  <c r="F928" i="4" a="1"/>
  <c r="F928" i="4" s="1"/>
  <c r="F929" i="4" a="1"/>
  <c r="F929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1" i="4" a="1"/>
  <c r="F1" i="4" s="1"/>
  <c r="H1" i="5"/>
  <c r="H929" i="5"/>
  <c r="D929" i="5"/>
  <c r="B929" i="5"/>
  <c r="E929" i="5" s="1"/>
  <c r="H928" i="5"/>
  <c r="D928" i="5"/>
  <c r="B928" i="5"/>
  <c r="E928" i="5" s="1"/>
  <c r="H927" i="5"/>
  <c r="D927" i="5"/>
  <c r="B927" i="5"/>
  <c r="E927" i="5" s="1"/>
  <c r="H926" i="5"/>
  <c r="D926" i="5"/>
  <c r="B926" i="5"/>
  <c r="E926" i="5" s="1"/>
  <c r="H925" i="5"/>
  <c r="D925" i="5"/>
  <c r="B925" i="5"/>
  <c r="E925" i="5" s="1"/>
  <c r="H924" i="5"/>
  <c r="D924" i="5"/>
  <c r="B924" i="5"/>
  <c r="E924" i="5" s="1"/>
  <c r="H923" i="5"/>
  <c r="D923" i="5"/>
  <c r="B923" i="5"/>
  <c r="E923" i="5" s="1"/>
  <c r="H922" i="5"/>
  <c r="D922" i="5"/>
  <c r="B922" i="5"/>
  <c r="E922" i="5" s="1"/>
  <c r="H921" i="5"/>
  <c r="D921" i="5"/>
  <c r="B921" i="5"/>
  <c r="E921" i="5" s="1"/>
  <c r="H920" i="5"/>
  <c r="D920" i="5"/>
  <c r="B920" i="5"/>
  <c r="E920" i="5" s="1"/>
  <c r="H919" i="5"/>
  <c r="D919" i="5"/>
  <c r="B919" i="5"/>
  <c r="E919" i="5" s="1"/>
  <c r="H918" i="5"/>
  <c r="D918" i="5"/>
  <c r="B918" i="5"/>
  <c r="E918" i="5" s="1"/>
  <c r="H917" i="5"/>
  <c r="D917" i="5"/>
  <c r="B917" i="5"/>
  <c r="E917" i="5" s="1"/>
  <c r="H916" i="5"/>
  <c r="E916" i="5"/>
  <c r="G916" i="5" s="1"/>
  <c r="D916" i="5"/>
  <c r="H915" i="5"/>
  <c r="D915" i="5"/>
  <c r="B915" i="5"/>
  <c r="E915" i="5" s="1"/>
  <c r="F915" i="5" s="1"/>
  <c r="H914" i="5"/>
  <c r="D914" i="5"/>
  <c r="B914" i="5"/>
  <c r="E914" i="5" s="1"/>
  <c r="F914" i="5" s="1"/>
  <c r="H913" i="5"/>
  <c r="D913" i="5"/>
  <c r="B913" i="5"/>
  <c r="E913" i="5" s="1"/>
  <c r="F913" i="5" s="1"/>
  <c r="H912" i="5"/>
  <c r="D912" i="5"/>
  <c r="B912" i="5"/>
  <c r="E912" i="5" s="1"/>
  <c r="F912" i="5" s="1"/>
  <c r="H911" i="5"/>
  <c r="G911" i="5"/>
  <c r="D911" i="5"/>
  <c r="B911" i="5"/>
  <c r="E911" i="5" s="1"/>
  <c r="F911" i="5" s="1"/>
  <c r="H910" i="5"/>
  <c r="D910" i="5"/>
  <c r="B910" i="5"/>
  <c r="E910" i="5" s="1"/>
  <c r="F910" i="5" s="1"/>
  <c r="H909" i="5"/>
  <c r="D909" i="5"/>
  <c r="B909" i="5"/>
  <c r="E909" i="5" s="1"/>
  <c r="F909" i="5" s="1"/>
  <c r="H908" i="5"/>
  <c r="D908" i="5"/>
  <c r="B908" i="5"/>
  <c r="E908" i="5" s="1"/>
  <c r="H907" i="5"/>
  <c r="D907" i="5"/>
  <c r="B907" i="5"/>
  <c r="E907" i="5" s="1"/>
  <c r="F907" i="5" s="1"/>
  <c r="H906" i="5"/>
  <c r="D906" i="5"/>
  <c r="B906" i="5"/>
  <c r="E906" i="5" s="1"/>
  <c r="F906" i="5" s="1"/>
  <c r="H905" i="5"/>
  <c r="D905" i="5"/>
  <c r="B905" i="5"/>
  <c r="E905" i="5" s="1"/>
  <c r="F905" i="5" s="1"/>
  <c r="H904" i="5"/>
  <c r="D904" i="5"/>
  <c r="B904" i="5"/>
  <c r="E904" i="5" s="1"/>
  <c r="H903" i="5"/>
  <c r="D903" i="5"/>
  <c r="B903" i="5"/>
  <c r="E903" i="5" s="1"/>
  <c r="F903" i="5" s="1"/>
  <c r="H902" i="5"/>
  <c r="G902" i="5"/>
  <c r="D902" i="5"/>
  <c r="B902" i="5"/>
  <c r="E902" i="5" s="1"/>
  <c r="F902" i="5" s="1"/>
  <c r="H901" i="5"/>
  <c r="D901" i="5"/>
  <c r="B901" i="5"/>
  <c r="E901" i="5" s="1"/>
  <c r="F901" i="5" s="1"/>
  <c r="H900" i="5"/>
  <c r="D900" i="5"/>
  <c r="B900" i="5"/>
  <c r="E900" i="5" s="1"/>
  <c r="H899" i="5"/>
  <c r="G899" i="5"/>
  <c r="D899" i="5"/>
  <c r="B899" i="5"/>
  <c r="E899" i="5" s="1"/>
  <c r="F899" i="5" s="1"/>
  <c r="H898" i="5"/>
  <c r="D898" i="5"/>
  <c r="B898" i="5"/>
  <c r="E898" i="5" s="1"/>
  <c r="F898" i="5" s="1"/>
  <c r="H897" i="5"/>
  <c r="D897" i="5"/>
  <c r="B897" i="5"/>
  <c r="E897" i="5" s="1"/>
  <c r="F897" i="5" s="1"/>
  <c r="H896" i="5"/>
  <c r="D896" i="5"/>
  <c r="B896" i="5"/>
  <c r="E896" i="5" s="1"/>
  <c r="H895" i="5"/>
  <c r="E895" i="5"/>
  <c r="F895" i="5" s="1"/>
  <c r="D895" i="5"/>
  <c r="H894" i="5"/>
  <c r="D894" i="5"/>
  <c r="B894" i="5"/>
  <c r="E894" i="5" s="1"/>
  <c r="H893" i="5"/>
  <c r="D893" i="5"/>
  <c r="B893" i="5"/>
  <c r="E893" i="5" s="1"/>
  <c r="F893" i="5" s="1"/>
  <c r="H892" i="5"/>
  <c r="D892" i="5"/>
  <c r="B892" i="5"/>
  <c r="E892" i="5" s="1"/>
  <c r="G892" i="5" s="1"/>
  <c r="H891" i="5"/>
  <c r="D891" i="5"/>
  <c r="B891" i="5"/>
  <c r="E891" i="5" s="1"/>
  <c r="F891" i="5" s="1"/>
  <c r="H890" i="5"/>
  <c r="D890" i="5"/>
  <c r="B890" i="5"/>
  <c r="E890" i="5" s="1"/>
  <c r="H889" i="5"/>
  <c r="D889" i="5"/>
  <c r="B889" i="5"/>
  <c r="E889" i="5" s="1"/>
  <c r="G889" i="5" s="1"/>
  <c r="H888" i="5"/>
  <c r="D888" i="5"/>
  <c r="B888" i="5"/>
  <c r="E888" i="5" s="1"/>
  <c r="G888" i="5" s="1"/>
  <c r="H887" i="5"/>
  <c r="D887" i="5"/>
  <c r="B887" i="5"/>
  <c r="E887" i="5" s="1"/>
  <c r="G887" i="5" s="1"/>
  <c r="H886" i="5"/>
  <c r="D886" i="5"/>
  <c r="B886" i="5"/>
  <c r="E886" i="5" s="1"/>
  <c r="H885" i="5"/>
  <c r="D885" i="5"/>
  <c r="B885" i="5"/>
  <c r="E885" i="5" s="1"/>
  <c r="F885" i="5" s="1"/>
  <c r="H884" i="5"/>
  <c r="D884" i="5"/>
  <c r="B884" i="5"/>
  <c r="E884" i="5" s="1"/>
  <c r="G884" i="5" s="1"/>
  <c r="H883" i="5"/>
  <c r="D883" i="5"/>
  <c r="B883" i="5"/>
  <c r="E883" i="5" s="1"/>
  <c r="G883" i="5" s="1"/>
  <c r="H882" i="5"/>
  <c r="D882" i="5"/>
  <c r="B882" i="5"/>
  <c r="E882" i="5" s="1"/>
  <c r="H881" i="5"/>
  <c r="D881" i="5"/>
  <c r="B881" i="5"/>
  <c r="E881" i="5" s="1"/>
  <c r="F881" i="5" s="1"/>
  <c r="H880" i="5"/>
  <c r="D880" i="5"/>
  <c r="B880" i="5"/>
  <c r="E880" i="5" s="1"/>
  <c r="G880" i="5" s="1"/>
  <c r="H879" i="5"/>
  <c r="F879" i="5"/>
  <c r="D879" i="5"/>
  <c r="B879" i="5"/>
  <c r="E879" i="5" s="1"/>
  <c r="G879" i="5" s="1"/>
  <c r="H878" i="5"/>
  <c r="D878" i="5"/>
  <c r="B878" i="5"/>
  <c r="E878" i="5" s="1"/>
  <c r="G878" i="5" s="1"/>
  <c r="H877" i="5"/>
  <c r="D877" i="5"/>
  <c r="B877" i="5"/>
  <c r="E877" i="5" s="1"/>
  <c r="F877" i="5" s="1"/>
  <c r="H876" i="5"/>
  <c r="D876" i="5"/>
  <c r="B876" i="5"/>
  <c r="E876" i="5" s="1"/>
  <c r="G876" i="5" s="1"/>
  <c r="H875" i="5"/>
  <c r="D875" i="5"/>
  <c r="B875" i="5"/>
  <c r="E875" i="5" s="1"/>
  <c r="G875" i="5" s="1"/>
  <c r="H874" i="5"/>
  <c r="D874" i="5"/>
  <c r="B874" i="5"/>
  <c r="E874" i="5" s="1"/>
  <c r="G874" i="5" s="1"/>
  <c r="H873" i="5"/>
  <c r="G873" i="5"/>
  <c r="D873" i="5"/>
  <c r="B873" i="5"/>
  <c r="E873" i="5" s="1"/>
  <c r="F873" i="5" s="1"/>
  <c r="H872" i="5"/>
  <c r="D872" i="5"/>
  <c r="B872" i="5"/>
  <c r="E872" i="5" s="1"/>
  <c r="F872" i="5" s="1"/>
  <c r="H871" i="5"/>
  <c r="D871" i="5"/>
  <c r="B871" i="5"/>
  <c r="E871" i="5" s="1"/>
  <c r="G871" i="5" s="1"/>
  <c r="H870" i="5"/>
  <c r="D870" i="5"/>
  <c r="B870" i="5"/>
  <c r="E870" i="5" s="1"/>
  <c r="G870" i="5" s="1"/>
  <c r="H869" i="5"/>
  <c r="D869" i="5"/>
  <c r="B869" i="5"/>
  <c r="E869" i="5" s="1"/>
  <c r="H868" i="5"/>
  <c r="D868" i="5"/>
  <c r="B868" i="5"/>
  <c r="E868" i="5" s="1"/>
  <c r="H867" i="5"/>
  <c r="D867" i="5"/>
  <c r="B867" i="5"/>
  <c r="E867" i="5" s="1"/>
  <c r="G867" i="5" s="1"/>
  <c r="H866" i="5"/>
  <c r="F866" i="5"/>
  <c r="D866" i="5"/>
  <c r="B866" i="5"/>
  <c r="E866" i="5" s="1"/>
  <c r="G866" i="5" s="1"/>
  <c r="H865" i="5"/>
  <c r="D865" i="5"/>
  <c r="B865" i="5"/>
  <c r="E865" i="5" s="1"/>
  <c r="F865" i="5" s="1"/>
  <c r="H864" i="5"/>
  <c r="D864" i="5"/>
  <c r="B864" i="5"/>
  <c r="E864" i="5" s="1"/>
  <c r="H863" i="5"/>
  <c r="D863" i="5"/>
  <c r="B863" i="5"/>
  <c r="E863" i="5" s="1"/>
  <c r="G863" i="5" s="1"/>
  <c r="H862" i="5"/>
  <c r="D862" i="5"/>
  <c r="B862" i="5"/>
  <c r="E862" i="5" s="1"/>
  <c r="H861" i="5"/>
  <c r="D861" i="5"/>
  <c r="B861" i="5"/>
  <c r="E861" i="5" s="1"/>
  <c r="H860" i="5"/>
  <c r="D860" i="5"/>
  <c r="B860" i="5"/>
  <c r="E860" i="5" s="1"/>
  <c r="G860" i="5" s="1"/>
  <c r="H859" i="5"/>
  <c r="D859" i="5"/>
  <c r="B859" i="5"/>
  <c r="E859" i="5" s="1"/>
  <c r="F859" i="5" s="1"/>
  <c r="H858" i="5"/>
  <c r="D858" i="5"/>
  <c r="B858" i="5"/>
  <c r="E858" i="5" s="1"/>
  <c r="G858" i="5" s="1"/>
  <c r="H857" i="5"/>
  <c r="D857" i="5"/>
  <c r="B857" i="5"/>
  <c r="E857" i="5" s="1"/>
  <c r="F857" i="5" s="1"/>
  <c r="H856" i="5"/>
  <c r="G856" i="5"/>
  <c r="D856" i="5"/>
  <c r="B856" i="5"/>
  <c r="E856" i="5" s="1"/>
  <c r="F856" i="5" s="1"/>
  <c r="H855" i="5"/>
  <c r="G855" i="5"/>
  <c r="D855" i="5"/>
  <c r="B855" i="5"/>
  <c r="E855" i="5" s="1"/>
  <c r="F855" i="5" s="1"/>
  <c r="H854" i="5"/>
  <c r="D854" i="5"/>
  <c r="B854" i="5"/>
  <c r="E854" i="5" s="1"/>
  <c r="H853" i="5"/>
  <c r="D853" i="5"/>
  <c r="B853" i="5"/>
  <c r="E853" i="5" s="1"/>
  <c r="H852" i="5"/>
  <c r="D852" i="5"/>
  <c r="B852" i="5"/>
  <c r="E852" i="5" s="1"/>
  <c r="G852" i="5" s="1"/>
  <c r="H851" i="5"/>
  <c r="G851" i="5"/>
  <c r="F851" i="5"/>
  <c r="D851" i="5"/>
  <c r="B851" i="5"/>
  <c r="E851" i="5" s="1"/>
  <c r="H850" i="5"/>
  <c r="D850" i="5"/>
  <c r="B850" i="5"/>
  <c r="E850" i="5" s="1"/>
  <c r="G850" i="5" s="1"/>
  <c r="H849" i="5"/>
  <c r="G849" i="5"/>
  <c r="D849" i="5"/>
  <c r="B849" i="5"/>
  <c r="E849" i="5" s="1"/>
  <c r="F849" i="5" s="1"/>
  <c r="H848" i="5"/>
  <c r="D848" i="5"/>
  <c r="B848" i="5"/>
  <c r="E848" i="5" s="1"/>
  <c r="H847" i="5"/>
  <c r="D847" i="5"/>
  <c r="B847" i="5"/>
  <c r="E847" i="5" s="1"/>
  <c r="H846" i="5"/>
  <c r="D846" i="5"/>
  <c r="B846" i="5"/>
  <c r="E846" i="5" s="1"/>
  <c r="G846" i="5" s="1"/>
  <c r="H845" i="5"/>
  <c r="D845" i="5"/>
  <c r="B845" i="5"/>
  <c r="E845" i="5" s="1"/>
  <c r="H844" i="5"/>
  <c r="D844" i="5"/>
  <c r="B844" i="5"/>
  <c r="E844" i="5" s="1"/>
  <c r="G844" i="5" s="1"/>
  <c r="H843" i="5"/>
  <c r="D843" i="5"/>
  <c r="B843" i="5"/>
  <c r="E843" i="5" s="1"/>
  <c r="H842" i="5"/>
  <c r="D842" i="5"/>
  <c r="B842" i="5"/>
  <c r="E842" i="5" s="1"/>
  <c r="H841" i="5"/>
  <c r="D841" i="5"/>
  <c r="B841" i="5"/>
  <c r="E841" i="5" s="1"/>
  <c r="G841" i="5" s="1"/>
  <c r="H840" i="5"/>
  <c r="D840" i="5"/>
  <c r="B840" i="5"/>
  <c r="E840" i="5" s="1"/>
  <c r="G840" i="5" s="1"/>
  <c r="H839" i="5"/>
  <c r="F839" i="5"/>
  <c r="D839" i="5"/>
  <c r="B839" i="5"/>
  <c r="E839" i="5" s="1"/>
  <c r="G839" i="5" s="1"/>
  <c r="H838" i="5"/>
  <c r="D838" i="5"/>
  <c r="B838" i="5"/>
  <c r="E838" i="5" s="1"/>
  <c r="H837" i="5"/>
  <c r="D837" i="5"/>
  <c r="B837" i="5"/>
  <c r="E837" i="5" s="1"/>
  <c r="H836" i="5"/>
  <c r="D836" i="5"/>
  <c r="B836" i="5"/>
  <c r="E836" i="5" s="1"/>
  <c r="G836" i="5" s="1"/>
  <c r="H835" i="5"/>
  <c r="D835" i="5"/>
  <c r="B835" i="5"/>
  <c r="E835" i="5" s="1"/>
  <c r="H834" i="5"/>
  <c r="D834" i="5"/>
  <c r="B834" i="5"/>
  <c r="E834" i="5" s="1"/>
  <c r="G834" i="5" s="1"/>
  <c r="H833" i="5"/>
  <c r="D833" i="5"/>
  <c r="B833" i="5"/>
  <c r="E833" i="5" s="1"/>
  <c r="H832" i="5"/>
  <c r="D832" i="5"/>
  <c r="B832" i="5"/>
  <c r="E832" i="5" s="1"/>
  <c r="G832" i="5" s="1"/>
  <c r="H831" i="5"/>
  <c r="D831" i="5"/>
  <c r="B831" i="5"/>
  <c r="E831" i="5" s="1"/>
  <c r="G831" i="5" s="1"/>
  <c r="H830" i="5"/>
  <c r="D830" i="5"/>
  <c r="B830" i="5"/>
  <c r="E830" i="5" s="1"/>
  <c r="G830" i="5" s="1"/>
  <c r="H829" i="5"/>
  <c r="D829" i="5"/>
  <c r="B829" i="5"/>
  <c r="E829" i="5" s="1"/>
  <c r="H828" i="5"/>
  <c r="D828" i="5"/>
  <c r="B828" i="5"/>
  <c r="E828" i="5" s="1"/>
  <c r="G828" i="5" s="1"/>
  <c r="H827" i="5"/>
  <c r="D827" i="5"/>
  <c r="B827" i="5"/>
  <c r="E827" i="5" s="1"/>
  <c r="F827" i="5" s="1"/>
  <c r="H826" i="5"/>
  <c r="D826" i="5"/>
  <c r="B826" i="5"/>
  <c r="E826" i="5" s="1"/>
  <c r="G826" i="5" s="1"/>
  <c r="H825" i="5"/>
  <c r="F825" i="5"/>
  <c r="D825" i="5"/>
  <c r="B825" i="5"/>
  <c r="E825" i="5" s="1"/>
  <c r="G825" i="5" s="1"/>
  <c r="H824" i="5"/>
  <c r="D824" i="5"/>
  <c r="B824" i="5"/>
  <c r="E824" i="5" s="1"/>
  <c r="H823" i="5"/>
  <c r="D823" i="5"/>
  <c r="B823" i="5"/>
  <c r="E823" i="5" s="1"/>
  <c r="H822" i="5"/>
  <c r="F822" i="5"/>
  <c r="D822" i="5"/>
  <c r="B822" i="5"/>
  <c r="E822" i="5" s="1"/>
  <c r="G822" i="5" s="1"/>
  <c r="H821" i="5"/>
  <c r="D821" i="5"/>
  <c r="B821" i="5"/>
  <c r="E821" i="5" s="1"/>
  <c r="H820" i="5"/>
  <c r="F820" i="5"/>
  <c r="D820" i="5"/>
  <c r="B820" i="5"/>
  <c r="E820" i="5" s="1"/>
  <c r="G820" i="5" s="1"/>
  <c r="H819" i="5"/>
  <c r="D819" i="5"/>
  <c r="B819" i="5"/>
  <c r="E819" i="5" s="1"/>
  <c r="F819" i="5" s="1"/>
  <c r="H818" i="5"/>
  <c r="D818" i="5"/>
  <c r="B818" i="5"/>
  <c r="E818" i="5" s="1"/>
  <c r="H817" i="5"/>
  <c r="D817" i="5"/>
  <c r="B817" i="5"/>
  <c r="E817" i="5" s="1"/>
  <c r="G817" i="5" s="1"/>
  <c r="H816" i="5"/>
  <c r="D816" i="5"/>
  <c r="B816" i="5"/>
  <c r="E816" i="5" s="1"/>
  <c r="G816" i="5" s="1"/>
  <c r="H815" i="5"/>
  <c r="D815" i="5"/>
  <c r="B815" i="5"/>
  <c r="E815" i="5" s="1"/>
  <c r="H814" i="5"/>
  <c r="D814" i="5"/>
  <c r="B814" i="5"/>
  <c r="E814" i="5" s="1"/>
  <c r="F814" i="5" s="1"/>
  <c r="H813" i="5"/>
  <c r="D813" i="5"/>
  <c r="B813" i="5"/>
  <c r="E813" i="5" s="1"/>
  <c r="G813" i="5" s="1"/>
  <c r="H812" i="5"/>
  <c r="D812" i="5"/>
  <c r="B812" i="5"/>
  <c r="E812" i="5" s="1"/>
  <c r="H811" i="5"/>
  <c r="D811" i="5"/>
  <c r="B811" i="5"/>
  <c r="E811" i="5" s="1"/>
  <c r="F811" i="5" s="1"/>
  <c r="H810" i="5"/>
  <c r="F810" i="5"/>
  <c r="D810" i="5"/>
  <c r="B810" i="5"/>
  <c r="E810" i="5" s="1"/>
  <c r="G810" i="5" s="1"/>
  <c r="H809" i="5"/>
  <c r="D809" i="5"/>
  <c r="B809" i="5"/>
  <c r="E809" i="5" s="1"/>
  <c r="G809" i="5" s="1"/>
  <c r="H808" i="5"/>
  <c r="D808" i="5"/>
  <c r="B808" i="5"/>
  <c r="E808" i="5" s="1"/>
  <c r="H807" i="5"/>
  <c r="D807" i="5"/>
  <c r="B807" i="5"/>
  <c r="E807" i="5" s="1"/>
  <c r="H806" i="5"/>
  <c r="D806" i="5"/>
  <c r="B806" i="5"/>
  <c r="E806" i="5" s="1"/>
  <c r="H805" i="5"/>
  <c r="G805" i="5"/>
  <c r="D805" i="5"/>
  <c r="B805" i="5"/>
  <c r="E805" i="5" s="1"/>
  <c r="F805" i="5" s="1"/>
  <c r="H804" i="5"/>
  <c r="D804" i="5"/>
  <c r="B804" i="5"/>
  <c r="E804" i="5" s="1"/>
  <c r="H803" i="5"/>
  <c r="D803" i="5"/>
  <c r="B803" i="5"/>
  <c r="E803" i="5" s="1"/>
  <c r="F803" i="5" s="1"/>
  <c r="H802" i="5"/>
  <c r="D802" i="5"/>
  <c r="B802" i="5"/>
  <c r="E802" i="5" s="1"/>
  <c r="H801" i="5"/>
  <c r="D801" i="5"/>
  <c r="B801" i="5"/>
  <c r="E801" i="5" s="1"/>
  <c r="G801" i="5" s="1"/>
  <c r="H800" i="5"/>
  <c r="D800" i="5"/>
  <c r="B800" i="5"/>
  <c r="E800" i="5" s="1"/>
  <c r="H799" i="5"/>
  <c r="D799" i="5"/>
  <c r="B799" i="5"/>
  <c r="E799" i="5" s="1"/>
  <c r="G799" i="5" s="1"/>
  <c r="H798" i="5"/>
  <c r="D798" i="5"/>
  <c r="B798" i="5"/>
  <c r="E798" i="5" s="1"/>
  <c r="G798" i="5" s="1"/>
  <c r="H797" i="5"/>
  <c r="D797" i="5"/>
  <c r="B797" i="5"/>
  <c r="E797" i="5" s="1"/>
  <c r="G797" i="5" s="1"/>
  <c r="H796" i="5"/>
  <c r="D796" i="5"/>
  <c r="B796" i="5"/>
  <c r="E796" i="5" s="1"/>
  <c r="G796" i="5" s="1"/>
  <c r="H795" i="5"/>
  <c r="D795" i="5"/>
  <c r="B795" i="5"/>
  <c r="E795" i="5" s="1"/>
  <c r="H794" i="5"/>
  <c r="D794" i="5"/>
  <c r="B794" i="5"/>
  <c r="E794" i="5" s="1"/>
  <c r="G794" i="5" s="1"/>
  <c r="H793" i="5"/>
  <c r="D793" i="5"/>
  <c r="B793" i="5"/>
  <c r="E793" i="5" s="1"/>
  <c r="G793" i="5" s="1"/>
  <c r="H792" i="5"/>
  <c r="D792" i="5"/>
  <c r="B792" i="5"/>
  <c r="E792" i="5" s="1"/>
  <c r="G792" i="5" s="1"/>
  <c r="H791" i="5"/>
  <c r="D791" i="5"/>
  <c r="B791" i="5"/>
  <c r="E791" i="5" s="1"/>
  <c r="H790" i="5"/>
  <c r="D790" i="5"/>
  <c r="B790" i="5"/>
  <c r="E790" i="5" s="1"/>
  <c r="H789" i="5"/>
  <c r="D789" i="5"/>
  <c r="B789" i="5"/>
  <c r="E789" i="5" s="1"/>
  <c r="H788" i="5"/>
  <c r="D788" i="5"/>
  <c r="B788" i="5"/>
  <c r="E788" i="5" s="1"/>
  <c r="G788" i="5" s="1"/>
  <c r="H787" i="5"/>
  <c r="D787" i="5"/>
  <c r="B787" i="5"/>
  <c r="E787" i="5" s="1"/>
  <c r="H786" i="5"/>
  <c r="D786" i="5"/>
  <c r="B786" i="5"/>
  <c r="E786" i="5" s="1"/>
  <c r="F786" i="5" s="1"/>
  <c r="H785" i="5"/>
  <c r="D785" i="5"/>
  <c r="B785" i="5"/>
  <c r="E785" i="5" s="1"/>
  <c r="H784" i="5"/>
  <c r="D784" i="5"/>
  <c r="B784" i="5"/>
  <c r="E784" i="5" s="1"/>
  <c r="G784" i="5" s="1"/>
  <c r="H783" i="5"/>
  <c r="D783" i="5"/>
  <c r="B783" i="5"/>
  <c r="E783" i="5" s="1"/>
  <c r="H782" i="5"/>
  <c r="D782" i="5"/>
  <c r="B782" i="5"/>
  <c r="E782" i="5" s="1"/>
  <c r="G782" i="5" s="1"/>
  <c r="H781" i="5"/>
  <c r="D781" i="5"/>
  <c r="B781" i="5"/>
  <c r="E781" i="5" s="1"/>
  <c r="G781" i="5" s="1"/>
  <c r="H780" i="5"/>
  <c r="D780" i="5"/>
  <c r="B780" i="5"/>
  <c r="E780" i="5" s="1"/>
  <c r="H779" i="5"/>
  <c r="D779" i="5"/>
  <c r="B779" i="5"/>
  <c r="E779" i="5" s="1"/>
  <c r="H778" i="5"/>
  <c r="D778" i="5"/>
  <c r="B778" i="5"/>
  <c r="E778" i="5" s="1"/>
  <c r="H777" i="5"/>
  <c r="F777" i="5"/>
  <c r="D777" i="5"/>
  <c r="B777" i="5"/>
  <c r="E777" i="5" s="1"/>
  <c r="G777" i="5" s="1"/>
  <c r="H776" i="5"/>
  <c r="D776" i="5"/>
  <c r="B776" i="5"/>
  <c r="E776" i="5" s="1"/>
  <c r="H775" i="5"/>
  <c r="G775" i="5"/>
  <c r="D775" i="5"/>
  <c r="B775" i="5"/>
  <c r="E775" i="5" s="1"/>
  <c r="F775" i="5" s="1"/>
  <c r="H774" i="5"/>
  <c r="D774" i="5"/>
  <c r="B774" i="5"/>
  <c r="E774" i="5" s="1"/>
  <c r="H773" i="5"/>
  <c r="D773" i="5"/>
  <c r="B773" i="5"/>
  <c r="E773" i="5" s="1"/>
  <c r="F773" i="5" s="1"/>
  <c r="H772" i="5"/>
  <c r="D772" i="5"/>
  <c r="B772" i="5"/>
  <c r="E772" i="5" s="1"/>
  <c r="G772" i="5" s="1"/>
  <c r="H771" i="5"/>
  <c r="D771" i="5"/>
  <c r="B771" i="5"/>
  <c r="E771" i="5" s="1"/>
  <c r="H770" i="5"/>
  <c r="D770" i="5"/>
  <c r="B770" i="5"/>
  <c r="E770" i="5" s="1"/>
  <c r="F770" i="5" s="1"/>
  <c r="H769" i="5"/>
  <c r="D769" i="5"/>
  <c r="B769" i="5"/>
  <c r="E769" i="5" s="1"/>
  <c r="H768" i="5"/>
  <c r="D768" i="5"/>
  <c r="B768" i="5"/>
  <c r="E768" i="5" s="1"/>
  <c r="G768" i="5" s="1"/>
  <c r="H767" i="5"/>
  <c r="D767" i="5"/>
  <c r="B767" i="5"/>
  <c r="E767" i="5" s="1"/>
  <c r="H766" i="5"/>
  <c r="D766" i="5"/>
  <c r="B766" i="5"/>
  <c r="E766" i="5" s="1"/>
  <c r="H765" i="5"/>
  <c r="D765" i="5"/>
  <c r="B765" i="5"/>
  <c r="E765" i="5" s="1"/>
  <c r="G765" i="5" s="1"/>
  <c r="H764" i="5"/>
  <c r="D764" i="5"/>
  <c r="B764" i="5"/>
  <c r="E764" i="5" s="1"/>
  <c r="G764" i="5" s="1"/>
  <c r="H763" i="5"/>
  <c r="D763" i="5"/>
  <c r="B763" i="5"/>
  <c r="E763" i="5" s="1"/>
  <c r="H762" i="5"/>
  <c r="D762" i="5"/>
  <c r="B762" i="5"/>
  <c r="E762" i="5" s="1"/>
  <c r="H761" i="5"/>
  <c r="D761" i="5"/>
  <c r="B761" i="5"/>
  <c r="E761" i="5" s="1"/>
  <c r="H760" i="5"/>
  <c r="D760" i="5"/>
  <c r="B760" i="5"/>
  <c r="E760" i="5" s="1"/>
  <c r="G760" i="5" s="1"/>
  <c r="H759" i="5"/>
  <c r="F759" i="5"/>
  <c r="D759" i="5"/>
  <c r="B759" i="5"/>
  <c r="E759" i="5" s="1"/>
  <c r="G759" i="5" s="1"/>
  <c r="H758" i="5"/>
  <c r="D758" i="5"/>
  <c r="B758" i="5"/>
  <c r="E758" i="5" s="1"/>
  <c r="H757" i="5"/>
  <c r="D757" i="5"/>
  <c r="B757" i="5"/>
  <c r="E757" i="5" s="1"/>
  <c r="H756" i="5"/>
  <c r="D756" i="5"/>
  <c r="B756" i="5"/>
  <c r="E756" i="5" s="1"/>
  <c r="G756" i="5" s="1"/>
  <c r="H755" i="5"/>
  <c r="D755" i="5"/>
  <c r="B755" i="5"/>
  <c r="E755" i="5" s="1"/>
  <c r="H754" i="5"/>
  <c r="D754" i="5"/>
  <c r="B754" i="5"/>
  <c r="E754" i="5" s="1"/>
  <c r="H753" i="5"/>
  <c r="D753" i="5"/>
  <c r="B753" i="5"/>
  <c r="E753" i="5" s="1"/>
  <c r="H752" i="5"/>
  <c r="D752" i="5"/>
  <c r="B752" i="5"/>
  <c r="E752" i="5" s="1"/>
  <c r="G752" i="5" s="1"/>
  <c r="H751" i="5"/>
  <c r="D751" i="5"/>
  <c r="B751" i="5"/>
  <c r="E751" i="5" s="1"/>
  <c r="G751" i="5" s="1"/>
  <c r="H750" i="5"/>
  <c r="D750" i="5"/>
  <c r="B750" i="5"/>
  <c r="E750" i="5" s="1"/>
  <c r="H749" i="5"/>
  <c r="D749" i="5"/>
  <c r="B749" i="5"/>
  <c r="E749" i="5" s="1"/>
  <c r="G749" i="5" s="1"/>
  <c r="H748" i="5"/>
  <c r="D748" i="5"/>
  <c r="B748" i="5"/>
  <c r="E748" i="5" s="1"/>
  <c r="G748" i="5" s="1"/>
  <c r="H747" i="5"/>
  <c r="D747" i="5"/>
  <c r="B747" i="5"/>
  <c r="E747" i="5" s="1"/>
  <c r="H746" i="5"/>
  <c r="D746" i="5"/>
  <c r="B746" i="5"/>
  <c r="E746" i="5" s="1"/>
  <c r="H745" i="5"/>
  <c r="D745" i="5"/>
  <c r="B745" i="5"/>
  <c r="E745" i="5" s="1"/>
  <c r="G745" i="5" s="1"/>
  <c r="H744" i="5"/>
  <c r="D744" i="5"/>
  <c r="B744" i="5"/>
  <c r="E744" i="5" s="1"/>
  <c r="G744" i="5" s="1"/>
  <c r="H743" i="5"/>
  <c r="D743" i="5"/>
  <c r="B743" i="5"/>
  <c r="E743" i="5" s="1"/>
  <c r="H742" i="5"/>
  <c r="D742" i="5"/>
  <c r="B742" i="5"/>
  <c r="E742" i="5" s="1"/>
  <c r="H741" i="5"/>
  <c r="D741" i="5"/>
  <c r="B741" i="5"/>
  <c r="E741" i="5" s="1"/>
  <c r="F741" i="5" s="1"/>
  <c r="H740" i="5"/>
  <c r="D740" i="5"/>
  <c r="B740" i="5"/>
  <c r="E740" i="5" s="1"/>
  <c r="G740" i="5" s="1"/>
  <c r="H739" i="5"/>
  <c r="D739" i="5"/>
  <c r="B739" i="5"/>
  <c r="E739" i="5" s="1"/>
  <c r="F739" i="5" s="1"/>
  <c r="H738" i="5"/>
  <c r="D738" i="5"/>
  <c r="B738" i="5"/>
  <c r="E738" i="5" s="1"/>
  <c r="H737" i="5"/>
  <c r="D737" i="5"/>
  <c r="B737" i="5"/>
  <c r="E737" i="5" s="1"/>
  <c r="F737" i="5" s="1"/>
  <c r="H736" i="5"/>
  <c r="D736" i="5"/>
  <c r="B736" i="5"/>
  <c r="E736" i="5" s="1"/>
  <c r="G736" i="5" s="1"/>
  <c r="H735" i="5"/>
  <c r="D735" i="5"/>
  <c r="B735" i="5"/>
  <c r="E735" i="5" s="1"/>
  <c r="H734" i="5"/>
  <c r="D734" i="5"/>
  <c r="B734" i="5"/>
  <c r="E734" i="5" s="1"/>
  <c r="H733" i="5"/>
  <c r="D733" i="5"/>
  <c r="B733" i="5"/>
  <c r="E733" i="5" s="1"/>
  <c r="F733" i="5" s="1"/>
  <c r="H732" i="5"/>
  <c r="D732" i="5"/>
  <c r="B732" i="5"/>
  <c r="E732" i="5" s="1"/>
  <c r="H731" i="5"/>
  <c r="D731" i="5"/>
  <c r="B731" i="5"/>
  <c r="E731" i="5" s="1"/>
  <c r="H730" i="5"/>
  <c r="D730" i="5"/>
  <c r="B730" i="5"/>
  <c r="E730" i="5" s="1"/>
  <c r="H729" i="5"/>
  <c r="D729" i="5"/>
  <c r="B729" i="5"/>
  <c r="E729" i="5" s="1"/>
  <c r="H728" i="5"/>
  <c r="D728" i="5"/>
  <c r="B728" i="5"/>
  <c r="E728" i="5" s="1"/>
  <c r="H727" i="5"/>
  <c r="D727" i="5"/>
  <c r="B727" i="5"/>
  <c r="E727" i="5" s="1"/>
  <c r="H726" i="5"/>
  <c r="D726" i="5"/>
  <c r="B726" i="5"/>
  <c r="E726" i="5" s="1"/>
  <c r="H725" i="5"/>
  <c r="D725" i="5"/>
  <c r="B725" i="5"/>
  <c r="E725" i="5" s="1"/>
  <c r="F725" i="5" s="1"/>
  <c r="H724" i="5"/>
  <c r="D724" i="5"/>
  <c r="B724" i="5"/>
  <c r="E724" i="5" s="1"/>
  <c r="H723" i="5"/>
  <c r="D723" i="5"/>
  <c r="B723" i="5"/>
  <c r="E723" i="5" s="1"/>
  <c r="F723" i="5" s="1"/>
  <c r="H722" i="5"/>
  <c r="D722" i="5"/>
  <c r="B722" i="5"/>
  <c r="E722" i="5" s="1"/>
  <c r="H721" i="5"/>
  <c r="G721" i="5"/>
  <c r="D721" i="5"/>
  <c r="B721" i="5"/>
  <c r="E721" i="5" s="1"/>
  <c r="F721" i="5" s="1"/>
  <c r="H720" i="5"/>
  <c r="F720" i="5"/>
  <c r="D720" i="5"/>
  <c r="B720" i="5"/>
  <c r="E720" i="5" s="1"/>
  <c r="G720" i="5" s="1"/>
  <c r="H719" i="5"/>
  <c r="D719" i="5"/>
  <c r="B719" i="5"/>
  <c r="E719" i="5" s="1"/>
  <c r="F719" i="5" s="1"/>
  <c r="H718" i="5"/>
  <c r="D718" i="5"/>
  <c r="B718" i="5"/>
  <c r="E718" i="5" s="1"/>
  <c r="G718" i="5" s="1"/>
  <c r="H717" i="5"/>
  <c r="D717" i="5"/>
  <c r="B717" i="5"/>
  <c r="E717" i="5" s="1"/>
  <c r="G717" i="5" s="1"/>
  <c r="H716" i="5"/>
  <c r="D716" i="5"/>
  <c r="B716" i="5"/>
  <c r="E716" i="5" s="1"/>
  <c r="H715" i="5"/>
  <c r="E715" i="5"/>
  <c r="D715" i="5"/>
  <c r="B715" i="5"/>
  <c r="H714" i="5"/>
  <c r="D714" i="5"/>
  <c r="B714" i="5"/>
  <c r="E714" i="5" s="1"/>
  <c r="F714" i="5" s="1"/>
  <c r="H713" i="5"/>
  <c r="D713" i="5"/>
  <c r="B713" i="5"/>
  <c r="E713" i="5" s="1"/>
  <c r="H712" i="5"/>
  <c r="E712" i="5"/>
  <c r="D712" i="5"/>
  <c r="B712" i="5"/>
  <c r="H711" i="5"/>
  <c r="D711" i="5"/>
  <c r="B711" i="5"/>
  <c r="E711" i="5" s="1"/>
  <c r="H710" i="5"/>
  <c r="D710" i="5"/>
  <c r="B710" i="5"/>
  <c r="E710" i="5" s="1"/>
  <c r="H709" i="5"/>
  <c r="D709" i="5"/>
  <c r="B709" i="5"/>
  <c r="E709" i="5" s="1"/>
  <c r="G709" i="5" s="1"/>
  <c r="H708" i="5"/>
  <c r="E708" i="5"/>
  <c r="F708" i="5" s="1"/>
  <c r="D708" i="5"/>
  <c r="B708" i="5"/>
  <c r="H707" i="5"/>
  <c r="D707" i="5"/>
  <c r="B707" i="5"/>
  <c r="E707" i="5" s="1"/>
  <c r="G707" i="5" s="1"/>
  <c r="H706" i="5"/>
  <c r="D706" i="5"/>
  <c r="B706" i="5"/>
  <c r="E706" i="5" s="1"/>
  <c r="H705" i="5"/>
  <c r="E705" i="5"/>
  <c r="G705" i="5" s="1"/>
  <c r="D705" i="5"/>
  <c r="B705" i="5"/>
  <c r="H704" i="5"/>
  <c r="D704" i="5"/>
  <c r="B704" i="5"/>
  <c r="E704" i="5" s="1"/>
  <c r="H703" i="5"/>
  <c r="E703" i="5"/>
  <c r="D703" i="5"/>
  <c r="B703" i="5"/>
  <c r="H702" i="5"/>
  <c r="D702" i="5"/>
  <c r="B702" i="5"/>
  <c r="E702" i="5" s="1"/>
  <c r="G702" i="5" s="1"/>
  <c r="H701" i="5"/>
  <c r="G701" i="5"/>
  <c r="E701" i="5"/>
  <c r="F701" i="5" s="1"/>
  <c r="D701" i="5"/>
  <c r="B701" i="5"/>
  <c r="H700" i="5"/>
  <c r="D700" i="5"/>
  <c r="B700" i="5"/>
  <c r="E700" i="5" s="1"/>
  <c r="H699" i="5"/>
  <c r="E699" i="5"/>
  <c r="D699" i="5"/>
  <c r="B699" i="5"/>
  <c r="H698" i="5"/>
  <c r="D698" i="5"/>
  <c r="B698" i="5"/>
  <c r="E698" i="5" s="1"/>
  <c r="G698" i="5" s="1"/>
  <c r="H697" i="5"/>
  <c r="D697" i="5"/>
  <c r="B697" i="5"/>
  <c r="E697" i="5" s="1"/>
  <c r="H696" i="5"/>
  <c r="D696" i="5"/>
  <c r="B696" i="5"/>
  <c r="E696" i="5" s="1"/>
  <c r="H695" i="5"/>
  <c r="D695" i="5"/>
  <c r="B695" i="5"/>
  <c r="E695" i="5" s="1"/>
  <c r="H694" i="5"/>
  <c r="D694" i="5"/>
  <c r="B694" i="5"/>
  <c r="E694" i="5" s="1"/>
  <c r="G694" i="5" s="1"/>
  <c r="H693" i="5"/>
  <c r="D693" i="5"/>
  <c r="B693" i="5"/>
  <c r="E693" i="5" s="1"/>
  <c r="G693" i="5" s="1"/>
  <c r="H692" i="5"/>
  <c r="D692" i="5"/>
  <c r="B692" i="5"/>
  <c r="E692" i="5" s="1"/>
  <c r="H691" i="5"/>
  <c r="F691" i="5"/>
  <c r="D691" i="5"/>
  <c r="B691" i="5"/>
  <c r="E691" i="5" s="1"/>
  <c r="G691" i="5" s="1"/>
  <c r="H690" i="5"/>
  <c r="E690" i="5"/>
  <c r="D690" i="5"/>
  <c r="B690" i="5"/>
  <c r="H689" i="5"/>
  <c r="D689" i="5"/>
  <c r="B689" i="5"/>
  <c r="E689" i="5" s="1"/>
  <c r="H688" i="5"/>
  <c r="E688" i="5"/>
  <c r="G688" i="5" s="1"/>
  <c r="D688" i="5"/>
  <c r="B688" i="5"/>
  <c r="H687" i="5"/>
  <c r="D687" i="5"/>
  <c r="B687" i="5"/>
  <c r="E687" i="5" s="1"/>
  <c r="H686" i="5"/>
  <c r="D686" i="5"/>
  <c r="B686" i="5"/>
  <c r="E686" i="5" s="1"/>
  <c r="G686" i="5" s="1"/>
  <c r="H685" i="5"/>
  <c r="D685" i="5"/>
  <c r="B685" i="5"/>
  <c r="E685" i="5" s="1"/>
  <c r="G685" i="5" s="1"/>
  <c r="H684" i="5"/>
  <c r="E684" i="5"/>
  <c r="D684" i="5"/>
  <c r="B684" i="5"/>
  <c r="H683" i="5"/>
  <c r="D683" i="5"/>
  <c r="B683" i="5"/>
  <c r="E683" i="5" s="1"/>
  <c r="H682" i="5"/>
  <c r="D682" i="5"/>
  <c r="B682" i="5"/>
  <c r="E682" i="5" s="1"/>
  <c r="H681" i="5"/>
  <c r="D681" i="5"/>
  <c r="B681" i="5"/>
  <c r="E681" i="5" s="1"/>
  <c r="G681" i="5" s="1"/>
  <c r="H680" i="5"/>
  <c r="D680" i="5"/>
  <c r="B680" i="5"/>
  <c r="E680" i="5" s="1"/>
  <c r="F680" i="5" s="1"/>
  <c r="H679" i="5"/>
  <c r="D679" i="5"/>
  <c r="B679" i="5"/>
  <c r="E679" i="5" s="1"/>
  <c r="H678" i="5"/>
  <c r="E678" i="5"/>
  <c r="D678" i="5"/>
  <c r="B678" i="5"/>
  <c r="H677" i="5"/>
  <c r="D677" i="5"/>
  <c r="B677" i="5"/>
  <c r="E677" i="5" s="1"/>
  <c r="H676" i="5"/>
  <c r="D676" i="5"/>
  <c r="B676" i="5"/>
  <c r="E676" i="5" s="1"/>
  <c r="G676" i="5" s="1"/>
  <c r="H675" i="5"/>
  <c r="E675" i="5"/>
  <c r="G675" i="5" s="1"/>
  <c r="D675" i="5"/>
  <c r="B675" i="5"/>
  <c r="H674" i="5"/>
  <c r="D674" i="5"/>
  <c r="B674" i="5"/>
  <c r="E674" i="5" s="1"/>
  <c r="H673" i="5"/>
  <c r="D673" i="5"/>
  <c r="B673" i="5"/>
  <c r="E673" i="5" s="1"/>
  <c r="G673" i="5" s="1"/>
  <c r="H672" i="5"/>
  <c r="D672" i="5"/>
  <c r="B672" i="5"/>
  <c r="E672" i="5" s="1"/>
  <c r="F672" i="5" s="1"/>
  <c r="H671" i="5"/>
  <c r="E671" i="5"/>
  <c r="D671" i="5"/>
  <c r="B671" i="5"/>
  <c r="H670" i="5"/>
  <c r="D670" i="5"/>
  <c r="B670" i="5"/>
  <c r="E670" i="5" s="1"/>
  <c r="H669" i="5"/>
  <c r="D669" i="5"/>
  <c r="B669" i="5"/>
  <c r="E669" i="5" s="1"/>
  <c r="H668" i="5"/>
  <c r="E668" i="5"/>
  <c r="G668" i="5" s="1"/>
  <c r="D668" i="5"/>
  <c r="B668" i="5"/>
  <c r="H667" i="5"/>
  <c r="D667" i="5"/>
  <c r="B667" i="5"/>
  <c r="E667" i="5" s="1"/>
  <c r="H666" i="5"/>
  <c r="E666" i="5"/>
  <c r="D666" i="5"/>
  <c r="B666" i="5"/>
  <c r="H665" i="5"/>
  <c r="D665" i="5"/>
  <c r="B665" i="5"/>
  <c r="E665" i="5" s="1"/>
  <c r="G665" i="5" s="1"/>
  <c r="H664" i="5"/>
  <c r="E664" i="5"/>
  <c r="F664" i="5" s="1"/>
  <c r="D664" i="5"/>
  <c r="B664" i="5"/>
  <c r="H663" i="5"/>
  <c r="F663" i="5"/>
  <c r="E663" i="5"/>
  <c r="G663" i="5" s="1"/>
  <c r="D663" i="5"/>
  <c r="B663" i="5"/>
  <c r="H662" i="5"/>
  <c r="D662" i="5"/>
  <c r="B662" i="5"/>
  <c r="E662" i="5" s="1"/>
  <c r="H661" i="5"/>
  <c r="E661" i="5"/>
  <c r="D661" i="5"/>
  <c r="B661" i="5"/>
  <c r="H660" i="5"/>
  <c r="D660" i="5"/>
  <c r="B660" i="5"/>
  <c r="E660" i="5" s="1"/>
  <c r="H659" i="5"/>
  <c r="D659" i="5"/>
  <c r="B659" i="5"/>
  <c r="E659" i="5" s="1"/>
  <c r="H658" i="5"/>
  <c r="D658" i="5"/>
  <c r="B658" i="5"/>
  <c r="E658" i="5" s="1"/>
  <c r="H657" i="5"/>
  <c r="D657" i="5"/>
  <c r="B657" i="5"/>
  <c r="E657" i="5" s="1"/>
  <c r="G657" i="5" s="1"/>
  <c r="H656" i="5"/>
  <c r="D656" i="5"/>
  <c r="B656" i="5"/>
  <c r="E656" i="5" s="1"/>
  <c r="F656" i="5" s="1"/>
  <c r="H655" i="5"/>
  <c r="D655" i="5"/>
  <c r="B655" i="5"/>
  <c r="E655" i="5" s="1"/>
  <c r="H654" i="5"/>
  <c r="D654" i="5"/>
  <c r="B654" i="5"/>
  <c r="E654" i="5" s="1"/>
  <c r="H653" i="5"/>
  <c r="E653" i="5"/>
  <c r="F653" i="5" s="1"/>
  <c r="D653" i="5"/>
  <c r="B653" i="5"/>
  <c r="H652" i="5"/>
  <c r="D652" i="5"/>
  <c r="B652" i="5"/>
  <c r="E652" i="5" s="1"/>
  <c r="H651" i="5"/>
  <c r="D651" i="5"/>
  <c r="B651" i="5"/>
  <c r="E651" i="5" s="1"/>
  <c r="G651" i="5" s="1"/>
  <c r="H650" i="5"/>
  <c r="D650" i="5"/>
  <c r="B650" i="5"/>
  <c r="E650" i="5" s="1"/>
  <c r="F650" i="5" s="1"/>
  <c r="H649" i="5"/>
  <c r="D649" i="5"/>
  <c r="B649" i="5"/>
  <c r="E649" i="5" s="1"/>
  <c r="H648" i="5"/>
  <c r="D648" i="5"/>
  <c r="B648" i="5"/>
  <c r="E648" i="5" s="1"/>
  <c r="H647" i="5"/>
  <c r="D647" i="5"/>
  <c r="B647" i="5"/>
  <c r="E647" i="5" s="1"/>
  <c r="H646" i="5"/>
  <c r="D646" i="5"/>
  <c r="B646" i="5"/>
  <c r="E646" i="5" s="1"/>
  <c r="H645" i="5"/>
  <c r="E645" i="5"/>
  <c r="F645" i="5" s="1"/>
  <c r="D645" i="5"/>
  <c r="B645" i="5"/>
  <c r="H644" i="5"/>
  <c r="D644" i="5"/>
  <c r="B644" i="5"/>
  <c r="E644" i="5" s="1"/>
  <c r="H643" i="5"/>
  <c r="E643" i="5"/>
  <c r="F643" i="5" s="1"/>
  <c r="D643" i="5"/>
  <c r="B643" i="5"/>
  <c r="H642" i="5"/>
  <c r="D642" i="5"/>
  <c r="B642" i="5"/>
  <c r="E642" i="5" s="1"/>
  <c r="G642" i="5" s="1"/>
  <c r="H641" i="5"/>
  <c r="E641" i="5"/>
  <c r="D641" i="5"/>
  <c r="B641" i="5"/>
  <c r="H640" i="5"/>
  <c r="D640" i="5"/>
  <c r="B640" i="5"/>
  <c r="E640" i="5" s="1"/>
  <c r="H639" i="5"/>
  <c r="D639" i="5"/>
  <c r="B639" i="5"/>
  <c r="E639" i="5" s="1"/>
  <c r="H638" i="5"/>
  <c r="D638" i="5"/>
  <c r="B638" i="5"/>
  <c r="E638" i="5" s="1"/>
  <c r="H637" i="5"/>
  <c r="E637" i="5"/>
  <c r="D637" i="5"/>
  <c r="B637" i="5"/>
  <c r="H636" i="5"/>
  <c r="D636" i="5"/>
  <c r="B636" i="5"/>
  <c r="E636" i="5" s="1"/>
  <c r="H635" i="5"/>
  <c r="E635" i="5"/>
  <c r="F635" i="5" s="1"/>
  <c r="D635" i="5"/>
  <c r="B635" i="5"/>
  <c r="H634" i="5"/>
  <c r="D634" i="5"/>
  <c r="B634" i="5"/>
  <c r="E634" i="5" s="1"/>
  <c r="G634" i="5" s="1"/>
  <c r="H633" i="5"/>
  <c r="E633" i="5"/>
  <c r="D633" i="5"/>
  <c r="B633" i="5"/>
  <c r="H632" i="5"/>
  <c r="D632" i="5"/>
  <c r="B632" i="5"/>
  <c r="E632" i="5" s="1"/>
  <c r="H631" i="5"/>
  <c r="D631" i="5"/>
  <c r="B631" i="5"/>
  <c r="E631" i="5" s="1"/>
  <c r="H630" i="5"/>
  <c r="D630" i="5"/>
  <c r="B630" i="5"/>
  <c r="E630" i="5" s="1"/>
  <c r="G630" i="5" s="1"/>
  <c r="H629" i="5"/>
  <c r="D629" i="5"/>
  <c r="B629" i="5"/>
  <c r="E629" i="5" s="1"/>
  <c r="H628" i="5"/>
  <c r="D628" i="5"/>
  <c r="B628" i="5"/>
  <c r="E628" i="5" s="1"/>
  <c r="H627" i="5"/>
  <c r="E627" i="5"/>
  <c r="D627" i="5"/>
  <c r="B627" i="5"/>
  <c r="H626" i="5"/>
  <c r="D626" i="5"/>
  <c r="B626" i="5"/>
  <c r="E626" i="5" s="1"/>
  <c r="G626" i="5" s="1"/>
  <c r="H625" i="5"/>
  <c r="E625" i="5"/>
  <c r="G625" i="5" s="1"/>
  <c r="D625" i="5"/>
  <c r="B625" i="5"/>
  <c r="H624" i="5"/>
  <c r="D624" i="5"/>
  <c r="B624" i="5"/>
  <c r="E624" i="5" s="1"/>
  <c r="F624" i="5" s="1"/>
  <c r="H623" i="5"/>
  <c r="G623" i="5"/>
  <c r="E623" i="5"/>
  <c r="F623" i="5" s="1"/>
  <c r="D623" i="5"/>
  <c r="B623" i="5"/>
  <c r="H622" i="5"/>
  <c r="D622" i="5"/>
  <c r="B622" i="5"/>
  <c r="E622" i="5" s="1"/>
  <c r="H621" i="5"/>
  <c r="E621" i="5"/>
  <c r="G621" i="5" s="1"/>
  <c r="D621" i="5"/>
  <c r="B621" i="5"/>
  <c r="H620" i="5"/>
  <c r="D620" i="5"/>
  <c r="B620" i="5"/>
  <c r="E620" i="5" s="1"/>
  <c r="H619" i="5"/>
  <c r="E619" i="5"/>
  <c r="D619" i="5"/>
  <c r="B619" i="5"/>
  <c r="H618" i="5"/>
  <c r="D618" i="5"/>
  <c r="B618" i="5"/>
  <c r="E618" i="5" s="1"/>
  <c r="H617" i="5"/>
  <c r="E617" i="5"/>
  <c r="G617" i="5" s="1"/>
  <c r="D617" i="5"/>
  <c r="B617" i="5"/>
  <c r="H616" i="5"/>
  <c r="D616" i="5"/>
  <c r="B616" i="5"/>
  <c r="E616" i="5" s="1"/>
  <c r="F616" i="5" s="1"/>
  <c r="H615" i="5"/>
  <c r="G615" i="5"/>
  <c r="E615" i="5"/>
  <c r="F615" i="5" s="1"/>
  <c r="D615" i="5"/>
  <c r="B615" i="5"/>
  <c r="H614" i="5"/>
  <c r="D614" i="5"/>
  <c r="B614" i="5"/>
  <c r="E614" i="5" s="1"/>
  <c r="F614" i="5" s="1"/>
  <c r="H613" i="5"/>
  <c r="E613" i="5"/>
  <c r="D613" i="5"/>
  <c r="B613" i="5"/>
  <c r="H612" i="5"/>
  <c r="D612" i="5"/>
  <c r="B612" i="5"/>
  <c r="E612" i="5" s="1"/>
  <c r="F612" i="5" s="1"/>
  <c r="H611" i="5"/>
  <c r="D611" i="5"/>
  <c r="B611" i="5"/>
  <c r="E611" i="5" s="1"/>
  <c r="H610" i="5"/>
  <c r="D610" i="5"/>
  <c r="B610" i="5"/>
  <c r="E610" i="5" s="1"/>
  <c r="G610" i="5" s="1"/>
  <c r="H609" i="5"/>
  <c r="E609" i="5"/>
  <c r="D609" i="5"/>
  <c r="B609" i="5"/>
  <c r="H608" i="5"/>
  <c r="D608" i="5"/>
  <c r="B608" i="5"/>
  <c r="E608" i="5" s="1"/>
  <c r="F608" i="5" s="1"/>
  <c r="H607" i="5"/>
  <c r="E607" i="5"/>
  <c r="D607" i="5"/>
  <c r="B607" i="5"/>
  <c r="H606" i="5"/>
  <c r="D606" i="5"/>
  <c r="B606" i="5"/>
  <c r="E606" i="5" s="1"/>
  <c r="H605" i="5"/>
  <c r="E605" i="5"/>
  <c r="G605" i="5" s="1"/>
  <c r="D605" i="5"/>
  <c r="B605" i="5"/>
  <c r="H604" i="5"/>
  <c r="D604" i="5"/>
  <c r="B604" i="5"/>
  <c r="E604" i="5" s="1"/>
  <c r="H603" i="5"/>
  <c r="G603" i="5"/>
  <c r="D603" i="5"/>
  <c r="B603" i="5"/>
  <c r="E603" i="5" s="1"/>
  <c r="F603" i="5" s="1"/>
  <c r="H602" i="5"/>
  <c r="D602" i="5"/>
  <c r="B602" i="5"/>
  <c r="E602" i="5" s="1"/>
  <c r="F602" i="5" s="1"/>
  <c r="H601" i="5"/>
  <c r="D601" i="5"/>
  <c r="B601" i="5"/>
  <c r="E601" i="5" s="1"/>
  <c r="G601" i="5" s="1"/>
  <c r="H600" i="5"/>
  <c r="D600" i="5"/>
  <c r="B600" i="5"/>
  <c r="E600" i="5" s="1"/>
  <c r="F600" i="5" s="1"/>
  <c r="H599" i="5"/>
  <c r="E599" i="5"/>
  <c r="G599" i="5" s="1"/>
  <c r="D599" i="5"/>
  <c r="B599" i="5"/>
  <c r="H598" i="5"/>
  <c r="D598" i="5"/>
  <c r="B598" i="5"/>
  <c r="E598" i="5" s="1"/>
  <c r="G598" i="5" s="1"/>
  <c r="H597" i="5"/>
  <c r="D597" i="5"/>
  <c r="B597" i="5"/>
  <c r="E597" i="5" s="1"/>
  <c r="G597" i="5" s="1"/>
  <c r="H596" i="5"/>
  <c r="D596" i="5"/>
  <c r="B596" i="5"/>
  <c r="E596" i="5" s="1"/>
  <c r="F596" i="5" s="1"/>
  <c r="H595" i="5"/>
  <c r="G595" i="5"/>
  <c r="F595" i="5"/>
  <c r="E595" i="5"/>
  <c r="D595" i="5"/>
  <c r="B595" i="5"/>
  <c r="H594" i="5"/>
  <c r="D594" i="5"/>
  <c r="B594" i="5"/>
  <c r="E594" i="5" s="1"/>
  <c r="H593" i="5"/>
  <c r="E593" i="5"/>
  <c r="G593" i="5" s="1"/>
  <c r="D593" i="5"/>
  <c r="B593" i="5"/>
  <c r="H592" i="5"/>
  <c r="D592" i="5"/>
  <c r="B592" i="5"/>
  <c r="E592" i="5" s="1"/>
  <c r="G592" i="5" s="1"/>
  <c r="H591" i="5"/>
  <c r="D591" i="5"/>
  <c r="B591" i="5"/>
  <c r="E591" i="5" s="1"/>
  <c r="H590" i="5"/>
  <c r="D590" i="5"/>
  <c r="B590" i="5"/>
  <c r="E590" i="5" s="1"/>
  <c r="G590" i="5" s="1"/>
  <c r="H589" i="5"/>
  <c r="E589" i="5"/>
  <c r="D589" i="5"/>
  <c r="B589" i="5"/>
  <c r="H588" i="5"/>
  <c r="D588" i="5"/>
  <c r="B588" i="5"/>
  <c r="E588" i="5" s="1"/>
  <c r="F588" i="5" s="1"/>
  <c r="H587" i="5"/>
  <c r="E587" i="5"/>
  <c r="D587" i="5"/>
  <c r="B587" i="5"/>
  <c r="H586" i="5"/>
  <c r="D586" i="5"/>
  <c r="B586" i="5"/>
  <c r="E586" i="5" s="1"/>
  <c r="G586" i="5" s="1"/>
  <c r="H585" i="5"/>
  <c r="D585" i="5"/>
  <c r="B585" i="5"/>
  <c r="E585" i="5" s="1"/>
  <c r="G585" i="5" s="1"/>
  <c r="H584" i="5"/>
  <c r="D584" i="5"/>
  <c r="B584" i="5"/>
  <c r="E584" i="5" s="1"/>
  <c r="H583" i="5"/>
  <c r="D583" i="5"/>
  <c r="B583" i="5"/>
  <c r="E583" i="5" s="1"/>
  <c r="H582" i="5"/>
  <c r="D582" i="5"/>
  <c r="B582" i="5"/>
  <c r="E582" i="5" s="1"/>
  <c r="G582" i="5" s="1"/>
  <c r="H581" i="5"/>
  <c r="D581" i="5"/>
  <c r="B581" i="5"/>
  <c r="E581" i="5" s="1"/>
  <c r="H580" i="5"/>
  <c r="D580" i="5"/>
  <c r="B580" i="5"/>
  <c r="E580" i="5" s="1"/>
  <c r="G580" i="5" s="1"/>
  <c r="H579" i="5"/>
  <c r="D579" i="5"/>
  <c r="B579" i="5"/>
  <c r="E579" i="5" s="1"/>
  <c r="H578" i="5"/>
  <c r="E578" i="5"/>
  <c r="G578" i="5" s="1"/>
  <c r="D578" i="5"/>
  <c r="B578" i="5"/>
  <c r="H577" i="5"/>
  <c r="D577" i="5"/>
  <c r="B577" i="5"/>
  <c r="E577" i="5" s="1"/>
  <c r="G577" i="5" s="1"/>
  <c r="H576" i="5"/>
  <c r="D576" i="5"/>
  <c r="B576" i="5"/>
  <c r="E576" i="5" s="1"/>
  <c r="F576" i="5" s="1"/>
  <c r="H575" i="5"/>
  <c r="D575" i="5"/>
  <c r="B575" i="5"/>
  <c r="E575" i="5" s="1"/>
  <c r="H574" i="5"/>
  <c r="D574" i="5"/>
  <c r="B574" i="5"/>
  <c r="E574" i="5" s="1"/>
  <c r="G574" i="5" s="1"/>
  <c r="H573" i="5"/>
  <c r="D573" i="5"/>
  <c r="B573" i="5"/>
  <c r="E573" i="5" s="1"/>
  <c r="F573" i="5" s="1"/>
  <c r="H572" i="5"/>
  <c r="D572" i="5"/>
  <c r="B572" i="5"/>
  <c r="E572" i="5" s="1"/>
  <c r="H571" i="5"/>
  <c r="D571" i="5"/>
  <c r="B571" i="5"/>
  <c r="E571" i="5" s="1"/>
  <c r="H570" i="5"/>
  <c r="E570" i="5"/>
  <c r="G570" i="5" s="1"/>
  <c r="D570" i="5"/>
  <c r="B570" i="5"/>
  <c r="H569" i="5"/>
  <c r="D569" i="5"/>
  <c r="B569" i="5"/>
  <c r="E569" i="5" s="1"/>
  <c r="G569" i="5" s="1"/>
  <c r="H568" i="5"/>
  <c r="E568" i="5"/>
  <c r="F568" i="5" s="1"/>
  <c r="D568" i="5"/>
  <c r="B568" i="5"/>
  <c r="H567" i="5"/>
  <c r="D567" i="5"/>
  <c r="B567" i="5"/>
  <c r="E567" i="5" s="1"/>
  <c r="H566" i="5"/>
  <c r="D566" i="5"/>
  <c r="B566" i="5"/>
  <c r="E566" i="5" s="1"/>
  <c r="G566" i="5" s="1"/>
  <c r="H565" i="5"/>
  <c r="D565" i="5"/>
  <c r="B565" i="5"/>
  <c r="E565" i="5" s="1"/>
  <c r="H564" i="5"/>
  <c r="D564" i="5"/>
  <c r="B564" i="5"/>
  <c r="E564" i="5" s="1"/>
  <c r="H563" i="5"/>
  <c r="D563" i="5"/>
  <c r="B563" i="5"/>
  <c r="E563" i="5" s="1"/>
  <c r="H562" i="5"/>
  <c r="D562" i="5"/>
  <c r="B562" i="5"/>
  <c r="E562" i="5" s="1"/>
  <c r="G562" i="5" s="1"/>
  <c r="H561" i="5"/>
  <c r="E561" i="5"/>
  <c r="G561" i="5" s="1"/>
  <c r="D561" i="5"/>
  <c r="B561" i="5"/>
  <c r="H560" i="5"/>
  <c r="D560" i="5"/>
  <c r="B560" i="5"/>
  <c r="E560" i="5" s="1"/>
  <c r="H559" i="5"/>
  <c r="D559" i="5"/>
  <c r="B559" i="5"/>
  <c r="E559" i="5" s="1"/>
  <c r="F559" i="5" s="1"/>
  <c r="H558" i="5"/>
  <c r="D558" i="5"/>
  <c r="B558" i="5"/>
  <c r="E558" i="5" s="1"/>
  <c r="G558" i="5" s="1"/>
  <c r="H557" i="5"/>
  <c r="D557" i="5"/>
  <c r="B557" i="5"/>
  <c r="E557" i="5" s="1"/>
  <c r="H556" i="5"/>
  <c r="G556" i="5"/>
  <c r="F556" i="5"/>
  <c r="D556" i="5"/>
  <c r="B556" i="5"/>
  <c r="E556" i="5" s="1"/>
  <c r="H555" i="5"/>
  <c r="E555" i="5"/>
  <c r="D555" i="5"/>
  <c r="B555" i="5"/>
  <c r="H554" i="5"/>
  <c r="D554" i="5"/>
  <c r="B554" i="5"/>
  <c r="E554" i="5" s="1"/>
  <c r="G554" i="5" s="1"/>
  <c r="H553" i="5"/>
  <c r="D553" i="5"/>
  <c r="B553" i="5"/>
  <c r="E553" i="5" s="1"/>
  <c r="G553" i="5" s="1"/>
  <c r="H552" i="5"/>
  <c r="D552" i="5"/>
  <c r="B552" i="5"/>
  <c r="E552" i="5" s="1"/>
  <c r="H551" i="5"/>
  <c r="D551" i="5"/>
  <c r="B551" i="5"/>
  <c r="E551" i="5" s="1"/>
  <c r="H550" i="5"/>
  <c r="E550" i="5"/>
  <c r="G550" i="5" s="1"/>
  <c r="D550" i="5"/>
  <c r="B550" i="5"/>
  <c r="H549" i="5"/>
  <c r="D549" i="5"/>
  <c r="B549" i="5"/>
  <c r="E549" i="5" s="1"/>
  <c r="H548" i="5"/>
  <c r="F548" i="5"/>
  <c r="D548" i="5"/>
  <c r="B548" i="5"/>
  <c r="E548" i="5" s="1"/>
  <c r="G548" i="5" s="1"/>
  <c r="H547" i="5"/>
  <c r="D547" i="5"/>
  <c r="B547" i="5"/>
  <c r="E547" i="5" s="1"/>
  <c r="H546" i="5"/>
  <c r="E546" i="5"/>
  <c r="D546" i="5"/>
  <c r="B546" i="5"/>
  <c r="H545" i="5"/>
  <c r="D545" i="5"/>
  <c r="B545" i="5"/>
  <c r="E545" i="5" s="1"/>
  <c r="G545" i="5" s="1"/>
  <c r="H544" i="5"/>
  <c r="E544" i="5"/>
  <c r="F544" i="5" s="1"/>
  <c r="D544" i="5"/>
  <c r="B544" i="5"/>
  <c r="H543" i="5"/>
  <c r="D543" i="5"/>
  <c r="B543" i="5"/>
  <c r="E543" i="5" s="1"/>
  <c r="H542" i="5"/>
  <c r="D542" i="5"/>
  <c r="B542" i="5"/>
  <c r="E542" i="5" s="1"/>
  <c r="G542" i="5" s="1"/>
  <c r="H541" i="5"/>
  <c r="D541" i="5"/>
  <c r="B541" i="5"/>
  <c r="E541" i="5" s="1"/>
  <c r="F541" i="5" s="1"/>
  <c r="H540" i="5"/>
  <c r="D540" i="5"/>
  <c r="B540" i="5"/>
  <c r="E540" i="5" s="1"/>
  <c r="H539" i="5"/>
  <c r="E539" i="5"/>
  <c r="D539" i="5"/>
  <c r="B539" i="5"/>
  <c r="H538" i="5"/>
  <c r="G538" i="5"/>
  <c r="F538" i="5"/>
  <c r="D538" i="5"/>
  <c r="B538" i="5"/>
  <c r="E538" i="5" s="1"/>
  <c r="H537" i="5"/>
  <c r="D537" i="5"/>
  <c r="B537" i="5"/>
  <c r="E537" i="5" s="1"/>
  <c r="H536" i="5"/>
  <c r="E536" i="5"/>
  <c r="D536" i="5"/>
  <c r="B536" i="5"/>
  <c r="H535" i="5"/>
  <c r="E535" i="5"/>
  <c r="D535" i="5"/>
  <c r="B535" i="5"/>
  <c r="H534" i="5"/>
  <c r="G534" i="5"/>
  <c r="D534" i="5"/>
  <c r="B534" i="5"/>
  <c r="E534" i="5" s="1"/>
  <c r="F534" i="5" s="1"/>
  <c r="H533" i="5"/>
  <c r="E533" i="5"/>
  <c r="G533" i="5" s="1"/>
  <c r="D533" i="5"/>
  <c r="B533" i="5"/>
  <c r="H532" i="5"/>
  <c r="D532" i="5"/>
  <c r="B532" i="5"/>
  <c r="E532" i="5" s="1"/>
  <c r="H531" i="5"/>
  <c r="E531" i="5"/>
  <c r="D531" i="5"/>
  <c r="B531" i="5"/>
  <c r="H530" i="5"/>
  <c r="D530" i="5"/>
  <c r="B530" i="5"/>
  <c r="E530" i="5" s="1"/>
  <c r="G530" i="5" s="1"/>
  <c r="H529" i="5"/>
  <c r="D529" i="5"/>
  <c r="B529" i="5"/>
  <c r="E529" i="5" s="1"/>
  <c r="G529" i="5" s="1"/>
  <c r="H528" i="5"/>
  <c r="D528" i="5"/>
  <c r="B528" i="5"/>
  <c r="E528" i="5" s="1"/>
  <c r="H527" i="5"/>
  <c r="D527" i="5"/>
  <c r="B527" i="5"/>
  <c r="E527" i="5" s="1"/>
  <c r="H526" i="5"/>
  <c r="D526" i="5"/>
  <c r="B526" i="5"/>
  <c r="E526" i="5" s="1"/>
  <c r="G526" i="5" s="1"/>
  <c r="H525" i="5"/>
  <c r="G525" i="5"/>
  <c r="D525" i="5"/>
  <c r="B525" i="5"/>
  <c r="E525" i="5" s="1"/>
  <c r="F525" i="5" s="1"/>
  <c r="H524" i="5"/>
  <c r="D524" i="5"/>
  <c r="B524" i="5"/>
  <c r="E524" i="5" s="1"/>
  <c r="G524" i="5" s="1"/>
  <c r="H523" i="5"/>
  <c r="D523" i="5"/>
  <c r="B523" i="5"/>
  <c r="E523" i="5" s="1"/>
  <c r="H522" i="5"/>
  <c r="D522" i="5"/>
  <c r="B522" i="5"/>
  <c r="E522" i="5" s="1"/>
  <c r="G522" i="5" s="1"/>
  <c r="H521" i="5"/>
  <c r="E521" i="5"/>
  <c r="D521" i="5"/>
  <c r="H520" i="5"/>
  <c r="D520" i="5"/>
  <c r="B520" i="5"/>
  <c r="E520" i="5" s="1"/>
  <c r="H519" i="5"/>
  <c r="D519" i="5"/>
  <c r="B519" i="5"/>
  <c r="E519" i="5" s="1"/>
  <c r="H518" i="5"/>
  <c r="D518" i="5"/>
  <c r="B518" i="5"/>
  <c r="E518" i="5" s="1"/>
  <c r="H517" i="5"/>
  <c r="D517" i="5"/>
  <c r="B517" i="5"/>
  <c r="E517" i="5" s="1"/>
  <c r="H516" i="5"/>
  <c r="D516" i="5"/>
  <c r="B516" i="5"/>
  <c r="E516" i="5" s="1"/>
  <c r="G516" i="5" s="1"/>
  <c r="H515" i="5"/>
  <c r="D515" i="5"/>
  <c r="B515" i="5"/>
  <c r="E515" i="5" s="1"/>
  <c r="H514" i="5"/>
  <c r="D514" i="5"/>
  <c r="B514" i="5"/>
  <c r="E514" i="5" s="1"/>
  <c r="H513" i="5"/>
  <c r="D513" i="5"/>
  <c r="B513" i="5"/>
  <c r="E513" i="5" s="1"/>
  <c r="H512" i="5"/>
  <c r="D512" i="5"/>
  <c r="B512" i="5"/>
  <c r="E512" i="5" s="1"/>
  <c r="H511" i="5"/>
  <c r="D511" i="5"/>
  <c r="B511" i="5"/>
  <c r="E511" i="5" s="1"/>
  <c r="H510" i="5"/>
  <c r="D510" i="5"/>
  <c r="B510" i="5"/>
  <c r="E510" i="5" s="1"/>
  <c r="H509" i="5"/>
  <c r="D509" i="5"/>
  <c r="B509" i="5"/>
  <c r="E509" i="5" s="1"/>
  <c r="H508" i="5"/>
  <c r="D508" i="5"/>
  <c r="B508" i="5"/>
  <c r="E508" i="5" s="1"/>
  <c r="G508" i="5" s="1"/>
  <c r="H507" i="5"/>
  <c r="E507" i="5"/>
  <c r="D507" i="5"/>
  <c r="B507" i="5"/>
  <c r="H506" i="5"/>
  <c r="D506" i="5"/>
  <c r="B506" i="5"/>
  <c r="E506" i="5" s="1"/>
  <c r="H505" i="5"/>
  <c r="D505" i="5"/>
  <c r="B505" i="5"/>
  <c r="E505" i="5" s="1"/>
  <c r="H504" i="5"/>
  <c r="D504" i="5"/>
  <c r="B504" i="5"/>
  <c r="E504" i="5" s="1"/>
  <c r="H503" i="5"/>
  <c r="D503" i="5"/>
  <c r="B503" i="5"/>
  <c r="E503" i="5" s="1"/>
  <c r="H502" i="5"/>
  <c r="D502" i="5"/>
  <c r="B502" i="5"/>
  <c r="E502" i="5" s="1"/>
  <c r="H501" i="5"/>
  <c r="D501" i="5"/>
  <c r="B501" i="5"/>
  <c r="E501" i="5" s="1"/>
  <c r="H500" i="5"/>
  <c r="E500" i="5"/>
  <c r="G500" i="5" s="1"/>
  <c r="D500" i="5"/>
  <c r="B500" i="5"/>
  <c r="H499" i="5"/>
  <c r="D499" i="5"/>
  <c r="B499" i="5"/>
  <c r="E499" i="5" s="1"/>
  <c r="F499" i="5" s="1"/>
  <c r="H498" i="5"/>
  <c r="D498" i="5"/>
  <c r="B498" i="5"/>
  <c r="E498" i="5" s="1"/>
  <c r="G498" i="5" s="1"/>
  <c r="H497" i="5"/>
  <c r="D497" i="5"/>
  <c r="B497" i="5"/>
  <c r="E497" i="5" s="1"/>
  <c r="G497" i="5" s="1"/>
  <c r="H496" i="5"/>
  <c r="D496" i="5"/>
  <c r="B496" i="5"/>
  <c r="E496" i="5" s="1"/>
  <c r="H495" i="5"/>
  <c r="D495" i="5"/>
  <c r="B495" i="5"/>
  <c r="E495" i="5" s="1"/>
  <c r="H494" i="5"/>
  <c r="D494" i="5"/>
  <c r="B494" i="5"/>
  <c r="E494" i="5" s="1"/>
  <c r="H493" i="5"/>
  <c r="D493" i="5"/>
  <c r="B493" i="5"/>
  <c r="E493" i="5" s="1"/>
  <c r="H492" i="5"/>
  <c r="D492" i="5"/>
  <c r="B492" i="5"/>
  <c r="E492" i="5" s="1"/>
  <c r="G492" i="5" s="1"/>
  <c r="H491" i="5"/>
  <c r="D491" i="5"/>
  <c r="B491" i="5"/>
  <c r="E491" i="5" s="1"/>
  <c r="F491" i="5" s="1"/>
  <c r="H490" i="5"/>
  <c r="D490" i="5"/>
  <c r="B490" i="5"/>
  <c r="E490" i="5" s="1"/>
  <c r="G490" i="5" s="1"/>
  <c r="H489" i="5"/>
  <c r="D489" i="5"/>
  <c r="B489" i="5"/>
  <c r="E489" i="5" s="1"/>
  <c r="G489" i="5" s="1"/>
  <c r="H488" i="5"/>
  <c r="D488" i="5"/>
  <c r="B488" i="5"/>
  <c r="E488" i="5" s="1"/>
  <c r="H487" i="5"/>
  <c r="D487" i="5"/>
  <c r="B487" i="5"/>
  <c r="E487" i="5" s="1"/>
  <c r="H486" i="5"/>
  <c r="D486" i="5"/>
  <c r="B486" i="5"/>
  <c r="E486" i="5" s="1"/>
  <c r="F486" i="5" s="1"/>
  <c r="H485" i="5"/>
  <c r="D485" i="5"/>
  <c r="B485" i="5"/>
  <c r="E485" i="5" s="1"/>
  <c r="G485" i="5" s="1"/>
  <c r="H484" i="5"/>
  <c r="D484" i="5"/>
  <c r="B484" i="5"/>
  <c r="E484" i="5" s="1"/>
  <c r="H483" i="5"/>
  <c r="D483" i="5"/>
  <c r="B483" i="5"/>
  <c r="E483" i="5" s="1"/>
  <c r="F483" i="5" s="1"/>
  <c r="H482" i="5"/>
  <c r="D482" i="5"/>
  <c r="B482" i="5"/>
  <c r="E482" i="5" s="1"/>
  <c r="G482" i="5" s="1"/>
  <c r="H481" i="5"/>
  <c r="D481" i="5"/>
  <c r="B481" i="5"/>
  <c r="E481" i="5" s="1"/>
  <c r="G481" i="5" s="1"/>
  <c r="H480" i="5"/>
  <c r="D480" i="5"/>
  <c r="B480" i="5"/>
  <c r="E480" i="5" s="1"/>
  <c r="H479" i="5"/>
  <c r="D479" i="5"/>
  <c r="B479" i="5"/>
  <c r="E479" i="5" s="1"/>
  <c r="H478" i="5"/>
  <c r="D478" i="5"/>
  <c r="B478" i="5"/>
  <c r="E478" i="5" s="1"/>
  <c r="F478" i="5" s="1"/>
  <c r="H477" i="5"/>
  <c r="D477" i="5"/>
  <c r="B477" i="5"/>
  <c r="E477" i="5" s="1"/>
  <c r="G477" i="5" s="1"/>
  <c r="H476" i="5"/>
  <c r="D476" i="5"/>
  <c r="B476" i="5"/>
  <c r="E476" i="5" s="1"/>
  <c r="H475" i="5"/>
  <c r="D475" i="5"/>
  <c r="B475" i="5"/>
  <c r="E475" i="5" s="1"/>
  <c r="F475" i="5" s="1"/>
  <c r="H474" i="5"/>
  <c r="D474" i="5"/>
  <c r="B474" i="5"/>
  <c r="E474" i="5" s="1"/>
  <c r="G474" i="5" s="1"/>
  <c r="H473" i="5"/>
  <c r="E473" i="5"/>
  <c r="G473" i="5" s="1"/>
  <c r="D473" i="5"/>
  <c r="B473" i="5"/>
  <c r="H472" i="5"/>
  <c r="D472" i="5"/>
  <c r="B472" i="5"/>
  <c r="E472" i="5" s="1"/>
  <c r="H471" i="5"/>
  <c r="D471" i="5"/>
  <c r="B471" i="5"/>
  <c r="E471" i="5" s="1"/>
  <c r="H470" i="5"/>
  <c r="D470" i="5"/>
  <c r="B470" i="5"/>
  <c r="E470" i="5" s="1"/>
  <c r="F470" i="5" s="1"/>
  <c r="H469" i="5"/>
  <c r="D469" i="5"/>
  <c r="B469" i="5"/>
  <c r="E469" i="5" s="1"/>
  <c r="G469" i="5" s="1"/>
  <c r="H468" i="5"/>
  <c r="D468" i="5"/>
  <c r="B468" i="5"/>
  <c r="E468" i="5" s="1"/>
  <c r="H467" i="5"/>
  <c r="D467" i="5"/>
  <c r="B467" i="5"/>
  <c r="E467" i="5" s="1"/>
  <c r="F467" i="5" s="1"/>
  <c r="H466" i="5"/>
  <c r="D466" i="5"/>
  <c r="B466" i="5"/>
  <c r="E466" i="5" s="1"/>
  <c r="G466" i="5" s="1"/>
  <c r="H465" i="5"/>
  <c r="E465" i="5"/>
  <c r="G465" i="5" s="1"/>
  <c r="D465" i="5"/>
  <c r="B465" i="5"/>
  <c r="H464" i="5"/>
  <c r="D464" i="5"/>
  <c r="B464" i="5"/>
  <c r="E464" i="5" s="1"/>
  <c r="H463" i="5"/>
  <c r="D463" i="5"/>
  <c r="B463" i="5"/>
  <c r="E463" i="5" s="1"/>
  <c r="H462" i="5"/>
  <c r="D462" i="5"/>
  <c r="B462" i="5"/>
  <c r="E462" i="5" s="1"/>
  <c r="F462" i="5" s="1"/>
  <c r="H461" i="5"/>
  <c r="D461" i="5"/>
  <c r="B461" i="5"/>
  <c r="E461" i="5" s="1"/>
  <c r="G461" i="5" s="1"/>
  <c r="H460" i="5"/>
  <c r="D460" i="5"/>
  <c r="B460" i="5"/>
  <c r="E460" i="5" s="1"/>
  <c r="H459" i="5"/>
  <c r="D459" i="5"/>
  <c r="B459" i="5"/>
  <c r="E459" i="5" s="1"/>
  <c r="F459" i="5" s="1"/>
  <c r="H458" i="5"/>
  <c r="D458" i="5"/>
  <c r="B458" i="5"/>
  <c r="E458" i="5" s="1"/>
  <c r="G458" i="5" s="1"/>
  <c r="H457" i="5"/>
  <c r="D457" i="5"/>
  <c r="B457" i="5"/>
  <c r="E457" i="5" s="1"/>
  <c r="G457" i="5" s="1"/>
  <c r="H456" i="5"/>
  <c r="D456" i="5"/>
  <c r="B456" i="5"/>
  <c r="E456" i="5" s="1"/>
  <c r="H455" i="5"/>
  <c r="D455" i="5"/>
  <c r="B455" i="5"/>
  <c r="E455" i="5" s="1"/>
  <c r="H454" i="5"/>
  <c r="D454" i="5"/>
  <c r="B454" i="5"/>
  <c r="E454" i="5" s="1"/>
  <c r="F454" i="5" s="1"/>
  <c r="H453" i="5"/>
  <c r="D453" i="5"/>
  <c r="B453" i="5"/>
  <c r="E453" i="5" s="1"/>
  <c r="G453" i="5" s="1"/>
  <c r="H452" i="5"/>
  <c r="D452" i="5"/>
  <c r="B452" i="5"/>
  <c r="E452" i="5" s="1"/>
  <c r="H451" i="5"/>
  <c r="D451" i="5"/>
  <c r="B451" i="5"/>
  <c r="E451" i="5" s="1"/>
  <c r="F451" i="5" s="1"/>
  <c r="H450" i="5"/>
  <c r="D450" i="5"/>
  <c r="B450" i="5"/>
  <c r="E450" i="5" s="1"/>
  <c r="F450" i="5" s="1"/>
  <c r="H449" i="5"/>
  <c r="F449" i="5"/>
  <c r="E449" i="5"/>
  <c r="G449" i="5" s="1"/>
  <c r="D449" i="5"/>
  <c r="B449" i="5"/>
  <c r="H448" i="5"/>
  <c r="E448" i="5"/>
  <c r="G448" i="5" s="1"/>
  <c r="D448" i="5"/>
  <c r="B448" i="5"/>
  <c r="H447" i="5"/>
  <c r="D447" i="5"/>
  <c r="B447" i="5"/>
  <c r="E447" i="5" s="1"/>
  <c r="H446" i="5"/>
  <c r="D446" i="5"/>
  <c r="B446" i="5"/>
  <c r="E446" i="5" s="1"/>
  <c r="F446" i="5" s="1"/>
  <c r="H445" i="5"/>
  <c r="D445" i="5"/>
  <c r="B445" i="5"/>
  <c r="E445" i="5" s="1"/>
  <c r="H444" i="5"/>
  <c r="D444" i="5"/>
  <c r="B444" i="5"/>
  <c r="E444" i="5" s="1"/>
  <c r="H443" i="5"/>
  <c r="D443" i="5"/>
  <c r="B443" i="5"/>
  <c r="E443" i="5" s="1"/>
  <c r="H442" i="5"/>
  <c r="F442" i="5"/>
  <c r="D442" i="5"/>
  <c r="B442" i="5"/>
  <c r="E442" i="5" s="1"/>
  <c r="G442" i="5" s="1"/>
  <c r="H441" i="5"/>
  <c r="D441" i="5"/>
  <c r="B441" i="5"/>
  <c r="E441" i="5" s="1"/>
  <c r="H440" i="5"/>
  <c r="E440" i="5"/>
  <c r="D440" i="5"/>
  <c r="B440" i="5"/>
  <c r="H439" i="5"/>
  <c r="D439" i="5"/>
  <c r="B439" i="5"/>
  <c r="E439" i="5" s="1"/>
  <c r="H438" i="5"/>
  <c r="D438" i="5"/>
  <c r="B438" i="5"/>
  <c r="E438" i="5" s="1"/>
  <c r="F438" i="5" s="1"/>
  <c r="H437" i="5"/>
  <c r="F437" i="5"/>
  <c r="D437" i="5"/>
  <c r="B437" i="5"/>
  <c r="E437" i="5" s="1"/>
  <c r="G437" i="5" s="1"/>
  <c r="H436" i="5"/>
  <c r="E436" i="5"/>
  <c r="D436" i="5"/>
  <c r="B436" i="5"/>
  <c r="H435" i="5"/>
  <c r="E435" i="5"/>
  <c r="F435" i="5" s="1"/>
  <c r="D435" i="5"/>
  <c r="B435" i="5"/>
  <c r="H434" i="5"/>
  <c r="G434" i="5"/>
  <c r="F434" i="5"/>
  <c r="D434" i="5"/>
  <c r="B434" i="5"/>
  <c r="E434" i="5" s="1"/>
  <c r="H433" i="5"/>
  <c r="D433" i="5"/>
  <c r="B433" i="5"/>
  <c r="E433" i="5" s="1"/>
  <c r="G433" i="5" s="1"/>
  <c r="H432" i="5"/>
  <c r="D432" i="5"/>
  <c r="B432" i="5"/>
  <c r="E432" i="5" s="1"/>
  <c r="G432" i="5" s="1"/>
  <c r="H431" i="5"/>
  <c r="D431" i="5"/>
  <c r="B431" i="5"/>
  <c r="E431" i="5" s="1"/>
  <c r="H430" i="5"/>
  <c r="D430" i="5"/>
  <c r="B430" i="5"/>
  <c r="E430" i="5" s="1"/>
  <c r="H429" i="5"/>
  <c r="D429" i="5"/>
  <c r="B429" i="5"/>
  <c r="E429" i="5" s="1"/>
  <c r="H428" i="5"/>
  <c r="F428" i="5"/>
  <c r="E428" i="5"/>
  <c r="G428" i="5" s="1"/>
  <c r="D428" i="5"/>
  <c r="B428" i="5"/>
  <c r="H427" i="5"/>
  <c r="E427" i="5"/>
  <c r="D427" i="5"/>
  <c r="B427" i="5"/>
  <c r="H426" i="5"/>
  <c r="F426" i="5"/>
  <c r="D426" i="5"/>
  <c r="B426" i="5"/>
  <c r="E426" i="5" s="1"/>
  <c r="G426" i="5" s="1"/>
  <c r="H425" i="5"/>
  <c r="D425" i="5"/>
  <c r="B425" i="5"/>
  <c r="E425" i="5" s="1"/>
  <c r="H424" i="5"/>
  <c r="F424" i="5"/>
  <c r="E424" i="5"/>
  <c r="G424" i="5" s="1"/>
  <c r="D424" i="5"/>
  <c r="B424" i="5"/>
  <c r="H423" i="5"/>
  <c r="D423" i="5"/>
  <c r="B423" i="5"/>
  <c r="E423" i="5" s="1"/>
  <c r="H422" i="5"/>
  <c r="D422" i="5"/>
  <c r="B422" i="5"/>
  <c r="E422" i="5" s="1"/>
  <c r="F422" i="5" s="1"/>
  <c r="H421" i="5"/>
  <c r="D421" i="5"/>
  <c r="B421" i="5"/>
  <c r="E421" i="5" s="1"/>
  <c r="G421" i="5" s="1"/>
  <c r="H420" i="5"/>
  <c r="D420" i="5"/>
  <c r="B420" i="5"/>
  <c r="E420" i="5" s="1"/>
  <c r="H419" i="5"/>
  <c r="E419" i="5"/>
  <c r="F419" i="5" s="1"/>
  <c r="D419" i="5"/>
  <c r="B419" i="5"/>
  <c r="H418" i="5"/>
  <c r="D418" i="5"/>
  <c r="B418" i="5"/>
  <c r="E418" i="5" s="1"/>
  <c r="H417" i="5"/>
  <c r="E417" i="5"/>
  <c r="F417" i="5" s="1"/>
  <c r="D417" i="5"/>
  <c r="B417" i="5"/>
  <c r="H416" i="5"/>
  <c r="D416" i="5"/>
  <c r="B416" i="5"/>
  <c r="E416" i="5" s="1"/>
  <c r="G416" i="5" s="1"/>
  <c r="H415" i="5"/>
  <c r="D415" i="5"/>
  <c r="B415" i="5"/>
  <c r="E415" i="5" s="1"/>
  <c r="H414" i="5"/>
  <c r="D414" i="5"/>
  <c r="B414" i="5"/>
  <c r="E414" i="5" s="1"/>
  <c r="H413" i="5"/>
  <c r="D413" i="5"/>
  <c r="B413" i="5"/>
  <c r="E413" i="5" s="1"/>
  <c r="F413" i="5" s="1"/>
  <c r="H412" i="5"/>
  <c r="D412" i="5"/>
  <c r="B412" i="5"/>
  <c r="E412" i="5" s="1"/>
  <c r="F412" i="5" s="1"/>
  <c r="H411" i="5"/>
  <c r="D411" i="5"/>
  <c r="B411" i="5"/>
  <c r="E411" i="5" s="1"/>
  <c r="G411" i="5" s="1"/>
  <c r="H410" i="5"/>
  <c r="D410" i="5"/>
  <c r="B410" i="5"/>
  <c r="E410" i="5" s="1"/>
  <c r="H409" i="5"/>
  <c r="D409" i="5"/>
  <c r="B409" i="5"/>
  <c r="E409" i="5" s="1"/>
  <c r="H408" i="5"/>
  <c r="D408" i="5"/>
  <c r="B408" i="5"/>
  <c r="E408" i="5" s="1"/>
  <c r="H407" i="5"/>
  <c r="F407" i="5"/>
  <c r="D407" i="5"/>
  <c r="B407" i="5"/>
  <c r="E407" i="5" s="1"/>
  <c r="G407" i="5" s="1"/>
  <c r="H406" i="5"/>
  <c r="D406" i="5"/>
  <c r="B406" i="5"/>
  <c r="E406" i="5" s="1"/>
  <c r="F406" i="5" s="1"/>
  <c r="H405" i="5"/>
  <c r="D405" i="5"/>
  <c r="B405" i="5"/>
  <c r="E405" i="5" s="1"/>
  <c r="G405" i="5" s="1"/>
  <c r="H404" i="5"/>
  <c r="D404" i="5"/>
  <c r="B404" i="5"/>
  <c r="E404" i="5" s="1"/>
  <c r="H403" i="5"/>
  <c r="E403" i="5"/>
  <c r="F403" i="5" s="1"/>
  <c r="D403" i="5"/>
  <c r="B403" i="5"/>
  <c r="H402" i="5"/>
  <c r="D402" i="5"/>
  <c r="B402" i="5"/>
  <c r="E402" i="5" s="1"/>
  <c r="F402" i="5" s="1"/>
  <c r="H401" i="5"/>
  <c r="E401" i="5"/>
  <c r="F401" i="5" s="1"/>
  <c r="D401" i="5"/>
  <c r="B401" i="5"/>
  <c r="H400" i="5"/>
  <c r="E400" i="5"/>
  <c r="G400" i="5" s="1"/>
  <c r="D400" i="5"/>
  <c r="B400" i="5"/>
  <c r="H399" i="5"/>
  <c r="E399" i="5"/>
  <c r="D399" i="5"/>
  <c r="B399" i="5"/>
  <c r="H398" i="5"/>
  <c r="D398" i="5"/>
  <c r="B398" i="5"/>
  <c r="E398" i="5" s="1"/>
  <c r="H397" i="5"/>
  <c r="D397" i="5"/>
  <c r="B397" i="5"/>
  <c r="E397" i="5" s="1"/>
  <c r="H396" i="5"/>
  <c r="D396" i="5"/>
  <c r="B396" i="5"/>
  <c r="E396" i="5" s="1"/>
  <c r="H395" i="5"/>
  <c r="D395" i="5"/>
  <c r="B395" i="5"/>
  <c r="E395" i="5" s="1"/>
  <c r="F395" i="5" s="1"/>
  <c r="H394" i="5"/>
  <c r="G394" i="5"/>
  <c r="F394" i="5"/>
  <c r="D394" i="5"/>
  <c r="B394" i="5"/>
  <c r="E394" i="5" s="1"/>
  <c r="H393" i="5"/>
  <c r="D393" i="5"/>
  <c r="B393" i="5"/>
  <c r="E393" i="5" s="1"/>
  <c r="G393" i="5" s="1"/>
  <c r="H392" i="5"/>
  <c r="E392" i="5"/>
  <c r="G392" i="5" s="1"/>
  <c r="D392" i="5"/>
  <c r="B392" i="5"/>
  <c r="H391" i="5"/>
  <c r="D391" i="5"/>
  <c r="B391" i="5"/>
  <c r="E391" i="5" s="1"/>
  <c r="H390" i="5"/>
  <c r="D390" i="5"/>
  <c r="B390" i="5"/>
  <c r="E390" i="5" s="1"/>
  <c r="H389" i="5"/>
  <c r="D389" i="5"/>
  <c r="B389" i="5"/>
  <c r="E389" i="5" s="1"/>
  <c r="H388" i="5"/>
  <c r="D388" i="5"/>
  <c r="B388" i="5"/>
  <c r="E388" i="5" s="1"/>
  <c r="H387" i="5"/>
  <c r="D387" i="5"/>
  <c r="B387" i="5"/>
  <c r="E387" i="5" s="1"/>
  <c r="F387" i="5" s="1"/>
  <c r="H386" i="5"/>
  <c r="D386" i="5"/>
  <c r="B386" i="5"/>
  <c r="E386" i="5" s="1"/>
  <c r="F386" i="5" s="1"/>
  <c r="H385" i="5"/>
  <c r="D385" i="5"/>
  <c r="B385" i="5"/>
  <c r="E385" i="5" s="1"/>
  <c r="H384" i="5"/>
  <c r="D384" i="5"/>
  <c r="B384" i="5"/>
  <c r="E384" i="5" s="1"/>
  <c r="G384" i="5" s="1"/>
  <c r="H383" i="5"/>
  <c r="D383" i="5"/>
  <c r="B383" i="5"/>
  <c r="E383" i="5" s="1"/>
  <c r="H382" i="5"/>
  <c r="D382" i="5"/>
  <c r="B382" i="5"/>
  <c r="E382" i="5" s="1"/>
  <c r="H381" i="5"/>
  <c r="D381" i="5"/>
  <c r="B381" i="5"/>
  <c r="E381" i="5" s="1"/>
  <c r="H380" i="5"/>
  <c r="D380" i="5"/>
  <c r="B380" i="5"/>
  <c r="E380" i="5" s="1"/>
  <c r="H379" i="5"/>
  <c r="D379" i="5"/>
  <c r="B379" i="5"/>
  <c r="E379" i="5" s="1"/>
  <c r="F379" i="5" s="1"/>
  <c r="H378" i="5"/>
  <c r="G378" i="5"/>
  <c r="F378" i="5"/>
  <c r="D378" i="5"/>
  <c r="B378" i="5"/>
  <c r="E378" i="5" s="1"/>
  <c r="H377" i="5"/>
  <c r="E377" i="5"/>
  <c r="G377" i="5" s="1"/>
  <c r="D377" i="5"/>
  <c r="B377" i="5"/>
  <c r="H376" i="5"/>
  <c r="E376" i="5"/>
  <c r="G376" i="5" s="1"/>
  <c r="D376" i="5"/>
  <c r="B376" i="5"/>
  <c r="H375" i="5"/>
  <c r="E375" i="5"/>
  <c r="D375" i="5"/>
  <c r="B375" i="5"/>
  <c r="H374" i="5"/>
  <c r="D374" i="5"/>
  <c r="B374" i="5"/>
  <c r="E374" i="5" s="1"/>
  <c r="H373" i="5"/>
  <c r="D373" i="5"/>
  <c r="B373" i="5"/>
  <c r="E373" i="5" s="1"/>
  <c r="H372" i="5"/>
  <c r="D372" i="5"/>
  <c r="B372" i="5"/>
  <c r="E372" i="5" s="1"/>
  <c r="H371" i="5"/>
  <c r="D371" i="5"/>
  <c r="B371" i="5"/>
  <c r="E371" i="5" s="1"/>
  <c r="F371" i="5" s="1"/>
  <c r="H370" i="5"/>
  <c r="G370" i="5"/>
  <c r="F370" i="5"/>
  <c r="D370" i="5"/>
  <c r="B370" i="5"/>
  <c r="E370" i="5" s="1"/>
  <c r="H369" i="5"/>
  <c r="D369" i="5"/>
  <c r="B369" i="5"/>
  <c r="E369" i="5" s="1"/>
  <c r="G369" i="5" s="1"/>
  <c r="H368" i="5"/>
  <c r="D368" i="5"/>
  <c r="B368" i="5"/>
  <c r="E368" i="5" s="1"/>
  <c r="G368" i="5" s="1"/>
  <c r="H367" i="5"/>
  <c r="D367" i="5"/>
  <c r="B367" i="5"/>
  <c r="E367" i="5" s="1"/>
  <c r="H366" i="5"/>
  <c r="D366" i="5"/>
  <c r="B366" i="5"/>
  <c r="E366" i="5" s="1"/>
  <c r="H365" i="5"/>
  <c r="D365" i="5"/>
  <c r="B365" i="5"/>
  <c r="E365" i="5" s="1"/>
  <c r="H364" i="5"/>
  <c r="D364" i="5"/>
  <c r="B364" i="5"/>
  <c r="E364" i="5" s="1"/>
  <c r="H363" i="5"/>
  <c r="D363" i="5"/>
  <c r="B363" i="5"/>
  <c r="E363" i="5" s="1"/>
  <c r="F363" i="5" s="1"/>
  <c r="H362" i="5"/>
  <c r="D362" i="5"/>
  <c r="B362" i="5"/>
  <c r="E362" i="5" s="1"/>
  <c r="H361" i="5"/>
  <c r="D361" i="5"/>
  <c r="B361" i="5"/>
  <c r="E361" i="5" s="1"/>
  <c r="F361" i="5" s="1"/>
  <c r="H360" i="5"/>
  <c r="D360" i="5"/>
  <c r="B360" i="5"/>
  <c r="E360" i="5" s="1"/>
  <c r="F360" i="5" s="1"/>
  <c r="H359" i="5"/>
  <c r="D359" i="5"/>
  <c r="B359" i="5"/>
  <c r="E359" i="5" s="1"/>
  <c r="F359" i="5" s="1"/>
  <c r="H358" i="5"/>
  <c r="D358" i="5"/>
  <c r="B358" i="5"/>
  <c r="E358" i="5" s="1"/>
  <c r="F358" i="5" s="1"/>
  <c r="H357" i="5"/>
  <c r="D357" i="5"/>
  <c r="B357" i="5"/>
  <c r="E357" i="5" s="1"/>
  <c r="F357" i="5" s="1"/>
  <c r="H356" i="5"/>
  <c r="D356" i="5"/>
  <c r="B356" i="5"/>
  <c r="E356" i="5" s="1"/>
  <c r="F356" i="5" s="1"/>
  <c r="H355" i="5"/>
  <c r="D355" i="5"/>
  <c r="B355" i="5"/>
  <c r="E355" i="5" s="1"/>
  <c r="F355" i="5" s="1"/>
  <c r="H354" i="5"/>
  <c r="G354" i="5"/>
  <c r="D354" i="5"/>
  <c r="B354" i="5"/>
  <c r="E354" i="5" s="1"/>
  <c r="F354" i="5" s="1"/>
  <c r="H353" i="5"/>
  <c r="G353" i="5"/>
  <c r="D353" i="5"/>
  <c r="B353" i="5"/>
  <c r="E353" i="5" s="1"/>
  <c r="F353" i="5" s="1"/>
  <c r="H352" i="5"/>
  <c r="G352" i="5"/>
  <c r="F352" i="5"/>
  <c r="E352" i="5"/>
  <c r="D352" i="5"/>
  <c r="H351" i="5"/>
  <c r="D351" i="5"/>
  <c r="B351" i="5"/>
  <c r="E351" i="5" s="1"/>
  <c r="G351" i="5" s="1"/>
  <c r="H350" i="5"/>
  <c r="G350" i="5"/>
  <c r="F350" i="5"/>
  <c r="D350" i="5"/>
  <c r="B350" i="5"/>
  <c r="E350" i="5" s="1"/>
  <c r="H349" i="5"/>
  <c r="D349" i="5"/>
  <c r="B349" i="5"/>
  <c r="E349" i="5" s="1"/>
  <c r="H348" i="5"/>
  <c r="G348" i="5"/>
  <c r="D348" i="5"/>
  <c r="B348" i="5"/>
  <c r="E348" i="5" s="1"/>
  <c r="F348" i="5" s="1"/>
  <c r="H347" i="5"/>
  <c r="D347" i="5"/>
  <c r="B347" i="5"/>
  <c r="E347" i="5" s="1"/>
  <c r="G347" i="5" s="1"/>
  <c r="H346" i="5"/>
  <c r="D346" i="5"/>
  <c r="B346" i="5"/>
  <c r="E346" i="5" s="1"/>
  <c r="G346" i="5" s="1"/>
  <c r="H345" i="5"/>
  <c r="D345" i="5"/>
  <c r="B345" i="5"/>
  <c r="E345" i="5" s="1"/>
  <c r="H344" i="5"/>
  <c r="G344" i="5"/>
  <c r="D344" i="5"/>
  <c r="B344" i="5"/>
  <c r="E344" i="5" s="1"/>
  <c r="F344" i="5" s="1"/>
  <c r="H343" i="5"/>
  <c r="F343" i="5"/>
  <c r="D343" i="5"/>
  <c r="B343" i="5"/>
  <c r="E343" i="5" s="1"/>
  <c r="G343" i="5" s="1"/>
  <c r="H342" i="5"/>
  <c r="D342" i="5"/>
  <c r="B342" i="5"/>
  <c r="E342" i="5" s="1"/>
  <c r="F342" i="5" s="1"/>
  <c r="H341" i="5"/>
  <c r="D341" i="5"/>
  <c r="B341" i="5"/>
  <c r="E341" i="5" s="1"/>
  <c r="H340" i="5"/>
  <c r="D340" i="5"/>
  <c r="B340" i="5"/>
  <c r="E340" i="5" s="1"/>
  <c r="F340" i="5" s="1"/>
  <c r="H339" i="5"/>
  <c r="D339" i="5"/>
  <c r="B339" i="5"/>
  <c r="E339" i="5" s="1"/>
  <c r="H338" i="5"/>
  <c r="D338" i="5"/>
  <c r="B338" i="5"/>
  <c r="E338" i="5" s="1"/>
  <c r="G338" i="5" s="1"/>
  <c r="H337" i="5"/>
  <c r="D337" i="5"/>
  <c r="B337" i="5"/>
  <c r="E337" i="5" s="1"/>
  <c r="H336" i="5"/>
  <c r="D336" i="5"/>
  <c r="B336" i="5"/>
  <c r="E336" i="5" s="1"/>
  <c r="H335" i="5"/>
  <c r="D335" i="5"/>
  <c r="B335" i="5"/>
  <c r="E335" i="5" s="1"/>
  <c r="G335" i="5" s="1"/>
  <c r="H334" i="5"/>
  <c r="D334" i="5"/>
  <c r="B334" i="5"/>
  <c r="E334" i="5" s="1"/>
  <c r="G334" i="5" s="1"/>
  <c r="H333" i="5"/>
  <c r="D333" i="5"/>
  <c r="B333" i="5"/>
  <c r="E333" i="5" s="1"/>
  <c r="H332" i="5"/>
  <c r="D332" i="5"/>
  <c r="B332" i="5"/>
  <c r="E332" i="5" s="1"/>
  <c r="F332" i="5" s="1"/>
  <c r="H331" i="5"/>
  <c r="D331" i="5"/>
  <c r="B331" i="5"/>
  <c r="E331" i="5" s="1"/>
  <c r="G331" i="5" s="1"/>
  <c r="H330" i="5"/>
  <c r="D330" i="5"/>
  <c r="B330" i="5"/>
  <c r="E330" i="5" s="1"/>
  <c r="H329" i="5"/>
  <c r="D329" i="5"/>
  <c r="B329" i="5"/>
  <c r="E329" i="5" s="1"/>
  <c r="H328" i="5"/>
  <c r="D328" i="5"/>
  <c r="B328" i="5"/>
  <c r="E328" i="5" s="1"/>
  <c r="H327" i="5"/>
  <c r="D327" i="5"/>
  <c r="B327" i="5"/>
  <c r="E327" i="5" s="1"/>
  <c r="H326" i="5"/>
  <c r="D326" i="5"/>
  <c r="B326" i="5"/>
  <c r="E326" i="5" s="1"/>
  <c r="G326" i="5" s="1"/>
  <c r="H325" i="5"/>
  <c r="D325" i="5"/>
  <c r="B325" i="5"/>
  <c r="E325" i="5" s="1"/>
  <c r="H324" i="5"/>
  <c r="D324" i="5"/>
  <c r="B324" i="5"/>
  <c r="E324" i="5" s="1"/>
  <c r="H323" i="5"/>
  <c r="E323" i="5"/>
  <c r="G323" i="5" s="1"/>
  <c r="D323" i="5"/>
  <c r="B323" i="5"/>
  <c r="H322" i="5"/>
  <c r="D322" i="5"/>
  <c r="B322" i="5"/>
  <c r="E322" i="5" s="1"/>
  <c r="H321" i="5"/>
  <c r="D321" i="5"/>
  <c r="B321" i="5"/>
  <c r="E321" i="5" s="1"/>
  <c r="H320" i="5"/>
  <c r="D320" i="5"/>
  <c r="B320" i="5"/>
  <c r="E320" i="5" s="1"/>
  <c r="H319" i="5"/>
  <c r="D319" i="5"/>
  <c r="B319" i="5"/>
  <c r="E319" i="5" s="1"/>
  <c r="H318" i="5"/>
  <c r="D318" i="5"/>
  <c r="B318" i="5"/>
  <c r="E318" i="5" s="1"/>
  <c r="G318" i="5" s="1"/>
  <c r="H317" i="5"/>
  <c r="D317" i="5"/>
  <c r="B317" i="5"/>
  <c r="E317" i="5" s="1"/>
  <c r="H316" i="5"/>
  <c r="D316" i="5"/>
  <c r="B316" i="5"/>
  <c r="E316" i="5" s="1"/>
  <c r="H315" i="5"/>
  <c r="G315" i="5"/>
  <c r="F315" i="5"/>
  <c r="D315" i="5"/>
  <c r="B315" i="5"/>
  <c r="E315" i="5" s="1"/>
  <c r="H314" i="5"/>
  <c r="D314" i="5"/>
  <c r="B314" i="5"/>
  <c r="E314" i="5" s="1"/>
  <c r="H313" i="5"/>
  <c r="D313" i="5"/>
  <c r="B313" i="5"/>
  <c r="E313" i="5" s="1"/>
  <c r="H312" i="5"/>
  <c r="D312" i="5"/>
  <c r="B312" i="5"/>
  <c r="E312" i="5" s="1"/>
  <c r="H311" i="5"/>
  <c r="D311" i="5"/>
  <c r="B311" i="5"/>
  <c r="E311" i="5" s="1"/>
  <c r="H310" i="5"/>
  <c r="E310" i="5"/>
  <c r="D310" i="5"/>
  <c r="B310" i="5"/>
  <c r="H309" i="5"/>
  <c r="D309" i="5"/>
  <c r="B309" i="5"/>
  <c r="E309" i="5" s="1"/>
  <c r="H308" i="5"/>
  <c r="D308" i="5"/>
  <c r="B308" i="5"/>
  <c r="E308" i="5" s="1"/>
  <c r="H307" i="5"/>
  <c r="D307" i="5"/>
  <c r="B307" i="5"/>
  <c r="E307" i="5" s="1"/>
  <c r="H306" i="5"/>
  <c r="F306" i="5"/>
  <c r="D306" i="5"/>
  <c r="B306" i="5"/>
  <c r="E306" i="5" s="1"/>
  <c r="G306" i="5" s="1"/>
  <c r="H305" i="5"/>
  <c r="D305" i="5"/>
  <c r="B305" i="5"/>
  <c r="E305" i="5" s="1"/>
  <c r="H304" i="5"/>
  <c r="G304" i="5"/>
  <c r="D304" i="5"/>
  <c r="B304" i="5"/>
  <c r="E304" i="5" s="1"/>
  <c r="F304" i="5" s="1"/>
  <c r="H303" i="5"/>
  <c r="D303" i="5"/>
  <c r="B303" i="5"/>
  <c r="E303" i="5" s="1"/>
  <c r="G303" i="5" s="1"/>
  <c r="H302" i="5"/>
  <c r="E302" i="5"/>
  <c r="D302" i="5"/>
  <c r="B302" i="5"/>
  <c r="H301" i="5"/>
  <c r="D301" i="5"/>
  <c r="B301" i="5"/>
  <c r="E301" i="5" s="1"/>
  <c r="H300" i="5"/>
  <c r="D300" i="5"/>
  <c r="B300" i="5"/>
  <c r="E300" i="5" s="1"/>
  <c r="H299" i="5"/>
  <c r="D299" i="5"/>
  <c r="B299" i="5"/>
  <c r="E299" i="5" s="1"/>
  <c r="H298" i="5"/>
  <c r="D298" i="5"/>
  <c r="B298" i="5"/>
  <c r="E298" i="5" s="1"/>
  <c r="H297" i="5"/>
  <c r="E297" i="5"/>
  <c r="D297" i="5"/>
  <c r="B297" i="5"/>
  <c r="H296" i="5"/>
  <c r="D296" i="5"/>
  <c r="B296" i="5"/>
  <c r="E296" i="5" s="1"/>
  <c r="H295" i="5"/>
  <c r="D295" i="5"/>
  <c r="B295" i="5"/>
  <c r="E295" i="5" s="1"/>
  <c r="H294" i="5"/>
  <c r="E294" i="5"/>
  <c r="D294" i="5"/>
  <c r="B294" i="5"/>
  <c r="H293" i="5"/>
  <c r="D293" i="5"/>
  <c r="B293" i="5"/>
  <c r="E293" i="5" s="1"/>
  <c r="H292" i="5"/>
  <c r="D292" i="5"/>
  <c r="B292" i="5"/>
  <c r="E292" i="5" s="1"/>
  <c r="H291" i="5"/>
  <c r="E291" i="5"/>
  <c r="G291" i="5" s="1"/>
  <c r="D291" i="5"/>
  <c r="B291" i="5"/>
  <c r="H290" i="5"/>
  <c r="F290" i="5"/>
  <c r="D290" i="5"/>
  <c r="B290" i="5"/>
  <c r="E290" i="5" s="1"/>
  <c r="G290" i="5" s="1"/>
  <c r="H289" i="5"/>
  <c r="E289" i="5"/>
  <c r="D289" i="5"/>
  <c r="B289" i="5"/>
  <c r="H288" i="5"/>
  <c r="G288" i="5"/>
  <c r="D288" i="5"/>
  <c r="B288" i="5"/>
  <c r="E288" i="5" s="1"/>
  <c r="F288" i="5" s="1"/>
  <c r="H287" i="5"/>
  <c r="F287" i="5"/>
  <c r="D287" i="5"/>
  <c r="B287" i="5"/>
  <c r="E287" i="5" s="1"/>
  <c r="G287" i="5" s="1"/>
  <c r="H286" i="5"/>
  <c r="D286" i="5"/>
  <c r="B286" i="5"/>
  <c r="E286" i="5" s="1"/>
  <c r="H285" i="5"/>
  <c r="D285" i="5"/>
  <c r="B285" i="5"/>
  <c r="E285" i="5" s="1"/>
  <c r="H284" i="5"/>
  <c r="D284" i="5"/>
  <c r="B284" i="5"/>
  <c r="E284" i="5" s="1"/>
  <c r="H283" i="5"/>
  <c r="D283" i="5"/>
  <c r="B283" i="5"/>
  <c r="E283" i="5" s="1"/>
  <c r="H282" i="5"/>
  <c r="D282" i="5"/>
  <c r="B282" i="5"/>
  <c r="E282" i="5" s="1"/>
  <c r="G282" i="5" s="1"/>
  <c r="H281" i="5"/>
  <c r="D281" i="5"/>
  <c r="B281" i="5"/>
  <c r="E281" i="5" s="1"/>
  <c r="H280" i="5"/>
  <c r="D280" i="5"/>
  <c r="B280" i="5"/>
  <c r="E280" i="5" s="1"/>
  <c r="H279" i="5"/>
  <c r="D279" i="5"/>
  <c r="B279" i="5"/>
  <c r="E279" i="5" s="1"/>
  <c r="H278" i="5"/>
  <c r="E278" i="5"/>
  <c r="D278" i="5"/>
  <c r="B278" i="5"/>
  <c r="H277" i="5"/>
  <c r="F277" i="5"/>
  <c r="D277" i="5"/>
  <c r="B277" i="5"/>
  <c r="E277" i="5" s="1"/>
  <c r="G277" i="5" s="1"/>
  <c r="H276" i="5"/>
  <c r="D276" i="5"/>
  <c r="B276" i="5"/>
  <c r="E276" i="5" s="1"/>
  <c r="H275" i="5"/>
  <c r="E275" i="5"/>
  <c r="D275" i="5"/>
  <c r="B275" i="5"/>
  <c r="H274" i="5"/>
  <c r="D274" i="5"/>
  <c r="B274" i="5"/>
  <c r="E274" i="5" s="1"/>
  <c r="G274" i="5" s="1"/>
  <c r="H273" i="5"/>
  <c r="D273" i="5"/>
  <c r="B273" i="5"/>
  <c r="E273" i="5" s="1"/>
  <c r="H272" i="5"/>
  <c r="D272" i="5"/>
  <c r="B272" i="5"/>
  <c r="E272" i="5" s="1"/>
  <c r="F272" i="5" s="1"/>
  <c r="H271" i="5"/>
  <c r="D271" i="5"/>
  <c r="B271" i="5"/>
  <c r="E271" i="5" s="1"/>
  <c r="H270" i="5"/>
  <c r="D270" i="5"/>
  <c r="B270" i="5"/>
  <c r="E270" i="5" s="1"/>
  <c r="H269" i="5"/>
  <c r="D269" i="5"/>
  <c r="B269" i="5"/>
  <c r="E269" i="5" s="1"/>
  <c r="H268" i="5"/>
  <c r="D268" i="5"/>
  <c r="B268" i="5"/>
  <c r="E268" i="5" s="1"/>
  <c r="H267" i="5"/>
  <c r="D267" i="5"/>
  <c r="B267" i="5"/>
  <c r="E267" i="5" s="1"/>
  <c r="H266" i="5"/>
  <c r="E266" i="5"/>
  <c r="G266" i="5" s="1"/>
  <c r="D266" i="5"/>
  <c r="B266" i="5"/>
  <c r="H265" i="5"/>
  <c r="D265" i="5"/>
  <c r="B265" i="5"/>
  <c r="E265" i="5" s="1"/>
  <c r="H264" i="5"/>
  <c r="D264" i="5"/>
  <c r="B264" i="5"/>
  <c r="E264" i="5" s="1"/>
  <c r="F264" i="5" s="1"/>
  <c r="H263" i="5"/>
  <c r="D263" i="5"/>
  <c r="B263" i="5"/>
  <c r="E263" i="5" s="1"/>
  <c r="H262" i="5"/>
  <c r="D262" i="5"/>
  <c r="B262" i="5"/>
  <c r="E262" i="5" s="1"/>
  <c r="F262" i="5" s="1"/>
  <c r="H261" i="5"/>
  <c r="D261" i="5"/>
  <c r="B261" i="5"/>
  <c r="E261" i="5" s="1"/>
  <c r="H260" i="5"/>
  <c r="D260" i="5"/>
  <c r="B260" i="5"/>
  <c r="E260" i="5" s="1"/>
  <c r="H259" i="5"/>
  <c r="D259" i="5"/>
  <c r="B259" i="5"/>
  <c r="E259" i="5" s="1"/>
  <c r="H258" i="5"/>
  <c r="D258" i="5"/>
  <c r="B258" i="5"/>
  <c r="E258" i="5" s="1"/>
  <c r="H257" i="5"/>
  <c r="D257" i="5"/>
  <c r="B257" i="5"/>
  <c r="E257" i="5" s="1"/>
  <c r="H256" i="5"/>
  <c r="D256" i="5"/>
  <c r="B256" i="5"/>
  <c r="E256" i="5" s="1"/>
  <c r="F256" i="5" s="1"/>
  <c r="H255" i="5"/>
  <c r="D255" i="5"/>
  <c r="B255" i="5"/>
  <c r="E255" i="5" s="1"/>
  <c r="G255" i="5" s="1"/>
  <c r="H254" i="5"/>
  <c r="D254" i="5"/>
  <c r="B254" i="5"/>
  <c r="E254" i="5" s="1"/>
  <c r="H253" i="5"/>
  <c r="G253" i="5"/>
  <c r="D253" i="5"/>
  <c r="B253" i="5"/>
  <c r="E253" i="5" s="1"/>
  <c r="F253" i="5" s="1"/>
  <c r="H252" i="5"/>
  <c r="D252" i="5"/>
  <c r="B252" i="5"/>
  <c r="E252" i="5" s="1"/>
  <c r="F252" i="5" s="1"/>
  <c r="H251" i="5"/>
  <c r="E251" i="5"/>
  <c r="D251" i="5"/>
  <c r="B251" i="5"/>
  <c r="H250" i="5"/>
  <c r="F250" i="5"/>
  <c r="E250" i="5"/>
  <c r="G250" i="5" s="1"/>
  <c r="D250" i="5"/>
  <c r="B250" i="5"/>
  <c r="H249" i="5"/>
  <c r="D249" i="5"/>
  <c r="B249" i="5"/>
  <c r="E249" i="5" s="1"/>
  <c r="H248" i="5"/>
  <c r="E248" i="5"/>
  <c r="D248" i="5"/>
  <c r="B248" i="5"/>
  <c r="H247" i="5"/>
  <c r="F247" i="5"/>
  <c r="D247" i="5"/>
  <c r="B247" i="5"/>
  <c r="E247" i="5" s="1"/>
  <c r="G247" i="5" s="1"/>
  <c r="H246" i="5"/>
  <c r="D246" i="5"/>
  <c r="B246" i="5"/>
  <c r="E246" i="5" s="1"/>
  <c r="H245" i="5"/>
  <c r="F245" i="5"/>
  <c r="D245" i="5"/>
  <c r="B245" i="5"/>
  <c r="E245" i="5" s="1"/>
  <c r="G245" i="5" s="1"/>
  <c r="H244" i="5"/>
  <c r="G244" i="5"/>
  <c r="E244" i="5"/>
  <c r="F244" i="5" s="1"/>
  <c r="D244" i="5"/>
  <c r="B244" i="5"/>
  <c r="H243" i="5"/>
  <c r="F243" i="5"/>
  <c r="D243" i="5"/>
  <c r="B243" i="5"/>
  <c r="E243" i="5" s="1"/>
  <c r="G243" i="5" s="1"/>
  <c r="H242" i="5"/>
  <c r="D242" i="5"/>
  <c r="B242" i="5"/>
  <c r="E242" i="5" s="1"/>
  <c r="H241" i="5"/>
  <c r="D241" i="5"/>
  <c r="B241" i="5"/>
  <c r="E241" i="5" s="1"/>
  <c r="H240" i="5"/>
  <c r="D240" i="5"/>
  <c r="B240" i="5"/>
  <c r="E240" i="5" s="1"/>
  <c r="F240" i="5" s="1"/>
  <c r="H239" i="5"/>
  <c r="D239" i="5"/>
  <c r="B239" i="5"/>
  <c r="E239" i="5" s="1"/>
  <c r="H238" i="5"/>
  <c r="D238" i="5"/>
  <c r="B238" i="5"/>
  <c r="E238" i="5" s="1"/>
  <c r="H237" i="5"/>
  <c r="D237" i="5"/>
  <c r="B237" i="5"/>
  <c r="E237" i="5" s="1"/>
  <c r="H236" i="5"/>
  <c r="D236" i="5"/>
  <c r="B236" i="5"/>
  <c r="E236" i="5" s="1"/>
  <c r="H235" i="5"/>
  <c r="D235" i="5"/>
  <c r="B235" i="5"/>
  <c r="E235" i="5" s="1"/>
  <c r="H234" i="5"/>
  <c r="D234" i="5"/>
  <c r="B234" i="5"/>
  <c r="E234" i="5" s="1"/>
  <c r="H233" i="5"/>
  <c r="D233" i="5"/>
  <c r="B233" i="5"/>
  <c r="E233" i="5" s="1"/>
  <c r="F233" i="5" s="1"/>
  <c r="H232" i="5"/>
  <c r="D232" i="5"/>
  <c r="B232" i="5"/>
  <c r="E232" i="5" s="1"/>
  <c r="F232" i="5" s="1"/>
  <c r="H231" i="5"/>
  <c r="D231" i="5"/>
  <c r="B231" i="5"/>
  <c r="E231" i="5" s="1"/>
  <c r="F231" i="5" s="1"/>
  <c r="H230" i="5"/>
  <c r="D230" i="5"/>
  <c r="B230" i="5"/>
  <c r="E230" i="5" s="1"/>
  <c r="F230" i="5" s="1"/>
  <c r="H229" i="5"/>
  <c r="D229" i="5"/>
  <c r="B229" i="5"/>
  <c r="E229" i="5" s="1"/>
  <c r="F229" i="5" s="1"/>
  <c r="H228" i="5"/>
  <c r="D228" i="5"/>
  <c r="B228" i="5"/>
  <c r="E228" i="5" s="1"/>
  <c r="F228" i="5" s="1"/>
  <c r="H227" i="5"/>
  <c r="D227" i="5"/>
  <c r="B227" i="5"/>
  <c r="E227" i="5" s="1"/>
  <c r="H226" i="5"/>
  <c r="D226" i="5"/>
  <c r="B226" i="5"/>
  <c r="E226" i="5" s="1"/>
  <c r="F226" i="5" s="1"/>
  <c r="H225" i="5"/>
  <c r="D225" i="5"/>
  <c r="B225" i="5"/>
  <c r="E225" i="5" s="1"/>
  <c r="F225" i="5" s="1"/>
  <c r="H224" i="5"/>
  <c r="D224" i="5"/>
  <c r="B224" i="5"/>
  <c r="E224" i="5" s="1"/>
  <c r="F224" i="5" s="1"/>
  <c r="H223" i="5"/>
  <c r="D223" i="5"/>
  <c r="B223" i="5"/>
  <c r="E223" i="5" s="1"/>
  <c r="H222" i="5"/>
  <c r="D222" i="5"/>
  <c r="B222" i="5"/>
  <c r="E222" i="5" s="1"/>
  <c r="F222" i="5" s="1"/>
  <c r="H221" i="5"/>
  <c r="D221" i="5"/>
  <c r="B221" i="5"/>
  <c r="E221" i="5" s="1"/>
  <c r="H220" i="5"/>
  <c r="D220" i="5"/>
  <c r="B220" i="5"/>
  <c r="E220" i="5" s="1"/>
  <c r="F220" i="5" s="1"/>
  <c r="H219" i="5"/>
  <c r="G219" i="5"/>
  <c r="D219" i="5"/>
  <c r="B219" i="5"/>
  <c r="E219" i="5" s="1"/>
  <c r="F219" i="5" s="1"/>
  <c r="H218" i="5"/>
  <c r="D218" i="5"/>
  <c r="B218" i="5"/>
  <c r="E218" i="5" s="1"/>
  <c r="F218" i="5" s="1"/>
  <c r="H217" i="5"/>
  <c r="D217" i="5"/>
  <c r="B217" i="5"/>
  <c r="E217" i="5" s="1"/>
  <c r="F217" i="5" s="1"/>
  <c r="H216" i="5"/>
  <c r="D216" i="5"/>
  <c r="B216" i="5"/>
  <c r="E216" i="5" s="1"/>
  <c r="F216" i="5" s="1"/>
  <c r="H215" i="5"/>
  <c r="D215" i="5"/>
  <c r="B215" i="5"/>
  <c r="E215" i="5" s="1"/>
  <c r="F215" i="5" s="1"/>
  <c r="H214" i="5"/>
  <c r="D214" i="5"/>
  <c r="B214" i="5"/>
  <c r="E214" i="5" s="1"/>
  <c r="F214" i="5" s="1"/>
  <c r="H213" i="5"/>
  <c r="D213" i="5"/>
  <c r="B213" i="5"/>
  <c r="E213" i="5" s="1"/>
  <c r="F213" i="5" s="1"/>
  <c r="H212" i="5"/>
  <c r="D212" i="5"/>
  <c r="B212" i="5"/>
  <c r="E212" i="5" s="1"/>
  <c r="F212" i="5" s="1"/>
  <c r="H211" i="5"/>
  <c r="D211" i="5"/>
  <c r="B211" i="5"/>
  <c r="E211" i="5" s="1"/>
  <c r="H210" i="5"/>
  <c r="D210" i="5"/>
  <c r="B210" i="5"/>
  <c r="E210" i="5" s="1"/>
  <c r="F210" i="5" s="1"/>
  <c r="H209" i="5"/>
  <c r="G209" i="5"/>
  <c r="D209" i="5"/>
  <c r="B209" i="5"/>
  <c r="E209" i="5" s="1"/>
  <c r="F209" i="5" s="1"/>
  <c r="H208" i="5"/>
  <c r="D208" i="5"/>
  <c r="B208" i="5"/>
  <c r="E208" i="5" s="1"/>
  <c r="F208" i="5" s="1"/>
  <c r="H207" i="5"/>
  <c r="G207" i="5"/>
  <c r="D207" i="5"/>
  <c r="B207" i="5"/>
  <c r="E207" i="5" s="1"/>
  <c r="F207" i="5" s="1"/>
  <c r="H206" i="5"/>
  <c r="D206" i="5"/>
  <c r="B206" i="5"/>
  <c r="E206" i="5" s="1"/>
  <c r="F206" i="5" s="1"/>
  <c r="H205" i="5"/>
  <c r="D205" i="5"/>
  <c r="B205" i="5"/>
  <c r="E205" i="5" s="1"/>
  <c r="F205" i="5" s="1"/>
  <c r="H204" i="5"/>
  <c r="D204" i="5"/>
  <c r="B204" i="5"/>
  <c r="E204" i="5" s="1"/>
  <c r="F204" i="5" s="1"/>
  <c r="H203" i="5"/>
  <c r="D203" i="5"/>
  <c r="B203" i="5"/>
  <c r="E203" i="5" s="1"/>
  <c r="F203" i="5" s="1"/>
  <c r="H202" i="5"/>
  <c r="D202" i="5"/>
  <c r="B202" i="5"/>
  <c r="E202" i="5" s="1"/>
  <c r="F202" i="5" s="1"/>
  <c r="H201" i="5"/>
  <c r="D201" i="5"/>
  <c r="B201" i="5"/>
  <c r="E201" i="5" s="1"/>
  <c r="F201" i="5" s="1"/>
  <c r="H200" i="5"/>
  <c r="D200" i="5"/>
  <c r="B200" i="5"/>
  <c r="E200" i="5" s="1"/>
  <c r="F200" i="5" s="1"/>
  <c r="H199" i="5"/>
  <c r="D199" i="5"/>
  <c r="B199" i="5"/>
  <c r="E199" i="5" s="1"/>
  <c r="H198" i="5"/>
  <c r="D198" i="5"/>
  <c r="B198" i="5"/>
  <c r="E198" i="5" s="1"/>
  <c r="F198" i="5" s="1"/>
  <c r="H197" i="5"/>
  <c r="D197" i="5"/>
  <c r="B197" i="5"/>
  <c r="E197" i="5" s="1"/>
  <c r="F197" i="5" s="1"/>
  <c r="H196" i="5"/>
  <c r="G196" i="5"/>
  <c r="F196" i="5"/>
  <c r="D196" i="5"/>
  <c r="B196" i="5"/>
  <c r="E196" i="5" s="1"/>
  <c r="H195" i="5"/>
  <c r="D195" i="5"/>
  <c r="B195" i="5"/>
  <c r="E195" i="5" s="1"/>
  <c r="G195" i="5" s="1"/>
  <c r="H194" i="5"/>
  <c r="D194" i="5"/>
  <c r="B194" i="5"/>
  <c r="E194" i="5" s="1"/>
  <c r="F194" i="5" s="1"/>
  <c r="H193" i="5"/>
  <c r="D193" i="5"/>
  <c r="B193" i="5"/>
  <c r="E193" i="5" s="1"/>
  <c r="G193" i="5" s="1"/>
  <c r="H192" i="5"/>
  <c r="D192" i="5"/>
  <c r="B192" i="5"/>
  <c r="E192" i="5" s="1"/>
  <c r="H191" i="5"/>
  <c r="D191" i="5"/>
  <c r="B191" i="5"/>
  <c r="E191" i="5" s="1"/>
  <c r="G191" i="5" s="1"/>
  <c r="H190" i="5"/>
  <c r="D190" i="5"/>
  <c r="B190" i="5"/>
  <c r="E190" i="5" s="1"/>
  <c r="H189" i="5"/>
  <c r="D189" i="5"/>
  <c r="B189" i="5"/>
  <c r="E189" i="5" s="1"/>
  <c r="G189" i="5" s="1"/>
  <c r="H188" i="5"/>
  <c r="D188" i="5"/>
  <c r="B188" i="5"/>
  <c r="E188" i="5" s="1"/>
  <c r="H187" i="5"/>
  <c r="D187" i="5"/>
  <c r="B187" i="5"/>
  <c r="E187" i="5" s="1"/>
  <c r="G187" i="5" s="1"/>
  <c r="H186" i="5"/>
  <c r="G186" i="5"/>
  <c r="D186" i="5"/>
  <c r="B186" i="5"/>
  <c r="E186" i="5" s="1"/>
  <c r="F186" i="5" s="1"/>
  <c r="H185" i="5"/>
  <c r="D185" i="5"/>
  <c r="B185" i="5"/>
  <c r="E185" i="5" s="1"/>
  <c r="G185" i="5" s="1"/>
  <c r="H184" i="5"/>
  <c r="G184" i="5"/>
  <c r="D184" i="5"/>
  <c r="B184" i="5"/>
  <c r="E184" i="5" s="1"/>
  <c r="F184" i="5" s="1"/>
  <c r="H183" i="5"/>
  <c r="D183" i="5"/>
  <c r="B183" i="5"/>
  <c r="E183" i="5" s="1"/>
  <c r="G183" i="5" s="1"/>
  <c r="H182" i="5"/>
  <c r="D182" i="5"/>
  <c r="B182" i="5"/>
  <c r="E182" i="5" s="1"/>
  <c r="G182" i="5" s="1"/>
  <c r="H181" i="5"/>
  <c r="D181" i="5"/>
  <c r="B181" i="5"/>
  <c r="E181" i="5" s="1"/>
  <c r="G181" i="5" s="1"/>
  <c r="H180" i="5"/>
  <c r="G180" i="5"/>
  <c r="D180" i="5"/>
  <c r="B180" i="5"/>
  <c r="E180" i="5" s="1"/>
  <c r="F180" i="5" s="1"/>
  <c r="H179" i="5"/>
  <c r="D179" i="5"/>
  <c r="B179" i="5"/>
  <c r="E179" i="5" s="1"/>
  <c r="G179" i="5" s="1"/>
  <c r="H178" i="5"/>
  <c r="G178" i="5"/>
  <c r="D178" i="5"/>
  <c r="B178" i="5"/>
  <c r="E178" i="5" s="1"/>
  <c r="F178" i="5" s="1"/>
  <c r="H177" i="5"/>
  <c r="D177" i="5"/>
  <c r="B177" i="5"/>
  <c r="E177" i="5" s="1"/>
  <c r="G177" i="5" s="1"/>
  <c r="H176" i="5"/>
  <c r="G176" i="5"/>
  <c r="D176" i="5"/>
  <c r="B176" i="5"/>
  <c r="E176" i="5" s="1"/>
  <c r="F176" i="5" s="1"/>
  <c r="H175" i="5"/>
  <c r="D175" i="5"/>
  <c r="B175" i="5"/>
  <c r="E175" i="5" s="1"/>
  <c r="G175" i="5" s="1"/>
  <c r="H174" i="5"/>
  <c r="D174" i="5"/>
  <c r="B174" i="5"/>
  <c r="E174" i="5" s="1"/>
  <c r="G174" i="5" s="1"/>
  <c r="H173" i="5"/>
  <c r="D173" i="5"/>
  <c r="B173" i="5"/>
  <c r="E173" i="5" s="1"/>
  <c r="G173" i="5" s="1"/>
  <c r="H172" i="5"/>
  <c r="J172" i="5" s="1"/>
  <c r="D172" i="5"/>
  <c r="B172" i="5"/>
  <c r="E172" i="5" s="1"/>
  <c r="G172" i="5" s="1"/>
  <c r="H171" i="5"/>
  <c r="J171" i="5" s="1"/>
  <c r="D171" i="5"/>
  <c r="B171" i="5"/>
  <c r="E171" i="5" s="1"/>
  <c r="G171" i="5" s="1"/>
  <c r="H170" i="5"/>
  <c r="D170" i="5"/>
  <c r="B170" i="5"/>
  <c r="E170" i="5" s="1"/>
  <c r="H169" i="5"/>
  <c r="I169" i="5" s="1"/>
  <c r="D169" i="5"/>
  <c r="B169" i="5"/>
  <c r="E169" i="5" s="1"/>
  <c r="G169" i="5" s="1"/>
  <c r="H168" i="5"/>
  <c r="D168" i="5"/>
  <c r="B168" i="5"/>
  <c r="E168" i="5" s="1"/>
  <c r="H167" i="5"/>
  <c r="J167" i="5" s="1"/>
  <c r="D167" i="5"/>
  <c r="B167" i="5"/>
  <c r="E167" i="5" s="1"/>
  <c r="G167" i="5" s="1"/>
  <c r="H166" i="5"/>
  <c r="F166" i="5"/>
  <c r="D166" i="5"/>
  <c r="B166" i="5"/>
  <c r="E166" i="5" s="1"/>
  <c r="G166" i="5" s="1"/>
  <c r="H165" i="5"/>
  <c r="I165" i="5" s="1"/>
  <c r="D165" i="5"/>
  <c r="B165" i="5"/>
  <c r="E165" i="5" s="1"/>
  <c r="G165" i="5" s="1"/>
  <c r="H164" i="5"/>
  <c r="J164" i="5" s="1"/>
  <c r="G164" i="5"/>
  <c r="F164" i="5"/>
  <c r="D164" i="5"/>
  <c r="B164" i="5"/>
  <c r="E164" i="5" s="1"/>
  <c r="H163" i="5"/>
  <c r="J163" i="5" s="1"/>
  <c r="D163" i="5"/>
  <c r="B163" i="5"/>
  <c r="E163" i="5" s="1"/>
  <c r="G163" i="5" s="1"/>
  <c r="H162" i="5"/>
  <c r="G162" i="5"/>
  <c r="D162" i="5"/>
  <c r="B162" i="5"/>
  <c r="E162" i="5" s="1"/>
  <c r="F162" i="5" s="1"/>
  <c r="H161" i="5"/>
  <c r="I161" i="5" s="1"/>
  <c r="D161" i="5"/>
  <c r="B161" i="5"/>
  <c r="E161" i="5" s="1"/>
  <c r="G161" i="5" s="1"/>
  <c r="H160" i="5"/>
  <c r="D160" i="5"/>
  <c r="B160" i="5"/>
  <c r="E160" i="5" s="1"/>
  <c r="F160" i="5" s="1"/>
  <c r="H159" i="5"/>
  <c r="J159" i="5" s="1"/>
  <c r="D159" i="5"/>
  <c r="B159" i="5"/>
  <c r="E159" i="5" s="1"/>
  <c r="G159" i="5" s="1"/>
  <c r="H158" i="5"/>
  <c r="D158" i="5"/>
  <c r="B158" i="5"/>
  <c r="E158" i="5" s="1"/>
  <c r="G158" i="5" s="1"/>
  <c r="H157" i="5"/>
  <c r="I157" i="5" s="1"/>
  <c r="D157" i="5"/>
  <c r="B157" i="5"/>
  <c r="E157" i="5" s="1"/>
  <c r="G157" i="5" s="1"/>
  <c r="H156" i="5"/>
  <c r="J156" i="5" s="1"/>
  <c r="G156" i="5"/>
  <c r="D156" i="5"/>
  <c r="B156" i="5"/>
  <c r="E156" i="5" s="1"/>
  <c r="F156" i="5" s="1"/>
  <c r="H155" i="5"/>
  <c r="J155" i="5" s="1"/>
  <c r="D155" i="5"/>
  <c r="B155" i="5"/>
  <c r="E155" i="5" s="1"/>
  <c r="G155" i="5" s="1"/>
  <c r="H154" i="5"/>
  <c r="G154" i="5"/>
  <c r="D154" i="5"/>
  <c r="B154" i="5"/>
  <c r="E154" i="5" s="1"/>
  <c r="F154" i="5" s="1"/>
  <c r="H153" i="5"/>
  <c r="I153" i="5" s="1"/>
  <c r="D153" i="5"/>
  <c r="B153" i="5"/>
  <c r="E153" i="5" s="1"/>
  <c r="G153" i="5" s="1"/>
  <c r="H152" i="5"/>
  <c r="G152" i="5"/>
  <c r="D152" i="5"/>
  <c r="B152" i="5"/>
  <c r="E152" i="5" s="1"/>
  <c r="F152" i="5" s="1"/>
  <c r="H151" i="5"/>
  <c r="J151" i="5" s="1"/>
  <c r="D151" i="5"/>
  <c r="B151" i="5"/>
  <c r="E151" i="5" s="1"/>
  <c r="G151" i="5" s="1"/>
  <c r="H150" i="5"/>
  <c r="J150" i="5" s="1"/>
  <c r="D150" i="5"/>
  <c r="B150" i="5"/>
  <c r="E150" i="5" s="1"/>
  <c r="H149" i="5"/>
  <c r="D149" i="5"/>
  <c r="B149" i="5"/>
  <c r="E149" i="5" s="1"/>
  <c r="G149" i="5" s="1"/>
  <c r="H148" i="5"/>
  <c r="J148" i="5" s="1"/>
  <c r="D148" i="5"/>
  <c r="B148" i="5"/>
  <c r="E148" i="5" s="1"/>
  <c r="H147" i="5"/>
  <c r="J147" i="5" s="1"/>
  <c r="D147" i="5"/>
  <c r="B147" i="5"/>
  <c r="E147" i="5" s="1"/>
  <c r="G147" i="5" s="1"/>
  <c r="H146" i="5"/>
  <c r="D146" i="5"/>
  <c r="B146" i="5"/>
  <c r="E146" i="5" s="1"/>
  <c r="F146" i="5" s="1"/>
  <c r="H145" i="5"/>
  <c r="D145" i="5"/>
  <c r="B145" i="5"/>
  <c r="E145" i="5" s="1"/>
  <c r="G145" i="5" s="1"/>
  <c r="H144" i="5"/>
  <c r="D144" i="5"/>
  <c r="B144" i="5"/>
  <c r="E144" i="5" s="1"/>
  <c r="F144" i="5" s="1"/>
  <c r="H143" i="5"/>
  <c r="J143" i="5" s="1"/>
  <c r="D143" i="5"/>
  <c r="B143" i="5"/>
  <c r="E143" i="5" s="1"/>
  <c r="G143" i="5" s="1"/>
  <c r="H142" i="5"/>
  <c r="D142" i="5"/>
  <c r="B142" i="5"/>
  <c r="E142" i="5" s="1"/>
  <c r="G142" i="5" s="1"/>
  <c r="H141" i="5"/>
  <c r="I141" i="5" s="1"/>
  <c r="F141" i="5"/>
  <c r="D141" i="5"/>
  <c r="B141" i="5"/>
  <c r="E141" i="5" s="1"/>
  <c r="G141" i="5" s="1"/>
  <c r="H140" i="5"/>
  <c r="J140" i="5" s="1"/>
  <c r="D140" i="5"/>
  <c r="B140" i="5"/>
  <c r="E140" i="5" s="1"/>
  <c r="F140" i="5" s="1"/>
  <c r="H139" i="5"/>
  <c r="J139" i="5" s="1"/>
  <c r="D139" i="5"/>
  <c r="B139" i="5"/>
  <c r="E139" i="5" s="1"/>
  <c r="G139" i="5" s="1"/>
  <c r="H138" i="5"/>
  <c r="D138" i="5"/>
  <c r="B138" i="5"/>
  <c r="E138" i="5" s="1"/>
  <c r="F138" i="5" s="1"/>
  <c r="H137" i="5"/>
  <c r="I137" i="5" s="1"/>
  <c r="F137" i="5"/>
  <c r="D137" i="5"/>
  <c r="B137" i="5"/>
  <c r="E137" i="5" s="1"/>
  <c r="G137" i="5" s="1"/>
  <c r="H136" i="5"/>
  <c r="D136" i="5"/>
  <c r="B136" i="5"/>
  <c r="E136" i="5" s="1"/>
  <c r="F136" i="5" s="1"/>
  <c r="H135" i="5"/>
  <c r="J135" i="5" s="1"/>
  <c r="D135" i="5"/>
  <c r="B135" i="5"/>
  <c r="E135" i="5" s="1"/>
  <c r="G135" i="5" s="1"/>
  <c r="H134" i="5"/>
  <c r="D134" i="5"/>
  <c r="B134" i="5"/>
  <c r="E134" i="5" s="1"/>
  <c r="G134" i="5" s="1"/>
  <c r="H133" i="5"/>
  <c r="I133" i="5" s="1"/>
  <c r="D133" i="5"/>
  <c r="B133" i="5"/>
  <c r="E133" i="5" s="1"/>
  <c r="H132" i="5"/>
  <c r="J132" i="5" s="1"/>
  <c r="D132" i="5"/>
  <c r="B132" i="5"/>
  <c r="E132" i="5" s="1"/>
  <c r="F132" i="5" s="1"/>
  <c r="H131" i="5"/>
  <c r="J131" i="5" s="1"/>
  <c r="D131" i="5"/>
  <c r="B131" i="5"/>
  <c r="E131" i="5" s="1"/>
  <c r="G131" i="5" s="1"/>
  <c r="H130" i="5"/>
  <c r="G130" i="5"/>
  <c r="D130" i="5"/>
  <c r="B130" i="5"/>
  <c r="E130" i="5" s="1"/>
  <c r="F130" i="5" s="1"/>
  <c r="H129" i="5"/>
  <c r="F129" i="5"/>
  <c r="D129" i="5"/>
  <c r="B129" i="5"/>
  <c r="E129" i="5" s="1"/>
  <c r="G129" i="5" s="1"/>
  <c r="H128" i="5"/>
  <c r="J128" i="5" s="1"/>
  <c r="G128" i="5"/>
  <c r="D128" i="5"/>
  <c r="B128" i="5"/>
  <c r="E128" i="5" s="1"/>
  <c r="F128" i="5" s="1"/>
  <c r="H127" i="5"/>
  <c r="J127" i="5" s="1"/>
  <c r="D127" i="5"/>
  <c r="B127" i="5"/>
  <c r="E127" i="5" s="1"/>
  <c r="G127" i="5" s="1"/>
  <c r="H126" i="5"/>
  <c r="G126" i="5"/>
  <c r="F126" i="5"/>
  <c r="D126" i="5"/>
  <c r="B126" i="5"/>
  <c r="E126" i="5" s="1"/>
  <c r="H125" i="5"/>
  <c r="F125" i="5"/>
  <c r="D125" i="5"/>
  <c r="B125" i="5"/>
  <c r="E125" i="5" s="1"/>
  <c r="G125" i="5" s="1"/>
  <c r="H124" i="5"/>
  <c r="J124" i="5" s="1"/>
  <c r="G124" i="5"/>
  <c r="D124" i="5"/>
  <c r="B124" i="5"/>
  <c r="E124" i="5" s="1"/>
  <c r="F124" i="5" s="1"/>
  <c r="H123" i="5"/>
  <c r="J123" i="5" s="1"/>
  <c r="D123" i="5"/>
  <c r="B123" i="5"/>
  <c r="E123" i="5" s="1"/>
  <c r="G123" i="5" s="1"/>
  <c r="H122" i="5"/>
  <c r="G122" i="5"/>
  <c r="F122" i="5"/>
  <c r="D122" i="5"/>
  <c r="B122" i="5"/>
  <c r="E122" i="5" s="1"/>
  <c r="H121" i="5"/>
  <c r="F121" i="5"/>
  <c r="D121" i="5"/>
  <c r="B121" i="5"/>
  <c r="E121" i="5" s="1"/>
  <c r="G121" i="5" s="1"/>
  <c r="H120" i="5"/>
  <c r="J120" i="5" s="1"/>
  <c r="D120" i="5"/>
  <c r="B120" i="5"/>
  <c r="E120" i="5" s="1"/>
  <c r="G120" i="5" s="1"/>
  <c r="H119" i="5"/>
  <c r="J119" i="5" s="1"/>
  <c r="D119" i="5"/>
  <c r="B119" i="5"/>
  <c r="E119" i="5" s="1"/>
  <c r="G119" i="5" s="1"/>
  <c r="H118" i="5"/>
  <c r="D118" i="5"/>
  <c r="B118" i="5"/>
  <c r="E118" i="5" s="1"/>
  <c r="H117" i="5"/>
  <c r="I117" i="5" s="1"/>
  <c r="D117" i="5"/>
  <c r="B117" i="5"/>
  <c r="E117" i="5" s="1"/>
  <c r="H116" i="5"/>
  <c r="J116" i="5" s="1"/>
  <c r="D116" i="5"/>
  <c r="B116" i="5"/>
  <c r="E116" i="5" s="1"/>
  <c r="H115" i="5"/>
  <c r="J115" i="5" s="1"/>
  <c r="D115" i="5"/>
  <c r="B115" i="5"/>
  <c r="E115" i="5" s="1"/>
  <c r="G115" i="5" s="1"/>
  <c r="H114" i="5"/>
  <c r="D114" i="5"/>
  <c r="B114" i="5"/>
  <c r="E114" i="5" s="1"/>
  <c r="H113" i="5"/>
  <c r="I113" i="5" s="1"/>
  <c r="D113" i="5"/>
  <c r="B113" i="5"/>
  <c r="E113" i="5" s="1"/>
  <c r="G113" i="5" s="1"/>
  <c r="H112" i="5"/>
  <c r="J112" i="5" s="1"/>
  <c r="D112" i="5"/>
  <c r="B112" i="5"/>
  <c r="E112" i="5" s="1"/>
  <c r="G112" i="5" s="1"/>
  <c r="H111" i="5"/>
  <c r="J111" i="5" s="1"/>
  <c r="D111" i="5"/>
  <c r="B111" i="5"/>
  <c r="E111" i="5" s="1"/>
  <c r="G111" i="5" s="1"/>
  <c r="H110" i="5"/>
  <c r="G110" i="5"/>
  <c r="F110" i="5"/>
  <c r="D110" i="5"/>
  <c r="B110" i="5"/>
  <c r="E110" i="5" s="1"/>
  <c r="H109" i="5"/>
  <c r="D109" i="5"/>
  <c r="B109" i="5"/>
  <c r="E109" i="5" s="1"/>
  <c r="G109" i="5" s="1"/>
  <c r="H108" i="5"/>
  <c r="J108" i="5" s="1"/>
  <c r="G108" i="5"/>
  <c r="D108" i="5"/>
  <c r="B108" i="5"/>
  <c r="E108" i="5" s="1"/>
  <c r="F108" i="5" s="1"/>
  <c r="H107" i="5"/>
  <c r="J107" i="5" s="1"/>
  <c r="D107" i="5"/>
  <c r="B107" i="5"/>
  <c r="E107" i="5" s="1"/>
  <c r="G107" i="5" s="1"/>
  <c r="H106" i="5"/>
  <c r="G106" i="5"/>
  <c r="F106" i="5"/>
  <c r="D106" i="5"/>
  <c r="B106" i="5"/>
  <c r="E106" i="5" s="1"/>
  <c r="H105" i="5"/>
  <c r="D105" i="5"/>
  <c r="B105" i="5"/>
  <c r="E105" i="5" s="1"/>
  <c r="G105" i="5" s="1"/>
  <c r="H104" i="5"/>
  <c r="J104" i="5" s="1"/>
  <c r="D104" i="5"/>
  <c r="B104" i="5"/>
  <c r="E104" i="5" s="1"/>
  <c r="G104" i="5" s="1"/>
  <c r="H103" i="5"/>
  <c r="J103" i="5" s="1"/>
  <c r="D103" i="5"/>
  <c r="B103" i="5"/>
  <c r="E103" i="5" s="1"/>
  <c r="G103" i="5" s="1"/>
  <c r="H102" i="5"/>
  <c r="D102" i="5"/>
  <c r="B102" i="5"/>
  <c r="E102" i="5" s="1"/>
  <c r="G102" i="5" s="1"/>
  <c r="H101" i="5"/>
  <c r="D101" i="5"/>
  <c r="B101" i="5"/>
  <c r="E101" i="5" s="1"/>
  <c r="G101" i="5" s="1"/>
  <c r="H100" i="5"/>
  <c r="J100" i="5" s="1"/>
  <c r="G100" i="5"/>
  <c r="D100" i="5"/>
  <c r="B100" i="5"/>
  <c r="E100" i="5" s="1"/>
  <c r="F100" i="5" s="1"/>
  <c r="H99" i="5"/>
  <c r="J99" i="5" s="1"/>
  <c r="D99" i="5"/>
  <c r="B99" i="5"/>
  <c r="E99" i="5" s="1"/>
  <c r="G99" i="5" s="1"/>
  <c r="H98" i="5"/>
  <c r="G98" i="5"/>
  <c r="F98" i="5"/>
  <c r="D98" i="5"/>
  <c r="B98" i="5"/>
  <c r="E98" i="5" s="1"/>
  <c r="H97" i="5"/>
  <c r="D97" i="5"/>
  <c r="B97" i="5"/>
  <c r="E97" i="5" s="1"/>
  <c r="G97" i="5" s="1"/>
  <c r="H96" i="5"/>
  <c r="J96" i="5" s="1"/>
  <c r="D96" i="5"/>
  <c r="B96" i="5"/>
  <c r="E96" i="5" s="1"/>
  <c r="G96" i="5" s="1"/>
  <c r="H95" i="5"/>
  <c r="J95" i="5" s="1"/>
  <c r="D95" i="5"/>
  <c r="B95" i="5"/>
  <c r="E95" i="5" s="1"/>
  <c r="G95" i="5" s="1"/>
  <c r="H94" i="5"/>
  <c r="D94" i="5"/>
  <c r="B94" i="5"/>
  <c r="E94" i="5" s="1"/>
  <c r="H93" i="5"/>
  <c r="D93" i="5"/>
  <c r="B93" i="5"/>
  <c r="E93" i="5" s="1"/>
  <c r="H92" i="5"/>
  <c r="J92" i="5" s="1"/>
  <c r="D92" i="5"/>
  <c r="B92" i="5"/>
  <c r="E92" i="5" s="1"/>
  <c r="H91" i="5"/>
  <c r="J91" i="5" s="1"/>
  <c r="D91" i="5"/>
  <c r="B91" i="5"/>
  <c r="E91" i="5" s="1"/>
  <c r="G91" i="5" s="1"/>
  <c r="H90" i="5"/>
  <c r="D90" i="5"/>
  <c r="B90" i="5"/>
  <c r="E90" i="5" s="1"/>
  <c r="H89" i="5"/>
  <c r="D89" i="5"/>
  <c r="B89" i="5"/>
  <c r="E89" i="5" s="1"/>
  <c r="H88" i="5"/>
  <c r="J88" i="5" s="1"/>
  <c r="D88" i="5"/>
  <c r="B88" i="5"/>
  <c r="E88" i="5" s="1"/>
  <c r="G88" i="5" s="1"/>
  <c r="H87" i="5"/>
  <c r="J87" i="5" s="1"/>
  <c r="D87" i="5"/>
  <c r="B87" i="5"/>
  <c r="E87" i="5" s="1"/>
  <c r="H86" i="5"/>
  <c r="J86" i="5" s="1"/>
  <c r="D86" i="5"/>
  <c r="B86" i="5"/>
  <c r="E86" i="5" s="1"/>
  <c r="H85" i="5"/>
  <c r="J85" i="5" s="1"/>
  <c r="D85" i="5"/>
  <c r="B85" i="5"/>
  <c r="E85" i="5" s="1"/>
  <c r="H84" i="5"/>
  <c r="J84" i="5" s="1"/>
  <c r="D84" i="5"/>
  <c r="B84" i="5"/>
  <c r="E84" i="5" s="1"/>
  <c r="H83" i="5"/>
  <c r="J83" i="5" s="1"/>
  <c r="D83" i="5"/>
  <c r="B83" i="5"/>
  <c r="E83" i="5" s="1"/>
  <c r="H82" i="5"/>
  <c r="J82" i="5" s="1"/>
  <c r="D82" i="5"/>
  <c r="B82" i="5"/>
  <c r="E82" i="5" s="1"/>
  <c r="H81" i="5"/>
  <c r="J81" i="5" s="1"/>
  <c r="D81" i="5"/>
  <c r="B81" i="5"/>
  <c r="E81" i="5" s="1"/>
  <c r="H80" i="5"/>
  <c r="J80" i="5" s="1"/>
  <c r="D80" i="5"/>
  <c r="B80" i="5"/>
  <c r="E80" i="5" s="1"/>
  <c r="H79" i="5"/>
  <c r="J79" i="5" s="1"/>
  <c r="D79" i="5"/>
  <c r="B79" i="5"/>
  <c r="E79" i="5" s="1"/>
  <c r="H78" i="5"/>
  <c r="J78" i="5" s="1"/>
  <c r="D78" i="5"/>
  <c r="B78" i="5"/>
  <c r="E78" i="5" s="1"/>
  <c r="H77" i="5"/>
  <c r="J77" i="5" s="1"/>
  <c r="D77" i="5"/>
  <c r="B77" i="5"/>
  <c r="E77" i="5" s="1"/>
  <c r="H76" i="5"/>
  <c r="J76" i="5" s="1"/>
  <c r="D76" i="5"/>
  <c r="B76" i="5"/>
  <c r="E76" i="5" s="1"/>
  <c r="H75" i="5"/>
  <c r="J75" i="5" s="1"/>
  <c r="D75" i="5"/>
  <c r="B75" i="5"/>
  <c r="E75" i="5" s="1"/>
  <c r="H74" i="5"/>
  <c r="J74" i="5" s="1"/>
  <c r="D74" i="5"/>
  <c r="B74" i="5"/>
  <c r="E74" i="5" s="1"/>
  <c r="H73" i="5"/>
  <c r="J73" i="5" s="1"/>
  <c r="D73" i="5"/>
  <c r="B73" i="5"/>
  <c r="E73" i="5" s="1"/>
  <c r="H72" i="5"/>
  <c r="J72" i="5" s="1"/>
  <c r="D72" i="5"/>
  <c r="B72" i="5"/>
  <c r="E72" i="5" s="1"/>
  <c r="H71" i="5"/>
  <c r="J71" i="5" s="1"/>
  <c r="D71" i="5"/>
  <c r="B71" i="5"/>
  <c r="E71" i="5" s="1"/>
  <c r="H70" i="5"/>
  <c r="J70" i="5" s="1"/>
  <c r="D70" i="5"/>
  <c r="B70" i="5"/>
  <c r="E70" i="5" s="1"/>
  <c r="H69" i="5"/>
  <c r="J69" i="5" s="1"/>
  <c r="D69" i="5"/>
  <c r="B69" i="5"/>
  <c r="E69" i="5" s="1"/>
  <c r="H68" i="5"/>
  <c r="J68" i="5" s="1"/>
  <c r="D68" i="5"/>
  <c r="B68" i="5"/>
  <c r="E68" i="5" s="1"/>
  <c r="H67" i="5"/>
  <c r="J67" i="5" s="1"/>
  <c r="D67" i="5"/>
  <c r="B67" i="5"/>
  <c r="E67" i="5" s="1"/>
  <c r="H66" i="5"/>
  <c r="J66" i="5" s="1"/>
  <c r="D66" i="5"/>
  <c r="B66" i="5"/>
  <c r="E66" i="5" s="1"/>
  <c r="H65" i="5"/>
  <c r="J65" i="5" s="1"/>
  <c r="D65" i="5"/>
  <c r="B65" i="5"/>
  <c r="E65" i="5" s="1"/>
  <c r="H64" i="5"/>
  <c r="J64" i="5" s="1"/>
  <c r="D64" i="5"/>
  <c r="B64" i="5"/>
  <c r="E64" i="5" s="1"/>
  <c r="H63" i="5"/>
  <c r="J63" i="5" s="1"/>
  <c r="D63" i="5"/>
  <c r="B63" i="5"/>
  <c r="E63" i="5" s="1"/>
  <c r="H62" i="5"/>
  <c r="J62" i="5" s="1"/>
  <c r="D62" i="5"/>
  <c r="B62" i="5"/>
  <c r="E62" i="5" s="1"/>
  <c r="H61" i="5"/>
  <c r="J61" i="5" s="1"/>
  <c r="D61" i="5"/>
  <c r="B61" i="5"/>
  <c r="E61" i="5" s="1"/>
  <c r="H60" i="5"/>
  <c r="J60" i="5" s="1"/>
  <c r="D60" i="5"/>
  <c r="B60" i="5"/>
  <c r="E60" i="5" s="1"/>
  <c r="H59" i="5"/>
  <c r="J59" i="5" s="1"/>
  <c r="D59" i="5"/>
  <c r="B59" i="5"/>
  <c r="E59" i="5" s="1"/>
  <c r="H58" i="5"/>
  <c r="J58" i="5" s="1"/>
  <c r="D58" i="5"/>
  <c r="B58" i="5"/>
  <c r="E58" i="5" s="1"/>
  <c r="H57" i="5"/>
  <c r="J57" i="5" s="1"/>
  <c r="D57" i="5"/>
  <c r="B57" i="5"/>
  <c r="E57" i="5" s="1"/>
  <c r="H56" i="5"/>
  <c r="J56" i="5" s="1"/>
  <c r="D56" i="5"/>
  <c r="B56" i="5"/>
  <c r="E56" i="5" s="1"/>
  <c r="H55" i="5"/>
  <c r="J55" i="5" s="1"/>
  <c r="D55" i="5"/>
  <c r="B55" i="5"/>
  <c r="E55" i="5" s="1"/>
  <c r="H54" i="5"/>
  <c r="J54" i="5" s="1"/>
  <c r="D54" i="5"/>
  <c r="B54" i="5"/>
  <c r="E54" i="5" s="1"/>
  <c r="H53" i="5"/>
  <c r="J53" i="5" s="1"/>
  <c r="D53" i="5"/>
  <c r="B53" i="5"/>
  <c r="E53" i="5" s="1"/>
  <c r="H52" i="5"/>
  <c r="J52" i="5" s="1"/>
  <c r="D52" i="5"/>
  <c r="B52" i="5"/>
  <c r="E52" i="5" s="1"/>
  <c r="H51" i="5"/>
  <c r="J51" i="5" s="1"/>
  <c r="D51" i="5"/>
  <c r="B51" i="5"/>
  <c r="E51" i="5" s="1"/>
  <c r="H50" i="5"/>
  <c r="J50" i="5" s="1"/>
  <c r="D50" i="5"/>
  <c r="B50" i="5"/>
  <c r="E50" i="5" s="1"/>
  <c r="H49" i="5"/>
  <c r="J49" i="5" s="1"/>
  <c r="D49" i="5"/>
  <c r="B49" i="5"/>
  <c r="E49" i="5" s="1"/>
  <c r="H48" i="5"/>
  <c r="J48" i="5" s="1"/>
  <c r="D48" i="5"/>
  <c r="B48" i="5"/>
  <c r="E48" i="5" s="1"/>
  <c r="H47" i="5"/>
  <c r="J47" i="5" s="1"/>
  <c r="D47" i="5"/>
  <c r="B47" i="5"/>
  <c r="E47" i="5" s="1"/>
  <c r="H46" i="5"/>
  <c r="J46" i="5" s="1"/>
  <c r="D46" i="5"/>
  <c r="B46" i="5"/>
  <c r="E46" i="5" s="1"/>
  <c r="H45" i="5"/>
  <c r="J45" i="5" s="1"/>
  <c r="D45" i="5"/>
  <c r="B45" i="5"/>
  <c r="E45" i="5" s="1"/>
  <c r="H44" i="5"/>
  <c r="J44" i="5" s="1"/>
  <c r="D44" i="5"/>
  <c r="B44" i="5"/>
  <c r="E44" i="5" s="1"/>
  <c r="H43" i="5"/>
  <c r="J43" i="5" s="1"/>
  <c r="D43" i="5"/>
  <c r="B43" i="5"/>
  <c r="E43" i="5" s="1"/>
  <c r="H42" i="5"/>
  <c r="J42" i="5" s="1"/>
  <c r="D42" i="5"/>
  <c r="B42" i="5"/>
  <c r="E42" i="5" s="1"/>
  <c r="H41" i="5"/>
  <c r="J41" i="5" s="1"/>
  <c r="D41" i="5"/>
  <c r="B41" i="5"/>
  <c r="E41" i="5" s="1"/>
  <c r="H40" i="5"/>
  <c r="J40" i="5" s="1"/>
  <c r="D40" i="5"/>
  <c r="B40" i="5"/>
  <c r="E40" i="5" s="1"/>
  <c r="H39" i="5"/>
  <c r="J39" i="5" s="1"/>
  <c r="D39" i="5"/>
  <c r="B39" i="5"/>
  <c r="E39" i="5" s="1"/>
  <c r="H38" i="5"/>
  <c r="J38" i="5" s="1"/>
  <c r="D38" i="5"/>
  <c r="B38" i="5"/>
  <c r="E38" i="5" s="1"/>
  <c r="H37" i="5"/>
  <c r="J37" i="5" s="1"/>
  <c r="D37" i="5"/>
  <c r="B37" i="5"/>
  <c r="E37" i="5" s="1"/>
  <c r="H36" i="5"/>
  <c r="J36" i="5" s="1"/>
  <c r="D36" i="5"/>
  <c r="B36" i="5"/>
  <c r="E36" i="5" s="1"/>
  <c r="H35" i="5"/>
  <c r="J35" i="5" s="1"/>
  <c r="D35" i="5"/>
  <c r="B35" i="5"/>
  <c r="E35" i="5" s="1"/>
  <c r="H34" i="5"/>
  <c r="J34" i="5" s="1"/>
  <c r="D34" i="5"/>
  <c r="B34" i="5"/>
  <c r="E34" i="5" s="1"/>
  <c r="H33" i="5"/>
  <c r="J33" i="5" s="1"/>
  <c r="D33" i="5"/>
  <c r="B33" i="5"/>
  <c r="E33" i="5" s="1"/>
  <c r="H32" i="5"/>
  <c r="J32" i="5" s="1"/>
  <c r="D32" i="5"/>
  <c r="B32" i="5"/>
  <c r="E32" i="5" s="1"/>
  <c r="H31" i="5"/>
  <c r="J31" i="5" s="1"/>
  <c r="D31" i="5"/>
  <c r="B31" i="5"/>
  <c r="E31" i="5" s="1"/>
  <c r="H30" i="5"/>
  <c r="J30" i="5" s="1"/>
  <c r="D30" i="5"/>
  <c r="B30" i="5"/>
  <c r="E30" i="5" s="1"/>
  <c r="H29" i="5"/>
  <c r="J29" i="5" s="1"/>
  <c r="D29" i="5"/>
  <c r="B29" i="5"/>
  <c r="E29" i="5" s="1"/>
  <c r="H28" i="5"/>
  <c r="J28" i="5" s="1"/>
  <c r="D28" i="5"/>
  <c r="B28" i="5"/>
  <c r="E28" i="5" s="1"/>
  <c r="H27" i="5"/>
  <c r="J27" i="5" s="1"/>
  <c r="D27" i="5"/>
  <c r="B27" i="5"/>
  <c r="E27" i="5" s="1"/>
  <c r="H26" i="5"/>
  <c r="J26" i="5" s="1"/>
  <c r="D26" i="5"/>
  <c r="B26" i="5"/>
  <c r="E26" i="5" s="1"/>
  <c r="H25" i="5"/>
  <c r="J25" i="5" s="1"/>
  <c r="D25" i="5"/>
  <c r="B25" i="5"/>
  <c r="E25" i="5" s="1"/>
  <c r="H24" i="5"/>
  <c r="J24" i="5" s="1"/>
  <c r="D24" i="5"/>
  <c r="B24" i="5"/>
  <c r="E24" i="5" s="1"/>
  <c r="H23" i="5"/>
  <c r="J23" i="5" s="1"/>
  <c r="D23" i="5"/>
  <c r="B23" i="5"/>
  <c r="E23" i="5" s="1"/>
  <c r="H22" i="5"/>
  <c r="J22" i="5" s="1"/>
  <c r="D22" i="5"/>
  <c r="B22" i="5"/>
  <c r="E22" i="5" s="1"/>
  <c r="H21" i="5"/>
  <c r="J21" i="5" s="1"/>
  <c r="D21" i="5"/>
  <c r="B21" i="5"/>
  <c r="E21" i="5" s="1"/>
  <c r="H20" i="5"/>
  <c r="J20" i="5" s="1"/>
  <c r="D20" i="5"/>
  <c r="B20" i="5"/>
  <c r="E20" i="5" s="1"/>
  <c r="H19" i="5"/>
  <c r="J19" i="5" s="1"/>
  <c r="D19" i="5"/>
  <c r="B19" i="5"/>
  <c r="E19" i="5" s="1"/>
  <c r="H18" i="5"/>
  <c r="J18" i="5" s="1"/>
  <c r="D18" i="5"/>
  <c r="B18" i="5"/>
  <c r="E18" i="5" s="1"/>
  <c r="H17" i="5"/>
  <c r="J17" i="5" s="1"/>
  <c r="D17" i="5"/>
  <c r="B17" i="5"/>
  <c r="E17" i="5" s="1"/>
  <c r="H16" i="5"/>
  <c r="J16" i="5" s="1"/>
  <c r="D16" i="5"/>
  <c r="B16" i="5"/>
  <c r="E16" i="5" s="1"/>
  <c r="H15" i="5"/>
  <c r="J15" i="5" s="1"/>
  <c r="D15" i="5"/>
  <c r="B15" i="5"/>
  <c r="E15" i="5" s="1"/>
  <c r="H14" i="5"/>
  <c r="J14" i="5" s="1"/>
  <c r="D14" i="5"/>
  <c r="B14" i="5"/>
  <c r="E14" i="5" s="1"/>
  <c r="H13" i="5"/>
  <c r="J13" i="5" s="1"/>
  <c r="D13" i="5"/>
  <c r="B13" i="5"/>
  <c r="E13" i="5" s="1"/>
  <c r="H12" i="5"/>
  <c r="J12" i="5" s="1"/>
  <c r="D12" i="5"/>
  <c r="B12" i="5"/>
  <c r="E12" i="5" s="1"/>
  <c r="H11" i="5"/>
  <c r="J11" i="5" s="1"/>
  <c r="D11" i="5"/>
  <c r="B11" i="5"/>
  <c r="E11" i="5" s="1"/>
  <c r="H10" i="5"/>
  <c r="J10" i="5" s="1"/>
  <c r="D10" i="5"/>
  <c r="B10" i="5"/>
  <c r="E10" i="5" s="1"/>
  <c r="H9" i="5"/>
  <c r="J9" i="5" s="1"/>
  <c r="D9" i="5"/>
  <c r="B9" i="5"/>
  <c r="E9" i="5" s="1"/>
  <c r="H8" i="5"/>
  <c r="J8" i="5" s="1"/>
  <c r="D8" i="5"/>
  <c r="B8" i="5"/>
  <c r="E8" i="5" s="1"/>
  <c r="H7" i="5"/>
  <c r="J7" i="5" s="1"/>
  <c r="D7" i="5"/>
  <c r="B7" i="5"/>
  <c r="E7" i="5" s="1"/>
  <c r="H6" i="5"/>
  <c r="J6" i="5" s="1"/>
  <c r="D6" i="5"/>
  <c r="B6" i="5"/>
  <c r="E6" i="5" s="1"/>
  <c r="H5" i="5"/>
  <c r="J5" i="5" s="1"/>
  <c r="D5" i="5"/>
  <c r="B5" i="5"/>
  <c r="E5" i="5" s="1"/>
  <c r="H4" i="5"/>
  <c r="J4" i="5" s="1"/>
  <c r="D4" i="5"/>
  <c r="B4" i="5"/>
  <c r="E4" i="5" s="1"/>
  <c r="H3" i="5"/>
  <c r="J3" i="5" s="1"/>
  <c r="D3" i="5"/>
  <c r="B3" i="5"/>
  <c r="E3" i="5" s="1"/>
  <c r="H2" i="5"/>
  <c r="J2" i="5" s="1"/>
  <c r="D2" i="5"/>
  <c r="B2" i="5"/>
  <c r="E2" i="5" s="1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J93" i="5" s="1"/>
  <c r="D8" i="4"/>
  <c r="D7" i="4"/>
  <c r="D6" i="4"/>
  <c r="D5" i="4"/>
  <c r="D4" i="4"/>
  <c r="D3" i="4"/>
  <c r="I216" i="5" s="1"/>
  <c r="D2" i="4"/>
  <c r="I254" i="5" s="1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G655" i="5" l="1"/>
  <c r="F655" i="5"/>
  <c r="F572" i="5"/>
  <c r="G572" i="5"/>
  <c r="G583" i="5"/>
  <c r="F583" i="5"/>
  <c r="G133" i="5"/>
  <c r="F133" i="5"/>
  <c r="G118" i="5"/>
  <c r="F118" i="5"/>
  <c r="G114" i="5"/>
  <c r="F114" i="5"/>
  <c r="F168" i="5"/>
  <c r="G168" i="5"/>
  <c r="G263" i="5"/>
  <c r="F263" i="5"/>
  <c r="F628" i="5"/>
  <c r="G628" i="5"/>
  <c r="G684" i="5"/>
  <c r="F684" i="5"/>
  <c r="G790" i="5"/>
  <c r="F790" i="5"/>
  <c r="G833" i="5"/>
  <c r="F833" i="5"/>
  <c r="G94" i="5"/>
  <c r="F94" i="5"/>
  <c r="G117" i="5"/>
  <c r="F117" i="5"/>
  <c r="G150" i="5"/>
  <c r="F150" i="5"/>
  <c r="G190" i="5"/>
  <c r="F190" i="5"/>
  <c r="G261" i="5"/>
  <c r="F261" i="5"/>
  <c r="G275" i="5"/>
  <c r="F275" i="5"/>
  <c r="F362" i="5"/>
  <c r="G362" i="5"/>
  <c r="G521" i="5"/>
  <c r="F521" i="5"/>
  <c r="G537" i="5"/>
  <c r="F537" i="5"/>
  <c r="G638" i="5"/>
  <c r="F638" i="5"/>
  <c r="G652" i="5"/>
  <c r="F652" i="5"/>
  <c r="G699" i="5"/>
  <c r="F699" i="5"/>
  <c r="G767" i="5"/>
  <c r="F767" i="5"/>
  <c r="F92" i="5"/>
  <c r="G92" i="5"/>
  <c r="G89" i="5"/>
  <c r="F89" i="5"/>
  <c r="G251" i="5"/>
  <c r="F251" i="5"/>
  <c r="G339" i="5"/>
  <c r="F339" i="5"/>
  <c r="G551" i="5"/>
  <c r="F551" i="5"/>
  <c r="G573" i="5"/>
  <c r="G692" i="5"/>
  <c r="F692" i="5"/>
  <c r="G708" i="5"/>
  <c r="F145" i="5"/>
  <c r="F148" i="5"/>
  <c r="G148" i="5"/>
  <c r="G188" i="5"/>
  <c r="F188" i="5"/>
  <c r="F223" i="5"/>
  <c r="G223" i="5"/>
  <c r="G233" i="5"/>
  <c r="F331" i="5"/>
  <c r="F418" i="5"/>
  <c r="G418" i="5"/>
  <c r="F514" i="5"/>
  <c r="G514" i="5"/>
  <c r="F549" i="5"/>
  <c r="G549" i="5"/>
  <c r="F620" i="5"/>
  <c r="G620" i="5"/>
  <c r="G683" i="5"/>
  <c r="F683" i="5"/>
  <c r="G847" i="5"/>
  <c r="F847" i="5"/>
  <c r="F632" i="5"/>
  <c r="G632" i="5"/>
  <c r="G643" i="5"/>
  <c r="G648" i="5"/>
  <c r="F648" i="5"/>
  <c r="G660" i="5"/>
  <c r="F660" i="5"/>
  <c r="G666" i="5"/>
  <c r="F666" i="5"/>
  <c r="G729" i="5"/>
  <c r="F729" i="5"/>
  <c r="F752" i="5"/>
  <c r="F801" i="5"/>
  <c r="G90" i="5"/>
  <c r="F90" i="5"/>
  <c r="F174" i="5"/>
  <c r="G213" i="5"/>
  <c r="F221" i="5"/>
  <c r="G221" i="5"/>
  <c r="G264" i="5"/>
  <c r="F266" i="5"/>
  <c r="F522" i="5"/>
  <c r="G646" i="5"/>
  <c r="F646" i="5"/>
  <c r="G671" i="5"/>
  <c r="F671" i="5"/>
  <c r="F771" i="5"/>
  <c r="G771" i="5"/>
  <c r="G93" i="5"/>
  <c r="F93" i="5"/>
  <c r="F102" i="5"/>
  <c r="F113" i="5"/>
  <c r="F116" i="5"/>
  <c r="G116" i="5"/>
  <c r="F170" i="5"/>
  <c r="G170" i="5"/>
  <c r="F172" i="5"/>
  <c r="G401" i="5"/>
  <c r="F627" i="5"/>
  <c r="G627" i="5"/>
  <c r="G658" i="5"/>
  <c r="F658" i="5"/>
  <c r="F676" i="5"/>
  <c r="G727" i="5"/>
  <c r="F727" i="5"/>
  <c r="F745" i="5"/>
  <c r="F794" i="5"/>
  <c r="F835" i="5"/>
  <c r="G835" i="5"/>
  <c r="F158" i="5"/>
  <c r="F192" i="5"/>
  <c r="G192" i="5"/>
  <c r="G194" i="5"/>
  <c r="F199" i="5"/>
  <c r="G199" i="5"/>
  <c r="G361" i="5"/>
  <c r="G536" i="5"/>
  <c r="F536" i="5"/>
  <c r="G559" i="5"/>
  <c r="G568" i="5"/>
  <c r="F607" i="5"/>
  <c r="G607" i="5"/>
  <c r="G640" i="5"/>
  <c r="F640" i="5"/>
  <c r="G679" i="5"/>
  <c r="F679" i="5"/>
  <c r="F712" i="5"/>
  <c r="G712" i="5"/>
  <c r="G769" i="5"/>
  <c r="F769" i="5"/>
  <c r="G859" i="5"/>
  <c r="G909" i="5"/>
  <c r="F880" i="5"/>
  <c r="J149" i="5"/>
  <c r="F744" i="5"/>
  <c r="F760" i="5"/>
  <c r="F788" i="5"/>
  <c r="F797" i="5"/>
  <c r="G814" i="5"/>
  <c r="F826" i="5"/>
  <c r="F888" i="5"/>
  <c r="G898" i="5"/>
  <c r="G725" i="5"/>
  <c r="F751" i="5"/>
  <c r="G786" i="5"/>
  <c r="F793" i="5"/>
  <c r="F860" i="5"/>
  <c r="G723" i="5"/>
  <c r="G737" i="5"/>
  <c r="F756" i="5"/>
  <c r="F784" i="5"/>
  <c r="F841" i="5"/>
  <c r="F850" i="5"/>
  <c r="F863" i="5"/>
  <c r="G865" i="5"/>
  <c r="F867" i="5"/>
  <c r="G906" i="5"/>
  <c r="G160" i="5"/>
  <c r="F182" i="5"/>
  <c r="G205" i="5"/>
  <c r="F540" i="5"/>
  <c r="G540" i="5"/>
  <c r="G283" i="5"/>
  <c r="F283" i="5"/>
  <c r="F286" i="5"/>
  <c r="G286" i="5"/>
  <c r="G667" i="5"/>
  <c r="F667" i="5"/>
  <c r="G543" i="5"/>
  <c r="F543" i="5"/>
  <c r="G564" i="5"/>
  <c r="F564" i="5"/>
  <c r="G307" i="5"/>
  <c r="F307" i="5"/>
  <c r="G523" i="5"/>
  <c r="F523" i="5"/>
  <c r="G527" i="5"/>
  <c r="F527" i="5"/>
  <c r="F575" i="5"/>
  <c r="G575" i="5"/>
  <c r="G259" i="5"/>
  <c r="F259" i="5"/>
  <c r="G532" i="5"/>
  <c r="F532" i="5"/>
  <c r="F560" i="5"/>
  <c r="G560" i="5"/>
  <c r="G567" i="5"/>
  <c r="F567" i="5"/>
  <c r="F239" i="5"/>
  <c r="G239" i="5"/>
  <c r="F270" i="5"/>
  <c r="G270" i="5"/>
  <c r="F565" i="5"/>
  <c r="G565" i="5"/>
  <c r="G631" i="5"/>
  <c r="F631" i="5"/>
  <c r="G505" i="5"/>
  <c r="F505" i="5"/>
  <c r="F515" i="5"/>
  <c r="G515" i="5"/>
  <c r="G528" i="5"/>
  <c r="F528" i="5"/>
  <c r="F385" i="5"/>
  <c r="G385" i="5"/>
  <c r="F267" i="5"/>
  <c r="G267" i="5"/>
  <c r="G299" i="5"/>
  <c r="F299" i="5"/>
  <c r="G513" i="5"/>
  <c r="F513" i="5"/>
  <c r="G444" i="5"/>
  <c r="F444" i="5"/>
  <c r="G531" i="5"/>
  <c r="F531" i="5"/>
  <c r="G591" i="5"/>
  <c r="F591" i="5"/>
  <c r="G636" i="5"/>
  <c r="F636" i="5"/>
  <c r="G649" i="5"/>
  <c r="F649" i="5"/>
  <c r="G753" i="5"/>
  <c r="F753" i="5"/>
  <c r="G774" i="5"/>
  <c r="F774" i="5"/>
  <c r="F816" i="5"/>
  <c r="F291" i="5"/>
  <c r="F416" i="5"/>
  <c r="G440" i="5"/>
  <c r="F440" i="5"/>
  <c r="F581" i="5"/>
  <c r="G581" i="5"/>
  <c r="G600" i="5"/>
  <c r="G602" i="5"/>
  <c r="G606" i="5"/>
  <c r="F606" i="5"/>
  <c r="F634" i="5"/>
  <c r="F675" i="5"/>
  <c r="G690" i="5"/>
  <c r="F690" i="5"/>
  <c r="G706" i="5"/>
  <c r="F706" i="5"/>
  <c r="G735" i="5"/>
  <c r="F735" i="5"/>
  <c r="G800" i="5"/>
  <c r="F800" i="5"/>
  <c r="G842" i="5"/>
  <c r="F842" i="5"/>
  <c r="F507" i="5"/>
  <c r="G507" i="5"/>
  <c r="G539" i="5"/>
  <c r="F539" i="5"/>
  <c r="F557" i="5"/>
  <c r="G557" i="5"/>
  <c r="F589" i="5"/>
  <c r="G589" i="5"/>
  <c r="G618" i="5"/>
  <c r="F618" i="5"/>
  <c r="G659" i="5"/>
  <c r="F659" i="5"/>
  <c r="G704" i="5"/>
  <c r="F704" i="5"/>
  <c r="G728" i="5"/>
  <c r="F728" i="5"/>
  <c r="F791" i="5"/>
  <c r="G791" i="5"/>
  <c r="G838" i="5"/>
  <c r="F838" i="5"/>
  <c r="F105" i="5"/>
  <c r="F109" i="5"/>
  <c r="G140" i="5"/>
  <c r="F142" i="5"/>
  <c r="G144" i="5"/>
  <c r="G146" i="5"/>
  <c r="G203" i="5"/>
  <c r="G217" i="5"/>
  <c r="G231" i="5"/>
  <c r="G256" i="5"/>
  <c r="F282" i="5"/>
  <c r="F335" i="5"/>
  <c r="F347" i="5"/>
  <c r="G357" i="5"/>
  <c r="F433" i="5"/>
  <c r="F453" i="5"/>
  <c r="F461" i="5"/>
  <c r="F469" i="5"/>
  <c r="F477" i="5"/>
  <c r="F485" i="5"/>
  <c r="G491" i="5"/>
  <c r="F524" i="5"/>
  <c r="F530" i="5"/>
  <c r="F533" i="5"/>
  <c r="G544" i="5"/>
  <c r="F597" i="5"/>
  <c r="F599" i="5"/>
  <c r="G614" i="5"/>
  <c r="G644" i="5"/>
  <c r="F644" i="5"/>
  <c r="F668" i="5"/>
  <c r="G674" i="5"/>
  <c r="F674" i="5"/>
  <c r="G724" i="5"/>
  <c r="F724" i="5"/>
  <c r="F789" i="5"/>
  <c r="G789" i="5"/>
  <c r="G815" i="5"/>
  <c r="F815" i="5"/>
  <c r="F831" i="5"/>
  <c r="F97" i="5"/>
  <c r="F101" i="5"/>
  <c r="G132" i="5"/>
  <c r="F134" i="5"/>
  <c r="G136" i="5"/>
  <c r="G138" i="5"/>
  <c r="G201" i="5"/>
  <c r="G215" i="5"/>
  <c r="F227" i="5"/>
  <c r="G227" i="5"/>
  <c r="G229" i="5"/>
  <c r="F303" i="5"/>
  <c r="F351" i="5"/>
  <c r="G386" i="5"/>
  <c r="G654" i="5"/>
  <c r="F654" i="5"/>
  <c r="G687" i="5"/>
  <c r="F687" i="5"/>
  <c r="G722" i="5"/>
  <c r="F722" i="5"/>
  <c r="F740" i="5"/>
  <c r="G743" i="5"/>
  <c r="F743" i="5"/>
  <c r="G761" i="5"/>
  <c r="F761" i="5"/>
  <c r="F843" i="5"/>
  <c r="G843" i="5"/>
  <c r="F211" i="5"/>
  <c r="G211" i="5"/>
  <c r="G535" i="5"/>
  <c r="F535" i="5"/>
  <c r="G541" i="5"/>
  <c r="F552" i="5"/>
  <c r="G552" i="5"/>
  <c r="G576" i="5"/>
  <c r="G611" i="5"/>
  <c r="F611" i="5"/>
  <c r="G697" i="5"/>
  <c r="F697" i="5"/>
  <c r="F757" i="5"/>
  <c r="G757" i="5"/>
  <c r="G785" i="5"/>
  <c r="F78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G197" i="5"/>
  <c r="G262" i="5"/>
  <c r="G272" i="5"/>
  <c r="F323" i="5"/>
  <c r="F334" i="5"/>
  <c r="F336" i="5"/>
  <c r="G336" i="5"/>
  <c r="F338" i="5"/>
  <c r="G342" i="5"/>
  <c r="F346" i="5"/>
  <c r="G402" i="5"/>
  <c r="F411" i="5"/>
  <c r="G413" i="5"/>
  <c r="G419" i="5"/>
  <c r="F421" i="5"/>
  <c r="F458" i="5"/>
  <c r="F466" i="5"/>
  <c r="F474" i="5"/>
  <c r="F482" i="5"/>
  <c r="F490" i="5"/>
  <c r="G499" i="5"/>
  <c r="F526" i="5"/>
  <c r="F529" i="5"/>
  <c r="F580" i="5"/>
  <c r="F584" i="5"/>
  <c r="G584" i="5"/>
  <c r="G588" i="5"/>
  <c r="G635" i="5"/>
  <c r="G682" i="5"/>
  <c r="F682" i="5"/>
  <c r="G695" i="5"/>
  <c r="F695" i="5"/>
  <c r="F707" i="5"/>
  <c r="F718" i="5"/>
  <c r="F736" i="5"/>
  <c r="F755" i="5"/>
  <c r="G755" i="5"/>
  <c r="G806" i="5"/>
  <c r="F806" i="5"/>
  <c r="G225" i="5"/>
  <c r="F255" i="5"/>
  <c r="G332" i="5"/>
  <c r="G340" i="5"/>
  <c r="G358" i="5"/>
  <c r="G450" i="5"/>
  <c r="G609" i="5"/>
  <c r="F609" i="5"/>
  <c r="G619" i="5"/>
  <c r="F619" i="5"/>
  <c r="F778" i="5"/>
  <c r="G778" i="5"/>
  <c r="G804" i="5"/>
  <c r="F804" i="5"/>
  <c r="F821" i="5"/>
  <c r="G821" i="5"/>
  <c r="G914" i="5"/>
  <c r="F884" i="5"/>
  <c r="F892" i="5"/>
  <c r="G901" i="5"/>
  <c r="G903" i="5"/>
  <c r="G910" i="5"/>
  <c r="G872" i="5"/>
  <c r="F852" i="5"/>
  <c r="F858" i="5"/>
  <c r="F883" i="5"/>
  <c r="F887" i="5"/>
  <c r="G895" i="5"/>
  <c r="G739" i="5"/>
  <c r="G741" i="5"/>
  <c r="F768" i="5"/>
  <c r="F772" i="5"/>
  <c r="F809" i="5"/>
  <c r="F817" i="5"/>
  <c r="F830" i="5"/>
  <c r="F834" i="5"/>
  <c r="F844" i="5"/>
  <c r="F871" i="5"/>
  <c r="F875" i="5"/>
  <c r="G881" i="5"/>
  <c r="G885" i="5"/>
  <c r="F889" i="5"/>
  <c r="G891" i="5"/>
  <c r="G893" i="5"/>
  <c r="I105" i="5"/>
  <c r="I109" i="5"/>
  <c r="I97" i="5"/>
  <c r="I101" i="5"/>
  <c r="I89" i="5"/>
  <c r="I93" i="5"/>
  <c r="I149" i="5"/>
  <c r="I145" i="5"/>
  <c r="I121" i="5"/>
  <c r="I125" i="5"/>
  <c r="I129" i="5"/>
  <c r="G22" i="5"/>
  <c r="F22" i="5"/>
  <c r="G30" i="5"/>
  <c r="F30" i="5"/>
  <c r="G38" i="5"/>
  <c r="F38" i="5"/>
  <c r="G46" i="5"/>
  <c r="F46" i="5"/>
  <c r="G54" i="5"/>
  <c r="F54" i="5"/>
  <c r="G62" i="5"/>
  <c r="F62" i="5"/>
  <c r="G70" i="5"/>
  <c r="F70" i="5"/>
  <c r="G78" i="5"/>
  <c r="F78" i="5"/>
  <c r="G86" i="5"/>
  <c r="F86" i="5"/>
  <c r="G242" i="5"/>
  <c r="F242" i="5"/>
  <c r="G33" i="5"/>
  <c r="F33" i="5"/>
  <c r="G41" i="5"/>
  <c r="F41" i="5"/>
  <c r="G49" i="5"/>
  <c r="F49" i="5"/>
  <c r="G57" i="5"/>
  <c r="F57" i="5"/>
  <c r="G65" i="5"/>
  <c r="F65" i="5"/>
  <c r="G73" i="5"/>
  <c r="F73" i="5"/>
  <c r="G81" i="5"/>
  <c r="F81" i="5"/>
  <c r="F238" i="5"/>
  <c r="G238" i="5"/>
  <c r="G2" i="5"/>
  <c r="F2" i="5"/>
  <c r="G18" i="5"/>
  <c r="F18" i="5"/>
  <c r="G3" i="5"/>
  <c r="F3" i="5"/>
  <c r="G11" i="5"/>
  <c r="F11" i="5"/>
  <c r="G6" i="5"/>
  <c r="F6" i="5"/>
  <c r="G14" i="5"/>
  <c r="F14" i="5"/>
  <c r="G9" i="5"/>
  <c r="F9" i="5"/>
  <c r="G17" i="5"/>
  <c r="F17" i="5"/>
  <c r="G25" i="5"/>
  <c r="F25" i="5"/>
  <c r="G4" i="5"/>
  <c r="F4" i="5"/>
  <c r="G12" i="5"/>
  <c r="F12" i="5"/>
  <c r="G20" i="5"/>
  <c r="F20" i="5"/>
  <c r="G28" i="5"/>
  <c r="F28" i="5"/>
  <c r="G36" i="5"/>
  <c r="F36" i="5"/>
  <c r="G44" i="5"/>
  <c r="F44" i="5"/>
  <c r="G52" i="5"/>
  <c r="F52" i="5"/>
  <c r="G60" i="5"/>
  <c r="F60" i="5"/>
  <c r="G68" i="5"/>
  <c r="F68" i="5"/>
  <c r="G76" i="5"/>
  <c r="F76" i="5"/>
  <c r="G84" i="5"/>
  <c r="F84" i="5"/>
  <c r="G7" i="5"/>
  <c r="F7" i="5"/>
  <c r="G15" i="5"/>
  <c r="F15" i="5"/>
  <c r="G23" i="5"/>
  <c r="F23" i="5"/>
  <c r="G31" i="5"/>
  <c r="F31" i="5"/>
  <c r="G39" i="5"/>
  <c r="F39" i="5"/>
  <c r="G47" i="5"/>
  <c r="F47" i="5"/>
  <c r="G55" i="5"/>
  <c r="F55" i="5"/>
  <c r="G63" i="5"/>
  <c r="F63" i="5"/>
  <c r="G71" i="5"/>
  <c r="F71" i="5"/>
  <c r="G79" i="5"/>
  <c r="F79" i="5"/>
  <c r="G87" i="5"/>
  <c r="F87" i="5"/>
  <c r="G50" i="5"/>
  <c r="F50" i="5"/>
  <c r="G58" i="5"/>
  <c r="F58" i="5"/>
  <c r="G66" i="5"/>
  <c r="F66" i="5"/>
  <c r="G74" i="5"/>
  <c r="F74" i="5"/>
  <c r="G82" i="5"/>
  <c r="F82" i="5"/>
  <c r="G69" i="5"/>
  <c r="F69" i="5"/>
  <c r="G77" i="5"/>
  <c r="F77" i="5"/>
  <c r="G85" i="5"/>
  <c r="F85" i="5"/>
  <c r="G10" i="5"/>
  <c r="F10" i="5"/>
  <c r="G26" i="5"/>
  <c r="F26" i="5"/>
  <c r="G34" i="5"/>
  <c r="F34" i="5"/>
  <c r="G42" i="5"/>
  <c r="F42" i="5"/>
  <c r="G5" i="5"/>
  <c r="F5" i="5"/>
  <c r="G13" i="5"/>
  <c r="F13" i="5"/>
  <c r="G21" i="5"/>
  <c r="F21" i="5"/>
  <c r="G29" i="5"/>
  <c r="F29" i="5"/>
  <c r="G37" i="5"/>
  <c r="F37" i="5"/>
  <c r="G45" i="5"/>
  <c r="F45" i="5"/>
  <c r="G53" i="5"/>
  <c r="F53" i="5"/>
  <c r="G61" i="5"/>
  <c r="F61" i="5"/>
  <c r="G8" i="5"/>
  <c r="F8" i="5"/>
  <c r="G16" i="5"/>
  <c r="F16" i="5"/>
  <c r="G24" i="5"/>
  <c r="F24" i="5"/>
  <c r="G32" i="5"/>
  <c r="F32" i="5"/>
  <c r="G40" i="5"/>
  <c r="F40" i="5"/>
  <c r="G48" i="5"/>
  <c r="F48" i="5"/>
  <c r="G56" i="5"/>
  <c r="F56" i="5"/>
  <c r="G64" i="5"/>
  <c r="F64" i="5"/>
  <c r="G72" i="5"/>
  <c r="F72" i="5"/>
  <c r="G80" i="5"/>
  <c r="F80" i="5"/>
  <c r="F237" i="5"/>
  <c r="G237" i="5"/>
  <c r="G19" i="5"/>
  <c r="F19" i="5"/>
  <c r="G27" i="5"/>
  <c r="F27" i="5"/>
  <c r="G35" i="5"/>
  <c r="F35" i="5"/>
  <c r="G43" i="5"/>
  <c r="F43" i="5"/>
  <c r="G51" i="5"/>
  <c r="F51" i="5"/>
  <c r="G59" i="5"/>
  <c r="F59" i="5"/>
  <c r="G67" i="5"/>
  <c r="F67" i="5"/>
  <c r="G75" i="5"/>
  <c r="F75" i="5"/>
  <c r="G83" i="5"/>
  <c r="F83" i="5"/>
  <c r="I92" i="5"/>
  <c r="I88" i="5"/>
  <c r="J89" i="5"/>
  <c r="I104" i="5"/>
  <c r="J105" i="5"/>
  <c r="I112" i="5"/>
  <c r="J113" i="5"/>
  <c r="I120" i="5"/>
  <c r="J121" i="5"/>
  <c r="I128" i="5"/>
  <c r="J129" i="5"/>
  <c r="I136" i="5"/>
  <c r="J137" i="5"/>
  <c r="I144" i="5"/>
  <c r="J145" i="5"/>
  <c r="I152" i="5"/>
  <c r="J153" i="5"/>
  <c r="I160" i="5"/>
  <c r="J161" i="5"/>
  <c r="I168" i="5"/>
  <c r="J169" i="5"/>
  <c r="I176" i="5"/>
  <c r="J177" i="5"/>
  <c r="I184" i="5"/>
  <c r="J185" i="5"/>
  <c r="I192" i="5"/>
  <c r="J193" i="5"/>
  <c r="I198" i="5"/>
  <c r="I202" i="5"/>
  <c r="I206" i="5"/>
  <c r="I210" i="5"/>
  <c r="I214" i="5"/>
  <c r="I218" i="5"/>
  <c r="I222" i="5"/>
  <c r="I226" i="5"/>
  <c r="I230" i="5"/>
  <c r="J234" i="5"/>
  <c r="F236" i="5"/>
  <c r="G236" i="5"/>
  <c r="I240" i="5"/>
  <c r="I248" i="5"/>
  <c r="F260" i="5"/>
  <c r="G260" i="5"/>
  <c r="G271" i="5"/>
  <c r="F271" i="5"/>
  <c r="J276" i="5"/>
  <c r="I276" i="5"/>
  <c r="I280" i="5"/>
  <c r="I298" i="5"/>
  <c r="I325" i="5"/>
  <c r="G328" i="5"/>
  <c r="F328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95" i="5"/>
  <c r="I103" i="5"/>
  <c r="I111" i="5"/>
  <c r="I119" i="5"/>
  <c r="I127" i="5"/>
  <c r="I135" i="5"/>
  <c r="J136" i="5"/>
  <c r="I143" i="5"/>
  <c r="J144" i="5"/>
  <c r="I151" i="5"/>
  <c r="J152" i="5"/>
  <c r="I159" i="5"/>
  <c r="J160" i="5"/>
  <c r="I167" i="5"/>
  <c r="J168" i="5"/>
  <c r="I175" i="5"/>
  <c r="J176" i="5"/>
  <c r="I183" i="5"/>
  <c r="J184" i="5"/>
  <c r="I191" i="5"/>
  <c r="J192" i="5"/>
  <c r="J198" i="5"/>
  <c r="J202" i="5"/>
  <c r="J206" i="5"/>
  <c r="J210" i="5"/>
  <c r="J214" i="5"/>
  <c r="J218" i="5"/>
  <c r="J222" i="5"/>
  <c r="J226" i="5"/>
  <c r="J230" i="5"/>
  <c r="F235" i="5"/>
  <c r="G235" i="5"/>
  <c r="G241" i="5"/>
  <c r="F241" i="5"/>
  <c r="G249" i="5"/>
  <c r="F249" i="5"/>
  <c r="G257" i="5"/>
  <c r="F257" i="5"/>
  <c r="J269" i="5"/>
  <c r="I278" i="5"/>
  <c r="G322" i="5"/>
  <c r="F322" i="5"/>
  <c r="F91" i="5"/>
  <c r="I94" i="5"/>
  <c r="F115" i="5"/>
  <c r="F123" i="5"/>
  <c r="I126" i="5"/>
  <c r="I134" i="5"/>
  <c r="F139" i="5"/>
  <c r="I142" i="5"/>
  <c r="F147" i="5"/>
  <c r="I150" i="5"/>
  <c r="F155" i="5"/>
  <c r="I158" i="5"/>
  <c r="F163" i="5"/>
  <c r="I166" i="5"/>
  <c r="F171" i="5"/>
  <c r="I174" i="5"/>
  <c r="J175" i="5"/>
  <c r="F179" i="5"/>
  <c r="I182" i="5"/>
  <c r="J183" i="5"/>
  <c r="F187" i="5"/>
  <c r="I190" i="5"/>
  <c r="J191" i="5"/>
  <c r="F195" i="5"/>
  <c r="I197" i="5"/>
  <c r="G200" i="5"/>
  <c r="I201" i="5"/>
  <c r="G204" i="5"/>
  <c r="I205" i="5"/>
  <c r="G208" i="5"/>
  <c r="I209" i="5"/>
  <c r="G212" i="5"/>
  <c r="I213" i="5"/>
  <c r="G216" i="5"/>
  <c r="I217" i="5"/>
  <c r="G220" i="5"/>
  <c r="I221" i="5"/>
  <c r="G224" i="5"/>
  <c r="I225" i="5"/>
  <c r="G228" i="5"/>
  <c r="I229" i="5"/>
  <c r="G232" i="5"/>
  <c r="I233" i="5"/>
  <c r="J236" i="5"/>
  <c r="I239" i="5"/>
  <c r="J245" i="5"/>
  <c r="G252" i="5"/>
  <c r="I253" i="5"/>
  <c r="J255" i="5"/>
  <c r="I255" i="5"/>
  <c r="I269" i="5"/>
  <c r="G279" i="5"/>
  <c r="F279" i="5"/>
  <c r="G285" i="5"/>
  <c r="F285" i="5"/>
  <c r="G309" i="5"/>
  <c r="F309" i="5"/>
  <c r="G311" i="5"/>
  <c r="F311" i="5"/>
  <c r="I96" i="5"/>
  <c r="J97" i="5"/>
  <c r="F99" i="5"/>
  <c r="I102" i="5"/>
  <c r="F107" i="5"/>
  <c r="I110" i="5"/>
  <c r="I118" i="5"/>
  <c r="F131" i="5"/>
  <c r="J94" i="5"/>
  <c r="J102" i="5"/>
  <c r="J110" i="5"/>
  <c r="J118" i="5"/>
  <c r="J126" i="5"/>
  <c r="J134" i="5"/>
  <c r="J142" i="5"/>
  <c r="J158" i="5"/>
  <c r="J166" i="5"/>
  <c r="I173" i="5"/>
  <c r="J174" i="5"/>
  <c r="I181" i="5"/>
  <c r="J182" i="5"/>
  <c r="I189" i="5"/>
  <c r="J190" i="5"/>
  <c r="J197" i="5"/>
  <c r="J201" i="5"/>
  <c r="J205" i="5"/>
  <c r="J209" i="5"/>
  <c r="J213" i="5"/>
  <c r="J217" i="5"/>
  <c r="J221" i="5"/>
  <c r="J225" i="5"/>
  <c r="J229" i="5"/>
  <c r="J233" i="5"/>
  <c r="J241" i="5"/>
  <c r="I241" i="5"/>
  <c r="I245" i="5"/>
  <c r="J247" i="5"/>
  <c r="I247" i="5"/>
  <c r="J249" i="5"/>
  <c r="I249" i="5"/>
  <c r="J252" i="5"/>
  <c r="F254" i="5"/>
  <c r="G254" i="5"/>
  <c r="J292" i="5"/>
  <c r="I292" i="5"/>
  <c r="G295" i="5"/>
  <c r="F295" i="5"/>
  <c r="G305" i="5"/>
  <c r="F305" i="5"/>
  <c r="J313" i="5"/>
  <c r="I313" i="5"/>
  <c r="J181" i="5"/>
  <c r="I196" i="5"/>
  <c r="I200" i="5"/>
  <c r="I220" i="5"/>
  <c r="I228" i="5"/>
  <c r="I232" i="5"/>
  <c r="F234" i="5"/>
  <c r="G234" i="5"/>
  <c r="I235" i="5"/>
  <c r="J244" i="5"/>
  <c r="F246" i="5"/>
  <c r="G246" i="5"/>
  <c r="I252" i="5"/>
  <c r="F268" i="5"/>
  <c r="G268" i="5"/>
  <c r="J277" i="5"/>
  <c r="I277" i="5"/>
  <c r="J281" i="5"/>
  <c r="I281" i="5"/>
  <c r="G293" i="5"/>
  <c r="F293" i="5"/>
  <c r="G314" i="5"/>
  <c r="F314" i="5"/>
  <c r="G367" i="5"/>
  <c r="F367" i="5"/>
  <c r="G374" i="5"/>
  <c r="F374" i="5"/>
  <c r="G391" i="5"/>
  <c r="F391" i="5"/>
  <c r="G398" i="5"/>
  <c r="F398" i="5"/>
  <c r="I403" i="5"/>
  <c r="I414" i="5"/>
  <c r="I100" i="5"/>
  <c r="I108" i="5"/>
  <c r="J109" i="5"/>
  <c r="I140" i="5"/>
  <c r="I156" i="5"/>
  <c r="J157" i="5"/>
  <c r="I164" i="5"/>
  <c r="J165" i="5"/>
  <c r="J173" i="5"/>
  <c r="I180" i="5"/>
  <c r="I204" i="5"/>
  <c r="I208" i="5"/>
  <c r="I224" i="5"/>
  <c r="F88" i="5"/>
  <c r="I91" i="5"/>
  <c r="F96" i="5"/>
  <c r="I99" i="5"/>
  <c r="F104" i="5"/>
  <c r="I107" i="5"/>
  <c r="F112" i="5"/>
  <c r="I115" i="5"/>
  <c r="F120" i="5"/>
  <c r="I123" i="5"/>
  <c r="I131" i="5"/>
  <c r="I139" i="5"/>
  <c r="I147" i="5"/>
  <c r="I155" i="5"/>
  <c r="I163" i="5"/>
  <c r="I171" i="5"/>
  <c r="I179" i="5"/>
  <c r="J180" i="5"/>
  <c r="I187" i="5"/>
  <c r="J188" i="5"/>
  <c r="I195" i="5"/>
  <c r="J196" i="5"/>
  <c r="J200" i="5"/>
  <c r="J204" i="5"/>
  <c r="J208" i="5"/>
  <c r="J212" i="5"/>
  <c r="J216" i="5"/>
  <c r="J220" i="5"/>
  <c r="J224" i="5"/>
  <c r="J228" i="5"/>
  <c r="J232" i="5"/>
  <c r="J235" i="5"/>
  <c r="I244" i="5"/>
  <c r="G258" i="5"/>
  <c r="F258" i="5"/>
  <c r="J261" i="5"/>
  <c r="I266" i="5"/>
  <c r="F280" i="5"/>
  <c r="G280" i="5"/>
  <c r="I285" i="5"/>
  <c r="G289" i="5"/>
  <c r="F289" i="5"/>
  <c r="G298" i="5"/>
  <c r="F298" i="5"/>
  <c r="I309" i="5"/>
  <c r="F312" i="5"/>
  <c r="G312" i="5"/>
  <c r="J360" i="5"/>
  <c r="J362" i="5"/>
  <c r="I371" i="5"/>
  <c r="J371" i="5"/>
  <c r="J101" i="5"/>
  <c r="I116" i="5"/>
  <c r="J117" i="5"/>
  <c r="I124" i="5"/>
  <c r="J125" i="5"/>
  <c r="I148" i="5"/>
  <c r="I90" i="5"/>
  <c r="F95" i="5"/>
  <c r="I98" i="5"/>
  <c r="F103" i="5"/>
  <c r="I106" i="5"/>
  <c r="F111" i="5"/>
  <c r="I114" i="5"/>
  <c r="F119" i="5"/>
  <c r="I122" i="5"/>
  <c r="F127" i="5"/>
  <c r="I130" i="5"/>
  <c r="F135" i="5"/>
  <c r="I138" i="5"/>
  <c r="F143" i="5"/>
  <c r="I146" i="5"/>
  <c r="F151" i="5"/>
  <c r="I154" i="5"/>
  <c r="F159" i="5"/>
  <c r="I162" i="5"/>
  <c r="F167" i="5"/>
  <c r="I170" i="5"/>
  <c r="F175" i="5"/>
  <c r="I178" i="5"/>
  <c r="J179" i="5"/>
  <c r="F183" i="5"/>
  <c r="I186" i="5"/>
  <c r="J187" i="5"/>
  <c r="F191" i="5"/>
  <c r="I194" i="5"/>
  <c r="J195" i="5"/>
  <c r="G198" i="5"/>
  <c r="I199" i="5"/>
  <c r="G202" i="5"/>
  <c r="I203" i="5"/>
  <c r="G206" i="5"/>
  <c r="I207" i="5"/>
  <c r="G210" i="5"/>
  <c r="I211" i="5"/>
  <c r="G214" i="5"/>
  <c r="I215" i="5"/>
  <c r="G218" i="5"/>
  <c r="I219" i="5"/>
  <c r="G222" i="5"/>
  <c r="I223" i="5"/>
  <c r="G226" i="5"/>
  <c r="I227" i="5"/>
  <c r="G230" i="5"/>
  <c r="I231" i="5"/>
  <c r="G240" i="5"/>
  <c r="F248" i="5"/>
  <c r="G248" i="5"/>
  <c r="I261" i="5"/>
  <c r="F274" i="5"/>
  <c r="F276" i="5"/>
  <c r="G276" i="5"/>
  <c r="F296" i="5"/>
  <c r="G296" i="5"/>
  <c r="J331" i="5"/>
  <c r="I331" i="5"/>
  <c r="G345" i="5"/>
  <c r="F345" i="5"/>
  <c r="I132" i="5"/>
  <c r="J133" i="5"/>
  <c r="J141" i="5"/>
  <c r="I172" i="5"/>
  <c r="I188" i="5"/>
  <c r="J189" i="5"/>
  <c r="I212" i="5"/>
  <c r="I925" i="5"/>
  <c r="I923" i="5"/>
  <c r="I921" i="5"/>
  <c r="I919" i="5"/>
  <c r="I917" i="5"/>
  <c r="J915" i="5"/>
  <c r="J893" i="5"/>
  <c r="J885" i="5"/>
  <c r="J877" i="5"/>
  <c r="J910" i="5"/>
  <c r="J902" i="5"/>
  <c r="J894" i="5"/>
  <c r="I893" i="5"/>
  <c r="I885" i="5"/>
  <c r="I894" i="5"/>
  <c r="J887" i="5"/>
  <c r="J879" i="5"/>
  <c r="J871" i="5"/>
  <c r="J863" i="5"/>
  <c r="J911" i="5"/>
  <c r="J914" i="5"/>
  <c r="J872" i="5"/>
  <c r="I865" i="5"/>
  <c r="J859" i="5"/>
  <c r="I858" i="5"/>
  <c r="J855" i="5"/>
  <c r="J851" i="5"/>
  <c r="J847" i="5"/>
  <c r="J892" i="5"/>
  <c r="I879" i="5"/>
  <c r="J876" i="5"/>
  <c r="I869" i="5"/>
  <c r="I859" i="5"/>
  <c r="J896" i="5"/>
  <c r="J904" i="5"/>
  <c r="J900" i="5"/>
  <c r="I887" i="5"/>
  <c r="J880" i="5"/>
  <c r="J867" i="5"/>
  <c r="I863" i="5"/>
  <c r="J912" i="5"/>
  <c r="J908" i="5"/>
  <c r="J888" i="5"/>
  <c r="I883" i="5"/>
  <c r="J874" i="5"/>
  <c r="J891" i="5"/>
  <c r="J875" i="5"/>
  <c r="I874" i="5"/>
  <c r="I871" i="5"/>
  <c r="J868" i="5"/>
  <c r="I861" i="5"/>
  <c r="I891" i="5"/>
  <c r="J884" i="5"/>
  <c r="I875" i="5"/>
  <c r="J858" i="5"/>
  <c r="J864" i="5"/>
  <c r="J856" i="5"/>
  <c r="I853" i="5"/>
  <c r="I847" i="5"/>
  <c r="J813" i="5"/>
  <c r="J797" i="5"/>
  <c r="J781" i="5"/>
  <c r="J765" i="5"/>
  <c r="J749" i="5"/>
  <c r="J733" i="5"/>
  <c r="J717" i="5"/>
  <c r="J883" i="5"/>
  <c r="I867" i="5"/>
  <c r="J837" i="5"/>
  <c r="J829" i="5"/>
  <c r="J824" i="5"/>
  <c r="J819" i="5"/>
  <c r="I813" i="5"/>
  <c r="J808" i="5"/>
  <c r="J803" i="5"/>
  <c r="I851" i="5"/>
  <c r="J848" i="5"/>
  <c r="I841" i="5"/>
  <c r="I837" i="5"/>
  <c r="I833" i="5"/>
  <c r="I829" i="5"/>
  <c r="I824" i="5"/>
  <c r="I819" i="5"/>
  <c r="J814" i="5"/>
  <c r="I808" i="5"/>
  <c r="I803" i="5"/>
  <c r="I877" i="5"/>
  <c r="I890" i="5"/>
  <c r="I857" i="5"/>
  <c r="I834" i="5"/>
  <c r="I849" i="5"/>
  <c r="I855" i="5"/>
  <c r="J828" i="5"/>
  <c r="I826" i="5"/>
  <c r="J821" i="5"/>
  <c r="J805" i="5"/>
  <c r="I792" i="5"/>
  <c r="I789" i="5"/>
  <c r="J782" i="5"/>
  <c r="I769" i="5"/>
  <c r="I765" i="5"/>
  <c r="I757" i="5"/>
  <c r="I753" i="5"/>
  <c r="I749" i="5"/>
  <c r="I741" i="5"/>
  <c r="I737" i="5"/>
  <c r="I733" i="5"/>
  <c r="I725" i="5"/>
  <c r="I721" i="5"/>
  <c r="I717" i="5"/>
  <c r="I821" i="5"/>
  <c r="I805" i="5"/>
  <c r="J776" i="5"/>
  <c r="J773" i="5"/>
  <c r="I839" i="5"/>
  <c r="I835" i="5"/>
  <c r="J816" i="5"/>
  <c r="J800" i="5"/>
  <c r="J790" i="5"/>
  <c r="J787" i="5"/>
  <c r="I783" i="5"/>
  <c r="I776" i="5"/>
  <c r="I773" i="5"/>
  <c r="J770" i="5"/>
  <c r="J766" i="5"/>
  <c r="J758" i="5"/>
  <c r="J750" i="5"/>
  <c r="J866" i="5"/>
  <c r="J844" i="5"/>
  <c r="J822" i="5"/>
  <c r="J817" i="5"/>
  <c r="I816" i="5"/>
  <c r="J806" i="5"/>
  <c r="J801" i="5"/>
  <c r="I800" i="5"/>
  <c r="I794" i="5"/>
  <c r="I787" i="5"/>
  <c r="J870" i="5"/>
  <c r="J846" i="5"/>
  <c r="I831" i="5"/>
  <c r="I817" i="5"/>
  <c r="I801" i="5"/>
  <c r="I797" i="5"/>
  <c r="J771" i="5"/>
  <c r="I788" i="5"/>
  <c r="J785" i="5"/>
  <c r="I784" i="5"/>
  <c r="I778" i="5"/>
  <c r="I771" i="5"/>
  <c r="J836" i="5"/>
  <c r="J798" i="5"/>
  <c r="J795" i="5"/>
  <c r="I785" i="5"/>
  <c r="I781" i="5"/>
  <c r="J768" i="5"/>
  <c r="I768" i="5"/>
  <c r="J764" i="5"/>
  <c r="J760" i="5"/>
  <c r="J753" i="5"/>
  <c r="I744" i="5"/>
  <c r="I736" i="5"/>
  <c r="I724" i="5"/>
  <c r="I720" i="5"/>
  <c r="I760" i="5"/>
  <c r="J745" i="5"/>
  <c r="J737" i="5"/>
  <c r="J721" i="5"/>
  <c r="J769" i="5"/>
  <c r="J761" i="5"/>
  <c r="J734" i="5"/>
  <c r="J725" i="5"/>
  <c r="J802" i="5"/>
  <c r="J792" i="5"/>
  <c r="J742" i="5"/>
  <c r="J732" i="5"/>
  <c r="J728" i="5"/>
  <c r="J818" i="5"/>
  <c r="I728" i="5"/>
  <c r="J712" i="5"/>
  <c r="J812" i="5"/>
  <c r="I795" i="5"/>
  <c r="I709" i="5"/>
  <c r="I705" i="5"/>
  <c r="I698" i="5"/>
  <c r="I694" i="5"/>
  <c r="I686" i="5"/>
  <c r="I772" i="5"/>
  <c r="J752" i="5"/>
  <c r="J744" i="5"/>
  <c r="I712" i="5"/>
  <c r="I687" i="5"/>
  <c r="I679" i="5"/>
  <c r="I671" i="5"/>
  <c r="I663" i="5"/>
  <c r="J789" i="5"/>
  <c r="I752" i="5"/>
  <c r="J748" i="5"/>
  <c r="J720" i="5"/>
  <c r="J715" i="5"/>
  <c r="J757" i="5"/>
  <c r="J736" i="5"/>
  <c r="J726" i="5"/>
  <c r="J724" i="5"/>
  <c r="J718" i="5"/>
  <c r="I715" i="5"/>
  <c r="I707" i="5"/>
  <c r="I700" i="5"/>
  <c r="I696" i="5"/>
  <c r="I690" i="5"/>
  <c r="J729" i="5"/>
  <c r="I701" i="5"/>
  <c r="J741" i="5"/>
  <c r="J711" i="5"/>
  <c r="I693" i="5"/>
  <c r="I685" i="5"/>
  <c r="I719" i="5"/>
  <c r="I647" i="5"/>
  <c r="J722" i="5"/>
  <c r="I682" i="5"/>
  <c r="I678" i="5"/>
  <c r="I674" i="5"/>
  <c r="I670" i="5"/>
  <c r="I666" i="5"/>
  <c r="I662" i="5"/>
  <c r="I658" i="5"/>
  <c r="I642" i="5"/>
  <c r="I655" i="5"/>
  <c r="I651" i="5"/>
  <c r="I702" i="5"/>
  <c r="I652" i="5"/>
  <c r="I634" i="5"/>
  <c r="J602" i="5"/>
  <c r="I650" i="5"/>
  <c r="J598" i="5"/>
  <c r="J716" i="5"/>
  <c r="I645" i="5"/>
  <c r="I639" i="5"/>
  <c r="J626" i="5"/>
  <c r="J621" i="5"/>
  <c r="J612" i="5"/>
  <c r="J593" i="5"/>
  <c r="J586" i="5"/>
  <c r="J578" i="5"/>
  <c r="J570" i="5"/>
  <c r="J562" i="5"/>
  <c r="J554" i="5"/>
  <c r="J546" i="5"/>
  <c r="I520" i="5"/>
  <c r="I512" i="5"/>
  <c r="I504" i="5"/>
  <c r="I496" i="5"/>
  <c r="I633" i="5"/>
  <c r="J630" i="5"/>
  <c r="J622" i="5"/>
  <c r="J618" i="5"/>
  <c r="J614" i="5"/>
  <c r="I684" i="5"/>
  <c r="I676" i="5"/>
  <c r="I668" i="5"/>
  <c r="I660" i="5"/>
  <c r="J610" i="5"/>
  <c r="J567" i="5"/>
  <c r="I517" i="5"/>
  <c r="I448" i="5"/>
  <c r="I432" i="5"/>
  <c r="J575" i="5"/>
  <c r="I484" i="5"/>
  <c r="I476" i="5"/>
  <c r="I468" i="5"/>
  <c r="I460" i="5"/>
  <c r="I452" i="5"/>
  <c r="I420" i="5"/>
  <c r="I416" i="5"/>
  <c r="I411" i="5"/>
  <c r="J400" i="5"/>
  <c r="J392" i="5"/>
  <c r="J384" i="5"/>
  <c r="J376" i="5"/>
  <c r="J368" i="5"/>
  <c r="J583" i="5"/>
  <c r="I509" i="5"/>
  <c r="J624" i="5"/>
  <c r="J606" i="5"/>
  <c r="I485" i="5"/>
  <c r="I477" i="5"/>
  <c r="I469" i="5"/>
  <c r="I461" i="5"/>
  <c r="I453" i="5"/>
  <c r="I437" i="5"/>
  <c r="I421" i="5"/>
  <c r="J601" i="5"/>
  <c r="I638" i="5"/>
  <c r="J559" i="5"/>
  <c r="I451" i="5"/>
  <c r="I445" i="5"/>
  <c r="I435" i="5"/>
  <c r="I429" i="5"/>
  <c r="I419" i="5"/>
  <c r="J398" i="5"/>
  <c r="J390" i="5"/>
  <c r="J382" i="5"/>
  <c r="J374" i="5"/>
  <c r="J366" i="5"/>
  <c r="I431" i="5"/>
  <c r="I360" i="5"/>
  <c r="I356" i="5"/>
  <c r="I352" i="5"/>
  <c r="I348" i="5"/>
  <c r="I344" i="5"/>
  <c r="I340" i="5"/>
  <c r="I336" i="5"/>
  <c r="I332" i="5"/>
  <c r="I326" i="5"/>
  <c r="I318" i="5"/>
  <c r="I310" i="5"/>
  <c r="I302" i="5"/>
  <c r="I294" i="5"/>
  <c r="I286" i="5"/>
  <c r="I516" i="5"/>
  <c r="I508" i="5"/>
  <c r="I408" i="5"/>
  <c r="J361" i="5"/>
  <c r="J357" i="5"/>
  <c r="J353" i="5"/>
  <c r="I488" i="5"/>
  <c r="J396" i="5"/>
  <c r="J388" i="5"/>
  <c r="J380" i="5"/>
  <c r="J372" i="5"/>
  <c r="J364" i="5"/>
  <c r="I361" i="5"/>
  <c r="I357" i="5"/>
  <c r="I353" i="5"/>
  <c r="I349" i="5"/>
  <c r="I345" i="5"/>
  <c r="I341" i="5"/>
  <c r="I337" i="5"/>
  <c r="I333" i="5"/>
  <c r="I328" i="5"/>
  <c r="I320" i="5"/>
  <c r="I312" i="5"/>
  <c r="I304" i="5"/>
  <c r="I296" i="5"/>
  <c r="I288" i="5"/>
  <c r="I480" i="5"/>
  <c r="I424" i="5"/>
  <c r="I413" i="5"/>
  <c r="I404" i="5"/>
  <c r="I493" i="5"/>
  <c r="I472" i="5"/>
  <c r="I447" i="5"/>
  <c r="I402" i="5"/>
  <c r="I362" i="5"/>
  <c r="I358" i="5"/>
  <c r="I354" i="5"/>
  <c r="I350" i="5"/>
  <c r="I346" i="5"/>
  <c r="I342" i="5"/>
  <c r="I338" i="5"/>
  <c r="I334" i="5"/>
  <c r="I330" i="5"/>
  <c r="I322" i="5"/>
  <c r="J543" i="5"/>
  <c r="I501" i="5"/>
  <c r="I464" i="5"/>
  <c r="J551" i="5"/>
  <c r="I456" i="5"/>
  <c r="J397" i="5"/>
  <c r="J389" i="5"/>
  <c r="J381" i="5"/>
  <c r="J373" i="5"/>
  <c r="J365" i="5"/>
  <c r="I293" i="5"/>
  <c r="I250" i="5"/>
  <c r="I242" i="5"/>
  <c r="J237" i="5"/>
  <c r="I236" i="5"/>
  <c r="I440" i="5"/>
  <c r="J352" i="5"/>
  <c r="I306" i="5"/>
  <c r="J238" i="5"/>
  <c r="I237" i="5"/>
  <c r="J356" i="5"/>
  <c r="I317" i="5"/>
  <c r="I282" i="5"/>
  <c r="I274" i="5"/>
  <c r="J239" i="5"/>
  <c r="I238" i="5"/>
  <c r="I290" i="5"/>
  <c r="I270" i="5"/>
  <c r="I264" i="5"/>
  <c r="I301" i="5"/>
  <c r="I262" i="5"/>
  <c r="I256" i="5"/>
  <c r="I314" i="5"/>
  <c r="J90" i="5"/>
  <c r="J98" i="5"/>
  <c r="J106" i="5"/>
  <c r="J114" i="5"/>
  <c r="J122" i="5"/>
  <c r="J130" i="5"/>
  <c r="J138" i="5"/>
  <c r="J146" i="5"/>
  <c r="J154" i="5"/>
  <c r="J162" i="5"/>
  <c r="J170" i="5"/>
  <c r="I177" i="5"/>
  <c r="J178" i="5"/>
  <c r="I185" i="5"/>
  <c r="J186" i="5"/>
  <c r="I193" i="5"/>
  <c r="J194" i="5"/>
  <c r="J199" i="5"/>
  <c r="J203" i="5"/>
  <c r="J207" i="5"/>
  <c r="J211" i="5"/>
  <c r="J215" i="5"/>
  <c r="J219" i="5"/>
  <c r="J223" i="5"/>
  <c r="J227" i="5"/>
  <c r="J231" i="5"/>
  <c r="I234" i="5"/>
  <c r="I246" i="5"/>
  <c r="I258" i="5"/>
  <c r="G269" i="5"/>
  <c r="F269" i="5"/>
  <c r="I272" i="5"/>
  <c r="F278" i="5"/>
  <c r="G278" i="5"/>
  <c r="G284" i="5"/>
  <c r="F284" i="5"/>
  <c r="G300" i="5"/>
  <c r="F300" i="5"/>
  <c r="G302" i="5"/>
  <c r="F302" i="5"/>
  <c r="G330" i="5"/>
  <c r="F330" i="5"/>
  <c r="J335" i="5"/>
  <c r="I335" i="5"/>
  <c r="G349" i="5"/>
  <c r="F349" i="5"/>
  <c r="J324" i="5"/>
  <c r="I324" i="5"/>
  <c r="G333" i="5"/>
  <c r="F333" i="5"/>
  <c r="J351" i="5"/>
  <c r="I351" i="5"/>
  <c r="J359" i="5"/>
  <c r="I359" i="5"/>
  <c r="G375" i="5"/>
  <c r="F375" i="5"/>
  <c r="G382" i="5"/>
  <c r="F382" i="5"/>
  <c r="G399" i="5"/>
  <c r="F399" i="5"/>
  <c r="G410" i="5"/>
  <c r="F410" i="5"/>
  <c r="F430" i="5"/>
  <c r="G430" i="5"/>
  <c r="J487" i="5"/>
  <c r="I487" i="5"/>
  <c r="J253" i="5"/>
  <c r="G292" i="5"/>
  <c r="F292" i="5"/>
  <c r="J305" i="5"/>
  <c r="I305" i="5"/>
  <c r="J316" i="5"/>
  <c r="I316" i="5"/>
  <c r="G325" i="5"/>
  <c r="F325" i="5"/>
  <c r="G327" i="5"/>
  <c r="F327" i="5"/>
  <c r="G329" i="5"/>
  <c r="F329" i="5"/>
  <c r="G337" i="5"/>
  <c r="F337" i="5"/>
  <c r="J355" i="5"/>
  <c r="I355" i="5"/>
  <c r="I379" i="5"/>
  <c r="J379" i="5"/>
  <c r="G294" i="5"/>
  <c r="F294" i="5"/>
  <c r="G313" i="5"/>
  <c r="F313" i="5"/>
  <c r="G317" i="5"/>
  <c r="F317" i="5"/>
  <c r="G319" i="5"/>
  <c r="F319" i="5"/>
  <c r="G321" i="5"/>
  <c r="F321" i="5"/>
  <c r="G341" i="5"/>
  <c r="F341" i="5"/>
  <c r="I395" i="5"/>
  <c r="J395" i="5"/>
  <c r="G452" i="5"/>
  <c r="F452" i="5"/>
  <c r="J243" i="5"/>
  <c r="I243" i="5"/>
  <c r="J251" i="5"/>
  <c r="I251" i="5"/>
  <c r="J257" i="5"/>
  <c r="I257" i="5"/>
  <c r="J263" i="5"/>
  <c r="I263" i="5"/>
  <c r="G265" i="5"/>
  <c r="F265" i="5"/>
  <c r="J287" i="5"/>
  <c r="J289" i="5"/>
  <c r="I289" i="5"/>
  <c r="J300" i="5"/>
  <c r="I300" i="5"/>
  <c r="G308" i="5"/>
  <c r="F308" i="5"/>
  <c r="G320" i="5"/>
  <c r="F320" i="5"/>
  <c r="J339" i="5"/>
  <c r="I339" i="5"/>
  <c r="J358" i="5"/>
  <c r="G383" i="5"/>
  <c r="F383" i="5"/>
  <c r="G423" i="5"/>
  <c r="F423" i="5"/>
  <c r="G447" i="5"/>
  <c r="F447" i="5"/>
  <c r="J260" i="5"/>
  <c r="I260" i="5"/>
  <c r="J265" i="5"/>
  <c r="I265" i="5"/>
  <c r="J271" i="5"/>
  <c r="I271" i="5"/>
  <c r="G273" i="5"/>
  <c r="F273" i="5"/>
  <c r="G297" i="5"/>
  <c r="F297" i="5"/>
  <c r="G301" i="5"/>
  <c r="F301" i="5"/>
  <c r="G310" i="5"/>
  <c r="F310" i="5"/>
  <c r="G324" i="5"/>
  <c r="F324" i="5"/>
  <c r="J343" i="5"/>
  <c r="I343" i="5"/>
  <c r="J354" i="5"/>
  <c r="G366" i="5"/>
  <c r="F366" i="5"/>
  <c r="G390" i="5"/>
  <c r="F390" i="5"/>
  <c r="J444" i="5"/>
  <c r="I444" i="5"/>
  <c r="J246" i="5"/>
  <c r="J268" i="5"/>
  <c r="I268" i="5"/>
  <c r="J273" i="5"/>
  <c r="I273" i="5"/>
  <c r="J279" i="5"/>
  <c r="I279" i="5"/>
  <c r="G281" i="5"/>
  <c r="F281" i="5"/>
  <c r="J284" i="5"/>
  <c r="I284" i="5"/>
  <c r="J297" i="5"/>
  <c r="I297" i="5"/>
  <c r="J308" i="5"/>
  <c r="I308" i="5"/>
  <c r="G316" i="5"/>
  <c r="F316" i="5"/>
  <c r="J347" i="5"/>
  <c r="I347" i="5"/>
  <c r="I363" i="5"/>
  <c r="J363" i="5"/>
  <c r="I387" i="5"/>
  <c r="J387" i="5"/>
  <c r="J259" i="5"/>
  <c r="J267" i="5"/>
  <c r="J275" i="5"/>
  <c r="J283" i="5"/>
  <c r="J291" i="5"/>
  <c r="J299" i="5"/>
  <c r="J307" i="5"/>
  <c r="J315" i="5"/>
  <c r="J323" i="5"/>
  <c r="G404" i="5"/>
  <c r="F404" i="5"/>
  <c r="J407" i="5"/>
  <c r="G415" i="5"/>
  <c r="F415" i="5"/>
  <c r="J418" i="5"/>
  <c r="I418" i="5"/>
  <c r="G420" i="5"/>
  <c r="F420" i="5"/>
  <c r="G439" i="5"/>
  <c r="F439" i="5"/>
  <c r="F441" i="5"/>
  <c r="G441" i="5"/>
  <c r="G445" i="5"/>
  <c r="F445" i="5"/>
  <c r="G460" i="5"/>
  <c r="F460" i="5"/>
  <c r="G555" i="5"/>
  <c r="F555" i="5"/>
  <c r="I558" i="5"/>
  <c r="J558" i="5"/>
  <c r="J242" i="5"/>
  <c r="J250" i="5"/>
  <c r="J258" i="5"/>
  <c r="I259" i="5"/>
  <c r="J266" i="5"/>
  <c r="I267" i="5"/>
  <c r="J274" i="5"/>
  <c r="I275" i="5"/>
  <c r="J282" i="5"/>
  <c r="I283" i="5"/>
  <c r="J290" i="5"/>
  <c r="I291" i="5"/>
  <c r="J298" i="5"/>
  <c r="I299" i="5"/>
  <c r="J306" i="5"/>
  <c r="I307" i="5"/>
  <c r="J314" i="5"/>
  <c r="I315" i="5"/>
  <c r="J322" i="5"/>
  <c r="I323" i="5"/>
  <c r="J330" i="5"/>
  <c r="J334" i="5"/>
  <c r="J338" i="5"/>
  <c r="J342" i="5"/>
  <c r="J346" i="5"/>
  <c r="J350" i="5"/>
  <c r="F364" i="5"/>
  <c r="G364" i="5"/>
  <c r="F372" i="5"/>
  <c r="G372" i="5"/>
  <c r="F380" i="5"/>
  <c r="G380" i="5"/>
  <c r="F388" i="5"/>
  <c r="G388" i="5"/>
  <c r="F396" i="5"/>
  <c r="G396" i="5"/>
  <c r="J402" i="5"/>
  <c r="I407" i="5"/>
  <c r="F443" i="5"/>
  <c r="G443" i="5"/>
  <c r="G455" i="5"/>
  <c r="F455" i="5"/>
  <c r="G468" i="5"/>
  <c r="F468" i="5"/>
  <c r="G506" i="5"/>
  <c r="F506" i="5"/>
  <c r="G547" i="5"/>
  <c r="F547" i="5"/>
  <c r="J321" i="5"/>
  <c r="J329" i="5"/>
  <c r="I370" i="5"/>
  <c r="I378" i="5"/>
  <c r="I386" i="5"/>
  <c r="I394" i="5"/>
  <c r="F408" i="5"/>
  <c r="G408" i="5"/>
  <c r="J443" i="5"/>
  <c r="I443" i="5"/>
  <c r="G463" i="5"/>
  <c r="F463" i="5"/>
  <c r="G476" i="5"/>
  <c r="F476" i="5"/>
  <c r="I542" i="5"/>
  <c r="J542" i="5"/>
  <c r="G670" i="5"/>
  <c r="F670" i="5"/>
  <c r="J240" i="5"/>
  <c r="J248" i="5"/>
  <c r="J256" i="5"/>
  <c r="J264" i="5"/>
  <c r="J272" i="5"/>
  <c r="J280" i="5"/>
  <c r="J288" i="5"/>
  <c r="J296" i="5"/>
  <c r="J304" i="5"/>
  <c r="J312" i="5"/>
  <c r="F318" i="5"/>
  <c r="J320" i="5"/>
  <c r="I321" i="5"/>
  <c r="F326" i="5"/>
  <c r="J328" i="5"/>
  <c r="I329" i="5"/>
  <c r="J333" i="5"/>
  <c r="J337" i="5"/>
  <c r="J341" i="5"/>
  <c r="J345" i="5"/>
  <c r="J349" i="5"/>
  <c r="I364" i="5"/>
  <c r="F369" i="5"/>
  <c r="J370" i="5"/>
  <c r="I372" i="5"/>
  <c r="F377" i="5"/>
  <c r="J378" i="5"/>
  <c r="I380" i="5"/>
  <c r="J386" i="5"/>
  <c r="I388" i="5"/>
  <c r="F393" i="5"/>
  <c r="J394" i="5"/>
  <c r="I396" i="5"/>
  <c r="G406" i="5"/>
  <c r="G417" i="5"/>
  <c r="J428" i="5"/>
  <c r="I428" i="5"/>
  <c r="G431" i="5"/>
  <c r="F431" i="5"/>
  <c r="J455" i="5"/>
  <c r="I455" i="5"/>
  <c r="G471" i="5"/>
  <c r="F471" i="5"/>
  <c r="G484" i="5"/>
  <c r="F484" i="5"/>
  <c r="F498" i="5"/>
  <c r="J295" i="5"/>
  <c r="J303" i="5"/>
  <c r="J311" i="5"/>
  <c r="J319" i="5"/>
  <c r="J327" i="5"/>
  <c r="G356" i="5"/>
  <c r="G360" i="5"/>
  <c r="J406" i="5"/>
  <c r="I406" i="5"/>
  <c r="F414" i="5"/>
  <c r="G414" i="5"/>
  <c r="F425" i="5"/>
  <c r="G425" i="5"/>
  <c r="G429" i="5"/>
  <c r="F429" i="5"/>
  <c r="G436" i="5"/>
  <c r="F436" i="5"/>
  <c r="J463" i="5"/>
  <c r="I463" i="5"/>
  <c r="G479" i="5"/>
  <c r="F479" i="5"/>
  <c r="G511" i="5"/>
  <c r="F511" i="5"/>
  <c r="G519" i="5"/>
  <c r="F519" i="5"/>
  <c r="I596" i="5"/>
  <c r="J596" i="5"/>
  <c r="J254" i="5"/>
  <c r="J262" i="5"/>
  <c r="J270" i="5"/>
  <c r="J278" i="5"/>
  <c r="J286" i="5"/>
  <c r="I287" i="5"/>
  <c r="J294" i="5"/>
  <c r="I295" i="5"/>
  <c r="J302" i="5"/>
  <c r="I303" i="5"/>
  <c r="J310" i="5"/>
  <c r="I311" i="5"/>
  <c r="J318" i="5"/>
  <c r="I319" i="5"/>
  <c r="J326" i="5"/>
  <c r="I327" i="5"/>
  <c r="J332" i="5"/>
  <c r="J336" i="5"/>
  <c r="J340" i="5"/>
  <c r="J344" i="5"/>
  <c r="J348" i="5"/>
  <c r="G365" i="5"/>
  <c r="F365" i="5"/>
  <c r="F368" i="5"/>
  <c r="I369" i="5"/>
  <c r="J369" i="5"/>
  <c r="G373" i="5"/>
  <c r="F373" i="5"/>
  <c r="F376" i="5"/>
  <c r="I377" i="5"/>
  <c r="J377" i="5"/>
  <c r="G381" i="5"/>
  <c r="F381" i="5"/>
  <c r="F384" i="5"/>
  <c r="I385" i="5"/>
  <c r="J385" i="5"/>
  <c r="G389" i="5"/>
  <c r="F389" i="5"/>
  <c r="F392" i="5"/>
  <c r="I393" i="5"/>
  <c r="J393" i="5"/>
  <c r="G397" i="5"/>
  <c r="F397" i="5"/>
  <c r="F400" i="5"/>
  <c r="J401" i="5"/>
  <c r="I401" i="5"/>
  <c r="G412" i="5"/>
  <c r="F427" i="5"/>
  <c r="G427" i="5"/>
  <c r="G446" i="5"/>
  <c r="J471" i="5"/>
  <c r="I471" i="5"/>
  <c r="G487" i="5"/>
  <c r="F487" i="5"/>
  <c r="J285" i="5"/>
  <c r="J293" i="5"/>
  <c r="J301" i="5"/>
  <c r="J309" i="5"/>
  <c r="J317" i="5"/>
  <c r="J325" i="5"/>
  <c r="G355" i="5"/>
  <c r="G359" i="5"/>
  <c r="G363" i="5"/>
  <c r="G371" i="5"/>
  <c r="G379" i="5"/>
  <c r="G387" i="5"/>
  <c r="G395" i="5"/>
  <c r="J403" i="5"/>
  <c r="F405" i="5"/>
  <c r="G409" i="5"/>
  <c r="F409" i="5"/>
  <c r="J427" i="5"/>
  <c r="I427" i="5"/>
  <c r="J479" i="5"/>
  <c r="I479" i="5"/>
  <c r="I365" i="5"/>
  <c r="I373" i="5"/>
  <c r="I381" i="5"/>
  <c r="I389" i="5"/>
  <c r="I397" i="5"/>
  <c r="G403" i="5"/>
  <c r="J404" i="5"/>
  <c r="J409" i="5"/>
  <c r="I409" i="5"/>
  <c r="J414" i="5"/>
  <c r="J422" i="5"/>
  <c r="I422" i="5"/>
  <c r="J431" i="5"/>
  <c r="J438" i="5"/>
  <c r="I438" i="5"/>
  <c r="J447" i="5"/>
  <c r="J454" i="5"/>
  <c r="I454" i="5"/>
  <c r="J459" i="5"/>
  <c r="I459" i="5"/>
  <c r="J462" i="5"/>
  <c r="I462" i="5"/>
  <c r="J467" i="5"/>
  <c r="I467" i="5"/>
  <c r="J470" i="5"/>
  <c r="I470" i="5"/>
  <c r="J475" i="5"/>
  <c r="I475" i="5"/>
  <c r="J478" i="5"/>
  <c r="I478" i="5"/>
  <c r="J483" i="5"/>
  <c r="I483" i="5"/>
  <c r="J486" i="5"/>
  <c r="I486" i="5"/>
  <c r="J491" i="5"/>
  <c r="I491" i="5"/>
  <c r="G501" i="5"/>
  <c r="F501" i="5"/>
  <c r="J508" i="5"/>
  <c r="G518" i="5"/>
  <c r="F518" i="5"/>
  <c r="G520" i="5"/>
  <c r="F520" i="5"/>
  <c r="J524" i="5"/>
  <c r="J528" i="5"/>
  <c r="J532" i="5"/>
  <c r="J536" i="5"/>
  <c r="G563" i="5"/>
  <c r="F563" i="5"/>
  <c r="I566" i="5"/>
  <c r="J566" i="5"/>
  <c r="F604" i="5"/>
  <c r="G604" i="5"/>
  <c r="I615" i="5"/>
  <c r="J615" i="5"/>
  <c r="G622" i="5"/>
  <c r="F622" i="5"/>
  <c r="J692" i="5"/>
  <c r="I692" i="5"/>
  <c r="J413" i="5"/>
  <c r="J434" i="5"/>
  <c r="I434" i="5"/>
  <c r="J450" i="5"/>
  <c r="I450" i="5"/>
  <c r="G494" i="5"/>
  <c r="F494" i="5"/>
  <c r="G496" i="5"/>
  <c r="F496" i="5"/>
  <c r="J499" i="5"/>
  <c r="I499" i="5"/>
  <c r="G509" i="5"/>
  <c r="F509" i="5"/>
  <c r="J516" i="5"/>
  <c r="J523" i="5"/>
  <c r="J527" i="5"/>
  <c r="J531" i="5"/>
  <c r="J535" i="5"/>
  <c r="J539" i="5"/>
  <c r="I550" i="5"/>
  <c r="J550" i="5"/>
  <c r="F637" i="5"/>
  <c r="G637" i="5"/>
  <c r="G678" i="5"/>
  <c r="F678" i="5"/>
  <c r="J412" i="5"/>
  <c r="J417" i="5"/>
  <c r="I417" i="5"/>
  <c r="J423" i="5"/>
  <c r="J430" i="5"/>
  <c r="I430" i="5"/>
  <c r="J439" i="5"/>
  <c r="J446" i="5"/>
  <c r="I446" i="5"/>
  <c r="J492" i="5"/>
  <c r="G502" i="5"/>
  <c r="F502" i="5"/>
  <c r="G504" i="5"/>
  <c r="F504" i="5"/>
  <c r="J507" i="5"/>
  <c r="I507" i="5"/>
  <c r="G517" i="5"/>
  <c r="F517" i="5"/>
  <c r="J522" i="5"/>
  <c r="J526" i="5"/>
  <c r="J530" i="5"/>
  <c r="J534" i="5"/>
  <c r="J538" i="5"/>
  <c r="G613" i="5"/>
  <c r="F613" i="5"/>
  <c r="G662" i="5"/>
  <c r="F662" i="5"/>
  <c r="I368" i="5"/>
  <c r="I376" i="5"/>
  <c r="I384" i="5"/>
  <c r="I392" i="5"/>
  <c r="I400" i="5"/>
  <c r="J411" i="5"/>
  <c r="I412" i="5"/>
  <c r="J420" i="5"/>
  <c r="I423" i="5"/>
  <c r="F432" i="5"/>
  <c r="J436" i="5"/>
  <c r="I439" i="5"/>
  <c r="F448" i="5"/>
  <c r="J452" i="5"/>
  <c r="F457" i="5"/>
  <c r="J460" i="5"/>
  <c r="F465" i="5"/>
  <c r="J468" i="5"/>
  <c r="F473" i="5"/>
  <c r="J476" i="5"/>
  <c r="F481" i="5"/>
  <c r="J484" i="5"/>
  <c r="F489" i="5"/>
  <c r="I492" i="5"/>
  <c r="G495" i="5"/>
  <c r="F495" i="5"/>
  <c r="I541" i="5"/>
  <c r="J541" i="5"/>
  <c r="G546" i="5"/>
  <c r="F546" i="5"/>
  <c r="G587" i="5"/>
  <c r="F587" i="5"/>
  <c r="I590" i="5"/>
  <c r="J590" i="5"/>
  <c r="I605" i="5"/>
  <c r="J605" i="5"/>
  <c r="I367" i="5"/>
  <c r="I375" i="5"/>
  <c r="I383" i="5"/>
  <c r="I391" i="5"/>
  <c r="I399" i="5"/>
  <c r="J405" i="5"/>
  <c r="J410" i="5"/>
  <c r="J415" i="5"/>
  <c r="J426" i="5"/>
  <c r="I426" i="5"/>
  <c r="G435" i="5"/>
  <c r="I436" i="5"/>
  <c r="J442" i="5"/>
  <c r="I442" i="5"/>
  <c r="G451" i="5"/>
  <c r="G493" i="5"/>
  <c r="F493" i="5"/>
  <c r="J500" i="5"/>
  <c r="G510" i="5"/>
  <c r="F510" i="5"/>
  <c r="G512" i="5"/>
  <c r="F512" i="5"/>
  <c r="J515" i="5"/>
  <c r="I515" i="5"/>
  <c r="J521" i="5"/>
  <c r="J525" i="5"/>
  <c r="J529" i="5"/>
  <c r="J533" i="5"/>
  <c r="J537" i="5"/>
  <c r="G579" i="5"/>
  <c r="F579" i="5"/>
  <c r="I582" i="5"/>
  <c r="J582" i="5"/>
  <c r="G594" i="5"/>
  <c r="F594" i="5"/>
  <c r="I366" i="5"/>
  <c r="J367" i="5"/>
  <c r="I374" i="5"/>
  <c r="J375" i="5"/>
  <c r="I382" i="5"/>
  <c r="J383" i="5"/>
  <c r="I390" i="5"/>
  <c r="J391" i="5"/>
  <c r="I398" i="5"/>
  <c r="J399" i="5"/>
  <c r="I405" i="5"/>
  <c r="I410" i="5"/>
  <c r="I415" i="5"/>
  <c r="J419" i="5"/>
  <c r="G422" i="5"/>
  <c r="J435" i="5"/>
  <c r="G438" i="5"/>
  <c r="J451" i="5"/>
  <c r="G454" i="5"/>
  <c r="G456" i="5"/>
  <c r="F456" i="5"/>
  <c r="G459" i="5"/>
  <c r="G462" i="5"/>
  <c r="G464" i="5"/>
  <c r="F464" i="5"/>
  <c r="G467" i="5"/>
  <c r="G470" i="5"/>
  <c r="G472" i="5"/>
  <c r="F472" i="5"/>
  <c r="G475" i="5"/>
  <c r="G478" i="5"/>
  <c r="G480" i="5"/>
  <c r="F480" i="5"/>
  <c r="G483" i="5"/>
  <c r="G486" i="5"/>
  <c r="G488" i="5"/>
  <c r="F488" i="5"/>
  <c r="F497" i="5"/>
  <c r="I500" i="5"/>
  <c r="G503" i="5"/>
  <c r="F503" i="5"/>
  <c r="G571" i="5"/>
  <c r="F571" i="5"/>
  <c r="I574" i="5"/>
  <c r="J574" i="5"/>
  <c r="I628" i="5"/>
  <c r="J628" i="5"/>
  <c r="J644" i="5"/>
  <c r="I644" i="5"/>
  <c r="I549" i="5"/>
  <c r="I557" i="5"/>
  <c r="I565" i="5"/>
  <c r="I573" i="5"/>
  <c r="I581" i="5"/>
  <c r="I589" i="5"/>
  <c r="I600" i="5"/>
  <c r="I609" i="5"/>
  <c r="I619" i="5"/>
  <c r="J619" i="5"/>
  <c r="J649" i="5"/>
  <c r="I649" i="5"/>
  <c r="J458" i="5"/>
  <c r="J466" i="5"/>
  <c r="J474" i="5"/>
  <c r="J482" i="5"/>
  <c r="J490" i="5"/>
  <c r="J498" i="5"/>
  <c r="J506" i="5"/>
  <c r="J514" i="5"/>
  <c r="I540" i="5"/>
  <c r="I548" i="5"/>
  <c r="J549" i="5"/>
  <c r="F554" i="5"/>
  <c r="I556" i="5"/>
  <c r="J557" i="5"/>
  <c r="F562" i="5"/>
  <c r="I564" i="5"/>
  <c r="J565" i="5"/>
  <c r="F570" i="5"/>
  <c r="I572" i="5"/>
  <c r="J573" i="5"/>
  <c r="F578" i="5"/>
  <c r="I580" i="5"/>
  <c r="J581" i="5"/>
  <c r="F586" i="5"/>
  <c r="I588" i="5"/>
  <c r="J589" i="5"/>
  <c r="F593" i="5"/>
  <c r="I595" i="5"/>
  <c r="J600" i="5"/>
  <c r="I604" i="5"/>
  <c r="G608" i="5"/>
  <c r="J609" i="5"/>
  <c r="I613" i="5"/>
  <c r="F617" i="5"/>
  <c r="I623" i="5"/>
  <c r="J623" i="5"/>
  <c r="F626" i="5"/>
  <c r="F630" i="5"/>
  <c r="G633" i="5"/>
  <c r="F633" i="5"/>
  <c r="J762" i="5"/>
  <c r="J425" i="5"/>
  <c r="J433" i="5"/>
  <c r="J441" i="5"/>
  <c r="J449" i="5"/>
  <c r="J457" i="5"/>
  <c r="I458" i="5"/>
  <c r="J465" i="5"/>
  <c r="I466" i="5"/>
  <c r="J473" i="5"/>
  <c r="I474" i="5"/>
  <c r="J481" i="5"/>
  <c r="I482" i="5"/>
  <c r="J489" i="5"/>
  <c r="I490" i="5"/>
  <c r="J497" i="5"/>
  <c r="I498" i="5"/>
  <c r="J505" i="5"/>
  <c r="I506" i="5"/>
  <c r="J513" i="5"/>
  <c r="I514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J540" i="5"/>
  <c r="F545" i="5"/>
  <c r="I547" i="5"/>
  <c r="J548" i="5"/>
  <c r="F553" i="5"/>
  <c r="I555" i="5"/>
  <c r="J556" i="5"/>
  <c r="F561" i="5"/>
  <c r="I563" i="5"/>
  <c r="J564" i="5"/>
  <c r="F569" i="5"/>
  <c r="I571" i="5"/>
  <c r="J572" i="5"/>
  <c r="F577" i="5"/>
  <c r="I579" i="5"/>
  <c r="J580" i="5"/>
  <c r="F585" i="5"/>
  <c r="I587" i="5"/>
  <c r="J588" i="5"/>
  <c r="F592" i="5"/>
  <c r="I594" i="5"/>
  <c r="J595" i="5"/>
  <c r="F598" i="5"/>
  <c r="J604" i="5"/>
  <c r="I608" i="5"/>
  <c r="G612" i="5"/>
  <c r="J613" i="5"/>
  <c r="I617" i="5"/>
  <c r="F621" i="5"/>
  <c r="I627" i="5"/>
  <c r="J627" i="5"/>
  <c r="G639" i="5"/>
  <c r="F639" i="5"/>
  <c r="F642" i="5"/>
  <c r="J408" i="5"/>
  <c r="J416" i="5"/>
  <c r="J424" i="5"/>
  <c r="I425" i="5"/>
  <c r="J432" i="5"/>
  <c r="I433" i="5"/>
  <c r="J440" i="5"/>
  <c r="I441" i="5"/>
  <c r="J448" i="5"/>
  <c r="I449" i="5"/>
  <c r="J456" i="5"/>
  <c r="I457" i="5"/>
  <c r="J464" i="5"/>
  <c r="I465" i="5"/>
  <c r="J472" i="5"/>
  <c r="I473" i="5"/>
  <c r="J480" i="5"/>
  <c r="I481" i="5"/>
  <c r="J488" i="5"/>
  <c r="I489" i="5"/>
  <c r="J496" i="5"/>
  <c r="I497" i="5"/>
  <c r="J504" i="5"/>
  <c r="I505" i="5"/>
  <c r="J512" i="5"/>
  <c r="I513" i="5"/>
  <c r="J520" i="5"/>
  <c r="I546" i="5"/>
  <c r="J547" i="5"/>
  <c r="I554" i="5"/>
  <c r="J555" i="5"/>
  <c r="I562" i="5"/>
  <c r="J563" i="5"/>
  <c r="I570" i="5"/>
  <c r="J571" i="5"/>
  <c r="I578" i="5"/>
  <c r="J579" i="5"/>
  <c r="I586" i="5"/>
  <c r="J587" i="5"/>
  <c r="I593" i="5"/>
  <c r="J594" i="5"/>
  <c r="I599" i="5"/>
  <c r="J599" i="5"/>
  <c r="J608" i="5"/>
  <c r="I612" i="5"/>
  <c r="G616" i="5"/>
  <c r="J617" i="5"/>
  <c r="I621" i="5"/>
  <c r="F625" i="5"/>
  <c r="G629" i="5"/>
  <c r="F629" i="5"/>
  <c r="J495" i="5"/>
  <c r="J503" i="5"/>
  <c r="J511" i="5"/>
  <c r="J519" i="5"/>
  <c r="I545" i="5"/>
  <c r="I553" i="5"/>
  <c r="I561" i="5"/>
  <c r="I569" i="5"/>
  <c r="I577" i="5"/>
  <c r="I585" i="5"/>
  <c r="I592" i="5"/>
  <c r="I603" i="5"/>
  <c r="J603" i="5"/>
  <c r="I616" i="5"/>
  <c r="I625" i="5"/>
  <c r="I629" i="5"/>
  <c r="J636" i="5"/>
  <c r="I636" i="5"/>
  <c r="G647" i="5"/>
  <c r="F647" i="5"/>
  <c r="F492" i="5"/>
  <c r="J494" i="5"/>
  <c r="I495" i="5"/>
  <c r="F500" i="5"/>
  <c r="J502" i="5"/>
  <c r="I503" i="5"/>
  <c r="F508" i="5"/>
  <c r="J510" i="5"/>
  <c r="I511" i="5"/>
  <c r="F516" i="5"/>
  <c r="J518" i="5"/>
  <c r="I519" i="5"/>
  <c r="F542" i="5"/>
  <c r="I544" i="5"/>
  <c r="J545" i="5"/>
  <c r="F550" i="5"/>
  <c r="I552" i="5"/>
  <c r="J553" i="5"/>
  <c r="F558" i="5"/>
  <c r="I560" i="5"/>
  <c r="J561" i="5"/>
  <c r="F566" i="5"/>
  <c r="I568" i="5"/>
  <c r="J569" i="5"/>
  <c r="F574" i="5"/>
  <c r="I576" i="5"/>
  <c r="J577" i="5"/>
  <c r="F582" i="5"/>
  <c r="I584" i="5"/>
  <c r="J585" i="5"/>
  <c r="F590" i="5"/>
  <c r="J592" i="5"/>
  <c r="I597" i="5"/>
  <c r="F601" i="5"/>
  <c r="I607" i="5"/>
  <c r="J607" i="5"/>
  <c r="F610" i="5"/>
  <c r="J616" i="5"/>
  <c r="I620" i="5"/>
  <c r="G624" i="5"/>
  <c r="J625" i="5"/>
  <c r="J629" i="5"/>
  <c r="G641" i="5"/>
  <c r="F641" i="5"/>
  <c r="J421" i="5"/>
  <c r="J429" i="5"/>
  <c r="J437" i="5"/>
  <c r="J445" i="5"/>
  <c r="J453" i="5"/>
  <c r="J461" i="5"/>
  <c r="J469" i="5"/>
  <c r="J477" i="5"/>
  <c r="J485" i="5"/>
  <c r="J493" i="5"/>
  <c r="I494" i="5"/>
  <c r="J501" i="5"/>
  <c r="I502" i="5"/>
  <c r="J509" i="5"/>
  <c r="I510" i="5"/>
  <c r="J517" i="5"/>
  <c r="I518" i="5"/>
  <c r="I543" i="5"/>
  <c r="J544" i="5"/>
  <c r="I551" i="5"/>
  <c r="J552" i="5"/>
  <c r="I559" i="5"/>
  <c r="J560" i="5"/>
  <c r="I567" i="5"/>
  <c r="J568" i="5"/>
  <c r="I575" i="5"/>
  <c r="J576" i="5"/>
  <c r="I583" i="5"/>
  <c r="J584" i="5"/>
  <c r="I591" i="5"/>
  <c r="J591" i="5"/>
  <c r="G596" i="5"/>
  <c r="J597" i="5"/>
  <c r="I601" i="5"/>
  <c r="F605" i="5"/>
  <c r="I611" i="5"/>
  <c r="J611" i="5"/>
  <c r="J620" i="5"/>
  <c r="I624" i="5"/>
  <c r="J632" i="5"/>
  <c r="I632" i="5"/>
  <c r="J638" i="5"/>
  <c r="I602" i="5"/>
  <c r="I610" i="5"/>
  <c r="I618" i="5"/>
  <c r="I626" i="5"/>
  <c r="J633" i="5"/>
  <c r="J645" i="5"/>
  <c r="G650" i="5"/>
  <c r="J651" i="5"/>
  <c r="J656" i="5"/>
  <c r="I656" i="5"/>
  <c r="J664" i="5"/>
  <c r="I664" i="5"/>
  <c r="J672" i="5"/>
  <c r="I672" i="5"/>
  <c r="J680" i="5"/>
  <c r="I680" i="5"/>
  <c r="G689" i="5"/>
  <c r="F689" i="5"/>
  <c r="J731" i="5"/>
  <c r="I731" i="5"/>
  <c r="J834" i="5"/>
  <c r="J650" i="5"/>
  <c r="J660" i="5"/>
  <c r="J668" i="5"/>
  <c r="J676" i="5"/>
  <c r="J684" i="5"/>
  <c r="J697" i="5"/>
  <c r="I697" i="5"/>
  <c r="F710" i="5"/>
  <c r="G710" i="5"/>
  <c r="J723" i="5"/>
  <c r="I631" i="5"/>
  <c r="J637" i="5"/>
  <c r="J643" i="5"/>
  <c r="J654" i="5"/>
  <c r="J659" i="5"/>
  <c r="I659" i="5"/>
  <c r="J667" i="5"/>
  <c r="I667" i="5"/>
  <c r="J675" i="5"/>
  <c r="I675" i="5"/>
  <c r="J683" i="5"/>
  <c r="I683" i="5"/>
  <c r="G696" i="5"/>
  <c r="F696" i="5"/>
  <c r="I598" i="5"/>
  <c r="I606" i="5"/>
  <c r="I614" i="5"/>
  <c r="I622" i="5"/>
  <c r="I630" i="5"/>
  <c r="J631" i="5"/>
  <c r="I637" i="5"/>
  <c r="J642" i="5"/>
  <c r="I643" i="5"/>
  <c r="J648" i="5"/>
  <c r="I648" i="5"/>
  <c r="G653" i="5"/>
  <c r="I654" i="5"/>
  <c r="F657" i="5"/>
  <c r="F665" i="5"/>
  <c r="F673" i="5"/>
  <c r="F681" i="5"/>
  <c r="J708" i="5"/>
  <c r="I708" i="5"/>
  <c r="F711" i="5"/>
  <c r="G711" i="5"/>
  <c r="J641" i="5"/>
  <c r="J653" i="5"/>
  <c r="J657" i="5"/>
  <c r="G661" i="5"/>
  <c r="F661" i="5"/>
  <c r="J665" i="5"/>
  <c r="G669" i="5"/>
  <c r="F669" i="5"/>
  <c r="J673" i="5"/>
  <c r="G677" i="5"/>
  <c r="F677" i="5"/>
  <c r="J681" i="5"/>
  <c r="G700" i="5"/>
  <c r="F700" i="5"/>
  <c r="J635" i="5"/>
  <c r="I641" i="5"/>
  <c r="J646" i="5"/>
  <c r="F651" i="5"/>
  <c r="I653" i="5"/>
  <c r="I657" i="5"/>
  <c r="J661" i="5"/>
  <c r="I665" i="5"/>
  <c r="J669" i="5"/>
  <c r="I673" i="5"/>
  <c r="J677" i="5"/>
  <c r="I681" i="5"/>
  <c r="J634" i="5"/>
  <c r="I635" i="5"/>
  <c r="J640" i="5"/>
  <c r="I640" i="5"/>
  <c r="G645" i="5"/>
  <c r="I646" i="5"/>
  <c r="J652" i="5"/>
  <c r="G656" i="5"/>
  <c r="I661" i="5"/>
  <c r="G664" i="5"/>
  <c r="I669" i="5"/>
  <c r="G672" i="5"/>
  <c r="I677" i="5"/>
  <c r="G680" i="5"/>
  <c r="J691" i="5"/>
  <c r="J704" i="5"/>
  <c r="I704" i="5"/>
  <c r="I713" i="5"/>
  <c r="F715" i="5"/>
  <c r="G715" i="5"/>
  <c r="I729" i="5"/>
  <c r="G732" i="5"/>
  <c r="F732" i="5"/>
  <c r="G742" i="5"/>
  <c r="F742" i="5"/>
  <c r="F763" i="5"/>
  <c r="G763" i="5"/>
  <c r="F829" i="5"/>
  <c r="G829" i="5"/>
  <c r="J658" i="5"/>
  <c r="J666" i="5"/>
  <c r="J674" i="5"/>
  <c r="J682" i="5"/>
  <c r="F688" i="5"/>
  <c r="J690" i="5"/>
  <c r="I691" i="5"/>
  <c r="J696" i="5"/>
  <c r="J700" i="5"/>
  <c r="J707" i="5"/>
  <c r="J713" i="5"/>
  <c r="J689" i="5"/>
  <c r="F703" i="5"/>
  <c r="G703" i="5"/>
  <c r="J710" i="5"/>
  <c r="I710" i="5"/>
  <c r="F717" i="5"/>
  <c r="I738" i="5"/>
  <c r="J738" i="5"/>
  <c r="J740" i="5"/>
  <c r="I740" i="5"/>
  <c r="F686" i="5"/>
  <c r="J688" i="5"/>
  <c r="I689" i="5"/>
  <c r="F694" i="5"/>
  <c r="J695" i="5"/>
  <c r="J699" i="5"/>
  <c r="J703" i="5"/>
  <c r="G754" i="5"/>
  <c r="F754" i="5"/>
  <c r="G758" i="5"/>
  <c r="F758" i="5"/>
  <c r="J639" i="5"/>
  <c r="J647" i="5"/>
  <c r="J655" i="5"/>
  <c r="J663" i="5"/>
  <c r="J671" i="5"/>
  <c r="J679" i="5"/>
  <c r="F685" i="5"/>
  <c r="J687" i="5"/>
  <c r="I688" i="5"/>
  <c r="F693" i="5"/>
  <c r="I695" i="5"/>
  <c r="F698" i="5"/>
  <c r="I699" i="5"/>
  <c r="F702" i="5"/>
  <c r="I703" i="5"/>
  <c r="F705" i="5"/>
  <c r="F709" i="5"/>
  <c r="G714" i="5"/>
  <c r="I723" i="5"/>
  <c r="J662" i="5"/>
  <c r="J670" i="5"/>
  <c r="J678" i="5"/>
  <c r="J686" i="5"/>
  <c r="J694" i="5"/>
  <c r="J698" i="5"/>
  <c r="J709" i="5"/>
  <c r="J714" i="5"/>
  <c r="I714" i="5"/>
  <c r="G719" i="5"/>
  <c r="J746" i="5"/>
  <c r="J685" i="5"/>
  <c r="J693" i="5"/>
  <c r="J702" i="5"/>
  <c r="I711" i="5"/>
  <c r="F713" i="5"/>
  <c r="G713" i="5"/>
  <c r="I716" i="5"/>
  <c r="J719" i="5"/>
  <c r="G734" i="5"/>
  <c r="F734" i="5"/>
  <c r="J735" i="5"/>
  <c r="I735" i="5"/>
  <c r="F747" i="5"/>
  <c r="G747" i="5"/>
  <c r="J756" i="5"/>
  <c r="J820" i="5"/>
  <c r="I820" i="5"/>
  <c r="J701" i="5"/>
  <c r="J706" i="5"/>
  <c r="I706" i="5"/>
  <c r="I718" i="5"/>
  <c r="I722" i="5"/>
  <c r="G730" i="5"/>
  <c r="F730" i="5"/>
  <c r="I732" i="5"/>
  <c r="I756" i="5"/>
  <c r="J763" i="5"/>
  <c r="G766" i="5"/>
  <c r="F766" i="5"/>
  <c r="J779" i="5"/>
  <c r="J784" i="5"/>
  <c r="J804" i="5"/>
  <c r="I804" i="5"/>
  <c r="J747" i="5"/>
  <c r="G750" i="5"/>
  <c r="F750" i="5"/>
  <c r="I761" i="5"/>
  <c r="G780" i="5"/>
  <c r="F780" i="5"/>
  <c r="J730" i="5"/>
  <c r="I730" i="5"/>
  <c r="J739" i="5"/>
  <c r="I739" i="5"/>
  <c r="I745" i="5"/>
  <c r="G776" i="5"/>
  <c r="F776" i="5"/>
  <c r="G783" i="5"/>
  <c r="F783" i="5"/>
  <c r="F787" i="5"/>
  <c r="G787" i="5"/>
  <c r="G716" i="5"/>
  <c r="F716" i="5"/>
  <c r="G726" i="5"/>
  <c r="F726" i="5"/>
  <c r="J727" i="5"/>
  <c r="I727" i="5"/>
  <c r="F731" i="5"/>
  <c r="G731" i="5"/>
  <c r="J755" i="5"/>
  <c r="G762" i="5"/>
  <c r="F762" i="5"/>
  <c r="I764" i="5"/>
  <c r="J811" i="5"/>
  <c r="G824" i="5"/>
  <c r="F824" i="5"/>
  <c r="G733" i="5"/>
  <c r="G738" i="5"/>
  <c r="F738" i="5"/>
  <c r="G746" i="5"/>
  <c r="F746" i="5"/>
  <c r="I748" i="5"/>
  <c r="G808" i="5"/>
  <c r="F808" i="5"/>
  <c r="I836" i="5"/>
  <c r="J778" i="5"/>
  <c r="J788" i="5"/>
  <c r="J791" i="5"/>
  <c r="I791" i="5"/>
  <c r="J809" i="5"/>
  <c r="I809" i="5"/>
  <c r="J825" i="5"/>
  <c r="I825" i="5"/>
  <c r="G848" i="5"/>
  <c r="F848" i="5"/>
  <c r="G854" i="5"/>
  <c r="F854" i="5"/>
  <c r="J743" i="5"/>
  <c r="I743" i="5"/>
  <c r="J751" i="5"/>
  <c r="J759" i="5"/>
  <c r="I759" i="5"/>
  <c r="J767" i="5"/>
  <c r="I774" i="5"/>
  <c r="J827" i="5"/>
  <c r="J831" i="5"/>
  <c r="F837" i="5"/>
  <c r="G837" i="5"/>
  <c r="J842" i="5"/>
  <c r="I846" i="5"/>
  <c r="J882" i="5"/>
  <c r="I882" i="5"/>
  <c r="I747" i="5"/>
  <c r="I751" i="5"/>
  <c r="I755" i="5"/>
  <c r="I763" i="5"/>
  <c r="I767" i="5"/>
  <c r="G770" i="5"/>
  <c r="G773" i="5"/>
  <c r="J774" i="5"/>
  <c r="I777" i="5"/>
  <c r="F779" i="5"/>
  <c r="G779" i="5"/>
  <c r="I780" i="5"/>
  <c r="J794" i="5"/>
  <c r="G803" i="5"/>
  <c r="I806" i="5"/>
  <c r="I811" i="5"/>
  <c r="F813" i="5"/>
  <c r="G819" i="5"/>
  <c r="I822" i="5"/>
  <c r="I827" i="5"/>
  <c r="I844" i="5"/>
  <c r="I726" i="5"/>
  <c r="I734" i="5"/>
  <c r="I742" i="5"/>
  <c r="F749" i="5"/>
  <c r="I750" i="5"/>
  <c r="I758" i="5"/>
  <c r="F765" i="5"/>
  <c r="I766" i="5"/>
  <c r="I770" i="5"/>
  <c r="J777" i="5"/>
  <c r="J780" i="5"/>
  <c r="F782" i="5"/>
  <c r="J783" i="5"/>
  <c r="I790" i="5"/>
  <c r="F792" i="5"/>
  <c r="F796" i="5"/>
  <c r="F799" i="5"/>
  <c r="J835" i="5"/>
  <c r="J839" i="5"/>
  <c r="I754" i="5"/>
  <c r="I793" i="5"/>
  <c r="F795" i="5"/>
  <c r="G795" i="5"/>
  <c r="I796" i="5"/>
  <c r="G802" i="5"/>
  <c r="F802" i="5"/>
  <c r="G807" i="5"/>
  <c r="F807" i="5"/>
  <c r="G812" i="5"/>
  <c r="F812" i="5"/>
  <c r="G818" i="5"/>
  <c r="F818" i="5"/>
  <c r="G823" i="5"/>
  <c r="F823" i="5"/>
  <c r="F845" i="5"/>
  <c r="G845" i="5"/>
  <c r="I860" i="5"/>
  <c r="J860" i="5"/>
  <c r="I746" i="5"/>
  <c r="J754" i="5"/>
  <c r="I762" i="5"/>
  <c r="I779" i="5"/>
  <c r="I786" i="5"/>
  <c r="J793" i="5"/>
  <c r="J796" i="5"/>
  <c r="F798" i="5"/>
  <c r="J799" i="5"/>
  <c r="J810" i="5"/>
  <c r="J815" i="5"/>
  <c r="J826" i="5"/>
  <c r="I828" i="5"/>
  <c r="J843" i="5"/>
  <c r="J705" i="5"/>
  <c r="F748" i="5"/>
  <c r="F764" i="5"/>
  <c r="J772" i="5"/>
  <c r="J775" i="5"/>
  <c r="I775" i="5"/>
  <c r="F781" i="5"/>
  <c r="J786" i="5"/>
  <c r="I799" i="5"/>
  <c r="I802" i="5"/>
  <c r="I810" i="5"/>
  <c r="I812" i="5"/>
  <c r="I815" i="5"/>
  <c r="I818" i="5"/>
  <c r="I843" i="5"/>
  <c r="F861" i="5"/>
  <c r="G861" i="5"/>
  <c r="I880" i="5"/>
  <c r="I830" i="5"/>
  <c r="I838" i="5"/>
  <c r="I852" i="5"/>
  <c r="F869" i="5"/>
  <c r="G869" i="5"/>
  <c r="J830" i="5"/>
  <c r="J838" i="5"/>
  <c r="I842" i="5"/>
  <c r="I845" i="5"/>
  <c r="J852" i="5"/>
  <c r="I854" i="5"/>
  <c r="J854" i="5"/>
  <c r="I782" i="5"/>
  <c r="I798" i="5"/>
  <c r="I814" i="5"/>
  <c r="F832" i="5"/>
  <c r="J833" i="5"/>
  <c r="F840" i="5"/>
  <c r="J841" i="5"/>
  <c r="J845" i="5"/>
  <c r="I848" i="5"/>
  <c r="F853" i="5"/>
  <c r="G853" i="5"/>
  <c r="G862" i="5"/>
  <c r="F862" i="5"/>
  <c r="F864" i="5"/>
  <c r="G864" i="5"/>
  <c r="J869" i="5"/>
  <c r="F828" i="5"/>
  <c r="F836" i="5"/>
  <c r="J873" i="5"/>
  <c r="I873" i="5"/>
  <c r="J807" i="5"/>
  <c r="J823" i="5"/>
  <c r="I832" i="5"/>
  <c r="I840" i="5"/>
  <c r="I850" i="5"/>
  <c r="I862" i="5"/>
  <c r="J862" i="5"/>
  <c r="I807" i="5"/>
  <c r="G811" i="5"/>
  <c r="I823" i="5"/>
  <c r="G827" i="5"/>
  <c r="J832" i="5"/>
  <c r="J840" i="5"/>
  <c r="F846" i="5"/>
  <c r="J850" i="5"/>
  <c r="I866" i="5"/>
  <c r="G868" i="5"/>
  <c r="F868" i="5"/>
  <c r="I870" i="5"/>
  <c r="J878" i="5"/>
  <c r="G857" i="5"/>
  <c r="J861" i="5"/>
  <c r="I868" i="5"/>
  <c r="J881" i="5"/>
  <c r="I881" i="5"/>
  <c r="G890" i="5"/>
  <c r="F890" i="5"/>
  <c r="I897" i="5"/>
  <c r="J897" i="5"/>
  <c r="I901" i="5"/>
  <c r="J901" i="5"/>
  <c r="J849" i="5"/>
  <c r="J853" i="5"/>
  <c r="J857" i="5"/>
  <c r="I864" i="5"/>
  <c r="F870" i="5"/>
  <c r="G877" i="5"/>
  <c r="G882" i="5"/>
  <c r="F882" i="5"/>
  <c r="I888" i="5"/>
  <c r="F900" i="5"/>
  <c r="G900" i="5"/>
  <c r="F904" i="5"/>
  <c r="G904" i="5"/>
  <c r="J890" i="5"/>
  <c r="F896" i="5"/>
  <c r="G896" i="5"/>
  <c r="G894" i="5"/>
  <c r="F894" i="5"/>
  <c r="G918" i="5"/>
  <c r="F918" i="5"/>
  <c r="I856" i="5"/>
  <c r="F876" i="5"/>
  <c r="I876" i="5"/>
  <c r="G886" i="5"/>
  <c r="F886" i="5"/>
  <c r="I892" i="5"/>
  <c r="J865" i="5"/>
  <c r="I872" i="5"/>
  <c r="F878" i="5"/>
  <c r="I909" i="5"/>
  <c r="J909" i="5"/>
  <c r="F874" i="5"/>
  <c r="I878" i="5"/>
  <c r="I884" i="5"/>
  <c r="J886" i="5"/>
  <c r="I886" i="5"/>
  <c r="J889" i="5"/>
  <c r="I889" i="5"/>
  <c r="I905" i="5"/>
  <c r="J905" i="5"/>
  <c r="F908" i="5"/>
  <c r="G908" i="5"/>
  <c r="G920" i="5"/>
  <c r="F920" i="5"/>
  <c r="G922" i="5"/>
  <c r="F922" i="5"/>
  <c r="G924" i="5"/>
  <c r="F924" i="5"/>
  <c r="G926" i="5"/>
  <c r="F926" i="5"/>
  <c r="G928" i="5"/>
  <c r="F928" i="5"/>
  <c r="I898" i="5"/>
  <c r="I906" i="5"/>
  <c r="I914" i="5"/>
  <c r="I895" i="5"/>
  <c r="J898" i="5"/>
  <c r="I903" i="5"/>
  <c r="J906" i="5"/>
  <c r="I911" i="5"/>
  <c r="J916" i="5"/>
  <c r="J918" i="5"/>
  <c r="J920" i="5"/>
  <c r="J922" i="5"/>
  <c r="J924" i="5"/>
  <c r="J926" i="5"/>
  <c r="J928" i="5"/>
  <c r="J895" i="5"/>
  <c r="G897" i="5"/>
  <c r="I900" i="5"/>
  <c r="J903" i="5"/>
  <c r="G905" i="5"/>
  <c r="I908" i="5"/>
  <c r="G913" i="5"/>
  <c r="I916" i="5"/>
  <c r="I918" i="5"/>
  <c r="I920" i="5"/>
  <c r="I922" i="5"/>
  <c r="I924" i="5"/>
  <c r="I926" i="5"/>
  <c r="I928" i="5"/>
  <c r="I913" i="5"/>
  <c r="G917" i="5"/>
  <c r="F917" i="5"/>
  <c r="G919" i="5"/>
  <c r="F919" i="5"/>
  <c r="G921" i="5"/>
  <c r="F921" i="5"/>
  <c r="G923" i="5"/>
  <c r="F923" i="5"/>
  <c r="G925" i="5"/>
  <c r="F925" i="5"/>
  <c r="G927" i="5"/>
  <c r="F927" i="5"/>
  <c r="G929" i="5"/>
  <c r="F929" i="5"/>
  <c r="I902" i="5"/>
  <c r="G907" i="5"/>
  <c r="I910" i="5"/>
  <c r="J913" i="5"/>
  <c r="G915" i="5"/>
  <c r="I899" i="5"/>
  <c r="I907" i="5"/>
  <c r="G912" i="5"/>
  <c r="I915" i="5"/>
  <c r="J917" i="5"/>
  <c r="J919" i="5"/>
  <c r="J921" i="5"/>
  <c r="J923" i="5"/>
  <c r="J925" i="5"/>
  <c r="J927" i="5"/>
  <c r="J929" i="5"/>
  <c r="I896" i="5"/>
  <c r="J899" i="5"/>
  <c r="I904" i="5"/>
  <c r="J907" i="5"/>
  <c r="I912" i="5"/>
  <c r="I927" i="5"/>
  <c r="F916" i="5"/>
  <c r="I92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<sst xmlns="http://schemas.openxmlformats.org/spreadsheetml/2006/main" count="10387" uniqueCount="3905">
  <si>
    <t>Thai</t>
  </si>
  <si>
    <t>English</t>
  </si>
  <si>
    <t>กระบี่</t>
  </si>
  <si>
    <t>Krabi</t>
  </si>
  <si>
    <t>กรุงเทพมหานคร</t>
  </si>
  <si>
    <t>Bangkok</t>
  </si>
  <si>
    <t>กาญจนบุรี</t>
  </si>
  <si>
    <t>Kanchanaburi</t>
  </si>
  <si>
    <t>กาฬสินธุ์</t>
  </si>
  <si>
    <t>Kalasin</t>
  </si>
  <si>
    <t>กำแพงเพชร</t>
  </si>
  <si>
    <t>Kamphaeng Phet</t>
  </si>
  <si>
    <t>ขอนแก่น</t>
  </si>
  <si>
    <t>Khon Kaen</t>
  </si>
  <si>
    <t>จันทบุรี</t>
  </si>
  <si>
    <t>Chanthaburi</t>
  </si>
  <si>
    <t>ฉะเชิงเทรา</t>
  </si>
  <si>
    <t>Chachoengsao</t>
  </si>
  <si>
    <t>ชลบุรี</t>
  </si>
  <si>
    <t>Chonburi</t>
  </si>
  <si>
    <t>ชัยนาท</t>
  </si>
  <si>
    <t>Chai Nat</t>
  </si>
  <si>
    <t>ชัยภูมิ</t>
  </si>
  <si>
    <t>Chaiyaphum</t>
  </si>
  <si>
    <t>ชุมพร</t>
  </si>
  <si>
    <t>Chumphon</t>
  </si>
  <si>
    <t>เชียงราย</t>
  </si>
  <si>
    <t>Chiang Rai</t>
  </si>
  <si>
    <t>เชียงใหม่</t>
  </si>
  <si>
    <t>Chiang Mai</t>
  </si>
  <si>
    <t>ตรัง</t>
  </si>
  <si>
    <t>Trang</t>
  </si>
  <si>
    <t>ตราด</t>
  </si>
  <si>
    <t>Trat</t>
  </si>
  <si>
    <t>ตาก</t>
  </si>
  <si>
    <t>Tak</t>
  </si>
  <si>
    <t>นครนายก</t>
  </si>
  <si>
    <t>Nakhon Nayok</t>
  </si>
  <si>
    <t>นครปฐม</t>
  </si>
  <si>
    <t>Nakhon Pathom</t>
  </si>
  <si>
    <t>นครพนม</t>
  </si>
  <si>
    <t>Nakhon Phanom</t>
  </si>
  <si>
    <t>นครราชสีมา</t>
  </si>
  <si>
    <t>Nakhon Ratchasima</t>
  </si>
  <si>
    <t>นครศรีธรรมราช</t>
  </si>
  <si>
    <t>Nakhon Si Thammarat</t>
  </si>
  <si>
    <t>นครสวรรค์</t>
  </si>
  <si>
    <t>Nakhon Sawan</t>
  </si>
  <si>
    <t>นนทบุรี</t>
  </si>
  <si>
    <t>Nonthaburi</t>
  </si>
  <si>
    <t>นราธิวาส</t>
  </si>
  <si>
    <t>Narathiwat</t>
  </si>
  <si>
    <t>น่าน</t>
  </si>
  <si>
    <t>Nan</t>
  </si>
  <si>
    <t>บึงกาฬ</t>
  </si>
  <si>
    <t>Bueng Kan</t>
  </si>
  <si>
    <t>บุรีรัมย์</t>
  </si>
  <si>
    <t>Buri Ram</t>
  </si>
  <si>
    <t>ปทุมธานี</t>
  </si>
  <si>
    <t>Pathum Thani</t>
  </si>
  <si>
    <t>ประจวบคีรีขันธ์</t>
  </si>
  <si>
    <t>Prachuap Khiri Khan</t>
  </si>
  <si>
    <t>ปราจีนบุรี</t>
  </si>
  <si>
    <t>Prachin Buri</t>
  </si>
  <si>
    <t>ปัตตานี</t>
  </si>
  <si>
    <t>Pattani</t>
  </si>
  <si>
    <t>พระนครศรีอยุธยา</t>
  </si>
  <si>
    <t>Phra Nakhon Si Ayutthaya</t>
  </si>
  <si>
    <t>พะเยา</t>
  </si>
  <si>
    <t>Phayao</t>
  </si>
  <si>
    <t>พังงา</t>
  </si>
  <si>
    <t>Phang Nga</t>
  </si>
  <si>
    <t>พัทลุง</t>
  </si>
  <si>
    <t>Phatthalung</t>
  </si>
  <si>
    <t>พิจิตร</t>
  </si>
  <si>
    <t>Phichit</t>
  </si>
  <si>
    <t>พิษณุโลก</t>
  </si>
  <si>
    <t>Phitsanulok</t>
  </si>
  <si>
    <t>เพชรบุรี</t>
  </si>
  <si>
    <t>Phetchaburi</t>
  </si>
  <si>
    <t>เพชรบูรณ์</t>
  </si>
  <si>
    <t>Phetchabun</t>
  </si>
  <si>
    <t>แพร่</t>
  </si>
  <si>
    <t>Phrae</t>
  </si>
  <si>
    <t>ภูเก็ต</t>
  </si>
  <si>
    <t>Phuket</t>
  </si>
  <si>
    <t>มหาสารคาม</t>
  </si>
  <si>
    <t>Maha Sarakham</t>
  </si>
  <si>
    <t>มุกดาหาร</t>
  </si>
  <si>
    <t>Mukdahan</t>
  </si>
  <si>
    <t>แม่ฮ่องสอน</t>
  </si>
  <si>
    <t>Mae Hong Son</t>
  </si>
  <si>
    <t>ยโสธร</t>
  </si>
  <si>
    <t>Yasothon</t>
  </si>
  <si>
    <t>ยะลา</t>
  </si>
  <si>
    <t>Yala</t>
  </si>
  <si>
    <t>ร้อยเอ็ด</t>
  </si>
  <si>
    <t>Roi Et</t>
  </si>
  <si>
    <t>ระนอง</t>
  </si>
  <si>
    <t>Ranong</t>
  </si>
  <si>
    <t>ระยอง</t>
  </si>
  <si>
    <t>Rayong</t>
  </si>
  <si>
    <t>ราชบุรี</t>
  </si>
  <si>
    <t>Ratchaburi</t>
  </si>
  <si>
    <t>ลพบุรี</t>
  </si>
  <si>
    <t>Lopburi</t>
  </si>
  <si>
    <t>ลำปาง</t>
  </si>
  <si>
    <t>Lampang</t>
  </si>
  <si>
    <t>ลำพูน</t>
  </si>
  <si>
    <t>Lamphun</t>
  </si>
  <si>
    <t>เลย</t>
  </si>
  <si>
    <t>Loei</t>
  </si>
  <si>
    <t>ศรีสะเกษ</t>
  </si>
  <si>
    <t>Si Sa Ket</t>
  </si>
  <si>
    <t>สกลนคร</t>
  </si>
  <si>
    <t>Sakon Nakhon</t>
  </si>
  <si>
    <t>สงขลา</t>
  </si>
  <si>
    <t>Songkhla</t>
  </si>
  <si>
    <t>สตูล</t>
  </si>
  <si>
    <t>Satun</t>
  </si>
  <si>
    <t>สมุทรปราการ</t>
  </si>
  <si>
    <t>Samut Prakan</t>
  </si>
  <si>
    <t>สมุทรสงคราม</t>
  </si>
  <si>
    <t>Samut Songkhram</t>
  </si>
  <si>
    <t>สมุทรสาคร</t>
  </si>
  <si>
    <t>Samut Sakhon</t>
  </si>
  <si>
    <t>สระแก้ว</t>
  </si>
  <si>
    <t>Sa Kaeo</t>
  </si>
  <si>
    <t>สระบุรี</t>
  </si>
  <si>
    <t>Saraburi</t>
  </si>
  <si>
    <t>สิงห์บุรี</t>
  </si>
  <si>
    <t>Sing Buri</t>
  </si>
  <si>
    <t>สุโขทัย</t>
  </si>
  <si>
    <t>Sukhothai</t>
  </si>
  <si>
    <t>สุพรรณบุรี</t>
  </si>
  <si>
    <t>Suphan Buri</t>
  </si>
  <si>
    <t>สุราษฎร์ธานี</t>
  </si>
  <si>
    <t>Surat Thani</t>
  </si>
  <si>
    <t>สุรินทร์</t>
  </si>
  <si>
    <t>Surin</t>
  </si>
  <si>
    <t>หนองคาย</t>
  </si>
  <si>
    <t>Nong Khai</t>
  </si>
  <si>
    <t>หนองบัวลำภู</t>
  </si>
  <si>
    <t>Nong Bua Lamphu</t>
  </si>
  <si>
    <t>อ่างทอง</t>
  </si>
  <si>
    <t>Ang Thong</t>
  </si>
  <si>
    <t>อำนาจเจริญ</t>
  </si>
  <si>
    <t>Amnat Charoen</t>
  </si>
  <si>
    <t>อุดรธานี</t>
  </si>
  <si>
    <t>Udon Thani</t>
  </si>
  <si>
    <t>อุตรดิตถ์</t>
  </si>
  <si>
    <t>Uttaradit</t>
  </si>
  <si>
    <t>อุทัยธานี</t>
  </si>
  <si>
    <t>Uthai Thani</t>
  </si>
  <si>
    <t>อุบลราชธานี</t>
  </si>
  <si>
    <t>Ubon Ratchathani</t>
  </si>
  <si>
    <t>Amper</t>
  </si>
  <si>
    <t>Province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</si>
  <si>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</si>
  <si>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</si>
  <si>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</si>
  <si>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</si>
  <si>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</si>
  <si>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</si>
  <si>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</si>
  <si>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</si>
  <si>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พระนคร</t>
  </si>
  <si>
    <t>ดุสิต</t>
  </si>
  <si>
    <t>บางรัก</t>
  </si>
  <si>
    <t>พญาไท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</si>
  <si>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</si>
  <si>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</si>
  <si>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</si>
  <si>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</si>
  <si>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</si>
  <si>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</si>
  <si>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</si>
  <si>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</si>
  <si>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</si>
  <si>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</si>
  <si>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</si>
  <si>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</si>
  <si>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</si>
  <si>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</si>
  <si>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</si>
  <si>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</si>
  <si>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</si>
  <si>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</si>
  <si>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</si>
  <si>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</si>
  <si>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</si>
  <si>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</si>
  <si>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</si>
  <si>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</si>
  <si>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</si>
  <si>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</si>
  <si>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</si>
  <si>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</si>
  <si>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</si>
  <si>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</si>
  <si>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</si>
  <si>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</si>
  <si>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</si>
  <si>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</si>
  <si>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</si>
  <si>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</si>
  <si>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</si>
  <si>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</si>
  <si>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</si>
  <si>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</si>
  <si>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</si>
  <si>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</si>
  <si>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</si>
  <si>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</si>
  <si>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</si>
  <si>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</si>
  <si>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</si>
  <si>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</si>
  <si>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</si>
  <si>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</si>
  <si>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</si>
  <si>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</si>
  <si>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</si>
  <si>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</si>
  <si>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</si>
  <si>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</si>
  <si>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</si>
  <si>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</si>
  <si>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</si>
  <si>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</si>
  <si>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</si>
  <si>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</si>
  <si>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</si>
  <si>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</si>
  <si>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</si>
  <si>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</si>
  <si>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</si>
  <si>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</si>
  <si>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</si>
  <si>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</si>
  <si>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</si>
  <si>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</si>
  <si>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</si>
  <si>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เมืองกาฬสินธุ์</t>
  </si>
  <si>
    <t>นามน</t>
  </si>
  <si>
    <t>กมลาไสย</t>
  </si>
  <si>
    <t>ร่องคำ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</si>
  <si>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</si>
  <si>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</si>
  <si>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</si>
  <si>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</si>
  <si>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</si>
  <si>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</si>
  <si>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</si>
  <si>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</si>
  <si>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</si>
  <si>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</si>
  <si>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</si>
  <si>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</si>
  <si>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</si>
  <si>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</si>
  <si>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</si>
  <si>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</si>
  <si>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</si>
  <si>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</si>
  <si>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</si>
  <si>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</si>
  <si>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</si>
  <si>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</si>
  <si>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</si>
  <si>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</si>
  <si>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</si>
  <si>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</si>
  <si>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</si>
  <si>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</si>
  <si>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</si>
  <si>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</si>
  <si>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</si>
  <si>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</si>
  <si>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</si>
  <si>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</si>
  <si>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</si>
  <si>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</si>
  <si>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</si>
  <si>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แก่งหางแมว</t>
  </si>
  <si>
    <t>นายายอาม</t>
  </si>
  <si>
    <t>เขาคิชฌกูฏ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</si>
  <si>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</si>
  <si>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</si>
  <si>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</si>
  <si>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</si>
  <si>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</si>
  <si>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</si>
  <si>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</si>
  <si>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</si>
  <si>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</si>
  <si>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</si>
  <si>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</si>
  <si>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</si>
  <si>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</si>
  <si>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</si>
  <si>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</si>
  <si>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</si>
  <si>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</si>
  <si>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</si>
  <si>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</si>
  <si>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</si>
  <si>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</si>
  <si>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</si>
  <si>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</si>
  <si>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</si>
  <si>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</si>
  <si>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</si>
  <si>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</si>
  <si>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</si>
  <si>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</si>
  <si>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สรรคบุรี</t>
  </si>
  <si>
    <t>หันคา</t>
  </si>
  <si>
    <t>หนองมะโมง</t>
  </si>
  <si>
    <t>เนินขาม</t>
  </si>
  <si>
    <t>เมืองชัยนาท</t>
  </si>
  <si>
    <t>มโนรมย์</t>
  </si>
  <si>
    <t>วัดสิงห์</t>
  </si>
  <si>
    <t>สรรพยา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</si>
  <si>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</si>
  <si>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</si>
  <si>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</si>
  <si>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</si>
  <si>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</si>
  <si>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</si>
  <si>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</si>
  <si>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</si>
  <si>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</si>
  <si>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</si>
  <si>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</si>
  <si>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</si>
  <si>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แก้งคร้อ</t>
  </si>
  <si>
    <t>คอนสาร</t>
  </si>
  <si>
    <t>เนินสง่า</t>
  </si>
  <si>
    <t>ซับใหญ่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</si>
  <si>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</si>
  <si>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</si>
  <si>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</si>
  <si>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</si>
  <si>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</si>
  <si>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</si>
  <si>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</si>
  <si>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</si>
  <si>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</si>
  <si>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</si>
  <si>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</si>
  <si>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</si>
  <si>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</si>
  <si>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</si>
  <si>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</si>
  <si>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</si>
  <si>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</si>
  <si>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</si>
  <si>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</si>
  <si>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</si>
  <si>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</si>
  <si>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</si>
  <si>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</si>
  <si>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ดอยหลวง</t>
  </si>
  <si>
    <t>แม่ลาว</t>
  </si>
  <si>
    <t>เวียงเชียงรุ้ง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</si>
  <si>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</si>
  <si>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</si>
  <si>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</si>
  <si>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</si>
  <si>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</si>
  <si>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</si>
  <si>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</si>
  <si>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</si>
  <si>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</si>
  <si>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</si>
  <si>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</si>
  <si>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</si>
  <si>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</si>
  <si>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</si>
  <si>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</si>
  <si>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</si>
  <si>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</si>
  <si>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</si>
  <si>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</si>
  <si>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</si>
  <si>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</si>
  <si>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</si>
  <si>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</si>
  <si>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</si>
  <si>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</si>
  <si>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</si>
  <si>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</si>
  <si>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</si>
  <si>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</si>
  <si>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</si>
  <si>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</si>
  <si>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</si>
  <si>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</si>
  <si>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</si>
  <si>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</si>
  <si>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</si>
  <si>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</si>
  <si>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</si>
  <si>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</si>
  <si>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</si>
  <si>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</si>
  <si>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</si>
  <si>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</si>
  <si>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</si>
  <si>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</si>
  <si>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</si>
  <si>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</si>
  <si>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</si>
  <si>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</si>
  <si>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</si>
  <si>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บ้านนา</t>
  </si>
  <si>
    <t>องครักษ์</t>
  </si>
  <si>
    <t>เมืองนครนายก</t>
  </si>
  <si>
    <t>ปากพลี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</si>
  <si>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</si>
  <si>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</si>
  <si>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</si>
  <si>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</si>
  <si>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</si>
  <si>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</si>
  <si>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</si>
  <si>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</si>
  <si>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</si>
  <si>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</si>
  <si>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</si>
  <si>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</si>
  <si>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</si>
  <si>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</si>
  <si>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</si>
  <si>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</si>
  <si>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</si>
  <si>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</si>
  <si>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</si>
  <si>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</si>
  <si>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</si>
  <si>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</si>
  <si>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</si>
  <si>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</si>
  <si>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</si>
  <si>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</si>
  <si>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</si>
  <si>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</si>
  <si>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</si>
  <si>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</si>
  <si>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</si>
  <si>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</si>
  <si>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</si>
  <si>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</si>
  <si>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</si>
  <si>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</si>
  <si>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</si>
  <si>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</si>
  <si>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</si>
  <si>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</si>
  <si>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</si>
  <si>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</si>
  <si>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</si>
  <si>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</si>
  <si>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</si>
  <si>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</si>
  <si>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</si>
  <si>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</si>
  <si>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</si>
  <si>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</si>
  <si>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เฉลิมพระเกียรติ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</si>
  <si>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</si>
  <si>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</si>
  <si>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</si>
  <si>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</si>
  <si>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</si>
  <si>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</si>
  <si>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</si>
  <si>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</si>
  <si>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</si>
  <si>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</si>
  <si>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</si>
  <si>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</si>
  <si>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</si>
  <si>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</si>
  <si>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</si>
  <si>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</si>
  <si>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</si>
  <si>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</si>
  <si>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</si>
  <si>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</si>
  <si>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</si>
  <si>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</si>
  <si>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</si>
  <si>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</si>
  <si>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</si>
  <si>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</si>
  <si>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</si>
  <si>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</si>
  <si>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</si>
  <si>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</si>
  <si>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</si>
  <si>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</si>
  <si>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</si>
  <si>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</si>
  <si>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</si>
  <si>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</si>
  <si>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</si>
  <si>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</si>
  <si>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</si>
  <si>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</si>
  <si>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</si>
  <si>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</si>
  <si>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</si>
  <si>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</si>
  <si>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</si>
  <si>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</si>
  <si>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</si>
  <si>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</si>
  <si>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</si>
  <si>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</si>
  <si>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</si>
  <si>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</si>
  <si>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เมืองนราธิวาส</t>
  </si>
  <si>
    <t>ตากใบ</t>
  </si>
  <si>
    <t>บาเจาะ</t>
  </si>
  <si>
    <t>เจาะไอร้อง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</si>
  <si>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</si>
  <si>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</si>
  <si>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</si>
  <si>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</si>
  <si>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</si>
  <si>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</si>
  <si>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</si>
  <si>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</si>
  <si>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</si>
  <si>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</si>
  <si>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</si>
  <si>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</si>
  <si>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</si>
  <si>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</si>
  <si>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</si>
  <si>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</si>
  <si>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</si>
  <si>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</si>
  <si>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</si>
  <si>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</si>
  <si>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</si>
  <si>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นางรอง</t>
  </si>
  <si>
    <t>บ้านกรวด</t>
  </si>
  <si>
    <t>พุทไธสง</t>
  </si>
  <si>
    <t>ลำปลายมาศ</t>
  </si>
  <si>
    <t>สตึก</t>
  </si>
  <si>
    <t>หนองหงส์</t>
  </si>
  <si>
    <t>เมืองบุรีรัมย์</t>
  </si>
  <si>
    <t>คูเมือง</t>
  </si>
  <si>
    <t>กระสัง</t>
  </si>
  <si>
    <t>หนองกี่</t>
  </si>
  <si>
    <t>ละหานทราย</t>
  </si>
  <si>
    <t>ประโคนชัย</t>
  </si>
  <si>
    <t>ปะคำ</t>
  </si>
  <si>
    <t>นาโพธิ์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</si>
  <si>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</si>
  <si>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</si>
  <si>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</si>
  <si>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</si>
  <si>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</si>
  <si>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</si>
  <si>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</si>
  <si>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</si>
  <si>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หนองเสือ</t>
  </si>
  <si>
    <t>เมืองปทุมธานี</t>
  </si>
  <si>
    <t>คลองหลวง</t>
  </si>
  <si>
    <t>ธัญบุรี</t>
  </si>
  <si>
    <t>ลาดหลุมแก้ว</t>
  </si>
  <si>
    <t>ลำลูกกา</t>
  </si>
  <si>
    <t>สามโคก</t>
  </si>
  <si>
    <t>หัวหิน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</si>
  <si>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</si>
  <si>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</si>
  <si>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</si>
  <si>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</si>
  <si>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</si>
  <si>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</si>
  <si>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</si>
  <si>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บ้านสร้าง</t>
  </si>
  <si>
    <t>ประจันตคาม</t>
  </si>
  <si>
    <t>ศรีมหาโพธิ</t>
  </si>
  <si>
    <t>เมืองปราจีนบุรี</t>
  </si>
  <si>
    <t>กบินทร์บุรี</t>
  </si>
  <si>
    <t>นาดี</t>
  </si>
  <si>
    <t>ศรีมโหสถ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</si>
  <si>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</si>
  <si>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</si>
  <si>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</si>
  <si>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</si>
  <si>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</si>
  <si>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</si>
  <si>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</si>
  <si>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</si>
  <si>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</si>
  <si>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</si>
  <si>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</si>
  <si>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</si>
  <si>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</si>
  <si>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</si>
  <si>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</si>
  <si>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</si>
  <si>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</si>
  <si>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</si>
  <si>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</si>
  <si>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</si>
  <si>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</si>
  <si>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</si>
  <si>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</si>
  <si>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</si>
  <si>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</si>
  <si>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</si>
  <si>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</si>
  <si>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</si>
  <si>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</si>
  <si>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</si>
  <si>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</si>
  <si>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</si>
  <si>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</si>
  <si>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</si>
  <si>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</si>
  <si>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</si>
  <si>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เกาะยาว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</si>
  <si>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</si>
  <si>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</si>
  <si>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</si>
  <si>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</si>
  <si>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</si>
  <si>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</si>
  <si>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</si>
  <si>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ควนขนุน</t>
  </si>
  <si>
    <t>ตะโหมด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</si>
  <si>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</si>
  <si>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</si>
  <si>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</si>
  <si>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</si>
  <si>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</si>
  <si>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</si>
  <si>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</si>
  <si>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</si>
  <si>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</si>
  <si>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</si>
  <si>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</si>
  <si>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</si>
  <si>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</si>
  <si>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</si>
  <si>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</si>
  <si>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</si>
  <si>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</si>
  <si>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</si>
  <si>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</si>
  <si>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</si>
  <si>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</si>
  <si>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</si>
  <si>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</si>
  <si>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</si>
  <si>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</si>
  <si>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</si>
  <si>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</si>
  <si>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</si>
  <si>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</si>
  <si>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</si>
  <si>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เมืองเพชรบุรี</t>
  </si>
  <si>
    <t>เขาย้อย</t>
  </si>
  <si>
    <t>หนองหญ้าปล้อง</t>
  </si>
  <si>
    <t>ท่ายาง</t>
  </si>
  <si>
    <t>ชะอำ</t>
  </si>
  <si>
    <t>บ้านลาด</t>
  </si>
  <si>
    <t>บ้านแหลม</t>
  </si>
  <si>
    <t>แก่งกระจาน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</si>
  <si>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</si>
  <si>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</si>
  <si>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</si>
  <si>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</si>
  <si>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</si>
  <si>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</si>
  <si>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</si>
  <si>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</si>
  <si>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</si>
  <si>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</si>
  <si>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</si>
  <si>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</si>
  <si>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</si>
  <si>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</si>
  <si>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</si>
  <si>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</si>
  <si>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</si>
  <si>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เมืองแพร่</t>
  </si>
  <si>
    <t>ร้องกวาง</t>
  </si>
  <si>
    <t>เมืองภูเก็ต</t>
  </si>
  <si>
    <t>กะทู้</t>
  </si>
  <si>
    <t>ถลาง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</si>
  <si>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</si>
  <si>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</si>
  <si>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</si>
  <si>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</si>
  <si>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</si>
  <si>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</si>
  <si>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</si>
  <si>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</si>
  <si>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</si>
  <si>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</si>
  <si>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</si>
  <si>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</si>
  <si>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</si>
  <si>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</si>
  <si>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</si>
  <si>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</si>
  <si>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</si>
  <si>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</si>
  <si>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ว่านใหญ่</t>
  </si>
  <si>
    <t>หนองสูง</t>
  </si>
  <si>
    <t>แม่สะเรียง</t>
  </si>
  <si>
    <t>แม่ลาน้อย</t>
  </si>
  <si>
    <t>สบเมย</t>
  </si>
  <si>
    <t>เมืองแม่ฮ่องสอน</t>
  </si>
  <si>
    <t>ขุนยวม</t>
  </si>
  <si>
    <t>ปาย</t>
  </si>
  <si>
    <t>ปางมะผ้า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</si>
  <si>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</si>
  <si>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</si>
  <si>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</si>
  <si>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</si>
  <si>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</si>
  <si>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</si>
  <si>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</si>
  <si>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</si>
  <si>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</si>
  <si>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</si>
  <si>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</si>
  <si>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</si>
  <si>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</si>
  <si>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</si>
  <si>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</si>
  <si>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</si>
  <si>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</si>
  <si>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</si>
  <si>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</si>
  <si>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</si>
  <si>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</si>
  <si>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</si>
  <si>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</si>
  <si>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</si>
  <si>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</si>
  <si>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</si>
  <si>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</si>
  <si>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</si>
  <si>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</si>
  <si>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</si>
  <si>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</si>
  <si>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</si>
  <si>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</si>
  <si>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</si>
  <si>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</si>
  <si>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</si>
  <si>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</si>
  <si>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</si>
  <si>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</si>
  <si>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</si>
  <si>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</si>
  <si>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</si>
  <si>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</si>
  <si>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</si>
  <si>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</si>
  <si>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</si>
  <si>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</si>
  <si>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</si>
  <si>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</si>
  <si>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</si>
  <si>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</si>
  <si>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</si>
  <si>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</si>
  <si>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</si>
  <si>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</si>
  <si>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</si>
  <si>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</si>
  <si>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</si>
  <si>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</si>
  <si>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</si>
  <si>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</si>
  <si>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</si>
  <si>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</si>
  <si>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</si>
  <si>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</si>
  <si>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หนองม่วง</t>
  </si>
  <si>
    <t>บ้านหมี่</t>
  </si>
  <si>
    <t>ท่าหลวง</t>
  </si>
  <si>
    <t>สระโบสถ์</t>
  </si>
  <si>
    <t>โคกเจริญ</t>
  </si>
  <si>
    <t>ลำสนธิ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</si>
  <si>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</si>
  <si>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</si>
  <si>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</si>
  <si>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</si>
  <si>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</si>
  <si>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</si>
  <si>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</si>
  <si>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</si>
  <si>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</si>
  <si>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</si>
  <si>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</si>
  <si>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</si>
  <si>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</si>
  <si>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</si>
  <si>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</si>
  <si>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</si>
  <si>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</si>
  <si>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</si>
  <si>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</si>
  <si>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</si>
  <si>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</si>
  <si>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</si>
  <si>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</si>
  <si>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</si>
  <si>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</si>
  <si>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</si>
  <si>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</si>
  <si>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</si>
  <si>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</si>
  <si>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</si>
  <si>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เมืองเลย</t>
  </si>
  <si>
    <t>นาด้วง</t>
  </si>
  <si>
    <t>เชียงคาน</t>
  </si>
  <si>
    <t>ปากชม</t>
  </si>
  <si>
    <t>ด่านซ้าย</t>
  </si>
  <si>
    <t>เมืองศรีสะเกษ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</si>
  <si>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</si>
  <si>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</si>
  <si>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</si>
  <si>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</si>
  <si>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</si>
  <si>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</si>
  <si>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</si>
  <si>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</si>
  <si>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</si>
  <si>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</si>
  <si>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</si>
  <si>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</si>
  <si>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</si>
  <si>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</si>
  <si>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</si>
  <si>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</si>
  <si>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</si>
  <si>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</si>
  <si>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</si>
  <si>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</si>
  <si>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</si>
  <si>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</si>
  <si>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</si>
  <si>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</si>
  <si>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</si>
  <si>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</si>
  <si>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</si>
  <si>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</si>
  <si>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</si>
  <si>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</si>
  <si>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</si>
  <si>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</si>
  <si>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</si>
  <si>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</si>
  <si>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</si>
  <si>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</si>
  <si>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</si>
  <si>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</si>
  <si>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</si>
  <si>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</si>
  <si>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</si>
  <si>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</si>
  <si>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</si>
  <si>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</si>
  <si>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</si>
  <si>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</si>
  <si>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</si>
  <si>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</si>
  <si>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</si>
  <si>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</si>
  <si>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</si>
  <si>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</si>
  <si>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</si>
  <si>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</si>
  <si>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</si>
  <si>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ละงู</t>
  </si>
  <si>
    <t>ทุ่งหว้า</t>
  </si>
  <si>
    <t>มะนัง</t>
  </si>
  <si>
    <t>เมืองสตูล</t>
  </si>
  <si>
    <t>ควนโดน</t>
  </si>
  <si>
    <t>ควนกาหลง</t>
  </si>
  <si>
    <t>ท่าแพ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</si>
  <si>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</si>
  <si>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</si>
  <si>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</si>
  <si>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</si>
  <si>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</si>
  <si>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</si>
  <si>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เมืองสมุทรสงคราม</t>
  </si>
  <si>
    <t>บางคนที</t>
  </si>
  <si>
    <t>อัมพวา</t>
  </si>
  <si>
    <t>กระทุ่มแบน</t>
  </si>
  <si>
    <t>บ้านแพ้ว</t>
  </si>
  <si>
    <t>เมืองสมุทรสาคร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</si>
  <si>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</si>
  <si>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</si>
  <si>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</si>
  <si>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</si>
  <si>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</si>
  <si>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</si>
  <si>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</si>
  <si>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</si>
  <si>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</si>
  <si>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</si>
  <si>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</si>
  <si>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</si>
  <si>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</si>
  <si>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</si>
  <si>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</si>
  <si>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</si>
  <si>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</si>
  <si>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</si>
  <si>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</si>
  <si>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</si>
  <si>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</si>
  <si>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ค่ายบางระจัน</t>
  </si>
  <si>
    <t>พรหมบุรี</t>
  </si>
  <si>
    <t>เมืองสิงห์บุรี</t>
  </si>
  <si>
    <t>บางระจัน</t>
  </si>
  <si>
    <t>ท่าช้าง</t>
  </si>
  <si>
    <t>อินทร์บุรี</t>
  </si>
  <si>
    <t>ศรีนคร</t>
  </si>
  <si>
    <t>ทุ่งเสลี่ยม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</si>
  <si>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</si>
  <si>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</si>
  <si>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</si>
  <si>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</si>
  <si>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</si>
  <si>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</si>
  <si>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</si>
  <si>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</si>
  <si>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</si>
  <si>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</si>
  <si>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</si>
  <si>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</si>
  <si>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</si>
  <si>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</si>
  <si>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</si>
  <si>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</si>
  <si>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</si>
  <si>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</si>
  <si>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</si>
  <si>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</si>
  <si>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</si>
  <si>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</si>
  <si>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</si>
  <si>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</si>
  <si>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</si>
  <si>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</si>
  <si>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</si>
  <si>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</si>
  <si>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</si>
  <si>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</si>
  <si>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</si>
  <si>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</si>
  <si>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</si>
  <si>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</si>
  <si>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</si>
  <si>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</si>
  <si>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</si>
  <si>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</si>
  <si>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</si>
  <si>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</si>
  <si>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</si>
  <si>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</si>
  <si>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</si>
  <si>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</si>
  <si>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</si>
  <si>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</si>
  <si>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</si>
  <si>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</si>
  <si>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</si>
  <si>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</si>
  <si>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</si>
  <si>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</si>
  <si>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</si>
  <si>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</si>
  <si>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</si>
  <si>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</si>
  <si>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</si>
  <si>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</si>
  <si>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</si>
  <si>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</si>
  <si>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</si>
  <si>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</si>
  <si>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</si>
  <si>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</si>
  <si>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</si>
  <si>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</si>
  <si>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</si>
  <si>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</si>
  <si>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</si>
  <si>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</si>
  <si>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</si>
  <si>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</si>
  <si>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</si>
  <si>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เมืองอ่างทอง</t>
  </si>
  <si>
    <t>ไชโย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</si>
  <si>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</si>
  <si>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</si>
  <si>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</si>
  <si>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</si>
  <si>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</si>
  <si>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</si>
  <si>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</si>
  <si>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</si>
  <si>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</si>
  <si>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</si>
  <si>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</si>
  <si>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</si>
  <si>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</si>
  <si>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</si>
  <si>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</si>
  <si>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</si>
  <si>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</si>
  <si>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</si>
  <si>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</si>
  <si>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</si>
  <si>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</si>
  <si>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</si>
  <si>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</si>
  <si>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</si>
  <si>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</si>
  <si>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</si>
  <si>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</si>
  <si>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</si>
  <si>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</si>
  <si>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</si>
  <si>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</si>
  <si>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</si>
  <si>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</si>
  <si>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</si>
  <si>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</si>
  <si>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</si>
  <si>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</si>
  <si>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</si>
  <si>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</si>
  <si>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</si>
  <si>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</si>
  <si>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</si>
  <si>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</si>
  <si>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</si>
  <si>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</si>
  <si>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</si>
  <si>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</si>
  <si>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</si>
  <si>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</si>
  <si>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</si>
  <si>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</si>
  <si>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</si>
  <si>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</si>
  <si>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</si>
  <si>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</si>
  <si>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</si>
  <si>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</si>
  <si>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</si>
  <si>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</si>
  <si>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</si>
  <si>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</si>
  <si>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</si>
  <si>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</si>
  <si>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</si>
  <si>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</si>
  <si>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สว่างวีระวงศ์</t>
  </si>
  <si>
    <t>น้ำขุ่น</t>
  </si>
  <si>
    <t>นาตาล</t>
  </si>
  <si>
    <t>เหล่าเสือโก้ก</t>
  </si>
  <si>
    <t xml:space="preserve">ชื่ออำเภอ (ภาษาไทย) </t>
  </si>
  <si>
    <t>รหัสอำเภอ</t>
  </si>
  <si>
    <t>ชื่ออำเภอ (ภาษาอังกฤษ)</t>
  </si>
  <si>
    <t>57030000</t>
  </si>
  <si>
    <t>Chiang Khong</t>
  </si>
  <si>
    <t>45180000</t>
  </si>
  <si>
    <t>Chiang Khwan</t>
  </si>
  <si>
    <t>55090000</t>
  </si>
  <si>
    <t>Chiang Klang</t>
  </si>
  <si>
    <t>57080000</t>
  </si>
  <si>
    <t>Chiang Saen</t>
  </si>
  <si>
    <t>44050000</t>
  </si>
  <si>
    <t>Chiang Yuen</t>
  </si>
  <si>
    <t>96130000</t>
  </si>
  <si>
    <t>Cho-airong</t>
  </si>
  <si>
    <t>30070000</t>
  </si>
  <si>
    <t>Chok Chai</t>
  </si>
  <si>
    <t>70020000</t>
  </si>
  <si>
    <t>Chom Bueng</t>
  </si>
  <si>
    <t>32040000</t>
  </si>
  <si>
    <t>Chom Phra</t>
  </si>
  <si>
    <t>50020000</t>
  </si>
  <si>
    <t>Chom Thong</t>
  </si>
  <si>
    <t>เขตจอมทอง</t>
  </si>
  <si>
    <t>10350000</t>
  </si>
  <si>
    <t>67020000</t>
  </si>
  <si>
    <t>Chon Daen</t>
  </si>
  <si>
    <t>40180000</t>
  </si>
  <si>
    <t>Chonnabot</t>
  </si>
  <si>
    <t>44130000</t>
  </si>
  <si>
    <t>Chuen Chom</t>
  </si>
  <si>
    <t>80190000</t>
  </si>
  <si>
    <t>Chulabhorn</t>
  </si>
  <si>
    <t>40050000</t>
  </si>
  <si>
    <t>Chum Phae</t>
  </si>
  <si>
    <t>30170000</t>
  </si>
  <si>
    <t>Chum Phuang</t>
  </si>
  <si>
    <t>60030000</t>
  </si>
  <si>
    <t>Chum Saeng</t>
  </si>
  <si>
    <t>60150000</t>
  </si>
  <si>
    <t>Chum Ta Bong</t>
  </si>
  <si>
    <t>32020000</t>
  </si>
  <si>
    <t>Chumphon Buri</t>
  </si>
  <si>
    <t>70040000</t>
  </si>
  <si>
    <t>Damnoen Saduak</t>
  </si>
  <si>
    <t>72030000</t>
  </si>
  <si>
    <t>Dan Chang</t>
  </si>
  <si>
    <t>30080000</t>
  </si>
  <si>
    <t>Dan Khun Thot</t>
  </si>
  <si>
    <t>71110000</t>
  </si>
  <si>
    <t>Dan Makham Tia</t>
  </si>
  <si>
    <t>42050000</t>
  </si>
  <si>
    <t>Dan Sai</t>
  </si>
  <si>
    <t>54050000</t>
  </si>
  <si>
    <t>Den Chai</t>
  </si>
  <si>
    <t>34070000</t>
  </si>
  <si>
    <t>Det Udom</t>
  </si>
  <si>
    <t>เขตดินแดง</t>
  </si>
  <si>
    <t>10260000</t>
  </si>
  <si>
    <t>Din Daeng</t>
  </si>
  <si>
    <t>72020000</t>
  </si>
  <si>
    <t>Doem Bang Nang Buat</t>
  </si>
  <si>
    <t>50240000</t>
  </si>
  <si>
    <t>Doi Lo</t>
  </si>
  <si>
    <t>57180000</t>
  </si>
  <si>
    <t>Doi Luang</t>
  </si>
  <si>
    <t>50050000</t>
  </si>
  <si>
    <t>Doi Saket</t>
  </si>
  <si>
    <t>50170000</t>
  </si>
  <si>
    <t>Doi Tao</t>
  </si>
  <si>
    <t>46170000</t>
  </si>
  <si>
    <t>Don Chan</t>
  </si>
  <si>
    <t>72060000</t>
  </si>
  <si>
    <t>Don Chedi</t>
  </si>
  <si>
    <t>34240000</t>
  </si>
  <si>
    <t>Don Mot Daeng</t>
  </si>
  <si>
    <t>เขตดอนเมือง</t>
  </si>
  <si>
    <t>10360000</t>
  </si>
  <si>
    <t>Don Mueang</t>
  </si>
  <si>
    <t>19070000</t>
  </si>
  <si>
    <t>Don Phut</t>
  </si>
  <si>
    <t>84030000</t>
  </si>
  <si>
    <t>Don Sak</t>
  </si>
  <si>
    <t>49040000</t>
  </si>
  <si>
    <t>Don Tan</t>
  </si>
  <si>
    <t>49030000</t>
  </si>
  <si>
    <t>73040000</t>
  </si>
  <si>
    <t>Don Tum</t>
  </si>
  <si>
    <t>66110000</t>
  </si>
  <si>
    <t>Dong Charoen</t>
  </si>
  <si>
    <t>เขตดุสิต</t>
  </si>
  <si>
    <t>10020000</t>
  </si>
  <si>
    <t>Dusit</t>
  </si>
  <si>
    <t>42130000</t>
  </si>
  <si>
    <t>Erawan</t>
  </si>
  <si>
    <t>53050000</t>
  </si>
  <si>
    <t>Fak Tha</t>
  </si>
  <si>
    <t>50090000</t>
  </si>
  <si>
    <t>Fang</t>
  </si>
  <si>
    <t>43150000</t>
  </si>
  <si>
    <t>Fao Rai</t>
  </si>
  <si>
    <t>52120000</t>
  </si>
  <si>
    <t>Hang Chat</t>
  </si>
  <si>
    <t>50150000</t>
  </si>
  <si>
    <t>Hang Dong</t>
  </si>
  <si>
    <t>18060000</t>
  </si>
  <si>
    <t>Hankha</t>
  </si>
  <si>
    <t>92100000</t>
  </si>
  <si>
    <t>Hat Samran</t>
  </si>
  <si>
    <t>90110000</t>
  </si>
  <si>
    <t>Hat Yai</t>
  </si>
  <si>
    <t>50160000</t>
  </si>
  <si>
    <t>Hot</t>
  </si>
  <si>
    <t>77070000</t>
  </si>
  <si>
    <t>Hua Hin</t>
  </si>
  <si>
    <t>80160000</t>
  </si>
  <si>
    <t>Hua Sai</t>
  </si>
  <si>
    <t>37060000</t>
  </si>
  <si>
    <t>Hua Taphan</t>
  </si>
  <si>
    <t>61080000</t>
  </si>
  <si>
    <t>Huai Khot</t>
  </si>
  <si>
    <t>เขตห้วยขวาง</t>
  </si>
  <si>
    <t>10170000</t>
  </si>
  <si>
    <t>Huai Khwang</t>
  </si>
  <si>
    <t>71130000</t>
  </si>
  <si>
    <t>Huai Krachao</t>
  </si>
  <si>
    <t>46080000</t>
  </si>
  <si>
    <t>Huai Mek</t>
  </si>
  <si>
    <t>46140000</t>
  </si>
  <si>
    <t>Huai Phueng</t>
  </si>
  <si>
    <t>31160000</t>
  </si>
  <si>
    <t>Huai Rat</t>
  </si>
  <si>
    <t>30160000</t>
  </si>
  <si>
    <t>Huai Thalaeng</t>
  </si>
  <si>
    <t>33120000</t>
  </si>
  <si>
    <t>Huai Thap Than</t>
  </si>
  <si>
    <t>92060000</t>
  </si>
  <si>
    <t>Huai Yot</t>
  </si>
  <si>
    <t>17060000</t>
  </si>
  <si>
    <t>In Buri</t>
  </si>
  <si>
    <t>95070000</t>
  </si>
  <si>
    <t>Kabang</t>
  </si>
  <si>
    <t>25020000</t>
  </si>
  <si>
    <t>Kabin Buri</t>
  </si>
  <si>
    <t>44020000</t>
  </si>
  <si>
    <t>Kae Dam</t>
  </si>
  <si>
    <t>22080000</t>
  </si>
  <si>
    <t>Kaeng Hang Maeo</t>
  </si>
  <si>
    <t>19020000</t>
  </si>
  <si>
    <t>Kaeng Khoi</t>
  </si>
  <si>
    <t>36120000</t>
  </si>
  <si>
    <t>Kaeng Khro</t>
  </si>
  <si>
    <t>76080000</t>
  </si>
  <si>
    <t>Kaeng Krachan</t>
  </si>
  <si>
    <t>30230000</t>
  </si>
  <si>
    <t>Kaeng Sanam Nang</t>
  </si>
  <si>
    <t>46030000</t>
  </si>
  <si>
    <t>Kamalasai</t>
  </si>
  <si>
    <t>73020000</t>
  </si>
  <si>
    <t>Kamphaeng Saen</t>
  </si>
  <si>
    <t>84020000</t>
  </si>
  <si>
    <t>Kanchanadit</t>
  </si>
  <si>
    <t>50250000</t>
  </si>
  <si>
    <t>Kanlayaniwatthana</t>
  </si>
  <si>
    <t>92020000</t>
  </si>
  <si>
    <t>Kantang</t>
  </si>
  <si>
    <t>33040000</t>
  </si>
  <si>
    <t>Kantharalak</t>
  </si>
  <si>
    <t>33030000</t>
  </si>
  <si>
    <t>Kanthararom</t>
  </si>
  <si>
    <t>44040000</t>
  </si>
  <si>
    <t>Kantharawichai</t>
  </si>
  <si>
    <t>60060000</t>
  </si>
  <si>
    <t>Kao Liao</t>
  </si>
  <si>
    <t>32060000</t>
  </si>
  <si>
    <t>Kap Choeng</t>
  </si>
  <si>
    <t>94110000</t>
  </si>
  <si>
    <t>Kapho</t>
  </si>
  <si>
    <t>82030000</t>
  </si>
  <si>
    <t>Kapong</t>
  </si>
  <si>
    <t>36040000</t>
  </si>
  <si>
    <t>Kaset Sombun</t>
  </si>
  <si>
    <t>45020000</t>
  </si>
  <si>
    <t>Kaset Wisai</t>
  </si>
  <si>
    <t>83020000</t>
  </si>
  <si>
    <t>Kathu</t>
  </si>
  <si>
    <t>31220000</t>
  </si>
  <si>
    <t>Khaen Dong</t>
  </si>
  <si>
    <t>17030000</t>
  </si>
  <si>
    <t>Khai Bang Rachan</t>
  </si>
  <si>
    <t>35040000</t>
  </si>
  <si>
    <t>Kham Khuean Kaeo</t>
  </si>
  <si>
    <t>46100000</t>
  </si>
  <si>
    <t>Kham Muang</t>
  </si>
  <si>
    <t>30110000</t>
  </si>
  <si>
    <t>Kham Sakaesaeng</t>
  </si>
  <si>
    <t>47090000</t>
  </si>
  <si>
    <t>Kham Ta Kla</t>
  </si>
  <si>
    <t>30190000</t>
  </si>
  <si>
    <t>Kham Thale So</t>
  </si>
  <si>
    <t>49050000</t>
  </si>
  <si>
    <t>Khamcha-i</t>
  </si>
  <si>
    <t>เขตคันนายาว</t>
  </si>
  <si>
    <t>10430000</t>
  </si>
  <si>
    <t>Khanna Yao</t>
  </si>
  <si>
    <t>80150000</t>
  </si>
  <si>
    <t>Khanom</t>
  </si>
  <si>
    <t>62040000</t>
  </si>
  <si>
    <t>Khanu Woralaksaburi</t>
  </si>
  <si>
    <t>93030000</t>
  </si>
  <si>
    <t>Khao Chaison</t>
  </si>
  <si>
    <t>27070000</t>
  </si>
  <si>
    <t>Khao Chakan</t>
  </si>
  <si>
    <t>21070000</t>
  </si>
  <si>
    <t>Khao Chamao</t>
  </si>
  <si>
    <t>22100000</t>
  </si>
  <si>
    <t>Khao Khitchakut</t>
  </si>
  <si>
    <t>81020000</t>
  </si>
  <si>
    <t>Khao Phanom</t>
  </si>
  <si>
    <t>23030000</t>
  </si>
  <si>
    <t>Khao Saming</t>
  </si>
  <si>
    <t>40190000</t>
  </si>
  <si>
    <t>Khao Suan Kwang</t>
  </si>
  <si>
    <t>46060000</t>
  </si>
  <si>
    <t>Khao Wong</t>
  </si>
  <si>
    <t>76020000</t>
  </si>
  <si>
    <t>Khao Yoi</t>
  </si>
  <si>
    <t>67110000</t>
  </si>
  <si>
    <t>Khao kho</t>
  </si>
  <si>
    <t>34050000</t>
  </si>
  <si>
    <t>Khemarat</t>
  </si>
  <si>
    <t>84140000</t>
  </si>
  <si>
    <t>Khian Sa</t>
  </si>
  <si>
    <t>64030000</t>
  </si>
  <si>
    <t>Khiri Mat</t>
  </si>
  <si>
    <t>84080000</t>
  </si>
  <si>
    <t>Khiri Rat Nikhom</t>
  </si>
  <si>
    <t>27020000</t>
  </si>
  <si>
    <t>Khlong Hat</t>
  </si>
  <si>
    <t>90160000</t>
  </si>
  <si>
    <t>Khlong Hoi Khong</t>
  </si>
  <si>
    <t>62050000</t>
  </si>
  <si>
    <t>Khlong Khlung</t>
  </si>
  <si>
    <t>24110000</t>
  </si>
  <si>
    <t>Khlong Khuean</t>
  </si>
  <si>
    <t>62030000</t>
  </si>
  <si>
    <t>Khlong Lan</t>
  </si>
  <si>
    <t>เขตคลองสามวา</t>
  </si>
  <si>
    <t>10460000</t>
  </si>
  <si>
    <t>Khlong Sam Wa</t>
  </si>
  <si>
    <t>เขตคลองสาน</t>
  </si>
  <si>
    <t>10180000</t>
  </si>
  <si>
    <t>Khlong San</t>
  </si>
  <si>
    <t>81040000</t>
  </si>
  <si>
    <t>Khlong Thom</t>
  </si>
  <si>
    <t>เขตคลองเตย</t>
  </si>
  <si>
    <t>10330000</t>
  </si>
  <si>
    <t>Khlong Toei</t>
  </si>
  <si>
    <t>23020000</t>
  </si>
  <si>
    <t>Khlong Yai</t>
  </si>
  <si>
    <t>22020000</t>
  </si>
  <si>
    <t>Khlung</t>
  </si>
  <si>
    <t>35070000</t>
  </si>
  <si>
    <t>Kho Wang</t>
  </si>
  <si>
    <t>16090000</t>
  </si>
  <si>
    <t>Khok Charoen</t>
  </si>
  <si>
    <t>94020000</t>
  </si>
  <si>
    <t>Khok Pho</t>
  </si>
  <si>
    <t>40220000</t>
  </si>
  <si>
    <t>Khok Pho Chai</t>
  </si>
  <si>
    <t>16030000</t>
  </si>
  <si>
    <t>Khok Samrong</t>
  </si>
  <si>
    <t>47150000</t>
  </si>
  <si>
    <t>Khok Si Suphan</t>
  </si>
  <si>
    <t>27080000</t>
  </si>
  <si>
    <t>Khok Sung</t>
  </si>
  <si>
    <t>30020000</t>
  </si>
  <si>
    <t>Khon Buri</t>
  </si>
  <si>
    <t>36130000</t>
  </si>
  <si>
    <t>Khon San</t>
  </si>
  <si>
    <t>36030000</t>
  </si>
  <si>
    <t>Khon Sawan</t>
  </si>
  <si>
    <t>30040000</t>
  </si>
  <si>
    <t>Khong</t>
  </si>
  <si>
    <t>46180000</t>
  </si>
  <si>
    <t>Khong Chai</t>
  </si>
  <si>
    <t>34030000</t>
  </si>
  <si>
    <t>Khong Chiam</t>
  </si>
  <si>
    <t>31020000</t>
  </si>
  <si>
    <t>Khu Mueang</t>
  </si>
  <si>
    <t>91020000</t>
  </si>
  <si>
    <t>Khuan Don</t>
  </si>
  <si>
    <t>91030000</t>
  </si>
  <si>
    <t>Khuan Kalong</t>
  </si>
  <si>
    <t>93050000</t>
  </si>
  <si>
    <t>Khuan Khanun</t>
  </si>
  <si>
    <t>90130000</t>
  </si>
  <si>
    <t>Khuan Niang</t>
  </si>
  <si>
    <t>34040000</t>
  </si>
  <si>
    <t>Khueang Nai</t>
  </si>
  <si>
    <t>33050000</t>
  </si>
  <si>
    <t>Khukhan</t>
  </si>
  <si>
    <t>33080000</t>
  </si>
  <si>
    <t>Khun Han</t>
  </si>
  <si>
    <t>57140000</t>
  </si>
  <si>
    <t>Khun Tan</t>
  </si>
  <si>
    <t>58020000</t>
  </si>
  <si>
    <t>Khun Yuam</t>
  </si>
  <si>
    <t>82060000</t>
  </si>
  <si>
    <t>Khura Buri</t>
  </si>
  <si>
    <t>32160000</t>
  </si>
  <si>
    <t>Khwao Sinarin</t>
  </si>
  <si>
    <t>21030000</t>
  </si>
  <si>
    <t>Klaeng</t>
  </si>
  <si>
    <t>20110000</t>
  </si>
  <si>
    <t>Ko Chan</t>
  </si>
  <si>
    <t>23070000</t>
  </si>
  <si>
    <t>Ko Chang</t>
  </si>
  <si>
    <t>23060000</t>
  </si>
  <si>
    <t>Ko Kut</t>
  </si>
  <si>
    <t>81030000</t>
  </si>
  <si>
    <t>Ko Lanta</t>
  </si>
  <si>
    <t>84050000</t>
  </si>
  <si>
    <t>Ko Pha-ngan</t>
  </si>
  <si>
    <t>84040000</t>
  </si>
  <si>
    <t>Ko Samui</t>
  </si>
  <si>
    <t>20080000</t>
  </si>
  <si>
    <t>Ko Sichang</t>
  </si>
  <si>
    <t>82020000</t>
  </si>
  <si>
    <t>Ko Yao</t>
  </si>
  <si>
    <t>52030000</t>
  </si>
  <si>
    <t>Ko kha</t>
  </si>
  <si>
    <t>64040000</t>
  </si>
  <si>
    <t>Kong Krailat</t>
  </si>
  <si>
    <t>93020000</t>
  </si>
  <si>
    <t>Kong Ra</t>
  </si>
  <si>
    <t>62110000</t>
  </si>
  <si>
    <t>Kosamphi Nakhon</t>
  </si>
  <si>
    <t>44030000</t>
  </si>
  <si>
    <t>Kosum Phisai</t>
  </si>
  <si>
    <t>85040000</t>
  </si>
  <si>
    <t>Kra Buri</t>
  </si>
  <si>
    <t>40090000</t>
  </si>
  <si>
    <t>Kranuan</t>
  </si>
  <si>
    <t>90080000</t>
  </si>
  <si>
    <t>Krasae Sin</t>
  </si>
  <si>
    <t>31030000</t>
  </si>
  <si>
    <t>Krasang</t>
  </si>
  <si>
    <t>74020000</t>
  </si>
  <si>
    <t>Krathum Baen</t>
  </si>
  <si>
    <t>60020000</t>
  </si>
  <si>
    <t>Krok Phra</t>
  </si>
  <si>
    <t>กรงปินัง</t>
  </si>
  <si>
    <t>95080000</t>
  </si>
  <si>
    <t>Krong Pinang</t>
  </si>
  <si>
    <t>41240000</t>
  </si>
  <si>
    <t>Ku Kaeo</t>
  </si>
  <si>
    <t>46050000</t>
  </si>
  <si>
    <t>Kuchinarai</t>
  </si>
  <si>
    <t>77020000</t>
  </si>
  <si>
    <t>Kui Buri</t>
  </si>
  <si>
    <t>41040000</t>
  </si>
  <si>
    <t>Kumphawapi</t>
  </si>
  <si>
    <t>47020000</t>
  </si>
  <si>
    <t>Kusuman</t>
  </si>
  <si>
    <t>47030000</t>
  </si>
  <si>
    <t>Kut Bak</t>
  </si>
  <si>
    <t>41020000</t>
  </si>
  <si>
    <t>Kut Chap</t>
  </si>
  <si>
    <t>35030000</t>
  </si>
  <si>
    <t>Kut Chum</t>
  </si>
  <si>
    <t>34120000</t>
  </si>
  <si>
    <t>Kut Khaopun</t>
  </si>
  <si>
    <t>44120000</t>
  </si>
  <si>
    <t>Kut Rang</t>
  </si>
  <si>
    <t>91050000</t>
  </si>
  <si>
    <t>La-ngu</t>
  </si>
  <si>
    <t>85020000</t>
  </si>
  <si>
    <t>La-un</t>
  </si>
  <si>
    <t>23050000</t>
  </si>
  <si>
    <t>Laem Ngop</t>
  </si>
  <si>
    <t>22060000</t>
  </si>
  <si>
    <t>Laem Sing</t>
  </si>
  <si>
    <t>31060000</t>
  </si>
  <si>
    <t>Lahan Sai</t>
  </si>
  <si>
    <t>เขตหลักสี่</t>
  </si>
  <si>
    <t>10410000</t>
  </si>
  <si>
    <t>Lak Si</t>
  </si>
  <si>
    <t>13060000</t>
  </si>
  <si>
    <t>Lam Luk Ka</t>
  </si>
  <si>
    <t>31100000</t>
  </si>
  <si>
    <t>Lam Plai Mat</t>
  </si>
  <si>
    <t>16100000</t>
  </si>
  <si>
    <t>Lam Sonthi</t>
  </si>
  <si>
    <t>81070000</t>
  </si>
  <si>
    <t>Lam Thap</t>
  </si>
  <si>
    <t>86050000</t>
  </si>
  <si>
    <t>Lamae</t>
  </si>
  <si>
    <t>32110000</t>
  </si>
  <si>
    <t>Lamduan</t>
  </si>
  <si>
    <t>30290000</t>
  </si>
  <si>
    <t>Lamtaman Chai</t>
  </si>
  <si>
    <t>62070000</t>
  </si>
  <si>
    <t>Lan Krabue</t>
  </si>
  <si>
    <t>61070000</t>
  </si>
  <si>
    <t>Lan Sak</t>
  </si>
  <si>
    <t>80030000</t>
  </si>
  <si>
    <t>Lan Saka</t>
  </si>
  <si>
    <t>86040000</t>
  </si>
  <si>
    <t>Lang Suan</t>
  </si>
  <si>
    <t>71100000</t>
  </si>
  <si>
    <t>Lao Khwan</t>
  </si>
  <si>
    <t>34310000</t>
  </si>
  <si>
    <t>Lao Suea Kok</t>
  </si>
  <si>
    <t>53080000</t>
  </si>
  <si>
    <t>Laplae</t>
  </si>
  <si>
    <t>14100000</t>
  </si>
  <si>
    <t>Lat Bua Luang</t>
  </si>
  <si>
    <t>เขตลาดกระบัง</t>
  </si>
  <si>
    <t>10110000</t>
  </si>
  <si>
    <t>Lat Krabang</t>
  </si>
  <si>
    <t>13050000</t>
  </si>
  <si>
    <t>Lat Lum Kaeo</t>
  </si>
  <si>
    <t>เขตลาดพร้าว</t>
  </si>
  <si>
    <t>10380000</t>
  </si>
  <si>
    <t>Lat Phrao</t>
  </si>
  <si>
    <t>60110000</t>
  </si>
  <si>
    <t>Lat Yao</t>
  </si>
  <si>
    <t>51040000</t>
  </si>
  <si>
    <t>Li</t>
  </si>
  <si>
    <t>35080000</t>
  </si>
  <si>
    <t>Loeng Nok Tha</t>
  </si>
  <si>
    <t>67040000</t>
  </si>
  <si>
    <t>Lom Kao</t>
  </si>
  <si>
    <t>67030000</t>
  </si>
  <si>
    <t>Lom Sak</t>
  </si>
  <si>
    <t>54030000</t>
  </si>
  <si>
    <t>Long</t>
  </si>
  <si>
    <t>37070000</t>
  </si>
  <si>
    <t>Lue Amnat</t>
  </si>
  <si>
    <t>50100000</t>
  </si>
  <si>
    <t>Mae Ai</t>
  </si>
  <si>
    <t>50030000</t>
  </si>
  <si>
    <t>Mae Chaem</t>
  </si>
  <si>
    <t>57070000</t>
  </si>
  <si>
    <t>Mae Chan</t>
  </si>
  <si>
    <t>55020000</t>
  </si>
  <si>
    <t>Mae Charim</t>
  </si>
  <si>
    <t>57150000</t>
  </si>
  <si>
    <t>Mae Fa Luang</t>
  </si>
  <si>
    <t>58050000</t>
  </si>
  <si>
    <t>Mae La Noi</t>
  </si>
  <si>
    <t>94120000</t>
  </si>
  <si>
    <t>Mae Lan</t>
  </si>
  <si>
    <t>57160000</t>
  </si>
  <si>
    <t>Mae Lao</t>
  </si>
  <si>
    <t>52020000</t>
  </si>
  <si>
    <t>Mae Mo</t>
  </si>
  <si>
    <t>50230000</t>
  </si>
  <si>
    <t>Mae On</t>
  </si>
  <si>
    <t>60140000</t>
  </si>
  <si>
    <t>Mae Pern</t>
  </si>
  <si>
    <t>52090000</t>
  </si>
  <si>
    <t>Mae Phrik</t>
  </si>
  <si>
    <t>63040000</t>
  </si>
  <si>
    <t>Mae Ramat</t>
  </si>
  <si>
    <t>50070000</t>
  </si>
  <si>
    <t>Mae Rim</t>
  </si>
  <si>
    <t>57090000</t>
  </si>
  <si>
    <t>Mae Sai</t>
  </si>
  <si>
    <t>58040000</t>
  </si>
  <si>
    <t>Mae Sariang</t>
  </si>
  <si>
    <t>63060000</t>
  </si>
  <si>
    <t>Mae Sot</t>
  </si>
  <si>
    <t>57100000</t>
  </si>
  <si>
    <t>Mae Suai</t>
  </si>
  <si>
    <t>50060000</t>
  </si>
  <si>
    <t>Mae Taeng</t>
  </si>
  <si>
    <t>51020000</t>
  </si>
  <si>
    <t>Mae Tha</t>
  </si>
  <si>
    <t>52100000</t>
  </si>
  <si>
    <t>50220000</t>
  </si>
  <si>
    <t>Mae Wang</t>
  </si>
  <si>
    <t>60130000</t>
  </si>
  <si>
    <t>Mae Wong</t>
  </si>
  <si>
    <t>35060000</t>
  </si>
  <si>
    <t>Maha Chana Chai</t>
  </si>
  <si>
    <t>14150000</t>
  </si>
  <si>
    <t>Maha Rat</t>
  </si>
  <si>
    <t>94080000</t>
  </si>
  <si>
    <t>Mai Kaen</t>
  </si>
  <si>
    <t>22050000</t>
  </si>
  <si>
    <t>Makham</t>
  </si>
  <si>
    <t>91070000</t>
  </si>
  <si>
    <t>Manang</t>
  </si>
  <si>
    <t>40170000</t>
  </si>
  <si>
    <t>Mancha Khiri</t>
  </si>
  <si>
    <t>18020000</t>
  </si>
  <si>
    <t>Manorom</t>
  </si>
  <si>
    <t>94050000</t>
  </si>
  <si>
    <t>Mayo</t>
  </si>
  <si>
    <t>เขตมีนบุรี</t>
  </si>
  <si>
    <t>10100000</t>
  </si>
  <si>
    <t>Min Buri</t>
  </si>
  <si>
    <t>45150000</t>
  </si>
  <si>
    <t>Moei Wadi</t>
  </si>
  <si>
    <t>90010000</t>
  </si>
  <si>
    <t>Muaeng Songkhla</t>
  </si>
  <si>
    <t>19110000</t>
  </si>
  <si>
    <t>Muak Lek</t>
  </si>
  <si>
    <t>34140000</t>
  </si>
  <si>
    <t>Muang Sam Sip</t>
  </si>
  <si>
    <t>37010000</t>
  </si>
  <si>
    <t>Mueang Amnat Charoen</t>
  </si>
  <si>
    <t>15010000</t>
  </si>
  <si>
    <t>Mueang Ang Thong</t>
  </si>
  <si>
    <t>31010000</t>
  </si>
  <si>
    <t>Mueang Buri Ram</t>
  </si>
  <si>
    <t>24010000</t>
  </si>
  <si>
    <t>Mueang Chachoengsao</t>
  </si>
  <si>
    <t>18010000</t>
  </si>
  <si>
    <t>Mueang Chai Nat</t>
  </si>
  <si>
    <t>36010000</t>
  </si>
  <si>
    <t>Mueang Chaiyaphum</t>
  </si>
  <si>
    <t>33180000</t>
  </si>
  <si>
    <t>Mueang Chan</t>
  </si>
  <si>
    <t>22010000</t>
  </si>
  <si>
    <t>Mueang Chanthaburi</t>
  </si>
  <si>
    <t>50010000</t>
  </si>
  <si>
    <t>Mueang Chiang Mai</t>
  </si>
  <si>
    <t>57010000</t>
  </si>
  <si>
    <t>Mueang Chiang Rai</t>
  </si>
  <si>
    <t>20010000</t>
  </si>
  <si>
    <t>Mueang Chon Buri</t>
  </si>
  <si>
    <t>86010000</t>
  </si>
  <si>
    <t>Mueang Chumphon</t>
  </si>
  <si>
    <t>46010000</t>
  </si>
  <si>
    <t>Mueang Kalasin</t>
  </si>
  <si>
    <t>62010000</t>
  </si>
  <si>
    <t>Mueang Kamphaeng Phet</t>
  </si>
  <si>
    <t>71010000</t>
  </si>
  <si>
    <t>Mueang Kanchanaburi</t>
  </si>
  <si>
    <t>40010000</t>
  </si>
  <si>
    <t>Mueang Khon Kaen</t>
  </si>
  <si>
    <t>81010000</t>
  </si>
  <si>
    <t>Mueang Krabi</t>
  </si>
  <si>
    <t>52010000</t>
  </si>
  <si>
    <t>Mueang Lampang</t>
  </si>
  <si>
    <t>51010000</t>
  </si>
  <si>
    <t>Mueang Lamphun</t>
  </si>
  <si>
    <t>42010000</t>
  </si>
  <si>
    <t>Mueang Loei</t>
  </si>
  <si>
    <t>16010000</t>
  </si>
  <si>
    <t>Mueang Lop Buri</t>
  </si>
  <si>
    <t>58010000</t>
  </si>
  <si>
    <t>Mueang Mae Hong Son</t>
  </si>
  <si>
    <t>44010000</t>
  </si>
  <si>
    <t>Mueang Maha Sarakham</t>
  </si>
  <si>
    <t>49010000</t>
  </si>
  <si>
    <t>Mueang Mukdahan</t>
  </si>
  <si>
    <t>26010000</t>
  </si>
  <si>
    <t>Mueang Nakhon Nayok</t>
  </si>
  <si>
    <t>48010000</t>
  </si>
  <si>
    <t>Mueang Nakhon Phanom</t>
  </si>
  <si>
    <t>30010000</t>
  </si>
  <si>
    <t>Mueang Nakhon Ratchasima</t>
  </si>
  <si>
    <t>60010000</t>
  </si>
  <si>
    <t>Mueang Nakhon Sawan</t>
  </si>
  <si>
    <t>80010000</t>
  </si>
  <si>
    <t>Mueang Nakhon Si Thammarat</t>
  </si>
  <si>
    <t>55010000</t>
  </si>
  <si>
    <t>Mueang Nan</t>
  </si>
  <si>
    <t>96010000</t>
  </si>
  <si>
    <t>Mueang Narathiwat</t>
  </si>
  <si>
    <t>39010000</t>
  </si>
  <si>
    <t>Mueang Nong Bua Lam Phu</t>
  </si>
  <si>
    <t>43010000</t>
  </si>
  <si>
    <t>Mueang Nong Khai</t>
  </si>
  <si>
    <t>12010000</t>
  </si>
  <si>
    <t>Mueang Nonthaburi</t>
  </si>
  <si>
    <t>52130000</t>
  </si>
  <si>
    <t>Mueang Pan</t>
  </si>
  <si>
    <t>13010000</t>
  </si>
  <si>
    <t>Mueang Pathum Thani</t>
  </si>
  <si>
    <t>94010000</t>
  </si>
  <si>
    <t>Mueang Pattani</t>
  </si>
  <si>
    <t>82010000</t>
  </si>
  <si>
    <t>Mueang Phang-nga</t>
  </si>
  <si>
    <t>93010000</t>
  </si>
  <si>
    <t>Mueang Phatthalung</t>
  </si>
  <si>
    <t>56080000</t>
  </si>
  <si>
    <t>Mueang Phayao</t>
  </si>
  <si>
    <t>56090000</t>
  </si>
  <si>
    <t>56070000</t>
  </si>
  <si>
    <t>56060000</t>
  </si>
  <si>
    <t>56050000</t>
  </si>
  <si>
    <t>56040000</t>
  </si>
  <si>
    <t>56030000</t>
  </si>
  <si>
    <t>56020000</t>
  </si>
  <si>
    <t>56010000</t>
  </si>
  <si>
    <t>67010000</t>
  </si>
  <si>
    <t>Mueang Phetchabun</t>
  </si>
  <si>
    <t>76010000</t>
  </si>
  <si>
    <t>Mueang Phetchaburi</t>
  </si>
  <si>
    <t>66010000</t>
  </si>
  <si>
    <t>Mueang Phichit</t>
  </si>
  <si>
    <t>65010000</t>
  </si>
  <si>
    <t>Mueang Phitsanulok</t>
  </si>
  <si>
    <t>54020000</t>
  </si>
  <si>
    <t>Mueang Phrae</t>
  </si>
  <si>
    <t>54010000</t>
  </si>
  <si>
    <t>83010000</t>
  </si>
  <si>
    <t>Mueang Phuket</t>
  </si>
  <si>
    <t>25010000</t>
  </si>
  <si>
    <t>Mueang Prachin Buri</t>
  </si>
  <si>
    <t>77010000</t>
  </si>
  <si>
    <t>Mueang Prachuap Khiri Khan</t>
  </si>
  <si>
    <t>85010000</t>
  </si>
  <si>
    <t>Mueang Ranong</t>
  </si>
  <si>
    <t>70010000</t>
  </si>
  <si>
    <t>Mueang Ratchaburi</t>
  </si>
  <si>
    <t>21010000</t>
  </si>
  <si>
    <t>Mueang Rayong</t>
  </si>
  <si>
    <t>45010000</t>
  </si>
  <si>
    <t>Mueang Roi Et</t>
  </si>
  <si>
    <t>27010000</t>
  </si>
  <si>
    <t>Mueang Sa Kaeo</t>
  </si>
  <si>
    <t>47010000</t>
  </si>
  <si>
    <t>Mueang Sakon Nakhon</t>
  </si>
  <si>
    <t>11010000</t>
  </si>
  <si>
    <t>Mueang Samut Prakan</t>
  </si>
  <si>
    <t>74010000</t>
  </si>
  <si>
    <t>Mueang Samut Sakhon</t>
  </si>
  <si>
    <t>75010000</t>
  </si>
  <si>
    <t>Mueang Samut Songkhram</t>
  </si>
  <si>
    <t>72010000</t>
  </si>
  <si>
    <t>Mueang Saphan Buri</t>
  </si>
  <si>
    <t>19010000</t>
  </si>
  <si>
    <t>Mueang Saraburi</t>
  </si>
  <si>
    <t>91010000</t>
  </si>
  <si>
    <t>Mueang Satun</t>
  </si>
  <si>
    <t>33010000</t>
  </si>
  <si>
    <t>Mueang Si Sa Ket</t>
  </si>
  <si>
    <t>17010000</t>
  </si>
  <si>
    <t>Mueang Sing Buri</t>
  </si>
  <si>
    <t>45120000</t>
  </si>
  <si>
    <t>Mueang Suang</t>
  </si>
  <si>
    <t>64010000</t>
  </si>
  <si>
    <t>Mueang Sukhothai</t>
  </si>
  <si>
    <t>84010000</t>
  </si>
  <si>
    <t>Mueang Surat Thani</t>
  </si>
  <si>
    <t>32010000</t>
  </si>
  <si>
    <t>Mueang Surin</t>
  </si>
  <si>
    <t>63010000</t>
  </si>
  <si>
    <t>Mueang Tak</t>
  </si>
  <si>
    <t>92010000</t>
  </si>
  <si>
    <t>Mueang Trang</t>
  </si>
  <si>
    <t>23010000</t>
  </si>
  <si>
    <t>Mueang Trat</t>
  </si>
  <si>
    <t>34010000</t>
  </si>
  <si>
    <t>Mueang Ubon Ratchathani</t>
  </si>
  <si>
    <t>41010000</t>
  </si>
  <si>
    <t>Mueang Udon Thani</t>
  </si>
  <si>
    <t>61010000</t>
  </si>
  <si>
    <t>Mueang Uthai Thani</t>
  </si>
  <si>
    <t>53010000</t>
  </si>
  <si>
    <t>Mueang Uttaradit</t>
  </si>
  <si>
    <t>95010000</t>
  </si>
  <si>
    <t>Mueang Yala</t>
  </si>
  <si>
    <t>30270000</t>
  </si>
  <si>
    <t>Mueang Yang</t>
  </si>
  <si>
    <t>35010000</t>
  </si>
  <si>
    <t>Mueang Yasothon</t>
  </si>
  <si>
    <t>80100000</t>
  </si>
  <si>
    <t>Na Bon</t>
  </si>
  <si>
    <t>34080000</t>
  </si>
  <si>
    <t>Na Chaluai</t>
  </si>
  <si>
    <t>44070000</t>
  </si>
  <si>
    <t>Na Chueak</t>
  </si>
  <si>
    <t>25030000</t>
  </si>
  <si>
    <t>Na Di</t>
  </si>
  <si>
    <t>42020000</t>
  </si>
  <si>
    <t>Na Duang</t>
  </si>
  <si>
    <t>44100000</t>
  </si>
  <si>
    <t>Na Dun</t>
  </si>
  <si>
    <t>42060000</t>
  </si>
  <si>
    <t>Na Haeo</t>
  </si>
  <si>
    <t>48070000</t>
  </si>
  <si>
    <t>Na Kae</t>
  </si>
  <si>
    <t>46160000</t>
  </si>
  <si>
    <t>Na Khu</t>
  </si>
  <si>
    <t>39020000</t>
  </si>
  <si>
    <t>Na Klang</t>
  </si>
  <si>
    <t>90120000</t>
  </si>
  <si>
    <t>Na Mom</t>
  </si>
  <si>
    <t>46020000</t>
  </si>
  <si>
    <t>Na Mon</t>
  </si>
  <si>
    <t>55100000</t>
  </si>
  <si>
    <t>Na Muen</t>
  </si>
  <si>
    <t>55040000</t>
  </si>
  <si>
    <t>Na Noi</t>
  </si>
  <si>
    <t>31130000</t>
  </si>
  <si>
    <t>Na Pho</t>
  </si>
  <si>
    <t>34300000</t>
  </si>
  <si>
    <t>Na Tan</t>
  </si>
  <si>
    <t>90040000</t>
  </si>
  <si>
    <t>Na Thawi</t>
  </si>
  <si>
    <t>48110000</t>
  </si>
  <si>
    <t>Na Thom</t>
  </si>
  <si>
    <t>48090000</t>
  </si>
  <si>
    <t>Na Wa</t>
  </si>
  <si>
    <t>39060000</t>
  </si>
  <si>
    <t>Na Wang</t>
  </si>
  <si>
    <t>22090000</t>
  </si>
  <si>
    <t>Na Yai Am</t>
  </si>
  <si>
    <t>34290000</t>
  </si>
  <si>
    <t>Na Yia</t>
  </si>
  <si>
    <t>92080000</t>
  </si>
  <si>
    <t>Na Yong</t>
  </si>
  <si>
    <t>41220000</t>
  </si>
  <si>
    <t>Na Yung</t>
  </si>
  <si>
    <t>73030000</t>
  </si>
  <si>
    <t>Nakhon Chai Si</t>
  </si>
  <si>
    <t>14030000</t>
  </si>
  <si>
    <t>Nakhon Luang</t>
  </si>
  <si>
    <t>65020000</t>
  </si>
  <si>
    <t>Nakhon Thai</t>
  </si>
  <si>
    <t>34330000</t>
  </si>
  <si>
    <t>Nam Khun</t>
  </si>
  <si>
    <t>33150000</t>
  </si>
  <si>
    <t>Nam Kliang</t>
  </si>
  <si>
    <t>67090000</t>
  </si>
  <si>
    <t>Nam Nao</t>
  </si>
  <si>
    <t>53040000</t>
  </si>
  <si>
    <t>Nam Pat</t>
  </si>
  <si>
    <t>40070000</t>
  </si>
  <si>
    <t>Nam Phong</t>
  </si>
  <si>
    <t>41180000</t>
  </si>
  <si>
    <t>Nam Som</t>
  </si>
  <si>
    <t>34090000</t>
  </si>
  <si>
    <t>Nam Yuen</t>
  </si>
  <si>
    <t>31040000</t>
  </si>
  <si>
    <t>Nang Rong</t>
  </si>
  <si>
    <t>52050000</t>
  </si>
  <si>
    <t>Ngao</t>
  </si>
  <si>
    <t>49020000</t>
  </si>
  <si>
    <t>Nikhom Kham Soi</t>
  </si>
  <si>
    <t>47070000</t>
  </si>
  <si>
    <t>Nikhom Nam un</t>
  </si>
  <si>
    <t>21080000</t>
  </si>
  <si>
    <t>Nikhom Phatthana</t>
  </si>
  <si>
    <t>18080000</t>
  </si>
  <si>
    <t>Noen Kham</t>
  </si>
  <si>
    <t>65090000</t>
  </si>
  <si>
    <t>Noen Maprang</t>
  </si>
  <si>
    <t>36150000</t>
  </si>
  <si>
    <t>Noen Sa-nga</t>
  </si>
  <si>
    <t>30240000</t>
  </si>
  <si>
    <t>Non Daeng</t>
  </si>
  <si>
    <t>31170000</t>
  </si>
  <si>
    <t>Non Din Daeng</t>
  </si>
  <si>
    <t>31200000</t>
  </si>
  <si>
    <t>33130000</t>
  </si>
  <si>
    <t>Non Khun</t>
  </si>
  <si>
    <t>32170000</t>
  </si>
  <si>
    <t>Non Narai</t>
  </si>
  <si>
    <t>41050000</t>
  </si>
  <si>
    <t>Non Sa-at</t>
  </si>
  <si>
    <t>39030000</t>
  </si>
  <si>
    <t>Non Sang</t>
  </si>
  <si>
    <t>40250000</t>
  </si>
  <si>
    <t>Non Sila</t>
  </si>
  <si>
    <t>30100000</t>
  </si>
  <si>
    <t>Non Sung</t>
  </si>
  <si>
    <t>30090000</t>
  </si>
  <si>
    <t>Non Thai</t>
  </si>
  <si>
    <t>60040000</t>
  </si>
  <si>
    <t>Nong Bua</t>
  </si>
  <si>
    <t>36050000</t>
  </si>
  <si>
    <t>Nong Bua Daeng</t>
  </si>
  <si>
    <t>36080000</t>
  </si>
  <si>
    <t>Nong Bua Rawe</t>
  </si>
  <si>
    <t>30220000</t>
  </si>
  <si>
    <t>Nong Bunmak</t>
  </si>
  <si>
    <t>61040000</t>
  </si>
  <si>
    <t>Nong Chang</t>
  </si>
  <si>
    <t>94030000</t>
  </si>
  <si>
    <t>Nong Chik</t>
  </si>
  <si>
    <t>เขตหนองจอก</t>
  </si>
  <si>
    <t>10030000</t>
  </si>
  <si>
    <t>Nong Chok</t>
  </si>
  <si>
    <t>19080000</t>
  </si>
  <si>
    <t>Nong Don</t>
  </si>
  <si>
    <t>45190000</t>
  </si>
  <si>
    <t>Nong Hi</t>
  </si>
  <si>
    <t>42140000</t>
  </si>
  <si>
    <t>Nong Hin</t>
  </si>
  <si>
    <t>31140000</t>
  </si>
  <si>
    <t>Nong Hong</t>
  </si>
  <si>
    <t>19030000</t>
  </si>
  <si>
    <t>Nong Khae</t>
  </si>
  <si>
    <t>เขตหนองแขม</t>
  </si>
  <si>
    <t>10230000</t>
  </si>
  <si>
    <t>Nong Khaem</t>
  </si>
  <si>
    <t>61050000</t>
  </si>
  <si>
    <t>Nong Khayang</t>
  </si>
  <si>
    <t>31050000</t>
  </si>
  <si>
    <t>Nong Ki</t>
  </si>
  <si>
    <t>46120000</t>
  </si>
  <si>
    <t>Nong Kung Si</t>
  </si>
  <si>
    <t>18070000</t>
  </si>
  <si>
    <t>Nong Mamong</t>
  </si>
  <si>
    <t>16110000</t>
  </si>
  <si>
    <t>Nong Muang</t>
  </si>
  <si>
    <t>54080000</t>
  </si>
  <si>
    <t>Nong Muang Khai</t>
  </si>
  <si>
    <t>40230000</t>
  </si>
  <si>
    <t>Nong Na Kham</t>
  </si>
  <si>
    <t>67070000</t>
  </si>
  <si>
    <t>Nong Phai</t>
  </si>
  <si>
    <t>45090000</t>
  </si>
  <si>
    <t>Nong Phok</t>
  </si>
  <si>
    <t>71120000</t>
  </si>
  <si>
    <t>Nong Prue</t>
  </si>
  <si>
    <t>40040000</t>
  </si>
  <si>
    <t>Nong Ruea</t>
  </si>
  <si>
    <t>41210000</t>
  </si>
  <si>
    <t>Nong Saeng</t>
  </si>
  <si>
    <t>41060000</t>
  </si>
  <si>
    <t>19050000</t>
  </si>
  <si>
    <t>40150000</t>
  </si>
  <si>
    <t>Nong Song Hong</t>
  </si>
  <si>
    <t>13040000</t>
  </si>
  <si>
    <t>Nong Suea</t>
  </si>
  <si>
    <t>49070000</t>
  </si>
  <si>
    <t>Nong Sung</t>
  </si>
  <si>
    <t>41030000</t>
  </si>
  <si>
    <t>Nong Wua So</t>
  </si>
  <si>
    <t>76030000</t>
  </si>
  <si>
    <t>Nong Ya Plong</t>
  </si>
  <si>
    <t>72100000</t>
  </si>
  <si>
    <t>Nong Ya Sai</t>
  </si>
  <si>
    <t>20030000</t>
  </si>
  <si>
    <t>Nong Yai</t>
  </si>
  <si>
    <t>80210000</t>
  </si>
  <si>
    <t>Nopphitam</t>
  </si>
  <si>
    <t>81080000</t>
  </si>
  <si>
    <t>Nuea Khlong</t>
  </si>
  <si>
    <t>50180000</t>
  </si>
  <si>
    <t>Omkoi</t>
  </si>
  <si>
    <t>26040000</t>
  </si>
  <si>
    <t>Ongkharak</t>
  </si>
  <si>
    <t>93080000</t>
  </si>
  <si>
    <t>Pa Bon</t>
  </si>
  <si>
    <t>57060000</t>
  </si>
  <si>
    <t>Pa Daet</t>
  </si>
  <si>
    <t>15030000</t>
  </si>
  <si>
    <t>Pa Mok</t>
  </si>
  <si>
    <t>ป่าพะยอม</t>
  </si>
  <si>
    <t>93100000</t>
  </si>
  <si>
    <t>Pa Phayom</t>
  </si>
  <si>
    <t>51060000</t>
  </si>
  <si>
    <t>Pa Sang</t>
  </si>
  <si>
    <t>35050000</t>
  </si>
  <si>
    <t>Pa Tio</t>
  </si>
  <si>
    <t>58030000</t>
  </si>
  <si>
    <t>Pai</t>
  </si>
  <si>
    <t>42040000</t>
  </si>
  <si>
    <t>Pak Chom</t>
  </si>
  <si>
    <t>30210000</t>
  </si>
  <si>
    <t>Pak Chong</t>
  </si>
  <si>
    <t>38050000</t>
  </si>
  <si>
    <t>Pak Khat</t>
  </si>
  <si>
    <t>12060000</t>
  </si>
  <si>
    <t>Pak Kret</t>
  </si>
  <si>
    <t>80120000</t>
  </si>
  <si>
    <t>Pak Phanang</t>
  </si>
  <si>
    <t>93060000</t>
  </si>
  <si>
    <t>Pak Phayun</t>
  </si>
  <si>
    <t>26020000</t>
  </si>
  <si>
    <t>Pak Phli</t>
  </si>
  <si>
    <t>70080000</t>
  </si>
  <si>
    <t>Pak Tho</t>
  </si>
  <si>
    <t>30140000</t>
  </si>
  <si>
    <t>Pak Thong Chai</t>
  </si>
  <si>
    <t>31120000</t>
  </si>
  <si>
    <t>Pakham</t>
  </si>
  <si>
    <t>92040000</t>
  </si>
  <si>
    <t>Palian</t>
  </si>
  <si>
    <t>94040000</t>
  </si>
  <si>
    <t>Panare</t>
  </si>
  <si>
    <t>58070000</t>
  </si>
  <si>
    <t>Pang Mapha</t>
  </si>
  <si>
    <t>62090000</t>
  </si>
  <si>
    <t>Pang Sila Thong</t>
  </si>
  <si>
    <t>85030000</t>
  </si>
  <si>
    <t>Papoe</t>
  </si>
  <si>
    <t>86030000</t>
  </si>
  <si>
    <t>Pathio</t>
  </si>
  <si>
    <t>45030000</t>
  </si>
  <si>
    <t>Pathum Rat</t>
  </si>
  <si>
    <t>37030000</t>
  </si>
  <si>
    <t>Pathum Ratchawongsa</t>
  </si>
  <si>
    <t>เขตปทุมวัน</t>
  </si>
  <si>
    <t>10070000</t>
  </si>
  <si>
    <t>Pathum Wan</t>
  </si>
  <si>
    <t>42120000</t>
  </si>
  <si>
    <t>Pha  Khao</t>
  </si>
  <si>
    <t>14090000</t>
  </si>
  <si>
    <t>Phachi</t>
  </si>
  <si>
    <t>60090000</t>
  </si>
  <si>
    <t>Phaisali</t>
  </si>
  <si>
    <t>14080000</t>
  </si>
  <si>
    <t>Phak Hai</t>
  </si>
  <si>
    <t>36140000</t>
  </si>
  <si>
    <t>Phakdi Chumphon</t>
  </si>
  <si>
    <t>57050000</t>
  </si>
  <si>
    <t>Phan</t>
  </si>
  <si>
    <t>20050000</t>
  </si>
  <si>
    <t>Phan Thong</t>
  </si>
  <si>
    <t>37040000</t>
  </si>
  <si>
    <t>Phana</t>
  </si>
  <si>
    <t>20060000</t>
  </si>
  <si>
    <t>Phanat Nikhom</t>
  </si>
  <si>
    <t>47050000</t>
  </si>
  <si>
    <t>Phanh khon</t>
  </si>
  <si>
    <t>47040000</t>
  </si>
  <si>
    <t>Phanna Nikhom</t>
  </si>
  <si>
    <t>84100000</t>
  </si>
  <si>
    <t>Phanom</t>
  </si>
  <si>
    <t>32140000</t>
  </si>
  <si>
    <t>Phanom Dong Rak</t>
  </si>
  <si>
    <t>45060000</t>
  </si>
  <si>
    <t>Phanom Phrai</t>
  </si>
  <si>
    <t>24060000</t>
  </si>
  <si>
    <t>Phanom Sarakham</t>
  </si>
  <si>
    <t>71090000</t>
  </si>
  <si>
    <t>Phanom Thuan</t>
  </si>
  <si>
    <t>เขตภาษีเจริญ</t>
  </si>
  <si>
    <t>10220000</t>
  </si>
  <si>
    <t>Phasi Charoen</t>
  </si>
  <si>
    <t>86060000</t>
  </si>
  <si>
    <t>Phato</t>
  </si>
  <si>
    <t>16020000</t>
  </si>
  <si>
    <t>Phatthana Nikhom</t>
  </si>
  <si>
    <t>57120000</t>
  </si>
  <si>
    <t>Phaya Mengrai</t>
  </si>
  <si>
    <t>เขตพญาไท</t>
  </si>
  <si>
    <t>10140000</t>
  </si>
  <si>
    <t>Phaya Thai</t>
  </si>
  <si>
    <t>44080000</t>
  </si>
  <si>
    <t>Phayakkhaphum Phisai</t>
  </si>
  <si>
    <t>33200000</t>
  </si>
  <si>
    <t>Phayu</t>
  </si>
  <si>
    <t>60100000</t>
  </si>
  <si>
    <t>Phayuha Hkiri</t>
  </si>
  <si>
    <t>41190000</t>
  </si>
  <si>
    <t>Phen</t>
  </si>
  <si>
    <t>34190000</t>
  </si>
  <si>
    <t>Phibun Mangsahan</t>
  </si>
  <si>
    <t>41230000</t>
  </si>
  <si>
    <t>Phibun Rak</t>
  </si>
  <si>
    <t>53070000</t>
  </si>
  <si>
    <t>Phichai</t>
  </si>
  <si>
    <t>30150000</t>
  </si>
  <si>
    <t>Phimai</t>
  </si>
  <si>
    <t>80050000</t>
  </si>
  <si>
    <t>Phipun</t>
  </si>
  <si>
    <t>31150000</t>
  </si>
  <si>
    <t>Phlapphla Chai</t>
  </si>
  <si>
    <t>45080000</t>
  </si>
  <si>
    <t>Pho Chai</t>
  </si>
  <si>
    <t>66030000</t>
  </si>
  <si>
    <t>Pho Prathap Chang</t>
  </si>
  <si>
    <t>34210000</t>
  </si>
  <si>
    <t>Pho Sai</t>
  </si>
  <si>
    <t>33210000</t>
  </si>
  <si>
    <t>Pho Si Suwan</t>
  </si>
  <si>
    <t>43170000</t>
  </si>
  <si>
    <t>Pho Tak</t>
  </si>
  <si>
    <t>66060000</t>
  </si>
  <si>
    <t>Pho Thale</t>
  </si>
  <si>
    <t>15040000</t>
  </si>
  <si>
    <t>Pho Thong</t>
  </si>
  <si>
    <t>40120000</t>
  </si>
  <si>
    <t>Phon</t>
  </si>
  <si>
    <t>38020000</t>
  </si>
  <si>
    <t>Phon Charoen</t>
  </si>
  <si>
    <t>47170000</t>
  </si>
  <si>
    <t>Phon Na Kaeo</t>
  </si>
  <si>
    <t>43050000</t>
  </si>
  <si>
    <t>Phon Phisai</t>
  </si>
  <si>
    <t>45130000</t>
  </si>
  <si>
    <t>Phon Sai</t>
  </si>
  <si>
    <t>48100000</t>
  </si>
  <si>
    <t>Phon Sawan</t>
  </si>
  <si>
    <t>45070000</t>
  </si>
  <si>
    <t>Phon Thong</t>
  </si>
  <si>
    <t>63070000</t>
  </si>
  <si>
    <t>Phop Phra</t>
  </si>
  <si>
    <t>70070000</t>
  </si>
  <si>
    <t>Photharam</t>
  </si>
  <si>
    <t>เขตพระโขนง</t>
  </si>
  <si>
    <t>10090000</t>
  </si>
  <si>
    <t>Phra Khanong</t>
  </si>
  <si>
    <t>เขตพระนคร</t>
  </si>
  <si>
    <t>10010000</t>
  </si>
  <si>
    <t>Phra Nakhon</t>
  </si>
  <si>
    <t>14010000</t>
  </si>
  <si>
    <t>80200000</t>
  </si>
  <si>
    <t>Phra Phrom</t>
  </si>
  <si>
    <t>19090000</t>
  </si>
  <si>
    <t>Phra Phutthabat</t>
  </si>
  <si>
    <t>11040000</t>
  </si>
  <si>
    <t>Phra Pradaeng</t>
  </si>
  <si>
    <t>11050000</t>
  </si>
  <si>
    <t>Phra Samut Chedi</t>
  </si>
  <si>
    <t>30280000</t>
  </si>
  <si>
    <t>Phra Thong Kham</t>
  </si>
  <si>
    <t>40030000</t>
  </si>
  <si>
    <t>Phra Yuen</t>
  </si>
  <si>
    <t>33060000</t>
  </si>
  <si>
    <t>Phrai Bueng</t>
  </si>
  <si>
    <t>62060000</t>
  </si>
  <si>
    <t>Phran Kratai</t>
  </si>
  <si>
    <t>50110000</t>
  </si>
  <si>
    <t>Phrao</t>
  </si>
  <si>
    <t>84160000</t>
  </si>
  <si>
    <t>Phrasaeng</t>
  </si>
  <si>
    <t>17040000</t>
  </si>
  <si>
    <t>Phrom Buri</t>
  </si>
  <si>
    <t>80020000</t>
  </si>
  <si>
    <t>Phrom Khiri</t>
  </si>
  <si>
    <t>65060000</t>
  </si>
  <si>
    <t>Phrom Phiram</t>
  </si>
  <si>
    <t>36100000</t>
  </si>
  <si>
    <t>Phu Khiao</t>
  </si>
  <si>
    <t>42100000</t>
  </si>
  <si>
    <t>Phu Kradueng</t>
  </si>
  <si>
    <t>42110000</t>
  </si>
  <si>
    <t>Phu Luang</t>
  </si>
  <si>
    <t>40200000</t>
  </si>
  <si>
    <t>Phu Phaman</t>
  </si>
  <si>
    <t>47180000</t>
  </si>
  <si>
    <t>Phu Phan</t>
  </si>
  <si>
    <t>55140000</t>
  </si>
  <si>
    <t>Phu Phiang</t>
  </si>
  <si>
    <t>42070000</t>
  </si>
  <si>
    <t>Phu Ruea</t>
  </si>
  <si>
    <t>33170000</t>
  </si>
  <si>
    <t>Phu Sing</t>
  </si>
  <si>
    <t>40160000</t>
  </si>
  <si>
    <t>Phu Wiang</t>
  </si>
  <si>
    <t>84170000</t>
  </si>
  <si>
    <t>Phunphin</t>
  </si>
  <si>
    <t>31090000</t>
  </si>
  <si>
    <t>Phutthaisong</t>
  </si>
  <si>
    <t>73070000</t>
  </si>
  <si>
    <t>Phutthamonthon</t>
  </si>
  <si>
    <t>48020000</t>
  </si>
  <si>
    <t>Pla Pak</t>
  </si>
  <si>
    <t>81060000</t>
  </si>
  <si>
    <t>Plai Phraya</t>
  </si>
  <si>
    <t>24090000</t>
  </si>
  <si>
    <t>Pleang Yao</t>
  </si>
  <si>
    <t>21060000</t>
  </si>
  <si>
    <t>Pluak Daeng</t>
  </si>
  <si>
    <t>เขตป้อมปราบศัตรูพ่าย</t>
  </si>
  <si>
    <t>10080000</t>
  </si>
  <si>
    <t>Pom Prap Sattruphai</t>
  </si>
  <si>
    <t>47110000</t>
  </si>
  <si>
    <t>Akat Amnuai</t>
  </si>
  <si>
    <t>75030000</t>
  </si>
  <si>
    <t>Amphawa</t>
  </si>
  <si>
    <t>81050000</t>
  </si>
  <si>
    <t>Ao Luek</t>
  </si>
  <si>
    <t>27060000</t>
  </si>
  <si>
    <t>Aranyaprathet</t>
  </si>
  <si>
    <t>45140000</t>
  </si>
  <si>
    <t>At Samat</t>
  </si>
  <si>
    <t>36070000</t>
  </si>
  <si>
    <t>Bamnet Narong</t>
  </si>
  <si>
    <t>20020000</t>
  </si>
  <si>
    <t>Ban Bueng</t>
  </si>
  <si>
    <t>21020000</t>
  </si>
  <si>
    <t>Ban Chang</t>
  </si>
  <si>
    <t>31210000</t>
  </si>
  <si>
    <t>Ban Dan</t>
  </si>
  <si>
    <t>64020000</t>
  </si>
  <si>
    <t>Ban Dan Lan Hoi</t>
  </si>
  <si>
    <t>41110000</t>
  </si>
  <si>
    <t>Ban Dung</t>
  </si>
  <si>
    <t>40020000</t>
  </si>
  <si>
    <t>Ban Fang</t>
  </si>
  <si>
    <t>40240000</t>
  </si>
  <si>
    <t>Ban Haet</t>
  </si>
  <si>
    <t>51030000</t>
  </si>
  <si>
    <t>Ban Hong</t>
  </si>
  <si>
    <t>70100000</t>
  </si>
  <si>
    <t>Ban Kha</t>
  </si>
  <si>
    <t>21050000</t>
  </si>
  <si>
    <t>Ban Khai</t>
  </si>
  <si>
    <t>53060000</t>
  </si>
  <si>
    <t>Ban Khok</t>
  </si>
  <si>
    <t>36020000</t>
  </si>
  <si>
    <t>Ban Khwao</t>
  </si>
  <si>
    <t>31080000</t>
  </si>
  <si>
    <t>Ban Kruat</t>
  </si>
  <si>
    <t>76070000</t>
  </si>
  <si>
    <t>Ban Laem</t>
  </si>
  <si>
    <t>76060000</t>
  </si>
  <si>
    <t>Ban Lat</t>
  </si>
  <si>
    <t>55030000</t>
  </si>
  <si>
    <t>Ban Luang</t>
  </si>
  <si>
    <t>30050000</t>
  </si>
  <si>
    <t>Ban Lueam</t>
  </si>
  <si>
    <t>31190000</t>
  </si>
  <si>
    <t>Ban Mai Chaiyaphot</t>
  </si>
  <si>
    <t>16060000</t>
  </si>
  <si>
    <t>Ban Mi</t>
  </si>
  <si>
    <t>19060000</t>
  </si>
  <si>
    <t>Ban Mo</t>
  </si>
  <si>
    <t>47100000</t>
  </si>
  <si>
    <t>Ban Muang</t>
  </si>
  <si>
    <t>26030000</t>
  </si>
  <si>
    <t>Ban Na</t>
  </si>
  <si>
    <t>84130000</t>
  </si>
  <si>
    <t>Ban Na Doem</t>
  </si>
  <si>
    <t>84120000</t>
  </si>
  <si>
    <t>Ban Na San</t>
  </si>
  <si>
    <t>48040000</t>
  </si>
  <si>
    <t>Ban Phaeng</t>
  </si>
  <si>
    <t>74030000</t>
  </si>
  <si>
    <t>Ban Phaeo</t>
  </si>
  <si>
    <t>40100000</t>
  </si>
  <si>
    <t>Ban Phai</t>
  </si>
  <si>
    <t>24050000</t>
  </si>
  <si>
    <t>Ban Pho</t>
  </si>
  <si>
    <t>14160000</t>
  </si>
  <si>
    <t>Ban Phraek</t>
  </si>
  <si>
    <t>41170000</t>
  </si>
  <si>
    <t>Ban Phue</t>
  </si>
  <si>
    <t>70050000</t>
  </si>
  <si>
    <t>Ban Pong</t>
  </si>
  <si>
    <t>61060000</t>
  </si>
  <si>
    <t>Ban Rai</t>
  </si>
  <si>
    <t>25060000</t>
  </si>
  <si>
    <t>Ban Sang</t>
  </si>
  <si>
    <t>84090000</t>
  </si>
  <si>
    <t>Ban Ta Khun</t>
  </si>
  <si>
    <t>63020000</t>
  </si>
  <si>
    <t>Ban Tak</t>
  </si>
  <si>
    <t>36110000</t>
  </si>
  <si>
    <t>Ban Thaen</t>
  </si>
  <si>
    <t>51070000</t>
  </si>
  <si>
    <t>Ban Thi</t>
  </si>
  <si>
    <t>14050000</t>
  </si>
  <si>
    <t>Bang Ban</t>
  </si>
  <si>
    <t>11020000</t>
  </si>
  <si>
    <t>Bang Bo</t>
  </si>
  <si>
    <t>เขตบางบอน</t>
  </si>
  <si>
    <t>10500000</t>
  </si>
  <si>
    <t>Bang Bon</t>
  </si>
  <si>
    <t>12040000</t>
  </si>
  <si>
    <t>Bang Bua Thong</t>
  </si>
  <si>
    <t>93090000</t>
  </si>
  <si>
    <t>Bang Kaeo</t>
  </si>
  <si>
    <t>เขตบางกะปิ</t>
  </si>
  <si>
    <t>10060000</t>
  </si>
  <si>
    <t>Bang Kapi</t>
  </si>
  <si>
    <t>เขตบางแค</t>
  </si>
  <si>
    <t>10400000</t>
  </si>
  <si>
    <t>Bang Khae</t>
  </si>
  <si>
    <t>80170000</t>
  </si>
  <si>
    <t>Bang Khan</t>
  </si>
  <si>
    <t>เขตบางเขน</t>
  </si>
  <si>
    <t>10050000</t>
  </si>
  <si>
    <t>Bang Khen</t>
  </si>
  <si>
    <t>24020000</t>
  </si>
  <si>
    <t>Bang Khla</t>
  </si>
  <si>
    <t>เขตบางคอแหลม</t>
  </si>
  <si>
    <t>10310000</t>
  </si>
  <si>
    <t>Bang Kho Laem</t>
  </si>
  <si>
    <t>75020000</t>
  </si>
  <si>
    <t>Bang Khonthi</t>
  </si>
  <si>
    <t>เขตบางขุนเทียน</t>
  </si>
  <si>
    <t>10210000</t>
  </si>
  <si>
    <t>Bang Khun Thian</t>
  </si>
  <si>
    <t>90140000</t>
  </si>
  <si>
    <t>Bang Klam</t>
  </si>
  <si>
    <t>65050000</t>
  </si>
  <si>
    <t>Bang Krathum</t>
  </si>
  <si>
    <t>12020000</t>
  </si>
  <si>
    <t>Bang Kruai</t>
  </si>
  <si>
    <t>20040000</t>
  </si>
  <si>
    <t>Bang Lamung</t>
  </si>
  <si>
    <t>73050000</t>
  </si>
  <si>
    <t>Bang Len</t>
  </si>
  <si>
    <t>66050000</t>
  </si>
  <si>
    <t>Bang Mun Nak</t>
  </si>
  <si>
    <t>เขตบางนา</t>
  </si>
  <si>
    <t>10470000</t>
  </si>
  <si>
    <t>Bang Na</t>
  </si>
  <si>
    <t>24030000</t>
  </si>
  <si>
    <t>Bang Nam Priao</t>
  </si>
  <si>
    <t>14060000</t>
  </si>
  <si>
    <t>Bang Pa-in</t>
  </si>
  <si>
    <t>14070000</t>
  </si>
  <si>
    <t>Bang Pahan</t>
  </si>
  <si>
    <t>24040000</t>
  </si>
  <si>
    <t>Bang Pakong</t>
  </si>
  <si>
    <t>70060000</t>
  </si>
  <si>
    <t>Bang Phae</t>
  </si>
  <si>
    <t>เขตบางพลัด</t>
  </si>
  <si>
    <t>10250000</t>
  </si>
  <si>
    <t>Bang Phlat</t>
  </si>
  <si>
    <t>11030000</t>
  </si>
  <si>
    <t>Bang Phli</t>
  </si>
  <si>
    <t>72040000</t>
  </si>
  <si>
    <t>Bang Pla Ma</t>
  </si>
  <si>
    <t>17020000</t>
  </si>
  <si>
    <t>Bang Rachan</t>
  </si>
  <si>
    <t>เขตบางรัก</t>
  </si>
  <si>
    <t>10040000</t>
  </si>
  <si>
    <t>Bang Rak</t>
  </si>
  <si>
    <t>65040000</t>
  </si>
  <si>
    <t>Bang Rakam</t>
  </si>
  <si>
    <t>14130000</t>
  </si>
  <si>
    <t>Bang Sai</t>
  </si>
  <si>
    <t>14040000</t>
  </si>
  <si>
    <t>11060000</t>
  </si>
  <si>
    <t>Bang Sao Thong</t>
  </si>
  <si>
    <t>77040000</t>
  </si>
  <si>
    <t>Bang Saphan</t>
  </si>
  <si>
    <t>77050000</t>
  </si>
  <si>
    <t>Bang Saphan Noi</t>
  </si>
  <si>
    <t>เขตบางซื่อ</t>
  </si>
  <si>
    <t>10290000</t>
  </si>
  <si>
    <t>Bang Su</t>
  </si>
  <si>
    <t>12030000</t>
  </si>
  <si>
    <t>Bang Yai</t>
  </si>
  <si>
    <t>เขตบางกอกน้อย</t>
  </si>
  <si>
    <t>10200000</t>
  </si>
  <si>
    <t>Bangkok Noi</t>
  </si>
  <si>
    <t>เขตบางกอกใหญ่</t>
  </si>
  <si>
    <t>10160000</t>
  </si>
  <si>
    <t>Bangkok Yai</t>
  </si>
  <si>
    <t>95030000</t>
  </si>
  <si>
    <t>Bannang Sata</t>
  </si>
  <si>
    <t>60050000</t>
  </si>
  <si>
    <t>Banphot Phisai</t>
  </si>
  <si>
    <t>33190000</t>
  </si>
  <si>
    <t>Benchalak</t>
  </si>
  <si>
    <t>95020000</t>
  </si>
  <si>
    <t>Betong</t>
  </si>
  <si>
    <t>55120000</t>
  </si>
  <si>
    <t>Bo Kluea</t>
  </si>
  <si>
    <t>71030000</t>
  </si>
  <si>
    <t>Bo Phloi</t>
  </si>
  <si>
    <t>23040000</t>
  </si>
  <si>
    <t>Bo Rai</t>
  </si>
  <si>
    <t>20100000</t>
  </si>
  <si>
    <t>Bo Thong</t>
  </si>
  <si>
    <t>34100000</t>
  </si>
  <si>
    <t>Boontharik</t>
  </si>
  <si>
    <t>44060000</t>
  </si>
  <si>
    <t>Borabue</t>
  </si>
  <si>
    <t>30300000</t>
  </si>
  <si>
    <t>Bua Lai</t>
  </si>
  <si>
    <t>30120000</t>
  </si>
  <si>
    <t>Bua Yai</t>
  </si>
  <si>
    <t>32130000</t>
  </si>
  <si>
    <t>Buachet</t>
  </si>
  <si>
    <t>33110000</t>
  </si>
  <si>
    <t>Bueng Bun</t>
  </si>
  <si>
    <t>เมืองบึงกาฬ</t>
  </si>
  <si>
    <t>38010000</t>
  </si>
  <si>
    <t>38060000</t>
  </si>
  <si>
    <t>Bueng Khong Long</t>
  </si>
  <si>
    <t>66100000</t>
  </si>
  <si>
    <t>Bueng Na Rang</t>
  </si>
  <si>
    <t>67080000</t>
  </si>
  <si>
    <t>Bueng Sam Phan</t>
  </si>
  <si>
    <t>62100000</t>
  </si>
  <si>
    <t>Bueng Samakkhi</t>
  </si>
  <si>
    <t>38080000</t>
  </si>
  <si>
    <t>Bung Khla</t>
  </si>
  <si>
    <t>เขตบึงกุ่ม</t>
  </si>
  <si>
    <t>10270000</t>
  </si>
  <si>
    <t>Bung Kum</t>
  </si>
  <si>
    <t>76040000</t>
  </si>
  <si>
    <t>Cha-am</t>
  </si>
  <si>
    <t>80070000</t>
  </si>
  <si>
    <t>Cha-uat</t>
  </si>
  <si>
    <t>52060000</t>
  </si>
  <si>
    <t>Chae Hom</t>
  </si>
  <si>
    <t>16040000</t>
  </si>
  <si>
    <t>Chai Badan</t>
  </si>
  <si>
    <t>84180000</t>
  </si>
  <si>
    <t>Chai Buri</t>
  </si>
  <si>
    <t>84190000</t>
  </si>
  <si>
    <t>50210000</t>
  </si>
  <si>
    <t>Chai Prakan</t>
  </si>
  <si>
    <t>41080000</t>
  </si>
  <si>
    <t>Chai Wan</t>
  </si>
  <si>
    <t>84060000</t>
  </si>
  <si>
    <t>Chaiya</t>
  </si>
  <si>
    <t>15020000</t>
  </si>
  <si>
    <t>Chaiyo</t>
  </si>
  <si>
    <t>30060000</t>
  </si>
  <si>
    <t>Chakkarat</t>
  </si>
  <si>
    <t>31230000</t>
  </si>
  <si>
    <t>Chaloem Phra Kiet</t>
  </si>
  <si>
    <t>30320000</t>
  </si>
  <si>
    <t>19130000</t>
  </si>
  <si>
    <t>80230000</t>
  </si>
  <si>
    <t>55150000</t>
  </si>
  <si>
    <t>31180000</t>
  </si>
  <si>
    <t>Chamni</t>
  </si>
  <si>
    <t>90030000</t>
  </si>
  <si>
    <t>Chana</t>
  </si>
  <si>
    <t>96120000</t>
  </si>
  <si>
    <t>Chanae</t>
  </si>
  <si>
    <t>80220000</t>
  </si>
  <si>
    <t>Chang Klang</t>
  </si>
  <si>
    <t>45170000</t>
  </si>
  <si>
    <t>Changhan</t>
  </si>
  <si>
    <t>37020000</t>
  </si>
  <si>
    <t>Chanuman</t>
  </si>
  <si>
    <t>47160000</t>
  </si>
  <si>
    <t>Charoen Sin</t>
  </si>
  <si>
    <t>65030000</t>
  </si>
  <si>
    <t>Chat Trakan</t>
  </si>
  <si>
    <t>36060000</t>
  </si>
  <si>
    <t>Chatturat</t>
  </si>
  <si>
    <t>เขตจตุจักร</t>
  </si>
  <si>
    <t>10300000</t>
  </si>
  <si>
    <t>Chatuchak</t>
  </si>
  <si>
    <t>45040000</t>
  </si>
  <si>
    <t>Chaturaphak Phiman</t>
  </si>
  <si>
    <t>80040000</t>
  </si>
  <si>
    <t>Chawang</t>
  </si>
  <si>
    <t>80060000</t>
  </si>
  <si>
    <t>Chian Yai</t>
  </si>
  <si>
    <t>50040000</t>
  </si>
  <si>
    <t>Chiang Dao</t>
  </si>
  <si>
    <t>42030000</t>
  </si>
  <si>
    <t>Chiang Khan</t>
  </si>
  <si>
    <t>82050000</t>
  </si>
  <si>
    <t>Takua Pa</t>
  </si>
  <si>
    <t>82040000</t>
  </si>
  <si>
    <t>Takua Thung</t>
  </si>
  <si>
    <t>เขตตลิ่งชัน</t>
  </si>
  <si>
    <t>10190000</t>
  </si>
  <si>
    <t>Taling Chan</t>
  </si>
  <si>
    <t>93040000</t>
  </si>
  <si>
    <t>Tamot</t>
  </si>
  <si>
    <t>34200000</t>
  </si>
  <si>
    <t>Tan Sum</t>
  </si>
  <si>
    <t>47140000</t>
  </si>
  <si>
    <t>Tao Ngoi</t>
  </si>
  <si>
    <t>66080000</t>
  </si>
  <si>
    <t>Tap Khlo</t>
  </si>
  <si>
    <t>66040000</t>
  </si>
  <si>
    <t>Taphan Hin</t>
  </si>
  <si>
    <t>43020000</t>
  </si>
  <si>
    <t>Tha Bo</t>
  </si>
  <si>
    <t>84070000</t>
  </si>
  <si>
    <t>Tha Chana</t>
  </si>
  <si>
    <t>17050000</t>
  </si>
  <si>
    <t>Tha Chang</t>
  </si>
  <si>
    <t>84110000</t>
  </si>
  <si>
    <t>46110000</t>
  </si>
  <si>
    <t>Tha Khantho</t>
  </si>
  <si>
    <t>42080000</t>
  </si>
  <si>
    <t>Tha Li</t>
  </si>
  <si>
    <t>16070000</t>
  </si>
  <si>
    <t>Tha Luang</t>
  </si>
  <si>
    <t>22030000</t>
  </si>
  <si>
    <t>Tha Mai</t>
  </si>
  <si>
    <t>71050000</t>
  </si>
  <si>
    <t>Tha Maka</t>
  </si>
  <si>
    <t>71060000</t>
  </si>
  <si>
    <t>Tha Muang</t>
  </si>
  <si>
    <t>91040000</t>
  </si>
  <si>
    <t>Tha Phae</t>
  </si>
  <si>
    <t>53030000</t>
  </si>
  <si>
    <t>Tha Pla</t>
  </si>
  <si>
    <t>14020000</t>
  </si>
  <si>
    <t>Tha Ruea</t>
  </si>
  <si>
    <t>86020000</t>
  </si>
  <si>
    <t>Tha Sae</t>
  </si>
  <si>
    <t>80080000</t>
  </si>
  <si>
    <t>Tha Sala</t>
  </si>
  <si>
    <t>63050000</t>
  </si>
  <si>
    <t>Tha Song Yang</t>
  </si>
  <si>
    <t>24100000</t>
  </si>
  <si>
    <t>Tha Takiap</t>
  </si>
  <si>
    <t>60080000</t>
  </si>
  <si>
    <t>Tha Tako</t>
  </si>
  <si>
    <t>32030000</t>
  </si>
  <si>
    <t>Tha Tum</t>
  </si>
  <si>
    <t>48030000</t>
  </si>
  <si>
    <t>Tha Uthen</t>
  </si>
  <si>
    <t>55060000</t>
  </si>
  <si>
    <t>Tha Wang Pha</t>
  </si>
  <si>
    <t>16050000</t>
  </si>
  <si>
    <t>Tha Wung</t>
  </si>
  <si>
    <t>76050000</t>
  </si>
  <si>
    <t>Tha Yang</t>
  </si>
  <si>
    <t>35090000</t>
  </si>
  <si>
    <t>Thai Charoen</t>
  </si>
  <si>
    <t>82080000</t>
  </si>
  <si>
    <t>Thai Mueang</t>
  </si>
  <si>
    <t>83030000</t>
  </si>
  <si>
    <t>Thalang</t>
  </si>
  <si>
    <t>80180000</t>
  </si>
  <si>
    <t>Tham Phannara</t>
  </si>
  <si>
    <t>95040000</t>
  </si>
  <si>
    <t>Than To</t>
  </si>
  <si>
    <t>13030000</t>
  </si>
  <si>
    <t>Thanyaburi</t>
  </si>
  <si>
    <t>82070000</t>
  </si>
  <si>
    <t>Thap Put</t>
  </si>
  <si>
    <t>77030000</t>
  </si>
  <si>
    <t>Thap Sakae</t>
  </si>
  <si>
    <t>61020000</t>
  </si>
  <si>
    <t>Thap Than</t>
  </si>
  <si>
    <t>48050000</t>
  </si>
  <si>
    <t>That Phanom</t>
  </si>
  <si>
    <t>45050000</t>
  </si>
  <si>
    <t>Thawat Buri</t>
  </si>
  <si>
    <t>เขตทวีวัฒนา</t>
  </si>
  <si>
    <t>10480000</t>
  </si>
  <si>
    <t>Thawi Watthana</t>
  </si>
  <si>
    <t>36090000</t>
  </si>
  <si>
    <t>Thep Sathit</t>
  </si>
  <si>
    <t>90050000</t>
  </si>
  <si>
    <t>Thepha</t>
  </si>
  <si>
    <t>30260000</t>
  </si>
  <si>
    <t>Thepharak</t>
  </si>
  <si>
    <t>52080000</t>
  </si>
  <si>
    <t>Thoen</t>
  </si>
  <si>
    <t>57040000</t>
  </si>
  <si>
    <t>Thoeng</t>
  </si>
  <si>
    <t>เขตธนบุรี</t>
  </si>
  <si>
    <t>10150000</t>
  </si>
  <si>
    <t>Thon Buri</t>
  </si>
  <si>
    <t>71070000</t>
  </si>
  <si>
    <t>Thong Pha Phum</t>
  </si>
  <si>
    <t>53090000</t>
  </si>
  <si>
    <t>Thong Saen Khan</t>
  </si>
  <si>
    <t>91060000</t>
  </si>
  <si>
    <t>Thung  Wa</t>
  </si>
  <si>
    <t>55080000</t>
  </si>
  <si>
    <t>Thung Chang</t>
  </si>
  <si>
    <t>41070000</t>
  </si>
  <si>
    <t>Thung Fon</t>
  </si>
  <si>
    <t>51050000</t>
  </si>
  <si>
    <t>Thung Hua Chang</t>
  </si>
  <si>
    <t>45200000</t>
  </si>
  <si>
    <t>Thung Khao Luang</t>
  </si>
  <si>
    <t>เขตทุ่งครุ</t>
  </si>
  <si>
    <t>10490000</t>
  </si>
  <si>
    <t>Thung Khu</t>
  </si>
  <si>
    <t>64090000</t>
  </si>
  <si>
    <t>Thung Saliam</t>
  </si>
  <si>
    <t>34260000</t>
  </si>
  <si>
    <t>Thung Si Udom</t>
  </si>
  <si>
    <t>80090000</t>
  </si>
  <si>
    <t>Thung Song</t>
  </si>
  <si>
    <t>86080000</t>
  </si>
  <si>
    <t>Thung Tako</t>
  </si>
  <si>
    <t>80110000</t>
  </si>
  <si>
    <t>Thung Yai</t>
  </si>
  <si>
    <t>94060000</t>
  </si>
  <si>
    <t>Thung Yang Daeng</t>
  </si>
  <si>
    <t>34110000</t>
  </si>
  <si>
    <t>Trakan Phuet Phon</t>
  </si>
  <si>
    <t>53020000</t>
  </si>
  <si>
    <t>Tron</t>
  </si>
  <si>
    <t>72090000</t>
  </si>
  <si>
    <t>U Thong</t>
  </si>
  <si>
    <t>40080000</t>
  </si>
  <si>
    <t>Ubolratana</t>
  </si>
  <si>
    <t>63080000</t>
  </si>
  <si>
    <t>Um Phang</t>
  </si>
  <si>
    <t>14140000</t>
  </si>
  <si>
    <t>Uthai</t>
  </si>
  <si>
    <t>33100000</t>
  </si>
  <si>
    <t>Uthumphon Phisai</t>
  </si>
  <si>
    <t>66120000</t>
  </si>
  <si>
    <t>Wachirabarami</t>
  </si>
  <si>
    <t>96080000</t>
  </si>
  <si>
    <t>Waeng</t>
  </si>
  <si>
    <t>40140000</t>
  </si>
  <si>
    <t>Waeng Noi</t>
  </si>
  <si>
    <t>40130000</t>
  </si>
  <si>
    <t>Waeng Yai</t>
  </si>
  <si>
    <t>หว้านใหญ่</t>
  </si>
  <si>
    <t>49060000</t>
  </si>
  <si>
    <t>Wan Yai</t>
  </si>
  <si>
    <t>21040000</t>
  </si>
  <si>
    <t>Wang Chan</t>
  </si>
  <si>
    <t>63090000</t>
  </si>
  <si>
    <t>Wang Chao</t>
  </si>
  <si>
    <t>54070000</t>
  </si>
  <si>
    <t>Wang Chin</t>
  </si>
  <si>
    <t>33160000</t>
  </si>
  <si>
    <t>Wang Hin</t>
  </si>
  <si>
    <t>19120000</t>
  </si>
  <si>
    <t>Wang Muang</t>
  </si>
  <si>
    <t>30250000</t>
  </si>
  <si>
    <t>Wang Nam Khiao</t>
  </si>
  <si>
    <t>27040000</t>
  </si>
  <si>
    <t>Wang Nam Yen</t>
  </si>
  <si>
    <t>14110000</t>
  </si>
  <si>
    <t>Wang Noi</t>
  </si>
  <si>
    <t>52070000</t>
  </si>
  <si>
    <t>Wang Nuea</t>
  </si>
  <si>
    <t>67100000</t>
  </si>
  <si>
    <t>Wang Pong</t>
  </si>
  <si>
    <t>66020000</t>
  </si>
  <si>
    <t>Wang Sai Phun</t>
  </si>
  <si>
    <t>41100000</t>
  </si>
  <si>
    <t>Wang Sam Mo</t>
  </si>
  <si>
    <t>42090000</t>
  </si>
  <si>
    <t>Wang Saphung</t>
  </si>
  <si>
    <t>27090000</t>
  </si>
  <si>
    <t>Wang Sombun</t>
  </si>
  <si>
    <t>65080000</t>
  </si>
  <si>
    <t>Wang Thong</t>
  </si>
  <si>
    <t>เขตวังทองหลาง</t>
  </si>
  <si>
    <t>10450000</t>
  </si>
  <si>
    <t>Wang Thong Lang</t>
  </si>
  <si>
    <t>92070000</t>
  </si>
  <si>
    <t>Wang Wiset</t>
  </si>
  <si>
    <t>48120000</t>
  </si>
  <si>
    <t>Wang Yang</t>
  </si>
  <si>
    <t>47080000</t>
  </si>
  <si>
    <t>Wanon Niwat</t>
  </si>
  <si>
    <t>44090000</t>
  </si>
  <si>
    <t>Wapi Pathum</t>
  </si>
  <si>
    <t>34150000</t>
  </si>
  <si>
    <t>Warin Chamrap</t>
  </si>
  <si>
    <t>47060000</t>
  </si>
  <si>
    <t>Waritchaphum</t>
  </si>
  <si>
    <t>65070000</t>
  </si>
  <si>
    <t>Wat Bot</t>
  </si>
  <si>
    <t>70090000</t>
  </si>
  <si>
    <t>Wat Phleng</t>
  </si>
  <si>
    <t>18030000</t>
  </si>
  <si>
    <t>Wat Sing</t>
  </si>
  <si>
    <t>เขตวัฒนา</t>
  </si>
  <si>
    <t>10390000</t>
  </si>
  <si>
    <t>Watthana</t>
  </si>
  <si>
    <t>27050000</t>
  </si>
  <si>
    <t>Watthana Nakhon</t>
  </si>
  <si>
    <t>57020000</t>
  </si>
  <si>
    <t>Wiang Chai</t>
  </si>
  <si>
    <t>57170000</t>
  </si>
  <si>
    <t>Wiang Chiang Rung</t>
  </si>
  <si>
    <t>50200000</t>
  </si>
  <si>
    <t>Wiang Haeng</t>
  </si>
  <si>
    <t>57130000</t>
  </si>
  <si>
    <t>Wiang Kaen</t>
  </si>
  <si>
    <t>51080000</t>
  </si>
  <si>
    <t>Wiang Nong Long</t>
  </si>
  <si>
    <t>57110000</t>
  </si>
  <si>
    <t>Wiang Pa Pao</t>
  </si>
  <si>
    <t>55070000</t>
  </si>
  <si>
    <t>Wiang Sa</t>
  </si>
  <si>
    <t>84150000</t>
  </si>
  <si>
    <t>67050000</t>
  </si>
  <si>
    <t>Wichian Buri</t>
  </si>
  <si>
    <t>19040000</t>
  </si>
  <si>
    <t>Wihan Daeng</t>
  </si>
  <si>
    <t>15060000</t>
  </si>
  <si>
    <t>Wiset Chai Chan</t>
  </si>
  <si>
    <t>95050000</t>
  </si>
  <si>
    <t>Yaha</t>
  </si>
  <si>
    <t>92030000</t>
  </si>
  <si>
    <t>Yan Ta Khao</t>
  </si>
  <si>
    <t>33020000</t>
  </si>
  <si>
    <t>Yang Chum Noi</t>
  </si>
  <si>
    <t>44110000</t>
  </si>
  <si>
    <t>Yang Sisurat</t>
  </si>
  <si>
    <t>46070000</t>
  </si>
  <si>
    <t>Yang Talat</t>
  </si>
  <si>
    <t>เขตยานนาวา</t>
  </si>
  <si>
    <t>10120000</t>
  </si>
  <si>
    <t>Yannawa</t>
  </si>
  <si>
    <t>94100000</t>
  </si>
  <si>
    <t>Yarang</t>
  </si>
  <si>
    <t>94090000</t>
  </si>
  <si>
    <t>Yaring</t>
  </si>
  <si>
    <t>96040000</t>
  </si>
  <si>
    <t>Yi-ngo</t>
  </si>
  <si>
    <t>13020000</t>
  </si>
  <si>
    <t>khlong Luang</t>
  </si>
  <si>
    <t>73010000</t>
  </si>
  <si>
    <t>mueang Nakhon Pathom</t>
  </si>
  <si>
    <t>40290000</t>
  </si>
  <si>
    <t>Wiang Kao</t>
  </si>
  <si>
    <t>22040000</t>
  </si>
  <si>
    <t>Pong Nam Ron</t>
  </si>
  <si>
    <t>41250000</t>
  </si>
  <si>
    <t>Prachaksinlapakhom</t>
  </si>
  <si>
    <t>25070000</t>
  </si>
  <si>
    <t>Prachantakham</t>
  </si>
  <si>
    <t>31070000</t>
  </si>
  <si>
    <t>Prakhon Chai</t>
  </si>
  <si>
    <t>77060000</t>
  </si>
  <si>
    <t>Pran Buri</t>
  </si>
  <si>
    <t>33070000</t>
  </si>
  <si>
    <t>Prang Ku</t>
  </si>
  <si>
    <t>32050000</t>
  </si>
  <si>
    <t>Prasat</t>
  </si>
  <si>
    <t>30130000</t>
  </si>
  <si>
    <t>Prathai</t>
  </si>
  <si>
    <t>เขตประเวศ</t>
  </si>
  <si>
    <t>10320000</t>
  </si>
  <si>
    <t>Prawet</t>
  </si>
  <si>
    <t>55050000</t>
  </si>
  <si>
    <t>Pua</t>
  </si>
  <si>
    <t>40110000</t>
  </si>
  <si>
    <t>Pueai Noi</t>
  </si>
  <si>
    <t>96050000</t>
  </si>
  <si>
    <t>Ra-ngae</t>
  </si>
  <si>
    <t>95060000</t>
  </si>
  <si>
    <t>Raman</t>
  </si>
  <si>
    <t>90070000</t>
  </si>
  <si>
    <t>Ranot</t>
  </si>
  <si>
    <t>33090000</t>
  </si>
  <si>
    <t>Rasi Salai</t>
  </si>
  <si>
    <t>เขตราษฎร์บูรณะ</t>
  </si>
  <si>
    <t>10240000</t>
  </si>
  <si>
    <t>Rat Burana</t>
  </si>
  <si>
    <t>เขตราชเทวี</t>
  </si>
  <si>
    <t>10370000</t>
  </si>
  <si>
    <t>Rat Thewi</t>
  </si>
  <si>
    <t>24070000</t>
  </si>
  <si>
    <t>Ratchasan</t>
  </si>
  <si>
    <t>92090000</t>
  </si>
  <si>
    <t>Ratsada</t>
  </si>
  <si>
    <t>32070000</t>
  </si>
  <si>
    <t>Rattanaburi</t>
  </si>
  <si>
    <t>43160000</t>
  </si>
  <si>
    <t>Rattanawapi</t>
  </si>
  <si>
    <t>90090000</t>
  </si>
  <si>
    <t>Rattaphum</t>
  </si>
  <si>
    <t>48060000</t>
  </si>
  <si>
    <t>Renu Nakhon</t>
  </si>
  <si>
    <t>80130000</t>
  </si>
  <si>
    <t>Ron Phibun</t>
  </si>
  <si>
    <t>46040000</t>
  </si>
  <si>
    <t>Rong Kham</t>
  </si>
  <si>
    <t>96060000</t>
  </si>
  <si>
    <t>Rueso</t>
  </si>
  <si>
    <t>16080000</t>
  </si>
  <si>
    <t>Sa Bot</t>
  </si>
  <si>
    <t>เขตสาทร</t>
  </si>
  <si>
    <t>10280000</t>
  </si>
  <si>
    <t>Sa Thon</t>
  </si>
  <si>
    <t>90060000</t>
  </si>
  <si>
    <t>Saba Yoi</t>
  </si>
  <si>
    <t>90100000</t>
  </si>
  <si>
    <t>Sadao</t>
  </si>
  <si>
    <t>46090000</t>
  </si>
  <si>
    <t>Sahatsakhan</t>
  </si>
  <si>
    <t>94070000</t>
  </si>
  <si>
    <t>Sai Buri</t>
  </si>
  <si>
    <t>เขตสายไหม</t>
  </si>
  <si>
    <t>10420000</t>
  </si>
  <si>
    <t>Sai Mai</t>
  </si>
  <si>
    <t>35020000</t>
  </si>
  <si>
    <t>Sai Mun</t>
  </si>
  <si>
    <t>62020000</t>
  </si>
  <si>
    <t>Sai Ngam</t>
  </si>
  <si>
    <t>12050000</t>
  </si>
  <si>
    <t>Sai Noi</t>
  </si>
  <si>
    <t>62080000</t>
  </si>
  <si>
    <t>Sai Thong Watthana</t>
  </si>
  <si>
    <t>71020000</t>
  </si>
  <si>
    <t>Sai Yok</t>
  </si>
  <si>
    <t>66090000</t>
  </si>
  <si>
    <t>Sak Lek</t>
  </si>
  <si>
    <t>43140000</t>
  </si>
  <si>
    <t>Sakhrai</t>
  </si>
  <si>
    <t>46150000</t>
  </si>
  <si>
    <t>Sam Chai</t>
  </si>
  <si>
    <t>72080000</t>
  </si>
  <si>
    <t>Sam Chuk</t>
  </si>
  <si>
    <t>13070000</t>
  </si>
  <si>
    <t>Sam Khok</t>
  </si>
  <si>
    <t>66070000</t>
  </si>
  <si>
    <t>Sam Ngam</t>
  </si>
  <si>
    <t>63030000</t>
  </si>
  <si>
    <t>Sam Ngao</t>
  </si>
  <si>
    <t>73060000</t>
  </si>
  <si>
    <t>Sam Phran</t>
  </si>
  <si>
    <t>77080000</t>
  </si>
  <si>
    <t>Sam Roi Yot</t>
  </si>
  <si>
    <t>40210000</t>
  </si>
  <si>
    <t>Sam Sung</t>
  </si>
  <si>
    <t>15070000</t>
  </si>
  <si>
    <t>Samko</t>
  </si>
  <si>
    <t>50080000</t>
  </si>
  <si>
    <t>Samoeng</t>
  </si>
  <si>
    <t>เขตสัมพันธวงศ์</t>
  </si>
  <si>
    <t>10130000</t>
  </si>
  <si>
    <t>Samphanthawong</t>
  </si>
  <si>
    <t>34220000</t>
  </si>
  <si>
    <t>Samrong</t>
  </si>
  <si>
    <t>32120000</t>
  </si>
  <si>
    <t>Samrong Thap</t>
  </si>
  <si>
    <t>50130000</t>
  </si>
  <si>
    <t>San Kamphaeng</t>
  </si>
  <si>
    <t>50120000</t>
  </si>
  <si>
    <t>San Pa Tong</t>
  </si>
  <si>
    <t>50140000</t>
  </si>
  <si>
    <t>San Sai</t>
  </si>
  <si>
    <t>24080000</t>
  </si>
  <si>
    <t>Sanam Chai Khet</t>
  </si>
  <si>
    <t>41200000</t>
  </si>
  <si>
    <t>Sang Khom</t>
  </si>
  <si>
    <t>32100000</t>
  </si>
  <si>
    <t>Sangkha</t>
  </si>
  <si>
    <t>71080000</t>
  </si>
  <si>
    <t>Sangkhla Buri</t>
  </si>
  <si>
    <t>43080000</t>
  </si>
  <si>
    <t>Sangkhom</t>
  </si>
  <si>
    <t>18050000</t>
  </si>
  <si>
    <t>Sankhaburi</t>
  </si>
  <si>
    <t>32080000</t>
  </si>
  <si>
    <t>Sanom</t>
  </si>
  <si>
    <t>55110000</t>
  </si>
  <si>
    <t>Santi Suk</t>
  </si>
  <si>
    <t>19100000</t>
  </si>
  <si>
    <t>Sao Hai</t>
  </si>
  <si>
    <t>36160000</t>
  </si>
  <si>
    <t>Sap Yai</t>
  </si>
  <si>
    <t>เขตสะพานสูง</t>
  </si>
  <si>
    <t>10440000</t>
  </si>
  <si>
    <t>Saphan Sung</t>
  </si>
  <si>
    <t>18040000</t>
  </si>
  <si>
    <t>Sapphaya</t>
  </si>
  <si>
    <t>50190000</t>
  </si>
  <si>
    <t>Saraphi</t>
  </si>
  <si>
    <t>90020000</t>
  </si>
  <si>
    <t>Sathing Phra</t>
  </si>
  <si>
    <t>20090000</t>
  </si>
  <si>
    <t>Sattahip</t>
  </si>
  <si>
    <t>31110000</t>
  </si>
  <si>
    <t>Satuek</t>
  </si>
  <si>
    <t>15050000</t>
  </si>
  <si>
    <t>Sawaeng Ha</t>
  </si>
  <si>
    <t>61030000</t>
  </si>
  <si>
    <t>Sawang Arom</t>
  </si>
  <si>
    <t>47120000</t>
  </si>
  <si>
    <t>Sawang Daen Din</t>
  </si>
  <si>
    <t>34320000</t>
  </si>
  <si>
    <t>Sawang Wirawong</t>
  </si>
  <si>
    <t>64070000</t>
  </si>
  <si>
    <t>Sawankhalok</t>
  </si>
  <si>
    <t>86070000</t>
  </si>
  <si>
    <t>Sawi</t>
  </si>
  <si>
    <t>38040000</t>
  </si>
  <si>
    <t>Seka</t>
  </si>
  <si>
    <t>45100000</t>
  </si>
  <si>
    <t>Selaphum</t>
  </si>
  <si>
    <t>14120000</t>
  </si>
  <si>
    <t>Sena</t>
  </si>
  <si>
    <t>37050000</t>
  </si>
  <si>
    <t>Senangkhanikhom</t>
  </si>
  <si>
    <t>93070000</t>
  </si>
  <si>
    <t>Si Banphot</t>
  </si>
  <si>
    <t>39040000</t>
  </si>
  <si>
    <t>Si Bun Rueang</t>
  </si>
  <si>
    <t>43070000</t>
  </si>
  <si>
    <t>Si Chiang Mai</t>
  </si>
  <si>
    <t>40060000</t>
  </si>
  <si>
    <t>Si Chomphu</t>
  </si>
  <si>
    <t>30200000</t>
  </si>
  <si>
    <t>Si Khio</t>
  </si>
  <si>
    <t>25080000</t>
  </si>
  <si>
    <t>Si Maha Phot</t>
  </si>
  <si>
    <t>25090000</t>
  </si>
  <si>
    <t>Si Mahosot</t>
  </si>
  <si>
    <t>34020000</t>
  </si>
  <si>
    <t>Si Mueang Mai</t>
  </si>
  <si>
    <t>64080000</t>
  </si>
  <si>
    <t>Si Nakhon</t>
  </si>
  <si>
    <t>32150000</t>
  </si>
  <si>
    <t>Si Narong</t>
  </si>
  <si>
    <t>72050000</t>
  </si>
  <si>
    <t>Si Prachan</t>
  </si>
  <si>
    <t>20070000</t>
  </si>
  <si>
    <t>Si Racha</t>
  </si>
  <si>
    <t>33140000</t>
  </si>
  <si>
    <t>Si Rattana</t>
  </si>
  <si>
    <t>96070000</t>
  </si>
  <si>
    <t>Si Sakhon</t>
  </si>
  <si>
    <t>64060000</t>
  </si>
  <si>
    <t>Si Samrong</t>
  </si>
  <si>
    <t>64050000</t>
  </si>
  <si>
    <t>Si Satchanalai</t>
  </si>
  <si>
    <t>71040000</t>
  </si>
  <si>
    <t>Si Sawat</t>
  </si>
  <si>
    <t>45160000</t>
  </si>
  <si>
    <t>Si Somdet</t>
  </si>
  <si>
    <t>48080000</t>
  </si>
  <si>
    <t>Si Songkhram</t>
  </si>
  <si>
    <t>41090000</t>
  </si>
  <si>
    <t>Si That</t>
  </si>
  <si>
    <t>67060000</t>
  </si>
  <si>
    <t>Si Thep</t>
  </si>
  <si>
    <t>38070000</t>
  </si>
  <si>
    <t>Si Wilai</t>
  </si>
  <si>
    <t>80140000</t>
  </si>
  <si>
    <t>Sichon</t>
  </si>
  <si>
    <t>30310000</t>
  </si>
  <si>
    <t>Sida</t>
  </si>
  <si>
    <t>92050000</t>
  </si>
  <si>
    <t>Sikao</t>
  </si>
  <si>
    <t>32090000</t>
  </si>
  <si>
    <t>Sikhoraphum</t>
  </si>
  <si>
    <t>33220000</t>
  </si>
  <si>
    <t>Sila Lat</t>
  </si>
  <si>
    <t>90150000</t>
  </si>
  <si>
    <t>Singhanakhon</t>
  </si>
  <si>
    <t>34250000</t>
  </si>
  <si>
    <t>Sirindhorn</t>
  </si>
  <si>
    <t>38030000</t>
  </si>
  <si>
    <t>So Phisai</t>
  </si>
  <si>
    <t>52040000</t>
  </si>
  <si>
    <t>Soem Ngam</t>
  </si>
  <si>
    <t>30030000</t>
  </si>
  <si>
    <t>Soeng Sang</t>
  </si>
  <si>
    <t>22070000</t>
  </si>
  <si>
    <t>Soi Dao</t>
  </si>
  <si>
    <t>46130000</t>
  </si>
  <si>
    <t>Somdet</t>
  </si>
  <si>
    <t>54060000</t>
  </si>
  <si>
    <t>Song</t>
  </si>
  <si>
    <t>47130000</t>
  </si>
  <si>
    <t>Song Dao</t>
  </si>
  <si>
    <t>55130000</t>
  </si>
  <si>
    <t>Song Khwae</t>
  </si>
  <si>
    <t>72070000</t>
  </si>
  <si>
    <t>Song Phi Nong</t>
  </si>
  <si>
    <t>58060000</t>
  </si>
  <si>
    <t>Sop Moei</t>
  </si>
  <si>
    <t>52110000</t>
  </si>
  <si>
    <t>Sop Prap</t>
  </si>
  <si>
    <t>93110000</t>
  </si>
  <si>
    <t>Srinagarindra</t>
  </si>
  <si>
    <t>96100000</t>
  </si>
  <si>
    <t>Su-ngai Kolok</t>
  </si>
  <si>
    <t>96110000</t>
  </si>
  <si>
    <t>Su-ngai Padi</t>
  </si>
  <si>
    <t>เขตสวนหลวง</t>
  </si>
  <si>
    <t>10340000</t>
  </si>
  <si>
    <t>Suan Luang</t>
  </si>
  <si>
    <t>70030000</t>
  </si>
  <si>
    <t>Suan Phueng</t>
  </si>
  <si>
    <t>85050000</t>
  </si>
  <si>
    <t>Suk Samran</t>
  </si>
  <si>
    <t>96090000</t>
  </si>
  <si>
    <t>Sukhirin</t>
  </si>
  <si>
    <t>54040000</t>
  </si>
  <si>
    <t>Sung Men</t>
  </si>
  <si>
    <t>30180000</t>
  </si>
  <si>
    <t>Sung Noen</t>
  </si>
  <si>
    <t>39050000</t>
  </si>
  <si>
    <t>Suwannakhuha</t>
  </si>
  <si>
    <t>45110000</t>
  </si>
  <si>
    <t>Suwannaphum</t>
  </si>
  <si>
    <t>27030000</t>
  </si>
  <si>
    <t>Ta Phraya</t>
  </si>
  <si>
    <t>96030000</t>
  </si>
  <si>
    <t>Tak Bai</t>
  </si>
  <si>
    <t>96020000</t>
  </si>
  <si>
    <t>60120000</t>
  </si>
  <si>
    <t>Tak Fa</t>
  </si>
  <si>
    <t>60070000</t>
  </si>
  <si>
    <t>Takhli</t>
  </si>
  <si>
    <t>Amper TH3</t>
  </si>
  <si>
    <t>Amper-Province</t>
  </si>
  <si>
    <t>Lat, Lon</t>
  </si>
  <si>
    <t>8.061763150872709, 98.91857211721937</t>
  </si>
  <si>
    <t>8.264923005122508, 99.04963943438898</t>
  </si>
  <si>
    <t>7.655484457684147, 99.04171480554669</t>
  </si>
  <si>
    <t>7.95423580685739, 99.14489509762547</t>
  </si>
  <si>
    <t>8.37794399292716, 98.72216047857258</t>
  </si>
  <si>
    <t>8.533183092941565, 98.86447316433053</t>
  </si>
  <si>
    <t>8.072378697520255, 99.29234917671407</t>
  </si>
  <si>
    <t>8.074737684045544, 99.00413052275218</t>
  </si>
  <si>
    <t>13.765096200668543, 100.49935721120431</t>
  </si>
  <si>
    <t>13.777345569576957, 100.52093624797357</t>
  </si>
  <si>
    <t>13.730903075589106, 100.5235481693973</t>
  </si>
  <si>
    <t>13.779998407203031, 100.54271621357861</t>
  </si>
  <si>
    <t>13.855727552946405, 100.86262861357989</t>
  </si>
  <si>
    <t>13.708316681521428, 100.58374911172466</t>
  </si>
  <si>
    <t>13.873676020006384, 100.59662351968223</t>
  </si>
  <si>
    <t>13.702658132757334, 100.60205691172463</t>
  </si>
  <si>
    <t>13.765991079203733, 100.6474855828894</t>
  </si>
  <si>
    <t>13.745258155294323, 100.52353470829607</t>
  </si>
  <si>
    <t>13.75852341758535, 100.51335771465203</t>
  </si>
  <si>
    <t>13.814110523521652, 100.73293981572438</t>
  </si>
  <si>
    <t>13.732807152899278, 100.51486866614468</t>
  </si>
  <si>
    <t>13.723693550837679, 100.78417398564892</t>
  </si>
  <si>
    <t>13.696415827574207, 100.54322614915867</t>
  </si>
  <si>
    <t>13.725002157379908, 100.48615069389639</t>
  </si>
  <si>
    <t>13.723473183582243, 100.47708275693978</t>
  </si>
  <si>
    <t>13.776695141273885, 100.57959023437807</t>
  </si>
  <si>
    <t>13.730772789057715, 100.50976688401391</t>
  </si>
  <si>
    <t>13.776959943820513, 100.4567464343912</t>
  </si>
  <si>
    <t>13.770995815859512, 100.4680357083089</t>
  </si>
  <si>
    <t>13.660833876686974, 100.43538625923355</t>
  </si>
  <si>
    <t>13.71512262220817, 100.43692713555347</t>
  </si>
  <si>
    <t>13.705582378636471, 100.34916214904652</t>
  </si>
  <si>
    <t>13.910132234393089, 100.59469589323075</t>
  </si>
  <si>
    <t>13.682153999925848, 100.50579653555751</t>
  </si>
  <si>
    <t>13.794135697838847, 100.5050670778795</t>
  </si>
  <si>
    <t>13.770418796720545, 100.55307700672566</t>
  </si>
  <si>
    <t>13.785344968090715, 100.66962464089049</t>
  </si>
  <si>
    <t>13.708091593085635, 100.52623037569685</t>
  </si>
  <si>
    <t>13.809604945942551, 100.53746027380195</t>
  </si>
  <si>
    <t>13.828788705336812, 100.55995953555454</t>
  </si>
  <si>
    <t>13.693005011948237, 100.5024407509094</t>
  </si>
  <si>
    <t>13.717211470704347, 100.6946517094993</t>
  </si>
  <si>
    <t>13.730198987432098, 100.65136400918249</t>
  </si>
  <si>
    <t>13.710527557707767, 100.43776599407524</t>
  </si>
  <si>
    <t>13.759135910480085, 100.5342050355645</t>
  </si>
  <si>
    <t>13.80350554056472, 100.60739049351355</t>
  </si>
  <si>
    <t>13.742640679091139, 100.58563983041536</t>
  </si>
  <si>
    <t>13.696168920426395, 100.40917719959403</t>
  </si>
  <si>
    <t>13.887495712316154, 100.57892209643944</t>
  </si>
  <si>
    <t>13.89509435160269, 100.66047956693004</t>
  </si>
  <si>
    <t>13.799303969900633, 100.68268068334568</t>
  </si>
  <si>
    <t>13.768914169173515, 100.68570992959629</t>
  </si>
  <si>
    <t>13.764163789040015, 100.60572374917237</t>
  </si>
  <si>
    <t>13.859980708225791, 100.70418943555298</t>
  </si>
  <si>
    <t>13.68116344979929, 100.5920689526488</t>
  </si>
  <si>
    <t>13.773012727713503, 100.35312191434879</t>
  </si>
  <si>
    <t>13.611530107310376, 100.50873517093675</t>
  </si>
  <si>
    <t>13.633938296697691, 100.36887942354102</t>
  </si>
  <si>
    <t>14.003795734800713, 99.55000973701178</t>
  </si>
  <si>
    <t>14.11564124503416, 99.14469703566327</t>
  </si>
  <si>
    <t>14.324989914458358, 99.51430720635362</t>
  </si>
  <si>
    <t>14.600381506252667, 99.11449091421855</t>
  </si>
  <si>
    <t>13.920557686264456, 99.76530037113845</t>
  </si>
  <si>
    <t>13.96666478251198, 99.63850500672433</t>
  </si>
  <si>
    <t>14.74586233676686, 98.62519124904604</t>
  </si>
  <si>
    <t>15.15555421320178, 98.45339575352486</t>
  </si>
  <si>
    <t>14.130277498277337, 99.69897496298135</t>
  </si>
  <si>
    <t>14.596646077275613, 99.77461389997363</t>
  </si>
  <si>
    <t>13.853501976975771, 99.41053332325063</t>
  </si>
  <si>
    <t>14.612627379278791, 99.45079308928413</t>
  </si>
  <si>
    <t>14.327164764908714, 99.6667077137334</t>
  </si>
  <si>
    <t>16.53714036195696, 104.0545278621071</t>
  </si>
  <si>
    <t>16.698949685282944, 104.09026521424326</t>
  </si>
  <si>
    <t>16.401941863490826, 103.37315002802606</t>
  </si>
  <si>
    <t>16.590242004514444, 103.23547700580501</t>
  </si>
  <si>
    <t>16.711980737828213, 103.5199535355484</t>
  </si>
  <si>
    <t>16.922153839276657, 103.6314086508996</t>
  </si>
  <si>
    <t>16.939970568332946, 103.24449189152752</t>
  </si>
  <si>
    <t>16.65582733202319, 103.29400183056623</t>
  </si>
  <si>
    <t>16.704395194461927, 103.74976191199094</t>
  </si>
  <si>
    <t>16.6459444811615, 103.90872893555462</t>
  </si>
  <si>
    <t>16.863178029688243, 103.5372491999296</t>
  </si>
  <si>
    <t>16.77903033897658, 104.03322205974554</t>
  </si>
  <si>
    <t>16.45660449638548, 103.69480293146961</t>
  </si>
  <si>
    <t>16.260472708966073, 103.45805075484499</t>
  </si>
  <si>
    <t>16.442973154963248, 103.53416210672601</t>
  </si>
  <si>
    <t>16.575307366323827, 103.78671824430373</t>
  </si>
  <si>
    <t>16.33872396029222, 103.57524274678777</t>
  </si>
  <si>
    <t>16.26654001435999, 103.7404735429607</t>
  </si>
  <si>
    <t>16.48523075200554, 99.52500076523968</t>
  </si>
  <si>
    <t>16.472510066814085, 99.8966488979254</t>
  </si>
  <si>
    <t>16.20374705394309, 99.32089897788117</t>
  </si>
  <si>
    <t>16.06186131900579, 99.86015417501454</t>
  </si>
  <si>
    <t>16.21648174147064, 99.71933967721397</t>
  </si>
  <si>
    <t>16.664907571895444, 99.58837658041672</t>
  </si>
  <si>
    <t>16.600780727548756, 99.849079115929</t>
  </si>
  <si>
    <t>16.312338316651278, 99.8309265507412</t>
  </si>
  <si>
    <t>16.09638001749571, 99.49017304034966</t>
  </si>
  <si>
    <t>16.18860980258306, 99.97757186706309</t>
  </si>
  <si>
    <t>16.633418729016476, 99.3499055313749</t>
  </si>
  <si>
    <t>16.43865994428428, 102.83921294592125</t>
  </si>
  <si>
    <t>16.45312386572681, 102.63834976439526</t>
  </si>
  <si>
    <t>16.32399151690055, 102.64852405130186</t>
  </si>
  <si>
    <t>16.4932176199975, 102.4332543444999</t>
  </si>
  <si>
    <t>16.54427809999829, 102.09954100671577</t>
  </si>
  <si>
    <t>16.800011913377805, 102.18789294967566</t>
  </si>
  <si>
    <t>16.70183253011191, 102.85649793157243</t>
  </si>
  <si>
    <t>16.752896947921656, 102.63291168143336</t>
  </si>
  <si>
    <t>16.706322461992897, 103.07884237788147</t>
  </si>
  <si>
    <t>16.059736841424005, 102.73104906883604</t>
  </si>
  <si>
    <t>15.871565620926086, 102.90552539308143</t>
  </si>
  <si>
    <t>15.815968916717734, 102.59877526133549</t>
  </si>
  <si>
    <t>15.959653457639075, 102.5478166644033</t>
  </si>
  <si>
    <t>15.803674638347102, 102.41590700672275</t>
  </si>
  <si>
    <t>15.73348514401534, 102.79543380672582</t>
  </si>
  <si>
    <t>16.654477653118366, 102.37692255372478</t>
  </si>
  <si>
    <t>16.12678294666457, 102.54222999322624</t>
  </si>
  <si>
    <t>16.088352774389534, 102.62183873874265</t>
  </si>
  <si>
    <t>16.859295556584645, 102.86079776578924</t>
  </si>
  <si>
    <t>16.64516811889137, 101.903915706719</t>
  </si>
  <si>
    <t>16.542908857626646, 103.07983763555258</t>
  </si>
  <si>
    <t>16.083872382233945, 102.39893953554682</t>
  </si>
  <si>
    <t>16.800912442494674, 102.34132328247428</t>
  </si>
  <si>
    <t>16.202394351339397, 102.75057286439291</t>
  </si>
  <si>
    <t>15.973802109664463, 102.66907723794296</t>
  </si>
  <si>
    <t>16.68210830856427, 102.2936593903998</t>
  </si>
  <si>
    <t>13.008427731735095, 101.90557365089711</t>
  </si>
  <si>
    <t>12.770403782491881, 101.85476473178987</t>
  </si>
  <si>
    <t>12.804373665985485, 102.11488205430912</t>
  </si>
  <si>
    <t>12.610554449205216, 102.10463859472078</t>
  </si>
  <si>
    <t>12.610575616960881, 102.10458192926251</t>
  </si>
  <si>
    <t>12.45481960917899, 102.22137985198864</t>
  </si>
  <si>
    <t>12.905957309805649, 102.26272392501556</t>
  </si>
  <si>
    <t>12.685556757893737, 102.1967383558936</t>
  </si>
  <si>
    <t>12.481590162365078, 102.07366969293147</t>
  </si>
  <si>
    <t>13.137206782969503, 102.21870096114098</t>
  </si>
  <si>
    <t>13.68864558771947, 101.07080148283227</t>
  </si>
  <si>
    <t>13.728021178696535, 101.20797434720093</t>
  </si>
  <si>
    <t>13.847417207015644, 101.05336953775803</t>
  </si>
  <si>
    <t>13.542791806827136, 100.99396213556518</t>
  </si>
  <si>
    <t>13.599799907219216, 101.07850637481063</t>
  </si>
  <si>
    <t>13.744491372971442, 101.34660803554905</t>
  </si>
  <si>
    <t>13.782018355046386, 101.28146903933485</t>
  </si>
  <si>
    <t>13.658296503917612, 101.4388328167952</t>
  </si>
  <si>
    <t>13.584513986185764, 101.28413922975338</t>
  </si>
  <si>
    <t>13.544069876589958, 101.64860050455898</t>
  </si>
  <si>
    <t>13.791290841456012, 101.16284193538264</t>
  </si>
  <si>
    <t>13.361868622789313, 100.97985053612275</t>
  </si>
  <si>
    <t>13.31143893659305, 101.11220636748156</t>
  </si>
  <si>
    <t>13.156292129128829, 101.36600424229827</t>
  </si>
  <si>
    <t>12.976830087112038, 100.91382634314554</t>
  </si>
  <si>
    <t>13.470700820237557, 101.09681915894343</t>
  </si>
  <si>
    <t>13.45218579852603, 101.17735879334313</t>
  </si>
  <si>
    <t>13.174465471582042, 100.93087411341172</t>
  </si>
  <si>
    <t>13.163655129103061, 100.80801383369268</t>
  </si>
  <si>
    <t>12.662951960377892, 100.9056031031669</t>
  </si>
  <si>
    <t>13.279393753120061, 101.43949353555276</t>
  </si>
  <si>
    <t>13.417378017992023, 101.33445367788929</t>
  </si>
  <si>
    <t>15.047257229075646, 100.16174672812167</t>
  </si>
  <si>
    <t>14.98112873581745, 100.01477595274008</t>
  </si>
  <si>
    <t>15.276835726290395, 99.86664692758198</t>
  </si>
  <si>
    <t>14.962278914964896, 99.9117169296217</t>
  </si>
  <si>
    <t>15.185476927142602, 100.12382635033302</t>
  </si>
  <si>
    <t>15.3094800665875, 100.08378510604118</t>
  </si>
  <si>
    <t>15.255265096570072, 100.03802771669226</t>
  </si>
  <si>
    <t>15.137619461100124, 100.24287642162429</t>
  </si>
  <si>
    <t>15.809781485736533, 102.02033377050536</t>
  </si>
  <si>
    <t>15.778334283794903, 101.90702222170779</t>
  </si>
  <si>
    <t>15.931555834516104, 102.28118371823965</t>
  </si>
  <si>
    <t>16.28032577618898, 101.9539288749888</t>
  </si>
  <si>
    <t>16.081613966033075, 101.80247674534563</t>
  </si>
  <si>
    <t>15.565579475600195, 101.84535767491671</t>
  </si>
  <si>
    <t>15.500152458978487, 101.68631497804733</t>
  </si>
  <si>
    <t>15.748656363036124, 101.75927734904135</t>
  </si>
  <si>
    <t>15.392981627997282, 101.45110670671998</t>
  </si>
  <si>
    <t>16.377153931610064, 102.12867721901824</t>
  </si>
  <si>
    <t>16.405160589678573, 102.34207585458132</t>
  </si>
  <si>
    <t>15.904564344320002, 101.42148730056888</t>
  </si>
  <si>
    <t>16.108462946192542, 102.25806906439708</t>
  </si>
  <si>
    <t>16.613829550390115, 101.91972859577797</t>
  </si>
  <si>
    <t>15.564056941046013, 102.00183410922186</t>
  </si>
  <si>
    <t>15.64192889723741, 101.62955192880756</t>
  </si>
  <si>
    <t>10.49278495852351, 99.1791514535479</t>
  </si>
  <si>
    <t>10.664579833437434, 99.17275758530238</t>
  </si>
  <si>
    <t>10.709364824987972, 99.31867741426404</t>
  </si>
  <si>
    <t>9.945492991040487, 99.07862651437848</t>
  </si>
  <si>
    <t>9.767947192720776, 99.09218259020514</t>
  </si>
  <si>
    <t>9.790839295976426, 98.77698127788618</t>
  </si>
  <si>
    <t>10.253025578743973, 99.09440123555734</t>
  </si>
  <si>
    <t>10.110545375300745, 99.0825397420601</t>
  </si>
  <si>
    <t>19.928877915878015, 99.86442720672781</t>
  </si>
  <si>
    <t>19.88335202818794, 99.93288996540733</t>
  </si>
  <si>
    <t>20.260989184177557, 100.4060912842285</t>
  </si>
  <si>
    <t>19.685431449083147, 100.19367620671237</t>
  </si>
  <si>
    <t>19.55388342175084, 99.74041952021147</t>
  </si>
  <si>
    <t>19.50411610318775, 99.99212081808497</t>
  </si>
  <si>
    <t>20.146308612150637, 99.85253584216245</t>
  </si>
  <si>
    <t>20.274858730728187, 100.08778524729105</t>
  </si>
  <si>
    <t>20.428128463201652, 99.88318434198627</t>
  </si>
  <si>
    <t>19.65649836268194, 99.5423820760323</t>
  </si>
  <si>
    <t>19.34763860653743, 99.50770232679372</t>
  </si>
  <si>
    <t>19.849130946368557, 100.15353724079425</t>
  </si>
  <si>
    <t>20.112263535876888, 100.51350615149562</t>
  </si>
  <si>
    <t>19.833640372292113, 100.25870048792169</t>
  </si>
  <si>
    <t>20.266901132295565, 99.80111893982065</t>
  </si>
  <si>
    <t>20.118402963408027, 100.09920051397727</t>
  </si>
  <si>
    <t>19.790045626090436, 99.69957960563622</t>
  </si>
  <si>
    <t>20.012794066244027, 100.05668916743959</t>
  </si>
  <si>
    <t>20.031090240362236, 99.28698414229575</t>
  </si>
  <si>
    <t>19.36566883370072, 99.20222477349878</t>
  </si>
  <si>
    <t>18.628535259578282, 98.89572036880732</t>
  </si>
  <si>
    <t>18.738766455521713, 99.15674537113317</t>
  </si>
  <si>
    <t>18.84864061622723, 99.04506003555053</t>
  </si>
  <si>
    <t>18.686729214832106, 98.91896918042747</t>
  </si>
  <si>
    <t>18.68672788193913, 98.9189872504858</t>
  </si>
  <si>
    <t>17.953534811966865, 98.68489671721564</t>
  </si>
  <si>
    <t>17.800841937325014, 98.35797247820933</t>
  </si>
  <si>
    <t>18.713413605338868, 99.03649192136429</t>
  </si>
  <si>
    <t>19.561368738463724, 98.63729652535777</t>
  </si>
  <si>
    <t>19.732181241756003, 99.14013056993265</t>
  </si>
  <si>
    <t>18.612474016135437, 98.77494273556366</t>
  </si>
  <si>
    <t>18.77628902413593, 99.24802801012042</t>
  </si>
  <si>
    <t>18.474444467811438, 98.78357020460594</t>
  </si>
  <si>
    <t>19.046440826719586, 98.28568649224431</t>
  </si>
  <si>
    <t>18.836231071317634, 98.97209817064035</t>
  </si>
  <si>
    <t>18.416829409224494, 98.67599285703537</t>
  </si>
  <si>
    <t>18.498981117858314, 98.36211457629919</t>
  </si>
  <si>
    <t>19.366154403743554, 98.96396157406592</t>
  </si>
  <si>
    <t>18.870856879484304, 99.13637957986424</t>
  </si>
  <si>
    <t>19.122009242931313, 98.94345536391373</t>
  </si>
  <si>
    <t>18.91408686908599, 98.94488836085308</t>
  </si>
  <si>
    <t>18.848449679085356, 98.7320689434859</t>
  </si>
  <si>
    <t>19.918852950445917, 99.21336302150506</t>
  </si>
  <si>
    <t>7.557945554933796, 99.60976134250785</t>
  </si>
  <si>
    <t>7.405185220762826, 99.5150265342072</t>
  </si>
  <si>
    <t>7.385835989027286, 99.66718796190857</t>
  </si>
  <si>
    <t>7.172320144869202, 99.68580777113645</t>
  </si>
  <si>
    <t>7.5710292124824745, 99.34527963341323</t>
  </si>
  <si>
    <t>7.788867254574253, 99.63461786452095</t>
  </si>
  <si>
    <t>7.73592099861079, 99.39294563069903</t>
  </si>
  <si>
    <t>7.561650899992816, 99.69495845950368</t>
  </si>
  <si>
    <t>7.97471975015444, 99.63321143554873</t>
  </si>
  <si>
    <t>7.239887245254499, 99.57671815029327</t>
  </si>
  <si>
    <t>12.231515364358405, 102.51253348942005</t>
  </si>
  <si>
    <t>11.776373172587878, 102.88591004419692</t>
  </si>
  <si>
    <t>12.35374614063274, 102.43505306416631</t>
  </si>
  <si>
    <t>12.579459804537088, 102.52507410436485</t>
  </si>
  <si>
    <t>12.171998612345531, 102.39439760671348</t>
  </si>
  <si>
    <t>11.658592993775894, 102.54192836002194</t>
  </si>
  <si>
    <t>12.103680098576262, 102.35195917390685</t>
  </si>
  <si>
    <t>16.881436164528385, 99.12366399357884</t>
  </si>
  <si>
    <t>17.043440656909368, 99.07903278233451</t>
  </si>
  <si>
    <t>17.224910985233706, 99.05515902304545</t>
  </si>
  <si>
    <t>16.982998043672637, 98.51684787033922</t>
  </si>
  <si>
    <t>17.226916377530127, 98.22577568792933</t>
  </si>
  <si>
    <t>16.71302142563281, 98.57470404047821</t>
  </si>
  <si>
    <t>16.38483019889791, 98.69024308992503</t>
  </si>
  <si>
    <t>16.016322221590247, 98.86271227062278</t>
  </si>
  <si>
    <t>16.70420623704615, 99.24297244920523</t>
  </si>
  <si>
    <t>14.266742994854003, 101.06138663555059</t>
  </si>
  <si>
    <t>14.121524750638113, 101.00363956152218</t>
  </si>
  <si>
    <t>14.203698232978633, 101.21726173137662</t>
  </si>
  <si>
    <t>14.163219546667214, 101.26831869669847</t>
  </si>
  <si>
    <t>13.819727627382651, 100.06588514221272</t>
  </si>
  <si>
    <t>13.983890554329648, 99.99387198464478</t>
  </si>
  <si>
    <t>13.80109168210314, 100.18764080393815</t>
  </si>
  <si>
    <t>13.960498966963947, 100.08122306256008</t>
  </si>
  <si>
    <t>14.02154983765322, 100.1654586176418</t>
  </si>
  <si>
    <t>13.724188966809752, 100.21666095289999</t>
  </si>
  <si>
    <t>13.802071478437664, 100.32148652876627</t>
  </si>
  <si>
    <t>17.367222906015055, 104.76078973161205</t>
  </si>
  <si>
    <t>17.180583551577215, 104.52613087649155</t>
  </si>
  <si>
    <t>17.556860610089167, 104.6123793653115</t>
  </si>
  <si>
    <t>17.968144555063233, 104.21578831919057</t>
  </si>
  <si>
    <t>16.936349017356804, 104.70955754789712</t>
  </si>
  <si>
    <t>17.056293467897245, 104.67976170119317</t>
  </si>
  <si>
    <t>16.946530733342982, 104.5008062082828</t>
  </si>
  <si>
    <t>17.627133271243146, 104.25034585897859</t>
  </si>
  <si>
    <t>17.489266353683053, 104.10140805868639</t>
  </si>
  <si>
    <t>17.45602123472888, 104.46880368097156</t>
  </si>
  <si>
    <t>17.785315108301166, 104.09060878693529</t>
  </si>
  <si>
    <t>17.06389930674837, 104.45394551340593</t>
  </si>
  <si>
    <t>14.971228405899632, 102.099628010185</t>
  </si>
  <si>
    <t>14.52390967043978, 102.24853902180367</t>
  </si>
  <si>
    <t>14.719545360712553, 102.02130137489515</t>
  </si>
  <si>
    <t>15.220618762917432, 102.48596774565601</t>
  </si>
  <si>
    <t>14.99718945643116, 102.6389302594888</t>
  </si>
  <si>
    <t>15.34884987306683, 102.74185641344015</t>
  </si>
  <si>
    <t>14.899045823432228, 101.82063985328404</t>
  </si>
  <si>
    <t>14.426223869933798, 102.46043957155013</t>
  </si>
  <si>
    <t>15.441314691151108, 102.32843171775136</t>
  </si>
  <si>
    <t>15.608250083118717, 102.13039567984488</t>
  </si>
  <si>
    <t>15.013324631561188, 102.41327451834506</t>
  </si>
  <si>
    <t>14.732322601124181, 102.16332414624897</t>
  </si>
  <si>
    <t>15.209744629173333, 101.76586537534926</t>
  </si>
  <si>
    <t>15.198471308296387, 102.06994152925257</t>
  </si>
  <si>
    <t>15.179841961641118, 102.25704674353233</t>
  </si>
  <si>
    <t>15.32955593210956, 102.17087444899202</t>
  </si>
  <si>
    <t>15.583278140308066, 102.42301413621016</t>
  </si>
  <si>
    <t>15.533534341061342, 102.72268223420694</t>
  </si>
  <si>
    <t>14.960763460121939, 101.94759818797199</t>
  </si>
  <si>
    <t>14.89247411588234, 101.7231906177229</t>
  </si>
  <si>
    <t>14.712405147995034, 101.42187077858492</t>
  </si>
  <si>
    <t>14.739520711470385, 102.36647166497508</t>
  </si>
  <si>
    <t>15.749726658859126, 102.25470691342542</t>
  </si>
  <si>
    <t>15.410941249372447, 102.54035411044293</t>
  </si>
  <si>
    <t>14.41783695411292, 101.8502801247863</t>
  </si>
  <si>
    <t>15.309458096169333, 101.55104432847098</t>
  </si>
  <si>
    <t>15.423823028908517, 102.90082216279563</t>
  </si>
  <si>
    <t>15.306661630221356, 101.98164298962551</t>
  </si>
  <si>
    <t>15.352848289124891, 102.91746264226322</t>
  </si>
  <si>
    <t>15.662575308618592, 102.5268718041768</t>
  </si>
  <si>
    <t>15.542395733134894, 102.56597760866443</t>
  </si>
  <si>
    <t>15.004871756303812, 102.27193723853549</t>
  </si>
  <si>
    <t>8.481024740283933, 99.9673099710435</t>
  </si>
  <si>
    <t>8.52272417970887, 99.82332047158343</t>
  </si>
  <si>
    <t>8.370936099989324, 99.80549801336961</t>
  </si>
  <si>
    <t>8.426025663023358, 99.50463461428963</t>
  </si>
  <si>
    <t>8.560965029874772, 99.60749397376195</t>
  </si>
  <si>
    <t>8.16903016834393, 100.14481921252589</t>
  </si>
  <si>
    <t>7.995446836792531, 99.98922264409512</t>
  </si>
  <si>
    <t>8.667373907414198, 99.93087658090873</t>
  </si>
  <si>
    <t>8.16468885020509, 99.68074385756461</t>
  </si>
  <si>
    <t>8.261958291241308, 99.59457912872797</t>
  </si>
  <si>
    <t>8.296282458581812, 99.37433633547002</t>
  </si>
  <si>
    <t>8.357998492730513, 100.20524184272558</t>
  </si>
  <si>
    <t>8.179504387666052, 99.85486142336708</t>
  </si>
  <si>
    <t>8.963694123392498, 99.89640699710854</t>
  </si>
  <si>
    <t>9.204822757825392, 99.86113910401666</t>
  </si>
  <si>
    <t>8.04056665185287, 100.27591351341012</t>
  </si>
  <si>
    <t>8.026895286552822, 99.47303057932902</t>
  </si>
  <si>
    <t>8.421001612836795, 99.39525830572826</t>
  </si>
  <si>
    <t>8.075752911208234, 99.86955253550205</t>
  </si>
  <si>
    <t>8.33831133297712, 99.90114160536345</t>
  </si>
  <si>
    <t>8.719469844662799, 99.75171373652229</t>
  </si>
  <si>
    <t>8.37415459276495, 99.56782899805242</t>
  </si>
  <si>
    <t>8.17707587034646, 100.0357981268808</t>
  </si>
  <si>
    <t>15.704878002574434, 100.13757625724145</t>
  </si>
  <si>
    <t>15.556775896302835, 100.07350674619768</t>
  </si>
  <si>
    <t>15.88093264031979, 100.3025423710623</t>
  </si>
  <si>
    <t>15.864911419749719, 100.58611369991777</t>
  </si>
  <si>
    <t>15.935989908684821, 99.9822011298804</t>
  </si>
  <si>
    <t>15.850371160436232, 100.07861076424328</t>
  </si>
  <si>
    <t>15.263042026399784, 100.34358701935163</t>
  </si>
  <si>
    <t>15.640612902633947, 100.4828345134184</t>
  </si>
  <si>
    <t>15.597506909161144, 100.65805688593686</t>
  </si>
  <si>
    <t>15.48720933034607, 100.13988469989955</t>
  </si>
  <si>
    <t>15.75180534437498, 99.78943206750023</t>
  </si>
  <si>
    <t>15.348270684693825, 100.49612354960178</t>
  </si>
  <si>
    <t>15.781069413176025, 99.5190651624748</t>
  </si>
  <si>
    <t>15.657631742526522, 99.46917245754109</t>
  </si>
  <si>
    <t>15.631666184643098, 99.5527967722136</t>
  </si>
  <si>
    <t>13.862418250350489, 100.51339381164291</t>
  </si>
  <si>
    <t>13.805217620471957, 100.47279952905474</t>
  </si>
  <si>
    <t>13.876456787584264, 100.40383102346901</t>
  </si>
  <si>
    <t>13.96850231791555, 100.40548602927471</t>
  </si>
  <si>
    <t>13.978765221040495, 100.31363628435317</t>
  </si>
  <si>
    <t>13.912550629491674, 100.498227776962</t>
  </si>
  <si>
    <t>6.403024176333826, 101.70652044770654</t>
  </si>
  <si>
    <t>6.296453354728177, 101.72875967053677</t>
  </si>
  <si>
    <t>6.394700015504791, 101.5183294012002</t>
  </si>
  <si>
    <t>6.23024183642094, 101.49960812214174</t>
  </si>
  <si>
    <t>5.928195180404217, 101.88354470752056</t>
  </si>
  <si>
    <t>5.939935389318846, 101.77135030993496</t>
  </si>
  <si>
    <t>6.029325504214691, 101.96628960660931</t>
  </si>
  <si>
    <t>6.08524720171948, 101.87996295696237</t>
  </si>
  <si>
    <t>6.09898933150209, 101.69326743563278</t>
  </si>
  <si>
    <t>6.4251753863204, 101.82351543167016</t>
  </si>
  <si>
    <t>6.25905284893509, 102.05513875985723</t>
  </si>
  <si>
    <t>6.517122419676882, 101.65211882155317</t>
  </si>
  <si>
    <t>6.225381810463167, 101.81145734533712</t>
  </si>
  <si>
    <t>18.79365572157103, 100.72946528458644</t>
  </si>
  <si>
    <t>18.706155394749207, 101.00623701339079</t>
  </si>
  <si>
    <t>18.851352840242512, 100.43841179344126</t>
  </si>
  <si>
    <t>18.32573695384334, 100.71462036239079</t>
  </si>
  <si>
    <t>19.17409686246692, 100.91664580724805</t>
  </si>
  <si>
    <t>19.12171443155322, 100.81078864225798</t>
  </si>
  <si>
    <t>18.598102847130576, 100.74010068455179</t>
  </si>
  <si>
    <t>19.387154221650547, 100.8758261710664</t>
  </si>
  <si>
    <t>19.292721463148727, 100.86148059991778</t>
  </si>
  <si>
    <t>18.189258444530868, 100.65874365963677</t>
  </si>
  <si>
    <t>18.913226409200995, 100.94056235199048</t>
  </si>
  <si>
    <t>19.148793675637293, 101.15766734357996</t>
  </si>
  <si>
    <t>19.35964029814963, 100.70050524396416</t>
  </si>
  <si>
    <t>18.742657274348375, 100.79918755669127</t>
  </si>
  <si>
    <t>19.580148319067117, 101.08157278276337</t>
  </si>
  <si>
    <t>18.031371200939898, 103.70894657106756</t>
  </si>
  <si>
    <t>18.07762360003581, 103.44301306171063</t>
  </si>
  <si>
    <t>17.928323185596295, 103.95329379751395</t>
  </si>
  <si>
    <t>18.298091920478623, 103.30538042685967</t>
  </si>
  <si>
    <t>17.967108099281273, 104.04440461617925</t>
  </si>
  <si>
    <t>18.17731966870667, 103.75009884544414</t>
  </si>
  <si>
    <t>18.302004631881324, 103.97406841246712</t>
  </si>
  <si>
    <t>18.358165680264044, 103.65291523513594</t>
  </si>
  <si>
    <t>14.628659876099178, 102.79321857378257</t>
  </si>
  <si>
    <t>14.421212975910498, 103.09915608932359</t>
  </si>
  <si>
    <t>15.548980627169799, 103.02459955270251</t>
  </si>
  <si>
    <t>15.02545256706907, 102.8386904557498</t>
  </si>
  <si>
    <t>15.297501008041099, 103.29173801391225</t>
  </si>
  <si>
    <t>14.850283149514205, 102.68788452752054</t>
  </si>
  <si>
    <t>14.994052714448165, 103.10437310377709</t>
  </si>
  <si>
    <t>15.271392074996575, 103.0014794710881</t>
  </si>
  <si>
    <t>14.922685516480243, 103.30181131750489</t>
  </si>
  <si>
    <t>14.687971500830006, 102.533782981046</t>
  </si>
  <si>
    <t>14.412240875934273, 102.85953186245163</t>
  </si>
  <si>
    <t>14.605996219998676, 103.12109208922702</t>
  </si>
  <si>
    <t>14.438433364901735, 102.7255577287262</t>
  </si>
  <si>
    <t>15.644524040195703, 102.95149694224031</t>
  </si>
  <si>
    <t>14.729983174412647, 103.16718820490551</t>
  </si>
  <si>
    <t>14.960547929416942, 103.1889396518237</t>
  </si>
  <si>
    <t>14.57772631782746, 102.59897443646797</t>
  </si>
  <si>
    <t>14.78829249773925, 102.8424022553973</t>
  </si>
  <si>
    <t>15.57259421418616, 102.8329059046784</t>
  </si>
  <si>
    <t>14.315894590935404, 102.74357430277833</t>
  </si>
  <si>
    <t>15.107346939980383, 103.17465388810741</t>
  </si>
  <si>
    <t>15.30998728117148, 103.12326374152275</t>
  </si>
  <si>
    <t>14.560683069376525, 102.9269975484152</t>
  </si>
  <si>
    <t>14.134995139649039, 100.82426094898689</t>
  </si>
  <si>
    <t>14.01971346102307, 100.53464238203622</t>
  </si>
  <si>
    <t>14.064875279366609, 100.6455153486471</t>
  </si>
  <si>
    <t>14.016439495285093, 100.72426654220803</t>
  </si>
  <si>
    <t>14.037061774571752, 100.40464795662594</t>
  </si>
  <si>
    <t>13.93253620994905, 100.74966985778853</t>
  </si>
  <si>
    <t>14.065316444683049, 100.52270099085227</t>
  </si>
  <si>
    <t>12.53016327675835, 99.88062707683788</t>
  </si>
  <si>
    <t>11.80864959896158, 99.79660431782004</t>
  </si>
  <si>
    <t>12.082885433065185, 99.85457249852296</t>
  </si>
  <si>
    <t>11.499527287530256, 99.62216811354473</t>
  </si>
  <si>
    <t>11.214266942466557, 99.51184501268101</t>
  </si>
  <si>
    <t>11.075116029043603, 99.44134943377586</t>
  </si>
  <si>
    <t>12.394335830340538, 99.91629950368416</t>
  </si>
  <si>
    <t>12.270695206521596, 99.87196316409143</t>
  </si>
  <si>
    <t>13.994850020454287, 101.22125359274938</t>
  </si>
  <si>
    <t>14.064571037712751, 101.51512456337616</t>
  </si>
  <si>
    <t>13.966532847062101, 101.5129330872785</t>
  </si>
  <si>
    <t>14.050683078756357, 101.36639528579911</t>
  </si>
  <si>
    <t>13.946196280585234, 101.71261292524717</t>
  </si>
  <si>
    <t>14.10966022359922, 101.78501332607684</t>
  </si>
  <si>
    <t>13.882578512106164, 101.40695680073614</t>
  </si>
  <si>
    <t>6.868793050636623, 101.25021229685827</t>
  </si>
  <si>
    <t>6.729931167128322, 101.09619798863478</t>
  </si>
  <si>
    <t>6.844308616338846, 101.17870365132319</t>
  </si>
  <si>
    <t>6.8602961818262616, 101.49094233626874</t>
  </si>
  <si>
    <t>6.718668068409561, 101.41007690222412</t>
  </si>
  <si>
    <t>6.616380093204992, 101.42552079745933</t>
  </si>
  <si>
    <t>6.701367251887247, 101.61744370721573</t>
  </si>
  <si>
    <t>6.610121891012221, 101.66719527642951</t>
  </si>
  <si>
    <t>6.866137306657821, 101.36927591239383</t>
  </si>
  <si>
    <t>6.760078605247956, 101.29370299503489</t>
  </si>
  <si>
    <t>6.559395270911327, 101.53452627891039</t>
  </si>
  <si>
    <t>6.660882990969411, 101.23980036631839</t>
  </si>
  <si>
    <t>14.46266411077231, 100.54478332523455</t>
  </si>
  <si>
    <t>14.45879385399784, 100.36915966940283</t>
  </si>
  <si>
    <t>14.449217685669334, 100.72849577920667</t>
  </si>
  <si>
    <t>14.16532534383839, 100.3081781868699</t>
  </si>
  <si>
    <t>14.226740594621697, 100.71562321871535</t>
  </si>
  <si>
    <t>14.327310187841919, 100.40447261339665</t>
  </si>
  <si>
    <t>14.319422074562294, 100.30019212120297</t>
  </si>
  <si>
    <t>14.352179711620067, 100.57660589089572</t>
  </si>
  <si>
    <t>14.551552907105012, 100.72789148609174</t>
  </si>
  <si>
    <t>14.464127084761909, 100.60590525036477</t>
  </si>
  <si>
    <t>14.212852869977414, 100.4982536483068</t>
  </si>
  <si>
    <t>14.373954355696018, 100.48584195780442</t>
  </si>
  <si>
    <t>14.215326798036179, 100.57784099344559</t>
  </si>
  <si>
    <t>14.332250120701126, 100.6628484275332</t>
  </si>
  <si>
    <t>14.53435782313567, 100.52725873570465</t>
  </si>
  <si>
    <t>14.647894932452958, 100.5824401170015</t>
  </si>
  <si>
    <t>19.191813280135236, 99.87854495081588</t>
  </si>
  <si>
    <t>19.337014461158436, 100.13481859747452</t>
  </si>
  <si>
    <t>19.52416442820474, 100.30154108108269</t>
  </si>
  <si>
    <t>18.886572700773016, 100.30381278275759</t>
  </si>
  <si>
    <t>19.1623506964588, 99.99341333650837</t>
  </si>
  <si>
    <t>19.14915793575853, 100.27501917383458</t>
  </si>
  <si>
    <t>19.3762921519297, 99.78768639031982</t>
  </si>
  <si>
    <t>19.599018115296875, 100.32418028338196</t>
  </si>
  <si>
    <t>19.599031243119985, 100.32418366139827</t>
  </si>
  <si>
    <t>8.111057441885057, 98.5907219782417</t>
  </si>
  <si>
    <t>8.439932144896245, 98.5182664296766</t>
  </si>
  <si>
    <t>8.697187325121748, 98.40909722965183</t>
  </si>
  <si>
    <t>8.392065768415863, 98.45181648442235</t>
  </si>
  <si>
    <t>8.869583878805376, 98.34331832466698</t>
  </si>
  <si>
    <t>9.193874498096784, 98.414956865484</t>
  </si>
  <si>
    <t>8.516109668209808, 98.63980882580059</t>
  </si>
  <si>
    <t>8.399343280685029, 98.26087190576524</t>
  </si>
  <si>
    <t>7.735246746910693, 100.01023238044866</t>
  </si>
  <si>
    <t>7.3395242385908634, 100.11114544224212</t>
  </si>
  <si>
    <t>7.619160126428291, 100.07297209887872</t>
  </si>
  <si>
    <t>7.402979141249867, 99.94982752045227</t>
  </si>
  <si>
    <t>7.460980642985884, 100.1339323134254</t>
  </si>
  <si>
    <t>7.342260211944945, 100.31725301557935</t>
  </si>
  <si>
    <t>7.719301022696043, 99.88258138341722</t>
  </si>
  <si>
    <t>7.269760451004929, 100.1703598583859</t>
  </si>
  <si>
    <t>7.429570696891464, 100.17796129991953</t>
  </si>
  <si>
    <t>7.840228163274621, 99.91774879179803</t>
  </si>
  <si>
    <t>7.569875575960848, 99.94330406532671</t>
  </si>
  <si>
    <t>16.43874285901666, 100.35031469957447</t>
  </si>
  <si>
    <t>16.388637364758306, 100.53802262509072</t>
  </si>
  <si>
    <t>16.311102702978978, 100.27481677106879</t>
  </si>
  <si>
    <t>16.214218118427148, 100.42217184493877</t>
  </si>
  <si>
    <t>16.027823046158794, 100.37878866142535</t>
  </si>
  <si>
    <t>16.075000239148494, 100.3032712824341</t>
  </si>
  <si>
    <t>16.509068164973026, 100.20460821966972</t>
  </si>
  <si>
    <t>16.160361519444415, 100.59656397654838</t>
  </si>
  <si>
    <t>16.509641908003804, 100.46921721845177</t>
  </si>
  <si>
    <t>16.172367957847918, 100.12485286359582</t>
  </si>
  <si>
    <t>16.02916096962888, 100.62708748276529</t>
  </si>
  <si>
    <t>16.52427285502723, 100.14449915675334</t>
  </si>
  <si>
    <t>16.824614351809714, 100.25913868271874</t>
  </si>
  <si>
    <t>17.101092720812694, 100.83744341148976</t>
  </si>
  <si>
    <t>17.27673299260133, 100.59897038146956</t>
  </si>
  <si>
    <t>16.758321020299167, 100.11816151633006</t>
  </si>
  <si>
    <t>16.58520707054659, 100.30602737468772</t>
  </si>
  <si>
    <t>17.03340572908533, 100.20204379989752</t>
  </si>
  <si>
    <t>16.980127910651067, 100.33416552067129</t>
  </si>
  <si>
    <t>16.824435349170976, 100.42883392981211</t>
  </si>
  <si>
    <t>16.56844238336112, 100.63554742875303</t>
  </si>
  <si>
    <t>13.111760714851735, 99.94411914392528</t>
  </si>
  <si>
    <t>13.24028727815931, 99.82399575757643</t>
  </si>
  <si>
    <t>13.162971080715227, 99.69715965559988</t>
  </si>
  <si>
    <t>12.973465841217218, 99.88782956761784</t>
  </si>
  <si>
    <t>12.799645764734326, 99.96712508326834</t>
  </si>
  <si>
    <t>13.049419809843338, 99.91889037159483</t>
  </si>
  <si>
    <t>13.200520938727484, 99.98022333813158</t>
  </si>
  <si>
    <t>12.907557150413224, 99.64822294257357</t>
  </si>
  <si>
    <t>16.442986424976475, 101.14918615616064</t>
  </si>
  <si>
    <t>16.18928965771259, 100.85967150897707</t>
  </si>
  <si>
    <t>16.779597196305495, 101.24233532889318</t>
  </si>
  <si>
    <t>16.885714548053542, 101.22939765236038</t>
  </si>
  <si>
    <t>15.65719065461655, 101.1065748699457</t>
  </si>
  <si>
    <t>15.453773070454034, 101.06696715755989</t>
  </si>
  <si>
    <t>15.99014796827965, 101.06239723997905</t>
  </si>
  <si>
    <t>15.796558265430976, 101.00835220872483</t>
  </si>
  <si>
    <t>16.767228463525356, 101.66964358625128</t>
  </si>
  <si>
    <t>16.34129407097575, 100.79352877275375</t>
  </si>
  <si>
    <t>16.633713948394227, 100.99816860381183</t>
  </si>
  <si>
    <t>18.075644998939605, 99.83235357598247</t>
  </si>
  <si>
    <t>18.051985722266064, 100.11161093462314</t>
  </si>
  <si>
    <t>17.97857950880672, 100.05834322739395</t>
  </si>
  <si>
    <t>18.470027732110587, 100.18338953232005</t>
  </si>
  <si>
    <t>17.89474042713648, 99.60390580929902</t>
  </si>
  <si>
    <t>18.26465048783612, 100.18962646798758</t>
  </si>
  <si>
    <t>18.145433958204396, 100.14136421413036</t>
  </si>
  <si>
    <t>18.339747292162567, 100.31737600464848</t>
  </si>
  <si>
    <t>7.889595214091463, 98.38540420419328</t>
  </si>
  <si>
    <t>7.908998463274505, 98.33339289137757</t>
  </si>
  <si>
    <t>8.031570296598234, 98.33397963169399</t>
  </si>
  <si>
    <t>16.184124348151716, 103.30162298457405</t>
  </si>
  <si>
    <t>16.024189384928672, 103.3849613996097</t>
  </si>
  <si>
    <t>16.24860124197507, 103.06699038852534</t>
  </si>
  <si>
    <t>16.322911545218965, 103.29686720030347</t>
  </si>
  <si>
    <t>16.408069642659324, 103.10522049784778</t>
  </si>
  <si>
    <t>16.038506433130422, 103.11891129988126</t>
  </si>
  <si>
    <t>15.799004020596728, 103.03109504222098</t>
  </si>
  <si>
    <t>15.51610904455523, 103.19378024593517</t>
  </si>
  <si>
    <t>15.845860181213908, 103.37950739391252</t>
  </si>
  <si>
    <t>15.713947003192207, 103.22676232687907</t>
  </si>
  <si>
    <t>15.683373307263002, 103.10335854089021</t>
  </si>
  <si>
    <t>16.05096040733491, 102.99380693511797</t>
  </si>
  <si>
    <t>16.53122457940462, 103.17172822393833</t>
  </si>
  <si>
    <t>16.538160701989515, 104.7148482743259</t>
  </si>
  <si>
    <t>16.37188196286953, 104.55066408078014</t>
  </si>
  <si>
    <t>16.316568851629654, 104.92015990672547</t>
  </si>
  <si>
    <t>16.81546272929609, 104.5372612755469</t>
  </si>
  <si>
    <t>16.577188641432066, 104.41940039689571</t>
  </si>
  <si>
    <t>16.727654032393467, 104.73891673556658</t>
  </si>
  <si>
    <t>16.486839007003226, 104.34416108455704</t>
  </si>
  <si>
    <t>18.159121154162964, 97.93295674341013</t>
  </si>
  <si>
    <t>18.38412847710431, 97.93693627543935</t>
  </si>
  <si>
    <t>17.96252431703154, 97.9319738906527</t>
  </si>
  <si>
    <t>19.304085498483655, 97.97732518334385</t>
  </si>
  <si>
    <t>18.83960313105864, 97.95120880670662</t>
  </si>
  <si>
    <t>19.358723923647297, 98.43960116254854</t>
  </si>
  <si>
    <t>19.52259560537127, 98.2463451934709</t>
  </si>
  <si>
    <t>15.794913154358296, 104.14106832552726</t>
  </si>
  <si>
    <t>15.93968687244468, 104.20872463555015</t>
  </si>
  <si>
    <t>16.032819346469893, 104.33856131234234</t>
  </si>
  <si>
    <t>15.652889022443677, 104.30876711506083</t>
  </si>
  <si>
    <t>15.831342138344864, 104.38551034429092</t>
  </si>
  <si>
    <t>15.53247443181377, 104.2424645332117</t>
  </si>
  <si>
    <t>15.367671683610613, 104.35778678102379</t>
  </si>
  <si>
    <t>16.207833891283876, 104.55497247789017</t>
  </si>
  <si>
    <t>16.063198915166573, 104.44727308459937</t>
  </si>
  <si>
    <t>6.541713290045728, 101.28144223792293</t>
  </si>
  <si>
    <t>5.773545811604548, 101.06047043555151</t>
  </si>
  <si>
    <t>6.266145129077294, 101.26512903405224</t>
  </si>
  <si>
    <t>6.1673916787902145, 101.17954088317</t>
  </si>
  <si>
    <t>6.478297292100972, 101.13482060090686</t>
  </si>
  <si>
    <t>6.478622645223379, 101.42429396421007</t>
  </si>
  <si>
    <t>6.4786156951323735, 101.42426639577955</t>
  </si>
  <si>
    <t>6.411091615375598, 101.27335413822671</t>
  </si>
  <si>
    <t>15.84599867178266, 103.55690841337076</t>
  </si>
  <si>
    <t>16.03889254514243, 103.7470986377779</t>
  </si>
  <si>
    <t>15.678136367497688, 104.11013425329737</t>
  </si>
  <si>
    <t>16.300112420097676, 103.97823642797955</t>
  </si>
  <si>
    <t>16.323495716842988, 103.76908616101822</t>
  </si>
  <si>
    <t>16.309821122927644, 104.20302374413552</t>
  </si>
  <si>
    <t>16.03326834421883, 103.93380497788735</t>
  </si>
  <si>
    <t>15.608718733888505, 103.79990232876203</t>
  </si>
  <si>
    <t>16.05317435523184, 103.65466612874908</t>
  </si>
  <si>
    <t>15.656904472659905, 103.57994057146175</t>
  </si>
  <si>
    <t>15.634487435498038, 103.3428291379186</t>
  </si>
  <si>
    <t>15.823462516547979, 103.71761940670434</t>
  </si>
  <si>
    <t>15.488179393486526, 103.99579228391661</t>
  </si>
  <si>
    <t>15.843517403121968, 103.87893829322866</t>
  </si>
  <si>
    <t>16.389204625118527, 104.15730632021696</t>
  </si>
  <si>
    <t>15.998237657024124, 103.48783758024432</t>
  </si>
  <si>
    <t>16.139103413117137, 103.61496143741415</t>
  </si>
  <si>
    <t>16.165718198551943, 103.7518734085599</t>
  </si>
  <si>
    <t>15.610302627831679, 103.9904419768837</t>
  </si>
  <si>
    <t>15.992177588170657, 103.8592100583681</t>
  </si>
  <si>
    <t>9.956734910080268, 98.637617829377</t>
  </si>
  <si>
    <t>10.115360632368942, 98.75043639405371</t>
  </si>
  <si>
    <t>9.585244157474122, 98.59605563404365</t>
  </si>
  <si>
    <t>10.43155916894602, 98.78823680156994</t>
  </si>
  <si>
    <t>9.344676926205201, 98.42945635256092</t>
  </si>
  <si>
    <t>12.668361832867296, 101.27434659867863</t>
  </si>
  <si>
    <t>12.728445397758483, 101.06631315572749</t>
  </si>
  <si>
    <t>12.790919820225183, 101.63416274677145</t>
  </si>
  <si>
    <t>12.934898647401093, 101.52014370128403</t>
  </si>
  <si>
    <t>12.783559149246301, 101.29672366705061</t>
  </si>
  <si>
    <t>12.972255621943123, 101.21566875017254</t>
  </si>
  <si>
    <t>12.975520456732667, 101.68502971616918</t>
  </si>
  <si>
    <t>12.831494252260589, 101.20804154221683</t>
  </si>
  <si>
    <t>13.528886542456357, 99.81263174591012</t>
  </si>
  <si>
    <t>13.619573438978804, 99.59172135338545</t>
  </si>
  <si>
    <t>13.544095449877622, 99.33982087555444</t>
  </si>
  <si>
    <t>13.51770349443403, 99.95449517788472</t>
  </si>
  <si>
    <t>13.814028362636568, 99.87116905534454</t>
  </si>
  <si>
    <t>13.691259457587947, 99.93044926732354</t>
  </si>
  <si>
    <t>13.692433198288121, 99.85348641622289</t>
  </si>
  <si>
    <t>13.367839262252865, 99.8305554604128</t>
  </si>
  <si>
    <t>13.453791719593506, 99.88686914133345</t>
  </si>
  <si>
    <t>13.43044491059529, 99.40965598968013</t>
  </si>
  <si>
    <t>14.798048532112917, 100.65370251528194</t>
  </si>
  <si>
    <t>14.855887278353102, 100.99001063975106</t>
  </si>
  <si>
    <t>15.069737349652645, 100.72378692820001</t>
  </si>
  <si>
    <t>15.205814444563261, 101.13706962315189</t>
  </si>
  <si>
    <t>14.815622207806259, 100.51145483039666</t>
  </si>
  <si>
    <t>15.246708971987768, 100.65206876176828</t>
  </si>
  <si>
    <t>15.044526584476147, 100.53709668912964</t>
  </si>
  <si>
    <t>15.067469087001767, 101.1069470610647</t>
  </si>
  <si>
    <t>15.195176553742336, 100.8487033354673</t>
  </si>
  <si>
    <t>15.382810061504296, 100.82247714504035</t>
  </si>
  <si>
    <t>15.301535728733972, 101.36368839991009</t>
  </si>
  <si>
    <t>17.446289452387916, 99.15958296407072</t>
  </si>
  <si>
    <t>18.134125720222162, 99.51330192178033</t>
  </si>
  <si>
    <t>17.880865619347855, 99.33732955823183</t>
  </si>
  <si>
    <t>18.321569304268603, 99.31760513920268</t>
  </si>
  <si>
    <t>18.77012030144111, 99.49808051584712</t>
  </si>
  <si>
    <t>18.29185973088526, 99.50464307539563</t>
  </si>
  <si>
    <t>18.275521750113487, 99.65058784864311</t>
  </si>
  <si>
    <t>18.19167566506604, 99.39545806105701</t>
  </si>
  <si>
    <t>18.06551768602668, 99.24637551718874</t>
  </si>
  <si>
    <t>18.77796092110379, 99.97088937109046</t>
  </si>
  <si>
    <t>18.712536030406277, 99.55736068748114</t>
  </si>
  <si>
    <t>19.14581153418077, 99.61932244450472</t>
  </si>
  <si>
    <t>17.640633185114307, 99.2416192787459</t>
  </si>
  <si>
    <t>18.578047075584994, 99.01839267107401</t>
  </si>
  <si>
    <t>18.46173881026691, 99.13432742533641</t>
  </si>
  <si>
    <t>18.33122400638468, 98.81882626965492</t>
  </si>
  <si>
    <t>17.80270468435376, 98.95057387596447</t>
  </si>
  <si>
    <t>18.002917201760937, 99.02770738458756</t>
  </si>
  <si>
    <t>18.52547175932861, 98.9400480422597</t>
  </si>
  <si>
    <t>18.6321466999158, 99.11659888627743</t>
  </si>
  <si>
    <t>18.39323259613366, 98.71857440378243</t>
  </si>
  <si>
    <t>17.48551066277508, 101.06847696491454</t>
  </si>
  <si>
    <t>17.455035712909734, 101.36281318874033</t>
  </si>
  <si>
    <t>17.62451390114584, 101.42137480670154</t>
  </si>
  <si>
    <t>17.30021826788245, 101.76854567730271</t>
  </si>
  <si>
    <t>16.884161099978062, 101.88472698642704</t>
  </si>
  <si>
    <t>17.139667331881654, 101.66427855773178</t>
  </si>
  <si>
    <t>17.066940118252496, 102.02709712279972</t>
  </si>
  <si>
    <t>17.30989462796628, 101.94005960128499</t>
  </si>
  <si>
    <t>17.12761093669126, 101.85078627199304</t>
  </si>
  <si>
    <t>17.487928071263948, 101.71938370695109</t>
  </si>
  <si>
    <t>17.479199607533584, 101.97061081317239</t>
  </si>
  <si>
    <t>17.898204884653897, 101.66625785293112</t>
  </si>
  <si>
    <t>18.022663593943022, 101.88747434905665</t>
  </si>
  <si>
    <t>17.280041633104478, 101.14669545175128</t>
  </si>
  <si>
    <t>15.120800307828492, 104.32236042405096</t>
  </si>
  <si>
    <t>14.927185825366168, 104.51312675498522</t>
  </si>
  <si>
    <t>14.947890622911011, 104.23076552640171</t>
  </si>
  <si>
    <t>14.54652479104118, 104.13157701756768</t>
  </si>
  <si>
    <t>15.19133083017589, 104.05251531792372</t>
  </si>
  <si>
    <t>14.795725580706193, 104.67013411485422</t>
  </si>
  <si>
    <t>14.903908044222238, 104.3919993774263</t>
  </si>
  <si>
    <t>15.23114614770203, 104.07630039244394</t>
  </si>
  <si>
    <t>15.47291546382836, 104.0714848637793</t>
  </si>
  <si>
    <t>15.261755255137796, 104.40101128249785</t>
  </si>
  <si>
    <t>15.106203222821838, 104.57029452444495</t>
  </si>
  <si>
    <t>14.641337232381757, 104.6511443278843</t>
  </si>
  <si>
    <t>14.71366435883856, 104.19839802583014</t>
  </si>
  <si>
    <t>14.748230378131067, 104.36256692389661</t>
  </si>
  <si>
    <t>14.8574415057693, 104.03928428390233</t>
  </si>
  <si>
    <t>14.617169293835783, 104.4246243948978</t>
  </si>
  <si>
    <t>15.340377725420343, 104.15383067212537</t>
  </si>
  <si>
    <t>15.111069739267549, 104.1399060512133</t>
  </si>
  <si>
    <t>15.330261900135715, 104.04483997566697</t>
  </si>
  <si>
    <t>15.051003564763489, 104.02328172633557</t>
  </si>
  <si>
    <t>14.928084999983561, 104.68906590672842</t>
  </si>
  <si>
    <t>14.793245842997345, 104.4697070009384</t>
  </si>
  <si>
    <t>17.15574769935692, 104.13394938319665</t>
  </si>
  <si>
    <t>17.330842194301116, 104.3336341305526</t>
  </si>
  <si>
    <t>17.087944290347654, 103.82288972399972</t>
  </si>
  <si>
    <t>17.35165318405609, 103.84689823269896</t>
  </si>
  <si>
    <t>17.392397799158584, 103.70943020367775</t>
  </si>
  <si>
    <t>17.29305164724939, 103.63636230030356</t>
  </si>
  <si>
    <t>17.18281207504309, 103.71785452021764</t>
  </si>
  <si>
    <t>17.632083612733148, 103.75181258255361</t>
  </si>
  <si>
    <t>17.8493003442244, 103.75473672963372</t>
  </si>
  <si>
    <t>17.850984090388636, 103.57004738821935</t>
  </si>
  <si>
    <t>17.596338495660564, 103.97368235432006</t>
  </si>
  <si>
    <t>17.475415709753072, 103.45759280689411</t>
  </si>
  <si>
    <t>17.336379180205213, 103.47575550929291</t>
  </si>
  <si>
    <t>16.996961021587843, 104.16772481831097</t>
  </si>
  <si>
    <t>17.04370784409524, 104.27302457788018</t>
  </si>
  <si>
    <t>17.596561559724865, 103.56540721367561</t>
  </si>
  <si>
    <t>17.221259718005324, 104.28982178182405</t>
  </si>
  <si>
    <t>16.999897697788988, 103.96547367196847</t>
  </si>
  <si>
    <t>7.207599177546825, 100.59656947497837</t>
  </si>
  <si>
    <t>7.472734318846526, 100.43895751618747</t>
  </si>
  <si>
    <t>6.915058573016825, 100.73909454904852</t>
  </si>
  <si>
    <t>6.741695427310968, 100.69210083555477</t>
  </si>
  <si>
    <t>6.8288965289957, 100.96473622221045</t>
  </si>
  <si>
    <t>6.626136978043142, 100.94903675738004</t>
  </si>
  <si>
    <t>7.617912720224022, 100.3289441570629</t>
  </si>
  <si>
    <t>7.134808437726961, 100.25646503710371</t>
  </si>
  <si>
    <t>6.638560051395512, 100.42373229555092</t>
  </si>
  <si>
    <t>7.002075435419267, 100.45714994230246</t>
  </si>
  <si>
    <t>7.768793702800309, 100.32375661476945</t>
  </si>
  <si>
    <t>7.238343929981016, 100.55290817966565</t>
  </si>
  <si>
    <t>6.958495279137669, 100.55707458998438</t>
  </si>
  <si>
    <t>7.186987338084457, 100.357897395066</t>
  </si>
  <si>
    <t>7.08934586636093, 100.41077271656914</t>
  </si>
  <si>
    <t>6.899197573489437, 100.38871647191758</t>
  </si>
  <si>
    <t>6.863945523773446, 99.80248878735563</t>
  </si>
  <si>
    <t>7.090142358099051, 99.76783406212132</t>
  </si>
  <si>
    <t>6.998595863398706, 99.92165160746784</t>
  </si>
  <si>
    <t>6.650286039353898, 100.08534917336404</t>
  </si>
  <si>
    <t>6.787827856781503, 100.0772486993714</t>
  </si>
  <si>
    <t>6.8537218836364975, 100.05810352475052</t>
  </si>
  <si>
    <t>6.789794563836568, 99.97005978232653</t>
  </si>
  <si>
    <t>13.600400235851943, 100.59708206899788</t>
  </si>
  <si>
    <t>13.573958059903557, 100.83577523039922</t>
  </si>
  <si>
    <t>13.605782158337714, 100.70615410501873</t>
  </si>
  <si>
    <t>13.658713173806133, 100.5336995122683</t>
  </si>
  <si>
    <t>13.568793112437538, 100.5617786744659</t>
  </si>
  <si>
    <t>13.594871171737706, 100.83004923555984</t>
  </si>
  <si>
    <t>13.413848306896243, 100.00334956480233</t>
  </si>
  <si>
    <t>13.468826516020027, 99.94035164182827</t>
  </si>
  <si>
    <t>13.424432033399448, 99.95734734025164</t>
  </si>
  <si>
    <t>13.655867116019023, 100.26771352525253</t>
  </si>
  <si>
    <t>13.590512472809767, 100.10768004626956</t>
  </si>
  <si>
    <t>13.548360285937592, 100.27347094301932</t>
  </si>
  <si>
    <t>13.814680991649814, 102.07176553862412</t>
  </si>
  <si>
    <t>13.448865688535273, 102.29993997113465</t>
  </si>
  <si>
    <t>14.005927914327993, 102.80568978602507</t>
  </si>
  <si>
    <t>13.499823118965073, 102.18209573555865</t>
  </si>
  <si>
    <t>13.747754859438961, 102.30760517091215</t>
  </si>
  <si>
    <t>13.700763310912555, 102.51171103202232</t>
  </si>
  <si>
    <t>13.650616669087357, 102.09672143919887</t>
  </si>
  <si>
    <t>13.832750791144646, 102.61423713555897</t>
  </si>
  <si>
    <t>13.39705092790461, 102.19872179131397</t>
  </si>
  <si>
    <t>14.528137561398715, 100.90981257929879</t>
  </si>
  <si>
    <t>14.586504885677511, 100.99773111511973</t>
  </si>
  <si>
    <t>14.339070121650325, 100.86153959165162</t>
  </si>
  <si>
    <t>14.611471636469343, 100.90837243230794</t>
  </si>
  <si>
    <t>14.346502411276338, 100.98928506480812</t>
  </si>
  <si>
    <t>14.491967814349863, 100.78444031576288</t>
  </si>
  <si>
    <t>14.615554927961162, 100.72723978486557</t>
  </si>
  <si>
    <t>14.592237459133079, 100.62833411653385</t>
  </si>
  <si>
    <t>14.681133409153812, 100.70816473623778</t>
  </si>
  <si>
    <t>14.725458057295011, 100.79523520013633</t>
  </si>
  <si>
    <t>14.550851186926572, 100.84428737853422</t>
  </si>
  <si>
    <t>14.655507638913704, 101.19837053434922</t>
  </si>
  <si>
    <t>14.845703148075556, 101.13442974594142</t>
  </si>
  <si>
    <t>14.904105715051552, 100.33803927888978</t>
  </si>
  <si>
    <t>14.791347512935335, 100.45347276439435</t>
  </si>
  <si>
    <t>14.88827113980371, 100.40469354698128</t>
  </si>
  <si>
    <t>14.800225223054916, 100.31063970118267</t>
  </si>
  <si>
    <t>14.761756518673872, 100.38997930690608</t>
  </si>
  <si>
    <t>15.008649910265229, 100.3264754318246</t>
  </si>
  <si>
    <t>17.348363057725624, 99.99043095370493</t>
  </si>
  <si>
    <t>17.320978385210235, 99.56087042572517</t>
  </si>
  <si>
    <t>17.007915416806433, 99.82332156870382</t>
  </si>
  <si>
    <t>17.006170081307808, 99.57471488844382</t>
  </si>
  <si>
    <t>16.83334603570956, 99.80174248000658</t>
  </si>
  <si>
    <t>16.95265813130106, 99.97591013370848</t>
  </si>
  <si>
    <t>17.517370918913404, 99.76028855643533</t>
  </si>
  <si>
    <t>17.16463237649639, 99.86172267994442</t>
  </si>
  <si>
    <t>17.317323070629538, 99.8312742249305</t>
  </si>
  <si>
    <t>14.474459454200524, 100.11843846666692</t>
  </si>
  <si>
    <t>14.853719877263051, 100.0979679417952</t>
  </si>
  <si>
    <t>14.841606863811027, 99.69732002574668</t>
  </si>
  <si>
    <t>14.40229600012197, 100.15427285521326</t>
  </si>
  <si>
    <t>14.619849416163882, 100.14445106098621</t>
  </si>
  <si>
    <t>14.635139116461005, 100.0210795718853</t>
  </si>
  <si>
    <t>14.22369629017095, 100.02106522093484</t>
  </si>
  <si>
    <t>14.755274909358254, 100.09476456481102</t>
  </si>
  <si>
    <t>14.375634216449578, 99.89238663948238</t>
  </si>
  <si>
    <t>14.774928203797137, 99.9108430663149</t>
  </si>
  <si>
    <t>9.136069196016727, 99.32027410169559</t>
  </si>
  <si>
    <t>9.16553945504619, 99.47101535142511</t>
  </si>
  <si>
    <t>9.315481903838249, 99.69079609918944</t>
  </si>
  <si>
    <t>9.53652162636704, 99.93631595793394</t>
  </si>
  <si>
    <t>9.72033222895258, 99.99650975594774</t>
  </si>
  <si>
    <t>9.386509392567941, 99.20058238453122</t>
  </si>
  <si>
    <t>9.572302806006824, 99.16492311155997</t>
  </si>
  <si>
    <t>9.030151706181544, 98.95287091338959</t>
  </si>
  <si>
    <t>8.903995705267494, 98.88447604960018</t>
  </si>
  <si>
    <t>8.8553655911382, 98.81253551551036</t>
  </si>
  <si>
    <t>9.280997640630384, 99.2003516981172</t>
  </si>
  <si>
    <t>8.800681086820347, 99.36408182748237</t>
  </si>
  <si>
    <t>8.568264941663918, 99.24763723089474</t>
  </si>
  <si>
    <t>9.110798633376785, 99.23161925128737</t>
  </si>
  <si>
    <t>8.884305311784974, 99.31045973734587</t>
  </si>
  <si>
    <t>8.840967590814575, 99.19416304863933</t>
  </si>
  <si>
    <t>8.62998932576253, 99.34292356440073</t>
  </si>
  <si>
    <t>8.463786953067043, 99.07545580274301</t>
  </si>
  <si>
    <t>9.238964994808102, 98.97850219323028</t>
  </si>
  <si>
    <t>15.022822741017379, 103.93608319731601</t>
  </si>
  <si>
    <t>14.527919347647734, 103.9457075172521</t>
  </si>
  <si>
    <t>14.445668227631423, 103.30466596267067</t>
  </si>
  <si>
    <t>14.767171222836538, 103.8749624659013</t>
  </si>
  <si>
    <t>15.00230328310334, 103.59636146510704</t>
  </si>
  <si>
    <t>15.238270868494535, 103.91305306719131</t>
  </si>
  <si>
    <t>14.882281392030134, 103.49231034025617</t>
  </si>
  <si>
    <t>15.350726865159364, 103.38878033556091</t>
  </si>
  <si>
    <t>15.318649422497177, 103.67523810231201</t>
  </si>
  <si>
    <t>15.117501767623162, 103.61125529150638</t>
  </si>
  <si>
    <t>14.640525552898957, 103.4048160486297</t>
  </si>
  <si>
    <t>14.474926956412185, 103.59432345249259</t>
  </si>
  <si>
    <t>15.320269732826512, 103.85704993499486</t>
  </si>
  <si>
    <t>15.198582525393588, 103.7618101213335</t>
  </si>
  <si>
    <t>14.946747667467285, 103.7917306862577</t>
  </si>
  <si>
    <t>14.636057271025203, 103.85293271342252</t>
  </si>
  <si>
    <t>14.727114908391213, 103.67556489956705</t>
  </si>
  <si>
    <t>17.88015809206796, 102.74026809189967</t>
  </si>
  <si>
    <t>17.84969564334316, 102.58120431709033</t>
  </si>
  <si>
    <t>18.021846270445383, 103.0770702289075</t>
  </si>
  <si>
    <t>17.956302406232187, 102.58953104220629</t>
  </si>
  <si>
    <t>18.063987311369456, 102.27341505753448</t>
  </si>
  <si>
    <t>17.67519474719052, 102.75062266407801</t>
  </si>
  <si>
    <t>18.018918216039452, 103.30368953903039</t>
  </si>
  <si>
    <t>18.220251711017287, 103.1803629009705</t>
  </si>
  <si>
    <t>17.877291706144597, 102.40950390884358</t>
  </si>
  <si>
    <t>17.204074692347852, 102.44448307636242</t>
  </si>
  <si>
    <t>17.307222312325763, 102.18875179210553</t>
  </si>
  <si>
    <t>16.866096490025033, 102.57204662611524</t>
  </si>
  <si>
    <t>16.965892262633822, 102.27948295248223</t>
  </si>
  <si>
    <t>17.562976308799062, 102.27993935504135</t>
  </si>
  <si>
    <t>17.323003103390402, 102.07280423024865</t>
  </si>
  <si>
    <t>14.488679735110416, 100.45089214645319</t>
  </si>
  <si>
    <t>14.666373071583282, 100.40848082885975</t>
  </si>
  <si>
    <t>14.751386050844571, 100.32489916213946</t>
  </si>
  <si>
    <t>14.594739611377156, 100.33834296881379</t>
  </si>
  <si>
    <t>14.605681647780406, 100.24488193500784</t>
  </si>
  <si>
    <t>14.58924958690328, 100.45353122262033</t>
  </si>
  <si>
    <t>14.64911607248009, 100.47862405713741</t>
  </si>
  <si>
    <t>15.858362365704673, 104.6292934115028</t>
  </si>
  <si>
    <t>16.233505391409377, 105.00061290970748</t>
  </si>
  <si>
    <t>15.892361450362804, 104.90570859803665</t>
  </si>
  <si>
    <t>15.682104435243657, 104.84635306708333</t>
  </si>
  <si>
    <t>16.039679977374963, 104.66934188624576</t>
  </si>
  <si>
    <t>15.697011126657326, 104.49160354154283</t>
  </si>
  <si>
    <t>15.701608616520451, 104.6447156969919</t>
  </si>
  <si>
    <t>17.415351422543317, 102.7861218747693</t>
  </si>
  <si>
    <t>17.425477361808504, 102.56681856462365</t>
  </si>
  <si>
    <t>17.162314776655986, 102.57286055756462</t>
  </si>
  <si>
    <t>17.113838142025802, 103.01868845759752</t>
  </si>
  <si>
    <t>16.978680307472143, 102.89387340416913</t>
  </si>
  <si>
    <t>17.360552325885784, 103.10557711005416</t>
  </si>
  <si>
    <t>17.471423152144492, 103.26021372614426</t>
  </si>
  <si>
    <t>17.285224634519082, 103.22236289064885</t>
  </si>
  <si>
    <t>16.97299375041126, 103.21682894671785</t>
  </si>
  <si>
    <t>16.95005560146508, 103.42831811651781</t>
  </si>
  <si>
    <t>17.7010064971186, 103.25958437106584</t>
  </si>
  <si>
    <t>17.687629967498697, 102.47285057104231</t>
  </si>
  <si>
    <t>17.77048325924175, 102.18961632689262</t>
  </si>
  <si>
    <t>17.69521397425958, 102.90726891341662</t>
  </si>
  <si>
    <t>17.825113147670216, 103.08888063314316</t>
  </si>
  <si>
    <t>17.168679481439895, 102.78191829863586</t>
  </si>
  <si>
    <t>17.897748014420756, 102.14989126126594</t>
  </si>
  <si>
    <t>17.54927501473593, 103.05767659989307</t>
  </si>
  <si>
    <t>17.172141873568215, 103.1530339864359</t>
  </si>
  <si>
    <t>17.27272682248014, 102.99397214222887</t>
  </si>
  <si>
    <t>17.625797612738115, 100.09684779870392</t>
  </si>
  <si>
    <t>17.482260581950044, 100.11275540172383</t>
  </si>
  <si>
    <t>17.792945818253447, 100.37682256229803</t>
  </si>
  <si>
    <t>17.72821089191351, 100.68454085592755</t>
  </si>
  <si>
    <t>17.99213475236057, 100.87894981165721</t>
  </si>
  <si>
    <t>18.025512798854894, 101.06787497109988</t>
  </si>
  <si>
    <t>17.287041899986303, 100.08749642876735</t>
  </si>
  <si>
    <t>17.651357406847197, 100.03903690962848</t>
  </si>
  <si>
    <t>17.475135083143954, 100.33340398456646</t>
  </si>
  <si>
    <t>15.379401761595926, 100.02474181337082</t>
  </si>
  <si>
    <t>15.459621388350962, 99.88654872331935</t>
  </si>
  <si>
    <t>15.583886967201114, 99.86091817711193</t>
  </si>
  <si>
    <t>15.391071095297658, 99.8411386437052</t>
  </si>
  <si>
    <t>15.363994243820855, 99.92921189303905</t>
  </si>
  <si>
    <t>15.083825176399555, 99.52123881043853</t>
  </si>
  <si>
    <t>15.45297758291435, 99.57605384772744</t>
  </si>
  <si>
    <t>15.291442885794343, 99.61663917704274</t>
  </si>
  <si>
    <t>15.228788619022716, 104.85424213563218</t>
  </si>
  <si>
    <t>15.495008930549496, 105.27854075575097</t>
  </si>
  <si>
    <t>15.318714722032443, 105.49565410188258</t>
  </si>
  <si>
    <t>15.389575738522236, 104.5512860523651</t>
  </si>
  <si>
    <t>16.041048240982605, 105.20648553085425</t>
  </si>
  <si>
    <t>14.903063108364908, 105.07618184224323</t>
  </si>
  <si>
    <t>14.521370334749484, 105.24593577110225</t>
  </si>
  <si>
    <t>14.488976211826149, 105.00077512736593</t>
  </si>
  <si>
    <t>14.755244087500783, 105.41187908640774</t>
  </si>
  <si>
    <t>15.612146166474387, 105.02182828640709</t>
  </si>
  <si>
    <t>15.791548685847152, 104.9966094710858</t>
  </si>
  <si>
    <t>15.510421379786003, 104.72619941375763</t>
  </si>
  <si>
    <t>15.202145930085768, 104.86741311522138</t>
  </si>
  <si>
    <t>15.244339175638157, 105.22900747100944</t>
  </si>
  <si>
    <t>15.314583800388284, 105.15498064066533</t>
  </si>
  <si>
    <t>15.825740218455389, 105.26080944635261</t>
  </si>
  <si>
    <t>15.008296895704744, 104.78451852504891</t>
  </si>
  <si>
    <t>15.378861804286606, 105.0271812744026</t>
  </si>
  <si>
    <t>15.201570346551122, 105.39813040664458</t>
  </si>
  <si>
    <t>14.73330571449927, 104.90928567453574</t>
  </si>
  <si>
    <t>15.059660440531616, 105.05990092507714</t>
  </si>
  <si>
    <t>15.24152219470635, 105.09210580702967</t>
  </si>
  <si>
    <t>14.583872620676315, 104.92521994669497</t>
  </si>
  <si>
    <t>15.904948011035076, 105.27649271859985</t>
  </si>
  <si>
    <t>15.406723227434725, 104.92361288819099</t>
  </si>
  <si>
    <t>Amper TH</t>
  </si>
  <si>
    <t>Amper TH2</t>
  </si>
  <si>
    <t>Province TH</t>
  </si>
  <si>
    <t>Province EN</t>
  </si>
  <si>
    <t>CODE</t>
  </si>
  <si>
    <t>Amper 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</si>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</sst>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1640625" defaultRowHeight="15" customHeight="1" x14ac:dyDescent="0.2"/>
  <cols>
    <col min="1" max="2" width="21.33203125" customWidth="1"/>
    <col min="3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5.75" customHeight="1" x14ac:dyDescent="0.2">
      <c r="A14" s="1" t="s">
        <v>26</v>
      </c>
      <c r="B14" s="1" t="s">
        <v>27</v>
      </c>
    </row>
    <row r="15" spans="1:2" ht="15.75" customHeight="1" x14ac:dyDescent="0.2">
      <c r="A15" s="1" t="s">
        <v>28</v>
      </c>
      <c r="B15" s="1" t="s">
        <v>29</v>
      </c>
    </row>
    <row r="16" spans="1:2" ht="15.75" customHeight="1" x14ac:dyDescent="0.2">
      <c r="A16" s="1" t="s">
        <v>30</v>
      </c>
      <c r="B16" s="1" t="s">
        <v>31</v>
      </c>
    </row>
    <row r="17" spans="1:2" ht="15.75" customHeight="1" x14ac:dyDescent="0.2">
      <c r="A17" s="1" t="s">
        <v>32</v>
      </c>
      <c r="B17" s="1" t="s">
        <v>33</v>
      </c>
    </row>
    <row r="18" spans="1:2" ht="15.75" customHeight="1" x14ac:dyDescent="0.2">
      <c r="A18" s="1" t="s">
        <v>34</v>
      </c>
      <c r="B18" s="1" t="s">
        <v>35</v>
      </c>
    </row>
    <row r="19" spans="1:2" ht="15.75" customHeight="1" x14ac:dyDescent="0.2">
      <c r="A19" s="1" t="s">
        <v>36</v>
      </c>
      <c r="B19" s="1" t="s">
        <v>37</v>
      </c>
    </row>
    <row r="20" spans="1:2" ht="15.75" customHeight="1" x14ac:dyDescent="0.2">
      <c r="A20" s="1" t="s">
        <v>38</v>
      </c>
      <c r="B20" s="1" t="s">
        <v>39</v>
      </c>
    </row>
    <row r="21" spans="1:2" ht="15.75" customHeight="1" x14ac:dyDescent="0.2">
      <c r="A21" s="1" t="s">
        <v>40</v>
      </c>
      <c r="B21" s="1" t="s">
        <v>41</v>
      </c>
    </row>
    <row r="22" spans="1:2" ht="15.75" customHeight="1" x14ac:dyDescent="0.2">
      <c r="A22" s="1" t="s">
        <v>42</v>
      </c>
      <c r="B22" s="1" t="s">
        <v>43</v>
      </c>
    </row>
    <row r="23" spans="1:2" ht="15.75" customHeight="1" x14ac:dyDescent="0.2">
      <c r="A23" s="1" t="s">
        <v>44</v>
      </c>
      <c r="B23" s="1" t="s">
        <v>45</v>
      </c>
    </row>
    <row r="24" spans="1:2" ht="15.75" customHeight="1" x14ac:dyDescent="0.2">
      <c r="A24" s="1" t="s">
        <v>46</v>
      </c>
      <c r="B24" s="1" t="s">
        <v>47</v>
      </c>
    </row>
    <row r="25" spans="1:2" ht="15.75" customHeight="1" x14ac:dyDescent="0.2">
      <c r="A25" s="1" t="s">
        <v>48</v>
      </c>
      <c r="B25" s="1" t="s">
        <v>49</v>
      </c>
    </row>
    <row r="26" spans="1:2" ht="15.75" customHeight="1" x14ac:dyDescent="0.2">
      <c r="A26" s="1" t="s">
        <v>50</v>
      </c>
      <c r="B26" s="1" t="s">
        <v>51</v>
      </c>
    </row>
    <row r="27" spans="1:2" ht="15.75" customHeight="1" x14ac:dyDescent="0.2">
      <c r="A27" s="1" t="s">
        <v>52</v>
      </c>
      <c r="B27" s="1" t="s">
        <v>53</v>
      </c>
    </row>
    <row r="28" spans="1:2" ht="15.75" customHeight="1" x14ac:dyDescent="0.2">
      <c r="A28" s="1" t="s">
        <v>54</v>
      </c>
      <c r="B28" s="1" t="s">
        <v>55</v>
      </c>
    </row>
    <row r="29" spans="1:2" ht="15.75" customHeight="1" x14ac:dyDescent="0.2">
      <c r="A29" s="1" t="s">
        <v>56</v>
      </c>
      <c r="B29" s="1" t="s">
        <v>57</v>
      </c>
    </row>
    <row r="30" spans="1:2" ht="15.75" customHeight="1" x14ac:dyDescent="0.2">
      <c r="A30" s="1" t="s">
        <v>58</v>
      </c>
      <c r="B30" s="1" t="s">
        <v>59</v>
      </c>
    </row>
    <row r="31" spans="1:2" ht="15.75" customHeight="1" x14ac:dyDescent="0.2">
      <c r="A31" s="1" t="s">
        <v>60</v>
      </c>
      <c r="B31" s="1" t="s">
        <v>61</v>
      </c>
    </row>
    <row r="32" spans="1:2" ht="15.75" customHeight="1" x14ac:dyDescent="0.2">
      <c r="A32" s="1" t="s">
        <v>62</v>
      </c>
      <c r="B32" s="1" t="s">
        <v>63</v>
      </c>
    </row>
    <row r="33" spans="1:2" ht="15.75" customHeight="1" x14ac:dyDescent="0.2">
      <c r="A33" s="1" t="s">
        <v>64</v>
      </c>
      <c r="B33" s="1" t="s">
        <v>65</v>
      </c>
    </row>
    <row r="34" spans="1:2" ht="15.75" customHeight="1" x14ac:dyDescent="0.2">
      <c r="A34" s="1" t="s">
        <v>66</v>
      </c>
      <c r="B34" s="1" t="s">
        <v>67</v>
      </c>
    </row>
    <row r="35" spans="1:2" ht="15.75" customHeight="1" x14ac:dyDescent="0.2">
      <c r="A35" s="1" t="s">
        <v>68</v>
      </c>
      <c r="B35" s="1" t="s">
        <v>69</v>
      </c>
    </row>
    <row r="36" spans="1:2" ht="15.75" customHeight="1" x14ac:dyDescent="0.2">
      <c r="A36" s="1" t="s">
        <v>70</v>
      </c>
      <c r="B36" s="1" t="s">
        <v>71</v>
      </c>
    </row>
    <row r="37" spans="1:2" ht="15.75" customHeight="1" x14ac:dyDescent="0.2">
      <c r="A37" s="1" t="s">
        <v>72</v>
      </c>
      <c r="B37" s="1" t="s">
        <v>73</v>
      </c>
    </row>
    <row r="38" spans="1:2" ht="15.75" customHeight="1" x14ac:dyDescent="0.2">
      <c r="A38" s="1" t="s">
        <v>74</v>
      </c>
      <c r="B38" s="1" t="s">
        <v>75</v>
      </c>
    </row>
    <row r="39" spans="1:2" ht="15.75" customHeight="1" x14ac:dyDescent="0.2">
      <c r="A39" s="1" t="s">
        <v>76</v>
      </c>
      <c r="B39" s="1" t="s">
        <v>77</v>
      </c>
    </row>
    <row r="40" spans="1:2" ht="15.75" customHeight="1" x14ac:dyDescent="0.2">
      <c r="A40" s="1" t="s">
        <v>78</v>
      </c>
      <c r="B40" s="1" t="s">
        <v>79</v>
      </c>
    </row>
    <row r="41" spans="1:2" ht="15.75" customHeight="1" x14ac:dyDescent="0.2">
      <c r="A41" s="1" t="s">
        <v>80</v>
      </c>
      <c r="B41" s="1" t="s">
        <v>81</v>
      </c>
    </row>
    <row r="42" spans="1:2" ht="15.75" customHeight="1" x14ac:dyDescent="0.2">
      <c r="A42" s="1" t="s">
        <v>82</v>
      </c>
      <c r="B42" s="1" t="s">
        <v>83</v>
      </c>
    </row>
    <row r="43" spans="1:2" ht="15.75" customHeight="1" x14ac:dyDescent="0.2">
      <c r="A43" s="1" t="s">
        <v>84</v>
      </c>
      <c r="B43" s="1" t="s">
        <v>85</v>
      </c>
    </row>
    <row r="44" spans="1:2" ht="15.75" customHeight="1" x14ac:dyDescent="0.2">
      <c r="A44" s="1" t="s">
        <v>86</v>
      </c>
      <c r="B44" s="1" t="s">
        <v>87</v>
      </c>
    </row>
    <row r="45" spans="1:2" ht="15.75" customHeight="1" x14ac:dyDescent="0.2">
      <c r="A45" s="1" t="s">
        <v>88</v>
      </c>
      <c r="B45" s="1" t="s">
        <v>89</v>
      </c>
    </row>
    <row r="46" spans="1:2" ht="15.75" customHeight="1" x14ac:dyDescent="0.2">
      <c r="A46" s="1" t="s">
        <v>90</v>
      </c>
      <c r="B46" s="1" t="s">
        <v>91</v>
      </c>
    </row>
    <row r="47" spans="1:2" ht="15.75" customHeight="1" x14ac:dyDescent="0.2">
      <c r="A47" s="1" t="s">
        <v>92</v>
      </c>
      <c r="B47" s="1" t="s">
        <v>93</v>
      </c>
    </row>
    <row r="48" spans="1:2" ht="15.75" customHeight="1" x14ac:dyDescent="0.2">
      <c r="A48" s="1" t="s">
        <v>94</v>
      </c>
      <c r="B48" s="1" t="s">
        <v>95</v>
      </c>
    </row>
    <row r="49" spans="1:2" ht="15.75" customHeight="1" x14ac:dyDescent="0.2">
      <c r="A49" s="1" t="s">
        <v>96</v>
      </c>
      <c r="B49" s="1" t="s">
        <v>97</v>
      </c>
    </row>
    <row r="50" spans="1:2" ht="15.75" customHeight="1" x14ac:dyDescent="0.2">
      <c r="A50" s="1" t="s">
        <v>98</v>
      </c>
      <c r="B50" s="1" t="s">
        <v>99</v>
      </c>
    </row>
    <row r="51" spans="1:2" ht="15.75" customHeight="1" x14ac:dyDescent="0.2">
      <c r="A51" s="1" t="s">
        <v>100</v>
      </c>
      <c r="B51" s="1" t="s">
        <v>101</v>
      </c>
    </row>
    <row r="52" spans="1:2" ht="15.75" customHeight="1" x14ac:dyDescent="0.2">
      <c r="A52" s="1" t="s">
        <v>102</v>
      </c>
      <c r="B52" s="1" t="s">
        <v>103</v>
      </c>
    </row>
    <row r="53" spans="1:2" ht="15.75" customHeight="1" x14ac:dyDescent="0.2">
      <c r="A53" s="1" t="s">
        <v>104</v>
      </c>
      <c r="B53" s="1" t="s">
        <v>105</v>
      </c>
    </row>
    <row r="54" spans="1:2" ht="15.75" customHeight="1" x14ac:dyDescent="0.2">
      <c r="A54" s="1" t="s">
        <v>106</v>
      </c>
      <c r="B54" s="1" t="s">
        <v>107</v>
      </c>
    </row>
    <row r="55" spans="1:2" ht="15.75" customHeight="1" x14ac:dyDescent="0.2">
      <c r="A55" s="1" t="s">
        <v>108</v>
      </c>
      <c r="B55" s="1" t="s">
        <v>109</v>
      </c>
    </row>
    <row r="56" spans="1:2" ht="15.75" customHeight="1" x14ac:dyDescent="0.2">
      <c r="A56" s="1" t="s">
        <v>110</v>
      </c>
      <c r="B56" s="1" t="s">
        <v>111</v>
      </c>
    </row>
    <row r="57" spans="1:2" ht="15.75" customHeight="1" x14ac:dyDescent="0.2">
      <c r="A57" s="1" t="s">
        <v>112</v>
      </c>
      <c r="B57" s="1" t="s">
        <v>113</v>
      </c>
    </row>
    <row r="58" spans="1:2" ht="15.75" customHeight="1" x14ac:dyDescent="0.2">
      <c r="A58" s="1" t="s">
        <v>114</v>
      </c>
      <c r="B58" s="1" t="s">
        <v>115</v>
      </c>
    </row>
    <row r="59" spans="1:2" ht="15.75" customHeight="1" x14ac:dyDescent="0.2">
      <c r="A59" s="1" t="s">
        <v>116</v>
      </c>
      <c r="B59" s="1" t="s">
        <v>117</v>
      </c>
    </row>
    <row r="60" spans="1:2" ht="15.75" customHeight="1" x14ac:dyDescent="0.2">
      <c r="A60" s="1" t="s">
        <v>118</v>
      </c>
      <c r="B60" s="1" t="s">
        <v>119</v>
      </c>
    </row>
    <row r="61" spans="1:2" ht="15.75" customHeight="1" x14ac:dyDescent="0.2">
      <c r="A61" s="1" t="s">
        <v>120</v>
      </c>
      <c r="B61" s="1" t="s">
        <v>121</v>
      </c>
    </row>
    <row r="62" spans="1:2" ht="15.75" customHeight="1" x14ac:dyDescent="0.2">
      <c r="A62" s="1" t="s">
        <v>122</v>
      </c>
      <c r="B62" s="1" t="s">
        <v>123</v>
      </c>
    </row>
    <row r="63" spans="1:2" ht="15.75" customHeight="1" x14ac:dyDescent="0.2">
      <c r="A63" s="1" t="s">
        <v>124</v>
      </c>
      <c r="B63" s="1" t="s">
        <v>125</v>
      </c>
    </row>
    <row r="64" spans="1:2" ht="15.75" customHeight="1" x14ac:dyDescent="0.2">
      <c r="A64" s="1" t="s">
        <v>126</v>
      </c>
      <c r="B64" s="1" t="s">
        <v>127</v>
      </c>
    </row>
    <row r="65" spans="1:2" ht="15.75" customHeight="1" x14ac:dyDescent="0.2">
      <c r="A65" s="1" t="s">
        <v>128</v>
      </c>
      <c r="B65" s="1" t="s">
        <v>129</v>
      </c>
    </row>
    <row r="66" spans="1:2" ht="15.75" customHeight="1" x14ac:dyDescent="0.2">
      <c r="A66" s="1" t="s">
        <v>130</v>
      </c>
      <c r="B66" s="1" t="s">
        <v>131</v>
      </c>
    </row>
    <row r="67" spans="1:2" ht="15.75" customHeight="1" x14ac:dyDescent="0.2">
      <c r="A67" s="1" t="s">
        <v>132</v>
      </c>
      <c r="B67" s="1" t="s">
        <v>133</v>
      </c>
    </row>
    <row r="68" spans="1:2" ht="15.75" customHeight="1" x14ac:dyDescent="0.2">
      <c r="A68" s="1" t="s">
        <v>134</v>
      </c>
      <c r="B68" s="1" t="s">
        <v>135</v>
      </c>
    </row>
    <row r="69" spans="1:2" ht="15.75" customHeight="1" x14ac:dyDescent="0.2">
      <c r="A69" s="1" t="s">
        <v>136</v>
      </c>
      <c r="B69" s="1" t="s">
        <v>137</v>
      </c>
    </row>
    <row r="70" spans="1:2" ht="15.75" customHeight="1" x14ac:dyDescent="0.2">
      <c r="A70" s="1" t="s">
        <v>138</v>
      </c>
      <c r="B70" s="1" t="s">
        <v>139</v>
      </c>
    </row>
    <row r="71" spans="1:2" ht="15.75" customHeight="1" x14ac:dyDescent="0.2">
      <c r="A71" s="1" t="s">
        <v>140</v>
      </c>
      <c r="B71" s="1" t="s">
        <v>141</v>
      </c>
    </row>
    <row r="72" spans="1:2" ht="15.75" customHeight="1" x14ac:dyDescent="0.2">
      <c r="A72" s="1" t="s">
        <v>142</v>
      </c>
      <c r="B72" s="1" t="s">
        <v>143</v>
      </c>
    </row>
    <row r="73" spans="1:2" ht="15.75" customHeight="1" x14ac:dyDescent="0.2">
      <c r="A73" s="1" t="s">
        <v>144</v>
      </c>
      <c r="B73" s="1" t="s">
        <v>145</v>
      </c>
    </row>
    <row r="74" spans="1:2" ht="15.75" customHeight="1" x14ac:dyDescent="0.2">
      <c r="A74" s="1" t="s">
        <v>146</v>
      </c>
      <c r="B74" s="1" t="s">
        <v>147</v>
      </c>
    </row>
    <row r="75" spans="1:2" ht="15.75" customHeight="1" x14ac:dyDescent="0.2">
      <c r="A75" s="1" t="s">
        <v>148</v>
      </c>
      <c r="B75" s="1" t="s">
        <v>149</v>
      </c>
    </row>
    <row r="76" spans="1:2" ht="15.75" customHeight="1" x14ac:dyDescent="0.2">
      <c r="A76" s="1" t="s">
        <v>150</v>
      </c>
      <c r="B76" s="1" t="s">
        <v>151</v>
      </c>
    </row>
    <row r="77" spans="1:2" ht="15.75" customHeight="1" x14ac:dyDescent="0.2">
      <c r="A77" s="1" t="s">
        <v>152</v>
      </c>
      <c r="B77" s="1" t="s">
        <v>153</v>
      </c>
    </row>
    <row r="78" spans="1:2" ht="15.75" customHeight="1" x14ac:dyDescent="0.2">
      <c r="A78" s="1" t="s">
        <v>154</v>
      </c>
      <c r="B78" s="1" t="s">
        <v>155</v>
      </c>
    </row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" width="27" customWidth="1"/>
    <col min="3" max="3" width="25" customWidth="1"/>
    <col min="4" max="26" width="10.5" customWidth="1"/>
  </cols>
  <sheetData>
    <row r="1" spans="1:3" ht="15.75" customHeight="1" x14ac:dyDescent="0.2">
      <c r="A1" s="1" t="s">
        <v>156</v>
      </c>
      <c r="B1" s="1" t="s">
        <v>157</v>
      </c>
      <c r="C1" s="1" t="str">
        <f ca="1">IFERROR(__xludf.DUMMYFUNCTION("ARRAY_CONSTRAIN(ARRAYFORMULA(UNIQUE(B:B)), 79, 1)"),"Province")</f>
        <v>Province</v>
      </c>
    </row>
    <row r="2" spans="1:3" ht="15.75" customHeight="1" x14ac:dyDescent="0.2">
      <c r="A2" s="1" t="s">
        <v>158</v>
      </c>
      <c r="B2" s="1" t="s">
        <v>2</v>
      </c>
      <c r="C2" s="1" t="str">
        <f ca="1">IFERROR(__xludf.DUMMYFUNCTION("""COMPUTED_VALUE"""),"กระบี่")</f>
        <v>กระบี่</v>
      </c>
    </row>
    <row r="3" spans="1:3" ht="15.75" customHeight="1" x14ac:dyDescent="0.2">
      <c r="A3" s="1" t="s">
        <v>159</v>
      </c>
      <c r="B3" s="1" t="s">
        <v>2</v>
      </c>
      <c r="C3" s="1" t="str">
        <f ca="1">IFERROR(__xludf.DUMMYFUNCTION("""COMPUTED_VALUE"""),"กรุงเทพมหานคร")</f>
        <v>กรุงเทพมหานคร</v>
      </c>
    </row>
    <row r="4" spans="1:3" ht="15.75" customHeight="1" x14ac:dyDescent="0.2">
      <c r="A4" s="1" t="s">
        <v>160</v>
      </c>
      <c r="B4" s="1" t="s">
        <v>2</v>
      </c>
      <c r="C4" s="1" t="str">
        <f ca="1">IFERROR(__xludf.DUMMYFUNCTION("""COMPUTED_VALUE"""),"กาญจนบุรี")</f>
        <v>กาญจนบุรี</v>
      </c>
    </row>
    <row r="5" spans="1:3" ht="15.75" customHeight="1" x14ac:dyDescent="0.2">
      <c r="A5" s="1" t="s">
        <v>161</v>
      </c>
      <c r="B5" s="1" t="s">
        <v>2</v>
      </c>
      <c r="C5" s="1" t="str">
        <f ca="1">IFERROR(__xludf.DUMMYFUNCTION("""COMPUTED_VALUE"""),"กาฬสินธุ์")</f>
        <v>กาฬสินธุ์</v>
      </c>
    </row>
    <row r="6" spans="1:3" ht="15.75" customHeight="1" x14ac:dyDescent="0.2">
      <c r="A6" s="1" t="s">
        <v>162</v>
      </c>
      <c r="B6" s="1" t="s">
        <v>2</v>
      </c>
      <c r="C6" s="1" t="str">
        <f ca="1">IFERROR(__xludf.DUMMYFUNCTION("""COMPUTED_VALUE"""),"กำแพงเพชร")</f>
        <v>กำแพงเพชร</v>
      </c>
    </row>
    <row r="7" spans="1:3" ht="15.75" customHeight="1" x14ac:dyDescent="0.2">
      <c r="A7" s="1" t="s">
        <v>163</v>
      </c>
      <c r="B7" s="1" t="s">
        <v>2</v>
      </c>
      <c r="C7" s="1" t="str">
        <f ca="1">IFERROR(__xludf.DUMMYFUNCTION("""COMPUTED_VALUE"""),"ขอนแก่น")</f>
        <v>ขอนแก่น</v>
      </c>
    </row>
    <row r="8" spans="1:3" ht="15.75" customHeight="1" x14ac:dyDescent="0.2">
      <c r="A8" s="1" t="s">
        <v>164</v>
      </c>
      <c r="B8" s="1" t="s">
        <v>2</v>
      </c>
      <c r="C8" s="1" t="str">
        <f ca="1">IFERROR(__xludf.DUMMYFUNCTION("""COMPUTED_VALUE"""),"จันทบุรี")</f>
        <v>จันทบุรี</v>
      </c>
    </row>
    <row r="9" spans="1:3" ht="15.75" customHeight="1" x14ac:dyDescent="0.2">
      <c r="A9" s="1" t="s">
        <v>165</v>
      </c>
      <c r="B9" s="1" t="s">
        <v>2</v>
      </c>
      <c r="C9" s="1" t="str">
        <f ca="1">IFERROR(__xludf.DUMMYFUNCTION("""COMPUTED_VALUE"""),"ฉะเชิงเทรา")</f>
        <v>ฉะเชิงเทรา</v>
      </c>
    </row>
    <row r="10" spans="1:3" ht="15.75" customHeight="1" x14ac:dyDescent="0.2">
      <c r="A10" s="1" t="s">
        <v>166</v>
      </c>
      <c r="B10" s="1" t="s">
        <v>4</v>
      </c>
      <c r="C10" s="1" t="str">
        <f ca="1">IFERROR(__xludf.DUMMYFUNCTION("""COMPUTED_VALUE"""),"ชลบุรี")</f>
        <v>ชลบุรี</v>
      </c>
    </row>
    <row r="11" spans="1:3" ht="15.75" customHeight="1" x14ac:dyDescent="0.2">
      <c r="A11" s="1" t="s">
        <v>167</v>
      </c>
      <c r="B11" s="1" t="s">
        <v>4</v>
      </c>
      <c r="C11" s="1" t="str">
        <f ca="1">IFERROR(__xludf.DUMMYFUNCTION("""COMPUTED_VALUE"""),"ชัยนาท")</f>
        <v>ชัยนาท</v>
      </c>
    </row>
    <row r="12" spans="1:3" ht="15.75" customHeight="1" x14ac:dyDescent="0.2">
      <c r="A12" s="1" t="s">
        <v>168</v>
      </c>
      <c r="B12" s="1" t="s">
        <v>4</v>
      </c>
      <c r="C12" s="1" t="str">
        <f ca="1">IFERROR(__xludf.DUMMYFUNCTION("""COMPUTED_VALUE"""),"ชัยภูมิ")</f>
        <v>ชัยภูมิ</v>
      </c>
    </row>
    <row r="13" spans="1:3" ht="15.75" customHeight="1" x14ac:dyDescent="0.2">
      <c r="A13" s="1" t="s">
        <v>169</v>
      </c>
      <c r="B13" s="1" t="s">
        <v>4</v>
      </c>
      <c r="C13" s="1" t="str">
        <f ca="1">IFERROR(__xludf.DUMMYFUNCTION("""COMPUTED_VALUE"""),"ชุมพร")</f>
        <v>ชุมพร</v>
      </c>
    </row>
    <row r="14" spans="1:3" ht="15.75" customHeight="1" x14ac:dyDescent="0.2">
      <c r="A14" s="1" t="s">
        <v>170</v>
      </c>
      <c r="B14" s="1" t="s">
        <v>4</v>
      </c>
      <c r="C14" s="1" t="str">
        <f ca="1">IFERROR(__xludf.DUMMYFUNCTION("""COMPUTED_VALUE"""),"เชียงราย")</f>
        <v>เชียงราย</v>
      </c>
    </row>
    <row r="15" spans="1:3" ht="15.75" customHeight="1" x14ac:dyDescent="0.2">
      <c r="A15" s="1" t="s">
        <v>171</v>
      </c>
      <c r="B15" s="1" t="s">
        <v>4</v>
      </c>
      <c r="C15" s="1" t="str">
        <f ca="1">IFERROR(__xludf.DUMMYFUNCTION("""COMPUTED_VALUE"""),"เชียงใหม่")</f>
        <v>เชียงใหม่</v>
      </c>
    </row>
    <row r="16" spans="1:3" ht="15.75" customHeight="1" x14ac:dyDescent="0.2">
      <c r="A16" s="1" t="s">
        <v>172</v>
      </c>
      <c r="B16" s="1" t="s">
        <v>4</v>
      </c>
      <c r="C16" s="1" t="str">
        <f ca="1">IFERROR(__xludf.DUMMYFUNCTION("""COMPUTED_VALUE"""),"ตรัง")</f>
        <v>ตรัง</v>
      </c>
    </row>
    <row r="17" spans="1:3" ht="15.75" customHeight="1" x14ac:dyDescent="0.2">
      <c r="A17" s="1" t="s">
        <v>173</v>
      </c>
      <c r="B17" s="1" t="s">
        <v>4</v>
      </c>
      <c r="C17" s="1" t="str">
        <f ca="1">IFERROR(__xludf.DUMMYFUNCTION("""COMPUTED_VALUE"""),"ตราด")</f>
        <v>ตราด</v>
      </c>
    </row>
    <row r="18" spans="1:3" ht="15.75" customHeight="1" x14ac:dyDescent="0.2">
      <c r="A18" s="1" t="s">
        <v>174</v>
      </c>
      <c r="B18" s="1" t="s">
        <v>4</v>
      </c>
      <c r="C18" s="1" t="str">
        <f ca="1">IFERROR(__xludf.DUMMYFUNCTION("""COMPUTED_VALUE"""),"ตาก")</f>
        <v>ตาก</v>
      </c>
    </row>
    <row r="19" spans="1:3" ht="15.75" customHeight="1" x14ac:dyDescent="0.2">
      <c r="A19" s="1" t="s">
        <v>175</v>
      </c>
      <c r="B19" s="1" t="s">
        <v>4</v>
      </c>
      <c r="C19" s="1" t="str">
        <f ca="1">IFERROR(__xludf.DUMMYFUNCTION("""COMPUTED_VALUE"""),"นครนายก")</f>
        <v>นครนายก</v>
      </c>
    </row>
    <row r="20" spans="1:3" ht="15.75" customHeight="1" x14ac:dyDescent="0.2">
      <c r="A20" s="1" t="s">
        <v>176</v>
      </c>
      <c r="B20" s="1" t="s">
        <v>4</v>
      </c>
      <c r="C20" s="1" t="str">
        <f ca="1">IFERROR(__xludf.DUMMYFUNCTION("""COMPUTED_VALUE"""),"นครปฐม")</f>
        <v>นครปฐม</v>
      </c>
    </row>
    <row r="21" spans="1:3" ht="15.75" customHeight="1" x14ac:dyDescent="0.2">
      <c r="A21" s="1" t="s">
        <v>177</v>
      </c>
      <c r="B21" s="1" t="s">
        <v>4</v>
      </c>
      <c r="C21" s="1" t="str">
        <f ca="1">IFERROR(__xludf.DUMMYFUNCTION("""COMPUTED_VALUE"""),"นครพนม")</f>
        <v>นครพนม</v>
      </c>
    </row>
    <row r="22" spans="1:3" ht="15.75" customHeight="1" x14ac:dyDescent="0.2">
      <c r="A22" s="1" t="s">
        <v>178</v>
      </c>
      <c r="B22" s="1" t="s">
        <v>4</v>
      </c>
      <c r="C22" s="1" t="str">
        <f ca="1">IFERROR(__xludf.DUMMYFUNCTION("""COMPUTED_VALUE"""),"นครราชสีมา")</f>
        <v>นครราชสีมา</v>
      </c>
    </row>
    <row r="23" spans="1:3" ht="15.75" customHeight="1" x14ac:dyDescent="0.2">
      <c r="A23" s="1" t="s">
        <v>179</v>
      </c>
      <c r="B23" s="1" t="s">
        <v>4</v>
      </c>
      <c r="C23" s="1" t="str">
        <f ca="1">IFERROR(__xludf.DUMMYFUNCTION("""COMPUTED_VALUE"""),"นครศรีธรรมราช")</f>
        <v>นครศรีธรรมราช</v>
      </c>
    </row>
    <row r="24" spans="1:3" ht="15.75" customHeight="1" x14ac:dyDescent="0.2">
      <c r="A24" s="1" t="s">
        <v>180</v>
      </c>
      <c r="B24" s="1" t="s">
        <v>4</v>
      </c>
      <c r="C24" s="1" t="str">
        <f ca="1">IFERROR(__xludf.DUMMYFUNCTION("""COMPUTED_VALUE"""),"นครสวรรค์")</f>
        <v>นครสวรรค์</v>
      </c>
    </row>
    <row r="25" spans="1:3" ht="15.75" customHeight="1" x14ac:dyDescent="0.2">
      <c r="A25" s="1" t="s">
        <v>181</v>
      </c>
      <c r="B25" s="1" t="s">
        <v>4</v>
      </c>
      <c r="C25" s="1" t="str">
        <f ca="1">IFERROR(__xludf.DUMMYFUNCTION("""COMPUTED_VALUE"""),"นนทบุรี")</f>
        <v>นนทบุรี</v>
      </c>
    </row>
    <row r="26" spans="1:3" ht="15.75" customHeight="1" x14ac:dyDescent="0.2">
      <c r="A26" s="1" t="s">
        <v>182</v>
      </c>
      <c r="B26" s="1" t="s">
        <v>4</v>
      </c>
      <c r="C26" s="1" t="str">
        <f ca="1">IFERROR(__xludf.DUMMYFUNCTION("""COMPUTED_VALUE"""),"นราธิวาส")</f>
        <v>นราธิวาส</v>
      </c>
    </row>
    <row r="27" spans="1:3" ht="15.75" customHeight="1" x14ac:dyDescent="0.2">
      <c r="A27" s="1" t="s">
        <v>183</v>
      </c>
      <c r="B27" s="1" t="s">
        <v>4</v>
      </c>
      <c r="C27" s="1" t="str">
        <f ca="1">IFERROR(__xludf.DUMMYFUNCTION("""COMPUTED_VALUE"""),"น่าน")</f>
        <v>น่าน</v>
      </c>
    </row>
    <row r="28" spans="1:3" ht="15.75" customHeight="1" x14ac:dyDescent="0.2">
      <c r="A28" s="1" t="s">
        <v>184</v>
      </c>
      <c r="B28" s="1" t="s">
        <v>4</v>
      </c>
      <c r="C28" s="1" t="str">
        <f ca="1">IFERROR(__xludf.DUMMYFUNCTION("""COMPUTED_VALUE"""),"บึงกาฬ")</f>
        <v>บึงกาฬ</v>
      </c>
    </row>
    <row r="29" spans="1:3" ht="15.75" customHeight="1" x14ac:dyDescent="0.2">
      <c r="A29" s="1" t="s">
        <v>185</v>
      </c>
      <c r="B29" s="1" t="s">
        <v>4</v>
      </c>
      <c r="C29" s="1" t="str">
        <f ca="1">IFERROR(__xludf.DUMMYFUNCTION("""COMPUTED_VALUE"""),"บุรีรัมย์")</f>
        <v>บุรีรัมย์</v>
      </c>
    </row>
    <row r="30" spans="1:3" ht="15.75" customHeight="1" x14ac:dyDescent="0.2">
      <c r="A30" s="1" t="s">
        <v>186</v>
      </c>
      <c r="B30" s="1" t="s">
        <v>4</v>
      </c>
      <c r="C30" s="1" t="str">
        <f ca="1">IFERROR(__xludf.DUMMYFUNCTION("""COMPUTED_VALUE"""),"ปทุมธานี")</f>
        <v>ปทุมธานี</v>
      </c>
    </row>
    <row r="31" spans="1:3" ht="15.75" customHeight="1" x14ac:dyDescent="0.2">
      <c r="A31" s="1" t="s">
        <v>187</v>
      </c>
      <c r="B31" s="1" t="s">
        <v>4</v>
      </c>
      <c r="C31" s="1" t="str">
        <f ca="1">IFERROR(__xludf.DUMMYFUNCTION("""COMPUTED_VALUE"""),"ประจวบคีรีขันธ์")</f>
        <v>ประจวบคีรีขันธ์</v>
      </c>
    </row>
    <row r="32" spans="1:3" ht="15.75" customHeight="1" x14ac:dyDescent="0.2">
      <c r="A32" s="1" t="s">
        <v>188</v>
      </c>
      <c r="B32" s="1" t="s">
        <v>4</v>
      </c>
      <c r="C32" s="1" t="str">
        <f ca="1">IFERROR(__xludf.DUMMYFUNCTION("""COMPUTED_VALUE"""),"ปราจีนบุรี")</f>
        <v>ปราจีนบุรี</v>
      </c>
    </row>
    <row r="33" spans="1:3" ht="15.75" customHeight="1" x14ac:dyDescent="0.2">
      <c r="A33" s="1" t="s">
        <v>189</v>
      </c>
      <c r="B33" s="1" t="s">
        <v>4</v>
      </c>
      <c r="C33" s="1" t="str">
        <f ca="1">IFERROR(__xludf.DUMMYFUNCTION("""COMPUTED_VALUE"""),"ปัตตานี")</f>
        <v>ปัตตานี</v>
      </c>
    </row>
    <row r="34" spans="1:3" ht="15.75" customHeight="1" x14ac:dyDescent="0.2">
      <c r="A34" s="1" t="s">
        <v>190</v>
      </c>
      <c r="B34" s="1" t="s">
        <v>4</v>
      </c>
      <c r="C34" s="1" t="str">
        <f ca="1">IFERROR(__xludf.DUMMYFUNCTION("""COMPUTED_VALUE"""),"พระนครศรีอยุธยา")</f>
        <v>พระนครศรีอยุธยา</v>
      </c>
    </row>
    <row r="35" spans="1:3" ht="15.75" customHeight="1" x14ac:dyDescent="0.2">
      <c r="A35" s="1" t="s">
        <v>191</v>
      </c>
      <c r="B35" s="1" t="s">
        <v>4</v>
      </c>
      <c r="C35" s="1" t="str">
        <f ca="1">IFERROR(__xludf.DUMMYFUNCTION("""COMPUTED_VALUE"""),"พะเยา")</f>
        <v>พะเยา</v>
      </c>
    </row>
    <row r="36" spans="1:3" ht="15.75" customHeight="1" x14ac:dyDescent="0.2">
      <c r="A36" s="1" t="s">
        <v>192</v>
      </c>
      <c r="B36" s="1" t="s">
        <v>4</v>
      </c>
      <c r="C36" s="1" t="str">
        <f ca="1">IFERROR(__xludf.DUMMYFUNCTION("""COMPUTED_VALUE"""),"พังงา")</f>
        <v>พังงา</v>
      </c>
    </row>
    <row r="37" spans="1:3" ht="15.75" customHeight="1" x14ac:dyDescent="0.2">
      <c r="A37" s="1" t="s">
        <v>193</v>
      </c>
      <c r="B37" s="1" t="s">
        <v>4</v>
      </c>
      <c r="C37" s="1" t="str">
        <f ca="1">IFERROR(__xludf.DUMMYFUNCTION("""COMPUTED_VALUE"""),"พัทลุง")</f>
        <v>พัทลุง</v>
      </c>
    </row>
    <row r="38" spans="1:3" ht="15.75" customHeight="1" x14ac:dyDescent="0.2">
      <c r="A38" s="1" t="s">
        <v>194</v>
      </c>
      <c r="B38" s="1" t="s">
        <v>4</v>
      </c>
      <c r="C38" s="1" t="str">
        <f ca="1">IFERROR(__xludf.DUMMYFUNCTION("""COMPUTED_VALUE"""),"พิจิตร")</f>
        <v>พิจิตร</v>
      </c>
    </row>
    <row r="39" spans="1:3" ht="15.75" customHeight="1" x14ac:dyDescent="0.2">
      <c r="A39" s="1" t="s">
        <v>195</v>
      </c>
      <c r="B39" s="1" t="s">
        <v>4</v>
      </c>
      <c r="C39" s="1" t="str">
        <f ca="1">IFERROR(__xludf.DUMMYFUNCTION("""COMPUTED_VALUE"""),"พิษณุโลก")</f>
        <v>พิษณุโลก</v>
      </c>
    </row>
    <row r="40" spans="1:3" ht="15.75" customHeight="1" x14ac:dyDescent="0.2">
      <c r="A40" s="1" t="s">
        <v>196</v>
      </c>
      <c r="B40" s="1" t="s">
        <v>4</v>
      </c>
      <c r="C40" s="1" t="str">
        <f ca="1">IFERROR(__xludf.DUMMYFUNCTION("""COMPUTED_VALUE"""),"เพชรบุรี")</f>
        <v>เพชรบุรี</v>
      </c>
    </row>
    <row r="41" spans="1:3" ht="15.75" customHeight="1" x14ac:dyDescent="0.2">
      <c r="A41" s="1" t="s">
        <v>197</v>
      </c>
      <c r="B41" s="1" t="s">
        <v>4</v>
      </c>
      <c r="C41" s="1" t="str">
        <f ca="1">IFERROR(__xludf.DUMMYFUNCTION("""COMPUTED_VALUE"""),"เพชรบูรณ์")</f>
        <v>เพชรบูรณ์</v>
      </c>
    </row>
    <row r="42" spans="1:3" ht="15.75" customHeight="1" x14ac:dyDescent="0.2">
      <c r="A42" s="1" t="s">
        <v>198</v>
      </c>
      <c r="B42" s="1" t="s">
        <v>4</v>
      </c>
      <c r="C42" s="1" t="str">
        <f ca="1">IFERROR(__xludf.DUMMYFUNCTION("""COMPUTED_VALUE"""),"แพร่")</f>
        <v>แพร่</v>
      </c>
    </row>
    <row r="43" spans="1:3" ht="15.75" customHeight="1" x14ac:dyDescent="0.2">
      <c r="A43" s="1" t="s">
        <v>199</v>
      </c>
      <c r="B43" s="1" t="s">
        <v>4</v>
      </c>
      <c r="C43" s="1" t="str">
        <f ca="1">IFERROR(__xludf.DUMMYFUNCTION("""COMPUTED_VALUE"""),"ภูเก็ต")</f>
        <v>ภูเก็ต</v>
      </c>
    </row>
    <row r="44" spans="1:3" ht="15.75" customHeight="1" x14ac:dyDescent="0.2">
      <c r="A44" s="1" t="s">
        <v>200</v>
      </c>
      <c r="B44" s="1" t="s">
        <v>4</v>
      </c>
      <c r="C44" s="1" t="str">
        <f ca="1">IFERROR(__xludf.DUMMYFUNCTION("""COMPUTED_VALUE"""),"มหาสารคาม")</f>
        <v>มหาสารคาม</v>
      </c>
    </row>
    <row r="45" spans="1:3" ht="15.75" customHeight="1" x14ac:dyDescent="0.2">
      <c r="A45" s="1" t="s">
        <v>201</v>
      </c>
      <c r="B45" s="1" t="s">
        <v>4</v>
      </c>
      <c r="C45" s="1" t="str">
        <f ca="1">IFERROR(__xludf.DUMMYFUNCTION("""COMPUTED_VALUE"""),"มุกดาหาร")</f>
        <v>มุกดาหาร</v>
      </c>
    </row>
    <row r="46" spans="1:3" ht="15.75" customHeight="1" x14ac:dyDescent="0.2">
      <c r="A46" s="1" t="s">
        <v>202</v>
      </c>
      <c r="B46" s="1" t="s">
        <v>4</v>
      </c>
      <c r="C46" s="1" t="str">
        <f ca="1">IFERROR(__xludf.DUMMYFUNCTION("""COMPUTED_VALUE"""),"แม่ฮ่องสอน")</f>
        <v>แม่ฮ่องสอน</v>
      </c>
    </row>
    <row r="47" spans="1:3" ht="15.75" customHeight="1" x14ac:dyDescent="0.2">
      <c r="A47" s="1" t="s">
        <v>203</v>
      </c>
      <c r="B47" s="1" t="s">
        <v>4</v>
      </c>
      <c r="C47" s="1" t="str">
        <f ca="1">IFERROR(__xludf.DUMMYFUNCTION("""COMPUTED_VALUE"""),"ยโสธร")</f>
        <v>ยโสธร</v>
      </c>
    </row>
    <row r="48" spans="1:3" ht="15.75" customHeight="1" x14ac:dyDescent="0.2">
      <c r="A48" s="1" t="s">
        <v>204</v>
      </c>
      <c r="B48" s="1" t="s">
        <v>4</v>
      </c>
      <c r="C48" s="1" t="str">
        <f ca="1">IFERROR(__xludf.DUMMYFUNCTION("""COMPUTED_VALUE"""),"ยะลา")</f>
        <v>ยะลา</v>
      </c>
    </row>
    <row r="49" spans="1:3" ht="15.75" customHeight="1" x14ac:dyDescent="0.2">
      <c r="A49" s="1" t="s">
        <v>205</v>
      </c>
      <c r="B49" s="1" t="s">
        <v>4</v>
      </c>
      <c r="C49" s="1" t="str">
        <f ca="1">IFERROR(__xludf.DUMMYFUNCTION("""COMPUTED_VALUE"""),"ร้อยเอ็ด")</f>
        <v>ร้อยเอ็ด</v>
      </c>
    </row>
    <row r="50" spans="1:3" ht="15.75" customHeight="1" x14ac:dyDescent="0.2">
      <c r="A50" s="1" t="s">
        <v>206</v>
      </c>
      <c r="B50" s="1" t="s">
        <v>4</v>
      </c>
      <c r="C50" s="1" t="str">
        <f ca="1">IFERROR(__xludf.DUMMYFUNCTION("""COMPUTED_VALUE"""),"ระนอง")</f>
        <v>ระนอง</v>
      </c>
    </row>
    <row r="51" spans="1:3" ht="15.75" customHeight="1" x14ac:dyDescent="0.2">
      <c r="A51" s="1" t="s">
        <v>207</v>
      </c>
      <c r="B51" s="1" t="s">
        <v>4</v>
      </c>
      <c r="C51" s="1" t="str">
        <f ca="1">IFERROR(__xludf.DUMMYFUNCTION("""COMPUTED_VALUE"""),"ระยอง")</f>
        <v>ระยอง</v>
      </c>
    </row>
    <row r="52" spans="1:3" ht="15.75" customHeight="1" x14ac:dyDescent="0.2">
      <c r="A52" s="1" t="s">
        <v>208</v>
      </c>
      <c r="B52" s="1" t="s">
        <v>4</v>
      </c>
      <c r="C52" s="1" t="str">
        <f ca="1">IFERROR(__xludf.DUMMYFUNCTION("""COMPUTED_VALUE"""),"ราชบุรี")</f>
        <v>ราชบุรี</v>
      </c>
    </row>
    <row r="53" spans="1:3" ht="15.75" customHeight="1" x14ac:dyDescent="0.2">
      <c r="A53" s="1" t="s">
        <v>209</v>
      </c>
      <c r="B53" s="1" t="s">
        <v>4</v>
      </c>
      <c r="C53" s="1" t="str">
        <f ca="1">IFERROR(__xludf.DUMMYFUNCTION("""COMPUTED_VALUE"""),"ลพบุรี")</f>
        <v>ลพบุรี</v>
      </c>
    </row>
    <row r="54" spans="1:3" ht="15.75" customHeight="1" x14ac:dyDescent="0.2">
      <c r="A54" s="1" t="s">
        <v>210</v>
      </c>
      <c r="B54" s="1" t="s">
        <v>4</v>
      </c>
      <c r="C54" s="1" t="str">
        <f ca="1">IFERROR(__xludf.DUMMYFUNCTION("""COMPUTED_VALUE"""),"ลำปาง")</f>
        <v>ลำปาง</v>
      </c>
    </row>
    <row r="55" spans="1:3" ht="15.75" customHeight="1" x14ac:dyDescent="0.2">
      <c r="A55" s="1" t="s">
        <v>211</v>
      </c>
      <c r="B55" s="1" t="s">
        <v>4</v>
      </c>
      <c r="C55" s="1" t="str">
        <f ca="1">IFERROR(__xludf.DUMMYFUNCTION("""COMPUTED_VALUE"""),"ลำพูน")</f>
        <v>ลำพูน</v>
      </c>
    </row>
    <row r="56" spans="1:3" ht="15.75" customHeight="1" x14ac:dyDescent="0.2">
      <c r="A56" s="1" t="s">
        <v>212</v>
      </c>
      <c r="B56" s="1" t="s">
        <v>4</v>
      </c>
      <c r="C56" s="1" t="str">
        <f ca="1">IFERROR(__xludf.DUMMYFUNCTION("""COMPUTED_VALUE"""),"เลย")</f>
        <v>เลย</v>
      </c>
    </row>
    <row r="57" spans="1:3" ht="15.75" customHeight="1" x14ac:dyDescent="0.2">
      <c r="A57" s="1" t="s">
        <v>213</v>
      </c>
      <c r="B57" s="1" t="s">
        <v>4</v>
      </c>
      <c r="C57" s="1" t="str">
        <f ca="1">IFERROR(__xludf.DUMMYFUNCTION("""COMPUTED_VALUE"""),"ศรีสะเกษ")</f>
        <v>ศรีสะเกษ</v>
      </c>
    </row>
    <row r="58" spans="1:3" ht="15.75" customHeight="1" x14ac:dyDescent="0.2">
      <c r="A58" s="1" t="s">
        <v>214</v>
      </c>
      <c r="B58" s="1" t="s">
        <v>4</v>
      </c>
      <c r="C58" s="1" t="str">
        <f ca="1">IFERROR(__xludf.DUMMYFUNCTION("""COMPUTED_VALUE"""),"สกลนคร")</f>
        <v>สกลนคร</v>
      </c>
    </row>
    <row r="59" spans="1:3" ht="15.75" customHeight="1" x14ac:dyDescent="0.2">
      <c r="A59" s="1" t="s">
        <v>215</v>
      </c>
      <c r="B59" s="1" t="s">
        <v>4</v>
      </c>
      <c r="C59" s="1" t="str">
        <f ca="1">IFERROR(__xludf.DUMMYFUNCTION("""COMPUTED_VALUE"""),"สงขลา")</f>
        <v>สงขลา</v>
      </c>
    </row>
    <row r="60" spans="1:3" ht="15.75" customHeight="1" x14ac:dyDescent="0.2">
      <c r="A60" s="1" t="s">
        <v>216</v>
      </c>
      <c r="B60" s="1" t="s">
        <v>6</v>
      </c>
      <c r="C60" s="1" t="str">
        <f ca="1">IFERROR(__xludf.DUMMYFUNCTION("""COMPUTED_VALUE"""),"สตูล")</f>
        <v>สตูล</v>
      </c>
    </row>
    <row r="61" spans="1:3" ht="15.75" customHeight="1" x14ac:dyDescent="0.2">
      <c r="A61" s="1" t="s">
        <v>217</v>
      </c>
      <c r="B61" s="1" t="s">
        <v>6</v>
      </c>
      <c r="C61" s="1" t="str">
        <f ca="1">IFERROR(__xludf.DUMMYFUNCTION("""COMPUTED_VALUE"""),"สมุทรปราการ")</f>
        <v>สมุทรปราการ</v>
      </c>
    </row>
    <row r="62" spans="1:3" ht="15.75" customHeight="1" x14ac:dyDescent="0.2">
      <c r="A62" s="1" t="s">
        <v>218</v>
      </c>
      <c r="B62" s="1" t="s">
        <v>6</v>
      </c>
      <c r="C62" s="1" t="str">
        <f ca="1">IFERROR(__xludf.DUMMYFUNCTION("""COMPUTED_VALUE"""),"สมุทรสงคราม")</f>
        <v>สมุทรสงคราม</v>
      </c>
    </row>
    <row r="63" spans="1:3" ht="15.75" customHeight="1" x14ac:dyDescent="0.2">
      <c r="A63" s="1" t="s">
        <v>219</v>
      </c>
      <c r="B63" s="1" t="s">
        <v>6</v>
      </c>
      <c r="C63" s="1" t="str">
        <f ca="1">IFERROR(__xludf.DUMMYFUNCTION("""COMPUTED_VALUE"""),"สมุทรสาคร")</f>
        <v>สมุทรสาคร</v>
      </c>
    </row>
    <row r="64" spans="1:3" ht="15.75" customHeight="1" x14ac:dyDescent="0.2">
      <c r="A64" s="1" t="s">
        <v>220</v>
      </c>
      <c r="B64" s="1" t="s">
        <v>6</v>
      </c>
      <c r="C64" s="1" t="str">
        <f ca="1">IFERROR(__xludf.DUMMYFUNCTION("""COMPUTED_VALUE"""),"สระแก้ว")</f>
        <v>สระแก้ว</v>
      </c>
    </row>
    <row r="65" spans="1:3" ht="15.75" customHeight="1" x14ac:dyDescent="0.2">
      <c r="A65" s="1" t="s">
        <v>221</v>
      </c>
      <c r="B65" s="1" t="s">
        <v>6</v>
      </c>
      <c r="C65" s="1" t="str">
        <f ca="1">IFERROR(__xludf.DUMMYFUNCTION("""COMPUTED_VALUE"""),"สระบุรี")</f>
        <v>สระบุรี</v>
      </c>
    </row>
    <row r="66" spans="1:3" ht="15.75" customHeight="1" x14ac:dyDescent="0.2">
      <c r="A66" s="1" t="s">
        <v>222</v>
      </c>
      <c r="B66" s="1" t="s">
        <v>6</v>
      </c>
      <c r="C66" s="1" t="str">
        <f ca="1">IFERROR(__xludf.DUMMYFUNCTION("""COMPUTED_VALUE"""),"สิงห์บุรี")</f>
        <v>สิงห์บุรี</v>
      </c>
    </row>
    <row r="67" spans="1:3" ht="15.75" customHeight="1" x14ac:dyDescent="0.2">
      <c r="A67" s="1" t="s">
        <v>223</v>
      </c>
      <c r="B67" s="1" t="s">
        <v>6</v>
      </c>
      <c r="C67" s="1" t="str">
        <f ca="1">IFERROR(__xludf.DUMMYFUNCTION("""COMPUTED_VALUE"""),"สุโขทัย")</f>
        <v>สุโขทัย</v>
      </c>
    </row>
    <row r="68" spans="1:3" ht="15.75" customHeight="1" x14ac:dyDescent="0.2">
      <c r="A68" s="1" t="s">
        <v>224</v>
      </c>
      <c r="B68" s="1" t="s">
        <v>6</v>
      </c>
      <c r="C68" s="1" t="str">
        <f ca="1">IFERROR(__xludf.DUMMYFUNCTION("""COMPUTED_VALUE"""),"สุพรรณบุรี")</f>
        <v>สุพรรณบุรี</v>
      </c>
    </row>
    <row r="69" spans="1:3" ht="15.75" customHeight="1" x14ac:dyDescent="0.2">
      <c r="A69" s="1" t="s">
        <v>225</v>
      </c>
      <c r="B69" s="1" t="s">
        <v>6</v>
      </c>
      <c r="C69" s="1" t="str">
        <f ca="1">IFERROR(__xludf.DUMMYFUNCTION("""COMPUTED_VALUE"""),"สุราษฎร์ธานี")</f>
        <v>สุราษฎร์ธานี</v>
      </c>
    </row>
    <row r="70" spans="1:3" ht="15.75" customHeight="1" x14ac:dyDescent="0.2">
      <c r="A70" s="1" t="s">
        <v>226</v>
      </c>
      <c r="B70" s="1" t="s">
        <v>6</v>
      </c>
      <c r="C70" s="1" t="str">
        <f ca="1">IFERROR(__xludf.DUMMYFUNCTION("""COMPUTED_VALUE"""),"สุรินทร์")</f>
        <v>สุรินทร์</v>
      </c>
    </row>
    <row r="71" spans="1:3" ht="15.75" customHeight="1" x14ac:dyDescent="0.2">
      <c r="A71" s="1" t="s">
        <v>227</v>
      </c>
      <c r="B71" s="1" t="s">
        <v>6</v>
      </c>
      <c r="C71" s="1" t="str">
        <f ca="1">IFERROR(__xludf.DUMMYFUNCTION("""COMPUTED_VALUE"""),"หนองคาย")</f>
        <v>หนองคาย</v>
      </c>
    </row>
    <row r="72" spans="1:3" ht="15.75" customHeight="1" x14ac:dyDescent="0.2">
      <c r="A72" s="1" t="s">
        <v>228</v>
      </c>
      <c r="B72" s="1" t="s">
        <v>6</v>
      </c>
      <c r="C72" s="1" t="str">
        <f ca="1">IFERROR(__xludf.DUMMYFUNCTION("""COMPUTED_VALUE"""),"หนองบัวลำภู")</f>
        <v>หนองบัวลำภู</v>
      </c>
    </row>
    <row r="73" spans="1:3" ht="15.75" customHeight="1" x14ac:dyDescent="0.2">
      <c r="A73" s="1" t="s">
        <v>229</v>
      </c>
      <c r="B73" s="1" t="s">
        <v>8</v>
      </c>
      <c r="C73" s="1" t="str">
        <f ca="1">IFERROR(__xludf.DUMMYFUNCTION("""COMPUTED_VALUE"""),"อ่างทอง")</f>
        <v>อ่างทอง</v>
      </c>
    </row>
    <row r="74" spans="1:3" ht="15.75" customHeight="1" x14ac:dyDescent="0.2">
      <c r="A74" s="1" t="s">
        <v>230</v>
      </c>
      <c r="B74" s="1" t="s">
        <v>8</v>
      </c>
      <c r="C74" s="1" t="str">
        <f ca="1">IFERROR(__xludf.DUMMYFUNCTION("""COMPUTED_VALUE"""),"อำนาจเจริญ")</f>
        <v>อำนาจเจริญ</v>
      </c>
    </row>
    <row r="75" spans="1:3" ht="15.75" customHeight="1" x14ac:dyDescent="0.2">
      <c r="A75" s="1" t="s">
        <v>231</v>
      </c>
      <c r="B75" s="1" t="s">
        <v>8</v>
      </c>
      <c r="C75" s="1" t="str">
        <f ca="1">IFERROR(__xludf.DUMMYFUNCTION("""COMPUTED_VALUE"""),"อุดรธานี")</f>
        <v>อุดรธานี</v>
      </c>
    </row>
    <row r="76" spans="1:3" ht="15.75" customHeight="1" x14ac:dyDescent="0.2">
      <c r="A76" s="1" t="s">
        <v>232</v>
      </c>
      <c r="B76" s="1" t="s">
        <v>8</v>
      </c>
      <c r="C76" s="1" t="str">
        <f ca="1">IFERROR(__xludf.DUMMYFUNCTION("""COMPUTED_VALUE"""),"อุตรดิตถ์")</f>
        <v>อุตรดิตถ์</v>
      </c>
    </row>
    <row r="77" spans="1:3" ht="15.75" customHeight="1" x14ac:dyDescent="0.2">
      <c r="A77" s="1" t="s">
        <v>233</v>
      </c>
      <c r="B77" s="1" t="s">
        <v>8</v>
      </c>
      <c r="C77" s="1" t="str">
        <f ca="1">IFERROR(__xludf.DUMMYFUNCTION("""COMPUTED_VALUE"""),"อุทัยธานี")</f>
        <v>อุทัยธานี</v>
      </c>
    </row>
    <row r="78" spans="1:3" ht="15.75" customHeight="1" x14ac:dyDescent="0.2">
      <c r="A78" s="1" t="s">
        <v>234</v>
      </c>
      <c r="B78" s="1" t="s">
        <v>8</v>
      </c>
      <c r="C78" s="1" t="str">
        <f ca="1">IFERROR(__xludf.DUMMYFUNCTION("""COMPUTED_VALUE"""),"อุบลราชธานี")</f>
        <v>อุบลราชธานี</v>
      </c>
    </row>
    <row r="79" spans="1:3" ht="15.75" customHeight="1" x14ac:dyDescent="0.2">
      <c r="A79" s="1" t="s">
        <v>235</v>
      </c>
      <c r="B79" s="1" t="s">
        <v>8</v>
      </c>
      <c r="C79" s="1"/>
    </row>
    <row r="80" spans="1:3" ht="15.75" customHeight="1" x14ac:dyDescent="0.2">
      <c r="A80" s="1" t="s">
        <v>236</v>
      </c>
      <c r="B80" s="1" t="s">
        <v>8</v>
      </c>
    </row>
    <row r="81" spans="1:2" ht="15.75" customHeight="1" x14ac:dyDescent="0.2">
      <c r="A81" s="1" t="s">
        <v>237</v>
      </c>
      <c r="B81" s="1" t="s">
        <v>8</v>
      </c>
    </row>
    <row r="82" spans="1:2" ht="15.75" customHeight="1" x14ac:dyDescent="0.2">
      <c r="A82" s="1" t="s">
        <v>238</v>
      </c>
      <c r="B82" s="1" t="s">
        <v>8</v>
      </c>
    </row>
    <row r="83" spans="1:2" ht="15.75" customHeight="1" x14ac:dyDescent="0.2">
      <c r="A83" s="1" t="s">
        <v>239</v>
      </c>
      <c r="B83" s="1" t="s">
        <v>8</v>
      </c>
    </row>
    <row r="84" spans="1:2" ht="15.75" customHeight="1" x14ac:dyDescent="0.2">
      <c r="A84" s="1" t="s">
        <v>240</v>
      </c>
      <c r="B84" s="1" t="s">
        <v>8</v>
      </c>
    </row>
    <row r="85" spans="1:2" ht="15.75" customHeight="1" x14ac:dyDescent="0.2">
      <c r="A85" s="1" t="s">
        <v>241</v>
      </c>
      <c r="B85" s="1" t="s">
        <v>8</v>
      </c>
    </row>
    <row r="86" spans="1:2" ht="15.75" customHeight="1" x14ac:dyDescent="0.2">
      <c r="A86" s="1" t="s">
        <v>242</v>
      </c>
      <c r="B86" s="1" t="s">
        <v>8</v>
      </c>
    </row>
    <row r="87" spans="1:2" ht="15.75" customHeight="1" x14ac:dyDescent="0.2">
      <c r="A87" s="1" t="s">
        <v>243</v>
      </c>
      <c r="B87" s="1" t="s">
        <v>8</v>
      </c>
    </row>
    <row r="88" spans="1:2" ht="15.75" customHeight="1" x14ac:dyDescent="0.2">
      <c r="A88" s="1" t="s">
        <v>244</v>
      </c>
      <c r="B88" s="1" t="s">
        <v>8</v>
      </c>
    </row>
    <row r="89" spans="1:2" ht="15.75" customHeight="1" x14ac:dyDescent="0.2">
      <c r="A89" s="1" t="s">
        <v>245</v>
      </c>
      <c r="B89" s="1" t="s">
        <v>8</v>
      </c>
    </row>
    <row r="90" spans="1:2" ht="15.75" customHeight="1" x14ac:dyDescent="0.2">
      <c r="A90" s="1" t="s">
        <v>246</v>
      </c>
      <c r="B90" s="1" t="s">
        <v>8</v>
      </c>
    </row>
    <row r="91" spans="1:2" ht="15.75" customHeight="1" x14ac:dyDescent="0.2">
      <c r="A91" s="1" t="s">
        <v>247</v>
      </c>
      <c r="B91" s="1" t="s">
        <v>10</v>
      </c>
    </row>
    <row r="92" spans="1:2" ht="15.75" customHeight="1" x14ac:dyDescent="0.2">
      <c r="A92" s="1" t="s">
        <v>248</v>
      </c>
      <c r="B92" s="1" t="s">
        <v>10</v>
      </c>
    </row>
    <row r="93" spans="1:2" ht="15.75" customHeight="1" x14ac:dyDescent="0.2">
      <c r="A93" s="1" t="s">
        <v>249</v>
      </c>
      <c r="B93" s="1" t="s">
        <v>10</v>
      </c>
    </row>
    <row r="94" spans="1:2" ht="15.75" customHeight="1" x14ac:dyDescent="0.2">
      <c r="A94" s="1" t="s">
        <v>250</v>
      </c>
      <c r="B94" s="1" t="s">
        <v>10</v>
      </c>
    </row>
    <row r="95" spans="1:2" ht="15.75" customHeight="1" x14ac:dyDescent="0.2">
      <c r="A95" s="1" t="s">
        <v>251</v>
      </c>
      <c r="B95" s="1" t="s">
        <v>10</v>
      </c>
    </row>
    <row r="96" spans="1:2" ht="15.75" customHeight="1" x14ac:dyDescent="0.2">
      <c r="A96" s="1" t="s">
        <v>252</v>
      </c>
      <c r="B96" s="1" t="s">
        <v>10</v>
      </c>
    </row>
    <row r="97" spans="1:2" ht="15.75" customHeight="1" x14ac:dyDescent="0.2">
      <c r="A97" s="1" t="s">
        <v>253</v>
      </c>
      <c r="B97" s="1" t="s">
        <v>10</v>
      </c>
    </row>
    <row r="98" spans="1:2" ht="15.75" customHeight="1" x14ac:dyDescent="0.2">
      <c r="A98" s="1" t="s">
        <v>254</v>
      </c>
      <c r="B98" s="1" t="s">
        <v>10</v>
      </c>
    </row>
    <row r="99" spans="1:2" ht="15.75" customHeight="1" x14ac:dyDescent="0.2">
      <c r="A99" s="1" t="s">
        <v>255</v>
      </c>
      <c r="B99" s="1" t="s">
        <v>10</v>
      </c>
    </row>
    <row r="100" spans="1:2" ht="15.75" customHeight="1" x14ac:dyDescent="0.2">
      <c r="A100" s="1" t="s">
        <v>256</v>
      </c>
      <c r="B100" s="1" t="s">
        <v>10</v>
      </c>
    </row>
    <row r="101" spans="1:2" ht="15.75" customHeight="1" x14ac:dyDescent="0.2">
      <c r="A101" s="1" t="s">
        <v>257</v>
      </c>
      <c r="B101" s="1" t="s">
        <v>10</v>
      </c>
    </row>
    <row r="102" spans="1:2" ht="15.75" customHeight="1" x14ac:dyDescent="0.2">
      <c r="A102" s="1" t="s">
        <v>258</v>
      </c>
      <c r="B102" s="1" t="s">
        <v>12</v>
      </c>
    </row>
    <row r="103" spans="1:2" ht="15.75" customHeight="1" x14ac:dyDescent="0.2">
      <c r="A103" s="1" t="s">
        <v>259</v>
      </c>
      <c r="B103" s="1" t="s">
        <v>12</v>
      </c>
    </row>
    <row r="104" spans="1:2" ht="15.75" customHeight="1" x14ac:dyDescent="0.2">
      <c r="A104" s="1" t="s">
        <v>260</v>
      </c>
      <c r="B104" s="1" t="s">
        <v>12</v>
      </c>
    </row>
    <row r="105" spans="1:2" ht="15.75" customHeight="1" x14ac:dyDescent="0.2">
      <c r="A105" s="1" t="s">
        <v>261</v>
      </c>
      <c r="B105" s="1" t="s">
        <v>12</v>
      </c>
    </row>
    <row r="106" spans="1:2" ht="15.75" customHeight="1" x14ac:dyDescent="0.2">
      <c r="A106" s="1" t="s">
        <v>262</v>
      </c>
      <c r="B106" s="1" t="s">
        <v>12</v>
      </c>
    </row>
    <row r="107" spans="1:2" ht="15.75" customHeight="1" x14ac:dyDescent="0.2">
      <c r="A107" s="1" t="s">
        <v>263</v>
      </c>
      <c r="B107" s="1" t="s">
        <v>12</v>
      </c>
    </row>
    <row r="108" spans="1:2" ht="15.75" customHeight="1" x14ac:dyDescent="0.2">
      <c r="A108" s="1" t="s">
        <v>264</v>
      </c>
      <c r="B108" s="1" t="s">
        <v>12</v>
      </c>
    </row>
    <row r="109" spans="1:2" ht="15.75" customHeight="1" x14ac:dyDescent="0.2">
      <c r="A109" s="1" t="s">
        <v>265</v>
      </c>
      <c r="B109" s="1" t="s">
        <v>12</v>
      </c>
    </row>
    <row r="110" spans="1:2" ht="15.75" customHeight="1" x14ac:dyDescent="0.2">
      <c r="A110" s="1" t="s">
        <v>266</v>
      </c>
      <c r="B110" s="1" t="s">
        <v>12</v>
      </c>
    </row>
    <row r="111" spans="1:2" ht="15.75" customHeight="1" x14ac:dyDescent="0.2">
      <c r="A111" s="1" t="s">
        <v>267</v>
      </c>
      <c r="B111" s="1" t="s">
        <v>12</v>
      </c>
    </row>
    <row r="112" spans="1:2" ht="15.75" customHeight="1" x14ac:dyDescent="0.2">
      <c r="A112" s="1" t="s">
        <v>268</v>
      </c>
      <c r="B112" s="1" t="s">
        <v>12</v>
      </c>
    </row>
    <row r="113" spans="1:2" ht="15.75" customHeight="1" x14ac:dyDescent="0.2">
      <c r="A113" s="1" t="s">
        <v>269</v>
      </c>
      <c r="B113" s="1" t="s">
        <v>12</v>
      </c>
    </row>
    <row r="114" spans="1:2" ht="15.75" customHeight="1" x14ac:dyDescent="0.2">
      <c r="A114" s="1" t="s">
        <v>270</v>
      </c>
      <c r="B114" s="1" t="s">
        <v>12</v>
      </c>
    </row>
    <row r="115" spans="1:2" ht="15.75" customHeight="1" x14ac:dyDescent="0.2">
      <c r="A115" s="1" t="s">
        <v>271</v>
      </c>
      <c r="B115" s="1" t="s">
        <v>12</v>
      </c>
    </row>
    <row r="116" spans="1:2" ht="15.75" customHeight="1" x14ac:dyDescent="0.2">
      <c r="A116" s="1" t="s">
        <v>272</v>
      </c>
      <c r="B116" s="1" t="s">
        <v>12</v>
      </c>
    </row>
    <row r="117" spans="1:2" ht="15.75" customHeight="1" x14ac:dyDescent="0.2">
      <c r="A117" s="1" t="s">
        <v>273</v>
      </c>
      <c r="B117" s="1" t="s">
        <v>12</v>
      </c>
    </row>
    <row r="118" spans="1:2" ht="15.75" customHeight="1" x14ac:dyDescent="0.2">
      <c r="A118" s="1" t="s">
        <v>274</v>
      </c>
      <c r="B118" s="1" t="s">
        <v>12</v>
      </c>
    </row>
    <row r="119" spans="1:2" ht="15.75" customHeight="1" x14ac:dyDescent="0.2">
      <c r="A119" s="1" t="s">
        <v>275</v>
      </c>
      <c r="B119" s="1" t="s">
        <v>12</v>
      </c>
    </row>
    <row r="120" spans="1:2" ht="15.75" customHeight="1" x14ac:dyDescent="0.2">
      <c r="A120" s="1" t="s">
        <v>276</v>
      </c>
      <c r="B120" s="1" t="s">
        <v>12</v>
      </c>
    </row>
    <row r="121" spans="1:2" ht="15.75" customHeight="1" x14ac:dyDescent="0.2">
      <c r="A121" s="1" t="s">
        <v>277</v>
      </c>
      <c r="B121" s="1" t="s">
        <v>12</v>
      </c>
    </row>
    <row r="122" spans="1:2" ht="15.75" customHeight="1" x14ac:dyDescent="0.2">
      <c r="A122" s="1" t="s">
        <v>278</v>
      </c>
      <c r="B122" s="1" t="s">
        <v>12</v>
      </c>
    </row>
    <row r="123" spans="1:2" ht="15.75" customHeight="1" x14ac:dyDescent="0.2">
      <c r="A123" s="1" t="s">
        <v>279</v>
      </c>
      <c r="B123" s="1" t="s">
        <v>12</v>
      </c>
    </row>
    <row r="124" spans="1:2" ht="15.75" customHeight="1" x14ac:dyDescent="0.2">
      <c r="A124" s="1" t="s">
        <v>280</v>
      </c>
      <c r="B124" s="1" t="s">
        <v>12</v>
      </c>
    </row>
    <row r="125" spans="1:2" ht="15.75" customHeight="1" x14ac:dyDescent="0.2">
      <c r="A125" s="1" t="s">
        <v>281</v>
      </c>
      <c r="B125" s="1" t="s">
        <v>12</v>
      </c>
    </row>
    <row r="126" spans="1:2" ht="15.75" customHeight="1" x14ac:dyDescent="0.2">
      <c r="A126" s="1" t="s">
        <v>282</v>
      </c>
      <c r="B126" s="1" t="s">
        <v>12</v>
      </c>
    </row>
    <row r="127" spans="1:2" ht="15.75" customHeight="1" x14ac:dyDescent="0.2">
      <c r="A127" s="1" t="s">
        <v>283</v>
      </c>
      <c r="B127" s="1" t="s">
        <v>12</v>
      </c>
    </row>
    <row r="128" spans="1:2" ht="15.75" customHeight="1" x14ac:dyDescent="0.2">
      <c r="A128" s="1" t="s">
        <v>284</v>
      </c>
      <c r="B128" s="1" t="s">
        <v>14</v>
      </c>
    </row>
    <row r="129" spans="1:2" ht="15.75" customHeight="1" x14ac:dyDescent="0.2">
      <c r="A129" s="1" t="s">
        <v>285</v>
      </c>
      <c r="B129" s="1" t="s">
        <v>14</v>
      </c>
    </row>
    <row r="130" spans="1:2" ht="15.75" customHeight="1" x14ac:dyDescent="0.2">
      <c r="A130" s="1" t="s">
        <v>286</v>
      </c>
      <c r="B130" s="1" t="s">
        <v>14</v>
      </c>
    </row>
    <row r="131" spans="1:2" ht="15.75" customHeight="1" x14ac:dyDescent="0.2">
      <c r="A131" s="1" t="s">
        <v>287</v>
      </c>
      <c r="B131" s="1" t="s">
        <v>14</v>
      </c>
    </row>
    <row r="132" spans="1:2" ht="15.75" customHeight="1" x14ac:dyDescent="0.2">
      <c r="A132" s="1" t="s">
        <v>288</v>
      </c>
      <c r="B132" s="1" t="s">
        <v>14</v>
      </c>
    </row>
    <row r="133" spans="1:2" ht="15.75" customHeight="1" x14ac:dyDescent="0.2">
      <c r="A133" s="1" t="s">
        <v>289</v>
      </c>
      <c r="B133" s="1" t="s">
        <v>14</v>
      </c>
    </row>
    <row r="134" spans="1:2" ht="15.75" customHeight="1" x14ac:dyDescent="0.2">
      <c r="A134" s="1" t="s">
        <v>290</v>
      </c>
      <c r="B134" s="1" t="s">
        <v>14</v>
      </c>
    </row>
    <row r="135" spans="1:2" ht="15.75" customHeight="1" x14ac:dyDescent="0.2">
      <c r="A135" s="1" t="s">
        <v>291</v>
      </c>
      <c r="B135" s="1" t="s">
        <v>14</v>
      </c>
    </row>
    <row r="136" spans="1:2" ht="15.75" customHeight="1" x14ac:dyDescent="0.2">
      <c r="A136" s="1" t="s">
        <v>292</v>
      </c>
      <c r="B136" s="1" t="s">
        <v>14</v>
      </c>
    </row>
    <row r="137" spans="1:2" ht="15.75" customHeight="1" x14ac:dyDescent="0.2">
      <c r="A137" s="1" t="s">
        <v>293</v>
      </c>
      <c r="B137" s="1" t="s">
        <v>14</v>
      </c>
    </row>
    <row r="138" spans="1:2" ht="15.75" customHeight="1" x14ac:dyDescent="0.2">
      <c r="A138" s="1" t="s">
        <v>294</v>
      </c>
      <c r="B138" s="1" t="s">
        <v>16</v>
      </c>
    </row>
    <row r="139" spans="1:2" ht="15.75" customHeight="1" x14ac:dyDescent="0.2">
      <c r="A139" s="1" t="s">
        <v>295</v>
      </c>
      <c r="B139" s="1" t="s">
        <v>16</v>
      </c>
    </row>
    <row r="140" spans="1:2" ht="15.75" customHeight="1" x14ac:dyDescent="0.2">
      <c r="A140" s="1" t="s">
        <v>296</v>
      </c>
      <c r="B140" s="1" t="s">
        <v>16</v>
      </c>
    </row>
    <row r="141" spans="1:2" ht="15.75" customHeight="1" x14ac:dyDescent="0.2">
      <c r="A141" s="1" t="s">
        <v>297</v>
      </c>
      <c r="B141" s="1" t="s">
        <v>16</v>
      </c>
    </row>
    <row r="142" spans="1:2" ht="15.75" customHeight="1" x14ac:dyDescent="0.2">
      <c r="A142" s="1" t="s">
        <v>298</v>
      </c>
      <c r="B142" s="1" t="s">
        <v>16</v>
      </c>
    </row>
    <row r="143" spans="1:2" ht="15.75" customHeight="1" x14ac:dyDescent="0.2">
      <c r="A143" s="1" t="s">
        <v>299</v>
      </c>
      <c r="B143" s="1" t="s">
        <v>16</v>
      </c>
    </row>
    <row r="144" spans="1:2" ht="15.75" customHeight="1" x14ac:dyDescent="0.2">
      <c r="A144" s="1" t="s">
        <v>300</v>
      </c>
      <c r="B144" s="1" t="s">
        <v>16</v>
      </c>
    </row>
    <row r="145" spans="1:2" ht="15.75" customHeight="1" x14ac:dyDescent="0.2">
      <c r="A145" s="1" t="s">
        <v>301</v>
      </c>
      <c r="B145" s="1" t="s">
        <v>16</v>
      </c>
    </row>
    <row r="146" spans="1:2" ht="15.75" customHeight="1" x14ac:dyDescent="0.2">
      <c r="A146" s="1" t="s">
        <v>302</v>
      </c>
      <c r="B146" s="1" t="s">
        <v>16</v>
      </c>
    </row>
    <row r="147" spans="1:2" ht="15.75" customHeight="1" x14ac:dyDescent="0.2">
      <c r="A147" s="1" t="s">
        <v>303</v>
      </c>
      <c r="B147" s="1" t="s">
        <v>16</v>
      </c>
    </row>
    <row r="148" spans="1:2" ht="15.75" customHeight="1" x14ac:dyDescent="0.2">
      <c r="A148" s="1" t="s">
        <v>304</v>
      </c>
      <c r="B148" s="1" t="s">
        <v>16</v>
      </c>
    </row>
    <row r="149" spans="1:2" ht="15.75" customHeight="1" x14ac:dyDescent="0.2">
      <c r="A149" s="1" t="s">
        <v>305</v>
      </c>
      <c r="B149" s="1" t="s">
        <v>18</v>
      </c>
    </row>
    <row r="150" spans="1:2" ht="15.75" customHeight="1" x14ac:dyDescent="0.2">
      <c r="A150" s="1" t="s">
        <v>306</v>
      </c>
      <c r="B150" s="1" t="s">
        <v>18</v>
      </c>
    </row>
    <row r="151" spans="1:2" ht="15.75" customHeight="1" x14ac:dyDescent="0.2">
      <c r="A151" s="1" t="s">
        <v>307</v>
      </c>
      <c r="B151" s="1" t="s">
        <v>18</v>
      </c>
    </row>
    <row r="152" spans="1:2" ht="15.75" customHeight="1" x14ac:dyDescent="0.2">
      <c r="A152" s="1" t="s">
        <v>308</v>
      </c>
      <c r="B152" s="1" t="s">
        <v>18</v>
      </c>
    </row>
    <row r="153" spans="1:2" ht="15.75" customHeight="1" x14ac:dyDescent="0.2">
      <c r="A153" s="1" t="s">
        <v>309</v>
      </c>
      <c r="B153" s="1" t="s">
        <v>18</v>
      </c>
    </row>
    <row r="154" spans="1:2" ht="15.75" customHeight="1" x14ac:dyDescent="0.2">
      <c r="A154" s="1" t="s">
        <v>310</v>
      </c>
      <c r="B154" s="1" t="s">
        <v>18</v>
      </c>
    </row>
    <row r="155" spans="1:2" ht="15.75" customHeight="1" x14ac:dyDescent="0.2">
      <c r="A155" s="1" t="s">
        <v>311</v>
      </c>
      <c r="B155" s="1" t="s">
        <v>18</v>
      </c>
    </row>
    <row r="156" spans="1:2" ht="15.75" customHeight="1" x14ac:dyDescent="0.2">
      <c r="A156" s="1" t="s">
        <v>312</v>
      </c>
      <c r="B156" s="1" t="s">
        <v>18</v>
      </c>
    </row>
    <row r="157" spans="1:2" ht="15.75" customHeight="1" x14ac:dyDescent="0.2">
      <c r="A157" s="1" t="s">
        <v>313</v>
      </c>
      <c r="B157" s="1" t="s">
        <v>18</v>
      </c>
    </row>
    <row r="158" spans="1:2" ht="15.75" customHeight="1" x14ac:dyDescent="0.2">
      <c r="A158" s="1" t="s">
        <v>314</v>
      </c>
      <c r="B158" s="1" t="s">
        <v>18</v>
      </c>
    </row>
    <row r="159" spans="1:2" ht="15.75" customHeight="1" x14ac:dyDescent="0.2">
      <c r="A159" s="1" t="s">
        <v>315</v>
      </c>
      <c r="B159" s="1" t="s">
        <v>18</v>
      </c>
    </row>
    <row r="160" spans="1:2" ht="15.75" customHeight="1" x14ac:dyDescent="0.2">
      <c r="A160" s="1" t="s">
        <v>316</v>
      </c>
      <c r="B160" s="1" t="s">
        <v>20</v>
      </c>
    </row>
    <row r="161" spans="1:2" ht="15.75" customHeight="1" x14ac:dyDescent="0.2">
      <c r="A161" s="1" t="s">
        <v>317</v>
      </c>
      <c r="B161" s="1" t="s">
        <v>20</v>
      </c>
    </row>
    <row r="162" spans="1:2" ht="15.75" customHeight="1" x14ac:dyDescent="0.2">
      <c r="A162" s="1" t="s">
        <v>318</v>
      </c>
      <c r="B162" s="1" t="s">
        <v>20</v>
      </c>
    </row>
    <row r="163" spans="1:2" ht="15.75" customHeight="1" x14ac:dyDescent="0.2">
      <c r="A163" s="1" t="s">
        <v>319</v>
      </c>
      <c r="B163" s="1" t="s">
        <v>20</v>
      </c>
    </row>
    <row r="164" spans="1:2" ht="15.75" customHeight="1" x14ac:dyDescent="0.2">
      <c r="A164" s="1" t="s">
        <v>320</v>
      </c>
      <c r="B164" s="1" t="s">
        <v>20</v>
      </c>
    </row>
    <row r="165" spans="1:2" ht="15.75" customHeight="1" x14ac:dyDescent="0.2">
      <c r="A165" s="1" t="s">
        <v>321</v>
      </c>
      <c r="B165" s="1" t="s">
        <v>20</v>
      </c>
    </row>
    <row r="166" spans="1:2" ht="15.75" customHeight="1" x14ac:dyDescent="0.2">
      <c r="A166" s="1" t="s">
        <v>322</v>
      </c>
      <c r="B166" s="1" t="s">
        <v>20</v>
      </c>
    </row>
    <row r="167" spans="1:2" ht="15.75" customHeight="1" x14ac:dyDescent="0.2">
      <c r="A167" s="1" t="s">
        <v>323</v>
      </c>
      <c r="B167" s="1" t="s">
        <v>20</v>
      </c>
    </row>
    <row r="168" spans="1:2" ht="15.75" customHeight="1" x14ac:dyDescent="0.2">
      <c r="A168" s="1" t="s">
        <v>324</v>
      </c>
      <c r="B168" s="1" t="s">
        <v>22</v>
      </c>
    </row>
    <row r="169" spans="1:2" ht="15.75" customHeight="1" x14ac:dyDescent="0.2">
      <c r="A169" s="1" t="s">
        <v>325</v>
      </c>
      <c r="B169" s="1" t="s">
        <v>22</v>
      </c>
    </row>
    <row r="170" spans="1:2" ht="15.75" customHeight="1" x14ac:dyDescent="0.2">
      <c r="A170" s="1" t="s">
        <v>326</v>
      </c>
      <c r="B170" s="1" t="s">
        <v>22</v>
      </c>
    </row>
    <row r="171" spans="1:2" ht="15.75" customHeight="1" x14ac:dyDescent="0.2">
      <c r="A171" s="1" t="s">
        <v>327</v>
      </c>
      <c r="B171" s="1" t="s">
        <v>22</v>
      </c>
    </row>
    <row r="172" spans="1:2" ht="15.75" customHeight="1" x14ac:dyDescent="0.2">
      <c r="A172" s="1" t="s">
        <v>328</v>
      </c>
      <c r="B172" s="1" t="s">
        <v>22</v>
      </c>
    </row>
    <row r="173" spans="1:2" ht="15.75" customHeight="1" x14ac:dyDescent="0.2">
      <c r="A173" s="1" t="s">
        <v>329</v>
      </c>
      <c r="B173" s="1" t="s">
        <v>22</v>
      </c>
    </row>
    <row r="174" spans="1:2" ht="15.75" customHeight="1" x14ac:dyDescent="0.2">
      <c r="A174" s="1" t="s">
        <v>330</v>
      </c>
      <c r="B174" s="1" t="s">
        <v>22</v>
      </c>
    </row>
    <row r="175" spans="1:2" ht="15.75" customHeight="1" x14ac:dyDescent="0.2">
      <c r="A175" s="1" t="s">
        <v>331</v>
      </c>
      <c r="B175" s="1" t="s">
        <v>22</v>
      </c>
    </row>
    <row r="176" spans="1:2" ht="15.75" customHeight="1" x14ac:dyDescent="0.2">
      <c r="A176" s="1" t="s">
        <v>332</v>
      </c>
      <c r="B176" s="1" t="s">
        <v>22</v>
      </c>
    </row>
    <row r="177" spans="1:2" ht="15.75" customHeight="1" x14ac:dyDescent="0.2">
      <c r="A177" s="1" t="s">
        <v>333</v>
      </c>
      <c r="B177" s="1" t="s">
        <v>22</v>
      </c>
    </row>
    <row r="178" spans="1:2" ht="15.75" customHeight="1" x14ac:dyDescent="0.2">
      <c r="A178" s="1" t="s">
        <v>334</v>
      </c>
      <c r="B178" s="1" t="s">
        <v>22</v>
      </c>
    </row>
    <row r="179" spans="1:2" ht="15.75" customHeight="1" x14ac:dyDescent="0.2">
      <c r="A179" s="1" t="s">
        <v>335</v>
      </c>
      <c r="B179" s="1" t="s">
        <v>22</v>
      </c>
    </row>
    <row r="180" spans="1:2" ht="15.75" customHeight="1" x14ac:dyDescent="0.2">
      <c r="A180" s="1" t="s">
        <v>336</v>
      </c>
      <c r="B180" s="1" t="s">
        <v>22</v>
      </c>
    </row>
    <row r="181" spans="1:2" ht="15.75" customHeight="1" x14ac:dyDescent="0.2">
      <c r="A181" s="1" t="s">
        <v>337</v>
      </c>
      <c r="B181" s="1" t="s">
        <v>22</v>
      </c>
    </row>
    <row r="182" spans="1:2" ht="15.75" customHeight="1" x14ac:dyDescent="0.2">
      <c r="A182" s="1" t="s">
        <v>338</v>
      </c>
      <c r="B182" s="1" t="s">
        <v>22</v>
      </c>
    </row>
    <row r="183" spans="1:2" ht="15.75" customHeight="1" x14ac:dyDescent="0.2">
      <c r="A183" s="1" t="s">
        <v>339</v>
      </c>
      <c r="B183" s="1" t="s">
        <v>22</v>
      </c>
    </row>
    <row r="184" spans="1:2" ht="15.75" customHeight="1" x14ac:dyDescent="0.2">
      <c r="A184" s="1" t="s">
        <v>340</v>
      </c>
      <c r="B184" s="1" t="s">
        <v>24</v>
      </c>
    </row>
    <row r="185" spans="1:2" ht="15.75" customHeight="1" x14ac:dyDescent="0.2">
      <c r="A185" s="1" t="s">
        <v>341</v>
      </c>
      <c r="B185" s="1" t="s">
        <v>24</v>
      </c>
    </row>
    <row r="186" spans="1:2" ht="15.75" customHeight="1" x14ac:dyDescent="0.2">
      <c r="A186" s="1" t="s">
        <v>342</v>
      </c>
      <c r="B186" s="1" t="s">
        <v>24</v>
      </c>
    </row>
    <row r="187" spans="1:2" ht="15.75" customHeight="1" x14ac:dyDescent="0.2">
      <c r="A187" s="1" t="s">
        <v>343</v>
      </c>
      <c r="B187" s="1" t="s">
        <v>24</v>
      </c>
    </row>
    <row r="188" spans="1:2" ht="15.75" customHeight="1" x14ac:dyDescent="0.2">
      <c r="A188" s="1" t="s">
        <v>344</v>
      </c>
      <c r="B188" s="1" t="s">
        <v>24</v>
      </c>
    </row>
    <row r="189" spans="1:2" ht="15.75" customHeight="1" x14ac:dyDescent="0.2">
      <c r="A189" s="1" t="s">
        <v>345</v>
      </c>
      <c r="B189" s="1" t="s">
        <v>24</v>
      </c>
    </row>
    <row r="190" spans="1:2" ht="15.75" customHeight="1" x14ac:dyDescent="0.2">
      <c r="A190" s="1" t="s">
        <v>346</v>
      </c>
      <c r="B190" s="1" t="s">
        <v>24</v>
      </c>
    </row>
    <row r="191" spans="1:2" ht="15.75" customHeight="1" x14ac:dyDescent="0.2">
      <c r="A191" s="1" t="s">
        <v>347</v>
      </c>
      <c r="B191" s="1" t="s">
        <v>24</v>
      </c>
    </row>
    <row r="192" spans="1:2" ht="15.75" customHeight="1" x14ac:dyDescent="0.2">
      <c r="A192" s="1" t="s">
        <v>348</v>
      </c>
      <c r="B192" s="1" t="s">
        <v>26</v>
      </c>
    </row>
    <row r="193" spans="1:2" ht="15.75" customHeight="1" x14ac:dyDescent="0.2">
      <c r="A193" s="1" t="s">
        <v>349</v>
      </c>
      <c r="B193" s="1" t="s">
        <v>26</v>
      </c>
    </row>
    <row r="194" spans="1:2" ht="15.75" customHeight="1" x14ac:dyDescent="0.2">
      <c r="A194" s="1" t="s">
        <v>350</v>
      </c>
      <c r="B194" s="1" t="s">
        <v>26</v>
      </c>
    </row>
    <row r="195" spans="1:2" ht="15.75" customHeight="1" x14ac:dyDescent="0.2">
      <c r="A195" s="1" t="s">
        <v>351</v>
      </c>
      <c r="B195" s="1" t="s">
        <v>26</v>
      </c>
    </row>
    <row r="196" spans="1:2" ht="15.75" customHeight="1" x14ac:dyDescent="0.2">
      <c r="A196" s="1" t="s">
        <v>352</v>
      </c>
      <c r="B196" s="1" t="s">
        <v>26</v>
      </c>
    </row>
    <row r="197" spans="1:2" ht="15.75" customHeight="1" x14ac:dyDescent="0.2">
      <c r="A197" s="1" t="s">
        <v>353</v>
      </c>
      <c r="B197" s="1" t="s">
        <v>26</v>
      </c>
    </row>
    <row r="198" spans="1:2" ht="15.75" customHeight="1" x14ac:dyDescent="0.2">
      <c r="A198" s="1" t="s">
        <v>354</v>
      </c>
      <c r="B198" s="1" t="s">
        <v>26</v>
      </c>
    </row>
    <row r="199" spans="1:2" ht="15.75" customHeight="1" x14ac:dyDescent="0.2">
      <c r="A199" s="1" t="s">
        <v>355</v>
      </c>
      <c r="B199" s="1" t="s">
        <v>26</v>
      </c>
    </row>
    <row r="200" spans="1:2" ht="15.75" customHeight="1" x14ac:dyDescent="0.2">
      <c r="A200" s="1" t="s">
        <v>356</v>
      </c>
      <c r="B200" s="1" t="s">
        <v>26</v>
      </c>
    </row>
    <row r="201" spans="1:2" ht="15.75" customHeight="1" x14ac:dyDescent="0.2">
      <c r="A201" s="1" t="s">
        <v>357</v>
      </c>
      <c r="B201" s="1" t="s">
        <v>26</v>
      </c>
    </row>
    <row r="202" spans="1:2" ht="15.75" customHeight="1" x14ac:dyDescent="0.2">
      <c r="A202" s="1" t="s">
        <v>358</v>
      </c>
      <c r="B202" s="1" t="s">
        <v>26</v>
      </c>
    </row>
    <row r="203" spans="1:2" ht="15.75" customHeight="1" x14ac:dyDescent="0.2">
      <c r="A203" s="1" t="s">
        <v>359</v>
      </c>
      <c r="B203" s="1" t="s">
        <v>26</v>
      </c>
    </row>
    <row r="204" spans="1:2" ht="15.75" customHeight="1" x14ac:dyDescent="0.2">
      <c r="A204" s="1" t="s">
        <v>360</v>
      </c>
      <c r="B204" s="1" t="s">
        <v>26</v>
      </c>
    </row>
    <row r="205" spans="1:2" ht="15.75" customHeight="1" x14ac:dyDescent="0.2">
      <c r="A205" s="1" t="s">
        <v>361</v>
      </c>
      <c r="B205" s="1" t="s">
        <v>26</v>
      </c>
    </row>
    <row r="206" spans="1:2" ht="15.75" customHeight="1" x14ac:dyDescent="0.2">
      <c r="A206" s="1" t="s">
        <v>362</v>
      </c>
      <c r="B206" s="1" t="s">
        <v>26</v>
      </c>
    </row>
    <row r="207" spans="1:2" ht="15.75" customHeight="1" x14ac:dyDescent="0.2">
      <c r="A207" s="1" t="s">
        <v>363</v>
      </c>
      <c r="B207" s="1" t="s">
        <v>26</v>
      </c>
    </row>
    <row r="208" spans="1:2" ht="15.75" customHeight="1" x14ac:dyDescent="0.2">
      <c r="A208" s="1" t="s">
        <v>364</v>
      </c>
      <c r="B208" s="1" t="s">
        <v>26</v>
      </c>
    </row>
    <row r="209" spans="1:2" ht="15.75" customHeight="1" x14ac:dyDescent="0.2">
      <c r="A209" s="1" t="s">
        <v>365</v>
      </c>
      <c r="B209" s="1" t="s">
        <v>26</v>
      </c>
    </row>
    <row r="210" spans="1:2" ht="15.75" customHeight="1" x14ac:dyDescent="0.2">
      <c r="A210" s="1" t="s">
        <v>366</v>
      </c>
      <c r="B210" s="1" t="s">
        <v>28</v>
      </c>
    </row>
    <row r="211" spans="1:2" ht="15.75" customHeight="1" x14ac:dyDescent="0.2">
      <c r="A211" s="1" t="s">
        <v>367</v>
      </c>
      <c r="B211" s="1" t="s">
        <v>28</v>
      </c>
    </row>
    <row r="212" spans="1:2" ht="15.75" customHeight="1" x14ac:dyDescent="0.2">
      <c r="A212" s="1" t="s">
        <v>368</v>
      </c>
      <c r="B212" s="1" t="s">
        <v>28</v>
      </c>
    </row>
    <row r="213" spans="1:2" ht="15.75" customHeight="1" x14ac:dyDescent="0.2">
      <c r="A213" s="1" t="s">
        <v>369</v>
      </c>
      <c r="B213" s="1" t="s">
        <v>28</v>
      </c>
    </row>
    <row r="214" spans="1:2" ht="15.75" customHeight="1" x14ac:dyDescent="0.2">
      <c r="A214" s="1" t="s">
        <v>370</v>
      </c>
      <c r="B214" s="1" t="s">
        <v>28</v>
      </c>
    </row>
    <row r="215" spans="1:2" ht="15.75" customHeight="1" x14ac:dyDescent="0.2">
      <c r="A215" s="1" t="s">
        <v>371</v>
      </c>
      <c r="B215" s="1" t="s">
        <v>28</v>
      </c>
    </row>
    <row r="216" spans="1:2" ht="15.75" customHeight="1" x14ac:dyDescent="0.2">
      <c r="A216" s="1" t="s">
        <v>372</v>
      </c>
      <c r="B216" s="1" t="s">
        <v>28</v>
      </c>
    </row>
    <row r="217" spans="1:2" ht="15.75" customHeight="1" x14ac:dyDescent="0.2">
      <c r="A217" s="1" t="s">
        <v>373</v>
      </c>
      <c r="B217" s="1" t="s">
        <v>28</v>
      </c>
    </row>
    <row r="218" spans="1:2" ht="15.75" customHeight="1" x14ac:dyDescent="0.2">
      <c r="A218" s="1" t="s">
        <v>374</v>
      </c>
      <c r="B218" s="1" t="s">
        <v>28</v>
      </c>
    </row>
    <row r="219" spans="1:2" ht="15.75" customHeight="1" x14ac:dyDescent="0.2">
      <c r="A219" s="1" t="s">
        <v>375</v>
      </c>
      <c r="B219" s="1" t="s">
        <v>28</v>
      </c>
    </row>
    <row r="220" spans="1:2" ht="15.75" customHeight="1" x14ac:dyDescent="0.2">
      <c r="A220" s="1" t="s">
        <v>376</v>
      </c>
      <c r="B220" s="1" t="s">
        <v>28</v>
      </c>
    </row>
    <row r="221" spans="1:2" ht="15.75" customHeight="1" x14ac:dyDescent="0.2">
      <c r="A221" s="1" t="s">
        <v>377</v>
      </c>
      <c r="B221" s="1" t="s">
        <v>28</v>
      </c>
    </row>
    <row r="222" spans="1:2" ht="15.75" customHeight="1" x14ac:dyDescent="0.2">
      <c r="A222" s="1" t="s">
        <v>378</v>
      </c>
      <c r="B222" s="1" t="s">
        <v>28</v>
      </c>
    </row>
    <row r="223" spans="1:2" ht="15.75" customHeight="1" x14ac:dyDescent="0.2">
      <c r="A223" s="1" t="s">
        <v>379</v>
      </c>
      <c r="B223" s="1" t="s">
        <v>28</v>
      </c>
    </row>
    <row r="224" spans="1:2" ht="15.75" customHeight="1" x14ac:dyDescent="0.2">
      <c r="A224" s="1" t="s">
        <v>380</v>
      </c>
      <c r="B224" s="1" t="s">
        <v>28</v>
      </c>
    </row>
    <row r="225" spans="1:2" ht="15.75" customHeight="1" x14ac:dyDescent="0.2">
      <c r="A225" s="1" t="s">
        <v>381</v>
      </c>
      <c r="B225" s="1" t="s">
        <v>28</v>
      </c>
    </row>
    <row r="226" spans="1:2" ht="15.75" customHeight="1" x14ac:dyDescent="0.2">
      <c r="A226" s="1" t="s">
        <v>382</v>
      </c>
      <c r="B226" s="1" t="s">
        <v>28</v>
      </c>
    </row>
    <row r="227" spans="1:2" ht="15.75" customHeight="1" x14ac:dyDescent="0.2">
      <c r="A227" s="1" t="s">
        <v>201</v>
      </c>
      <c r="B227" s="1" t="s">
        <v>28</v>
      </c>
    </row>
    <row r="228" spans="1:2" ht="15.75" customHeight="1" x14ac:dyDescent="0.2">
      <c r="A228" s="1" t="s">
        <v>383</v>
      </c>
      <c r="B228" s="1" t="s">
        <v>28</v>
      </c>
    </row>
    <row r="229" spans="1:2" ht="15.75" customHeight="1" x14ac:dyDescent="0.2">
      <c r="A229" s="1" t="s">
        <v>384</v>
      </c>
      <c r="B229" s="1" t="s">
        <v>28</v>
      </c>
    </row>
    <row r="230" spans="1:2" ht="15.75" customHeight="1" x14ac:dyDescent="0.2">
      <c r="A230" s="1" t="s">
        <v>385</v>
      </c>
      <c r="B230" s="1" t="s">
        <v>28</v>
      </c>
    </row>
    <row r="231" spans="1:2" ht="15.75" customHeight="1" x14ac:dyDescent="0.2">
      <c r="A231" s="1" t="s">
        <v>386</v>
      </c>
      <c r="B231" s="1" t="s">
        <v>28</v>
      </c>
    </row>
    <row r="232" spans="1:2" ht="15.75" customHeight="1" x14ac:dyDescent="0.2">
      <c r="A232" s="1" t="s">
        <v>387</v>
      </c>
      <c r="B232" s="1" t="s">
        <v>28</v>
      </c>
    </row>
    <row r="233" spans="1:2" ht="15.75" customHeight="1" x14ac:dyDescent="0.2">
      <c r="A233" s="1" t="s">
        <v>388</v>
      </c>
      <c r="B233" s="1" t="s">
        <v>28</v>
      </c>
    </row>
    <row r="234" spans="1:2" ht="15.75" customHeight="1" x14ac:dyDescent="0.2">
      <c r="A234" s="1" t="s">
        <v>389</v>
      </c>
      <c r="B234" s="1" t="s">
        <v>28</v>
      </c>
    </row>
    <row r="235" spans="1:2" ht="15.75" customHeight="1" x14ac:dyDescent="0.2">
      <c r="A235" s="1" t="s">
        <v>390</v>
      </c>
      <c r="B235" s="1" t="s">
        <v>30</v>
      </c>
    </row>
    <row r="236" spans="1:2" ht="15.75" customHeight="1" x14ac:dyDescent="0.2">
      <c r="A236" s="1" t="s">
        <v>391</v>
      </c>
      <c r="B236" s="1" t="s">
        <v>30</v>
      </c>
    </row>
    <row r="237" spans="1:2" ht="15.75" customHeight="1" x14ac:dyDescent="0.2">
      <c r="A237" s="1" t="s">
        <v>392</v>
      </c>
      <c r="B237" s="1" t="s">
        <v>30</v>
      </c>
    </row>
    <row r="238" spans="1:2" ht="15.75" customHeight="1" x14ac:dyDescent="0.2">
      <c r="A238" s="1" t="s">
        <v>393</v>
      </c>
      <c r="B238" s="1" t="s">
        <v>30</v>
      </c>
    </row>
    <row r="239" spans="1:2" ht="15.75" customHeight="1" x14ac:dyDescent="0.2">
      <c r="A239" s="1" t="s">
        <v>394</v>
      </c>
      <c r="B239" s="1" t="s">
        <v>30</v>
      </c>
    </row>
    <row r="240" spans="1:2" ht="15.75" customHeight="1" x14ac:dyDescent="0.2">
      <c r="A240" s="1" t="s">
        <v>395</v>
      </c>
      <c r="B240" s="1" t="s">
        <v>30</v>
      </c>
    </row>
    <row r="241" spans="1:2" ht="15.75" customHeight="1" x14ac:dyDescent="0.2">
      <c r="A241" s="1" t="s">
        <v>396</v>
      </c>
      <c r="B241" s="1" t="s">
        <v>30</v>
      </c>
    </row>
    <row r="242" spans="1:2" ht="15.75" customHeight="1" x14ac:dyDescent="0.2">
      <c r="A242" s="1" t="s">
        <v>397</v>
      </c>
      <c r="B242" s="1" t="s">
        <v>30</v>
      </c>
    </row>
    <row r="243" spans="1:2" ht="15.75" customHeight="1" x14ac:dyDescent="0.2">
      <c r="A243" s="1" t="s">
        <v>398</v>
      </c>
      <c r="B243" s="1" t="s">
        <v>30</v>
      </c>
    </row>
    <row r="244" spans="1:2" ht="15.75" customHeight="1" x14ac:dyDescent="0.2">
      <c r="A244" s="1" t="s">
        <v>399</v>
      </c>
      <c r="B244" s="1" t="s">
        <v>30</v>
      </c>
    </row>
    <row r="245" spans="1:2" ht="15.75" customHeight="1" x14ac:dyDescent="0.2">
      <c r="A245" s="1" t="s">
        <v>400</v>
      </c>
      <c r="B245" s="1" t="s">
        <v>32</v>
      </c>
    </row>
    <row r="246" spans="1:2" ht="15.75" customHeight="1" x14ac:dyDescent="0.2">
      <c r="A246" s="1" t="s">
        <v>401</v>
      </c>
      <c r="B246" s="1" t="s">
        <v>32</v>
      </c>
    </row>
    <row r="247" spans="1:2" ht="15.75" customHeight="1" x14ac:dyDescent="0.2">
      <c r="A247" s="1" t="s">
        <v>402</v>
      </c>
      <c r="B247" s="1" t="s">
        <v>32</v>
      </c>
    </row>
    <row r="248" spans="1:2" ht="15.75" customHeight="1" x14ac:dyDescent="0.2">
      <c r="A248" s="1" t="s">
        <v>403</v>
      </c>
      <c r="B248" s="1" t="s">
        <v>32</v>
      </c>
    </row>
    <row r="249" spans="1:2" ht="15.75" customHeight="1" x14ac:dyDescent="0.2">
      <c r="A249" s="1" t="s">
        <v>404</v>
      </c>
      <c r="B249" s="1" t="s">
        <v>32</v>
      </c>
    </row>
    <row r="250" spans="1:2" ht="15.75" customHeight="1" x14ac:dyDescent="0.2">
      <c r="A250" s="1" t="s">
        <v>405</v>
      </c>
      <c r="B250" s="1" t="s">
        <v>32</v>
      </c>
    </row>
    <row r="251" spans="1:2" ht="15.75" customHeight="1" x14ac:dyDescent="0.2">
      <c r="A251" s="1" t="s">
        <v>406</v>
      </c>
      <c r="B251" s="1" t="s">
        <v>32</v>
      </c>
    </row>
    <row r="252" spans="1:2" ht="15.75" customHeight="1" x14ac:dyDescent="0.2">
      <c r="A252" s="1" t="s">
        <v>407</v>
      </c>
      <c r="B252" s="1" t="s">
        <v>34</v>
      </c>
    </row>
    <row r="253" spans="1:2" ht="15.75" customHeight="1" x14ac:dyDescent="0.2">
      <c r="A253" s="1" t="s">
        <v>408</v>
      </c>
      <c r="B253" s="1" t="s">
        <v>34</v>
      </c>
    </row>
    <row r="254" spans="1:2" ht="15.75" customHeight="1" x14ac:dyDescent="0.2">
      <c r="A254" s="1" t="s">
        <v>409</v>
      </c>
      <c r="B254" s="1" t="s">
        <v>34</v>
      </c>
    </row>
    <row r="255" spans="1:2" ht="15.75" customHeight="1" x14ac:dyDescent="0.2">
      <c r="A255" s="1" t="s">
        <v>410</v>
      </c>
      <c r="B255" s="1" t="s">
        <v>34</v>
      </c>
    </row>
    <row r="256" spans="1:2" ht="15.75" customHeight="1" x14ac:dyDescent="0.2">
      <c r="A256" s="1" t="s">
        <v>411</v>
      </c>
      <c r="B256" s="1" t="s">
        <v>34</v>
      </c>
    </row>
    <row r="257" spans="1:2" ht="15.75" customHeight="1" x14ac:dyDescent="0.2">
      <c r="A257" s="1" t="s">
        <v>412</v>
      </c>
      <c r="B257" s="1" t="s">
        <v>34</v>
      </c>
    </row>
    <row r="258" spans="1:2" ht="15.75" customHeight="1" x14ac:dyDescent="0.2">
      <c r="A258" s="1" t="s">
        <v>413</v>
      </c>
      <c r="B258" s="1" t="s">
        <v>34</v>
      </c>
    </row>
    <row r="259" spans="1:2" ht="15.75" customHeight="1" x14ac:dyDescent="0.2">
      <c r="A259" s="1" t="s">
        <v>414</v>
      </c>
      <c r="B259" s="1" t="s">
        <v>34</v>
      </c>
    </row>
    <row r="260" spans="1:2" ht="15.75" customHeight="1" x14ac:dyDescent="0.2">
      <c r="A260" s="1" t="s">
        <v>415</v>
      </c>
      <c r="B260" s="1" t="s">
        <v>34</v>
      </c>
    </row>
    <row r="261" spans="1:2" ht="15.75" customHeight="1" x14ac:dyDescent="0.2">
      <c r="A261" s="1" t="s">
        <v>416</v>
      </c>
      <c r="B261" s="1" t="s">
        <v>36</v>
      </c>
    </row>
    <row r="262" spans="1:2" ht="15.75" customHeight="1" x14ac:dyDescent="0.2">
      <c r="A262" s="1" t="s">
        <v>417</v>
      </c>
      <c r="B262" s="1" t="s">
        <v>36</v>
      </c>
    </row>
    <row r="263" spans="1:2" ht="15.75" customHeight="1" x14ac:dyDescent="0.2">
      <c r="A263" s="1" t="s">
        <v>418</v>
      </c>
      <c r="B263" s="1" t="s">
        <v>36</v>
      </c>
    </row>
    <row r="264" spans="1:2" ht="15.75" customHeight="1" x14ac:dyDescent="0.2">
      <c r="A264" s="1" t="s">
        <v>419</v>
      </c>
      <c r="B264" s="1" t="s">
        <v>36</v>
      </c>
    </row>
    <row r="265" spans="1:2" ht="15.75" customHeight="1" x14ac:dyDescent="0.2">
      <c r="A265" s="1" t="s">
        <v>420</v>
      </c>
      <c r="B265" s="1" t="s">
        <v>38</v>
      </c>
    </row>
    <row r="266" spans="1:2" ht="15.75" customHeight="1" x14ac:dyDescent="0.2">
      <c r="A266" s="1" t="s">
        <v>421</v>
      </c>
      <c r="B266" s="1" t="s">
        <v>38</v>
      </c>
    </row>
    <row r="267" spans="1:2" ht="15.75" customHeight="1" x14ac:dyDescent="0.2">
      <c r="A267" s="1" t="s">
        <v>422</v>
      </c>
      <c r="B267" s="1" t="s">
        <v>38</v>
      </c>
    </row>
    <row r="268" spans="1:2" ht="15.75" customHeight="1" x14ac:dyDescent="0.2">
      <c r="A268" s="1" t="s">
        <v>423</v>
      </c>
      <c r="B268" s="1" t="s">
        <v>38</v>
      </c>
    </row>
    <row r="269" spans="1:2" ht="15.75" customHeight="1" x14ac:dyDescent="0.2">
      <c r="A269" s="1" t="s">
        <v>424</v>
      </c>
      <c r="B269" s="1" t="s">
        <v>38</v>
      </c>
    </row>
    <row r="270" spans="1:2" ht="15.75" customHeight="1" x14ac:dyDescent="0.2">
      <c r="A270" s="1" t="s">
        <v>425</v>
      </c>
      <c r="B270" s="1" t="s">
        <v>38</v>
      </c>
    </row>
    <row r="271" spans="1:2" ht="15.75" customHeight="1" x14ac:dyDescent="0.2">
      <c r="A271" s="1" t="s">
        <v>426</v>
      </c>
      <c r="B271" s="1" t="s">
        <v>38</v>
      </c>
    </row>
    <row r="272" spans="1:2" ht="15.75" customHeight="1" x14ac:dyDescent="0.2">
      <c r="A272" s="1" t="s">
        <v>427</v>
      </c>
      <c r="B272" s="1" t="s">
        <v>40</v>
      </c>
    </row>
    <row r="273" spans="1:2" ht="15.75" customHeight="1" x14ac:dyDescent="0.2">
      <c r="A273" s="1" t="s">
        <v>428</v>
      </c>
      <c r="B273" s="1" t="s">
        <v>40</v>
      </c>
    </row>
    <row r="274" spans="1:2" ht="15.75" customHeight="1" x14ac:dyDescent="0.2">
      <c r="A274" s="1" t="s">
        <v>429</v>
      </c>
      <c r="B274" s="1" t="s">
        <v>40</v>
      </c>
    </row>
    <row r="275" spans="1:2" ht="15.75" customHeight="1" x14ac:dyDescent="0.2">
      <c r="A275" s="1" t="s">
        <v>430</v>
      </c>
      <c r="B275" s="1" t="s">
        <v>40</v>
      </c>
    </row>
    <row r="276" spans="1:2" ht="15.75" customHeight="1" x14ac:dyDescent="0.2">
      <c r="A276" s="1" t="s">
        <v>431</v>
      </c>
      <c r="B276" s="1" t="s">
        <v>40</v>
      </c>
    </row>
    <row r="277" spans="1:2" ht="15.75" customHeight="1" x14ac:dyDescent="0.2">
      <c r="A277" s="1" t="s">
        <v>432</v>
      </c>
      <c r="B277" s="1" t="s">
        <v>40</v>
      </c>
    </row>
    <row r="278" spans="1:2" ht="15.75" customHeight="1" x14ac:dyDescent="0.2">
      <c r="A278" s="1" t="s">
        <v>433</v>
      </c>
      <c r="B278" s="1" t="s">
        <v>40</v>
      </c>
    </row>
    <row r="279" spans="1:2" ht="15.75" customHeight="1" x14ac:dyDescent="0.2">
      <c r="A279" s="1" t="s">
        <v>434</v>
      </c>
      <c r="B279" s="1" t="s">
        <v>40</v>
      </c>
    </row>
    <row r="280" spans="1:2" ht="15.75" customHeight="1" x14ac:dyDescent="0.2">
      <c r="A280" s="1" t="s">
        <v>435</v>
      </c>
      <c r="B280" s="1" t="s">
        <v>40</v>
      </c>
    </row>
    <row r="281" spans="1:2" ht="15.75" customHeight="1" x14ac:dyDescent="0.2">
      <c r="A281" s="1" t="s">
        <v>436</v>
      </c>
      <c r="B281" s="1" t="s">
        <v>40</v>
      </c>
    </row>
    <row r="282" spans="1:2" ht="15.75" customHeight="1" x14ac:dyDescent="0.2">
      <c r="A282" s="1" t="s">
        <v>437</v>
      </c>
      <c r="B282" s="1" t="s">
        <v>40</v>
      </c>
    </row>
    <row r="283" spans="1:2" ht="15.75" customHeight="1" x14ac:dyDescent="0.2">
      <c r="A283" s="1" t="s">
        <v>438</v>
      </c>
      <c r="B283" s="1" t="s">
        <v>40</v>
      </c>
    </row>
    <row r="284" spans="1:2" ht="15.75" customHeight="1" x14ac:dyDescent="0.2">
      <c r="A284" s="1" t="s">
        <v>439</v>
      </c>
      <c r="B284" s="1" t="s">
        <v>42</v>
      </c>
    </row>
    <row r="285" spans="1:2" ht="15.75" customHeight="1" x14ac:dyDescent="0.2">
      <c r="A285" s="1" t="s">
        <v>440</v>
      </c>
      <c r="B285" s="1" t="s">
        <v>42</v>
      </c>
    </row>
    <row r="286" spans="1:2" ht="15.75" customHeight="1" x14ac:dyDescent="0.2">
      <c r="A286" s="1" t="s">
        <v>441</v>
      </c>
      <c r="B286" s="1" t="s">
        <v>42</v>
      </c>
    </row>
    <row r="287" spans="1:2" ht="15.75" customHeight="1" x14ac:dyDescent="0.2">
      <c r="A287" s="1" t="s">
        <v>442</v>
      </c>
      <c r="B287" s="1" t="s">
        <v>42</v>
      </c>
    </row>
    <row r="288" spans="1:2" ht="15.75" customHeight="1" x14ac:dyDescent="0.2">
      <c r="A288" s="1" t="s">
        <v>443</v>
      </c>
      <c r="B288" s="1" t="s">
        <v>42</v>
      </c>
    </row>
    <row r="289" spans="1:2" ht="15.75" customHeight="1" x14ac:dyDescent="0.2">
      <c r="A289" s="1" t="s">
        <v>444</v>
      </c>
      <c r="B289" s="1" t="s">
        <v>42</v>
      </c>
    </row>
    <row r="290" spans="1:2" ht="15.75" customHeight="1" x14ac:dyDescent="0.2">
      <c r="A290" s="1" t="s">
        <v>445</v>
      </c>
      <c r="B290" s="1" t="s">
        <v>42</v>
      </c>
    </row>
    <row r="291" spans="1:2" ht="15.75" customHeight="1" x14ac:dyDescent="0.2">
      <c r="A291" s="1" t="s">
        <v>446</v>
      </c>
      <c r="B291" s="1" t="s">
        <v>42</v>
      </c>
    </row>
    <row r="292" spans="1:2" ht="15.75" customHeight="1" x14ac:dyDescent="0.2">
      <c r="A292" s="1" t="s">
        <v>447</v>
      </c>
      <c r="B292" s="1" t="s">
        <v>42</v>
      </c>
    </row>
    <row r="293" spans="1:2" ht="15.75" customHeight="1" x14ac:dyDescent="0.2">
      <c r="A293" s="1" t="s">
        <v>448</v>
      </c>
      <c r="B293" s="1" t="s">
        <v>42</v>
      </c>
    </row>
    <row r="294" spans="1:2" ht="15.75" customHeight="1" x14ac:dyDescent="0.2">
      <c r="A294" s="1" t="s">
        <v>449</v>
      </c>
      <c r="B294" s="1" t="s">
        <v>42</v>
      </c>
    </row>
    <row r="295" spans="1:2" ht="15.75" customHeight="1" x14ac:dyDescent="0.2">
      <c r="A295" s="1" t="s">
        <v>450</v>
      </c>
      <c r="B295" s="1" t="s">
        <v>42</v>
      </c>
    </row>
    <row r="296" spans="1:2" ht="15.75" customHeight="1" x14ac:dyDescent="0.2">
      <c r="A296" s="1" t="s">
        <v>451</v>
      </c>
      <c r="B296" s="1" t="s">
        <v>42</v>
      </c>
    </row>
    <row r="297" spans="1:2" ht="15.75" customHeight="1" x14ac:dyDescent="0.2">
      <c r="A297" s="1" t="s">
        <v>452</v>
      </c>
      <c r="B297" s="1" t="s">
        <v>42</v>
      </c>
    </row>
    <row r="298" spans="1:2" ht="15.75" customHeight="1" x14ac:dyDescent="0.2">
      <c r="A298" s="1" t="s">
        <v>453</v>
      </c>
      <c r="B298" s="1" t="s">
        <v>42</v>
      </c>
    </row>
    <row r="299" spans="1:2" ht="15.75" customHeight="1" x14ac:dyDescent="0.2">
      <c r="A299" s="1" t="s">
        <v>454</v>
      </c>
      <c r="B299" s="1" t="s">
        <v>42</v>
      </c>
    </row>
    <row r="300" spans="1:2" ht="15.75" customHeight="1" x14ac:dyDescent="0.2">
      <c r="A300" s="1" t="s">
        <v>455</v>
      </c>
      <c r="B300" s="1" t="s">
        <v>42</v>
      </c>
    </row>
    <row r="301" spans="1:2" ht="15.75" customHeight="1" x14ac:dyDescent="0.2">
      <c r="A301" s="1" t="s">
        <v>456</v>
      </c>
      <c r="B301" s="1" t="s">
        <v>42</v>
      </c>
    </row>
    <row r="302" spans="1:2" ht="15.75" customHeight="1" x14ac:dyDescent="0.2">
      <c r="A302" s="1" t="s">
        <v>457</v>
      </c>
      <c r="B302" s="1" t="s">
        <v>42</v>
      </c>
    </row>
    <row r="303" spans="1:2" ht="15.75" customHeight="1" x14ac:dyDescent="0.2">
      <c r="A303" s="1" t="s">
        <v>458</v>
      </c>
      <c r="B303" s="1" t="s">
        <v>42</v>
      </c>
    </row>
    <row r="304" spans="1:2" ht="15.75" customHeight="1" x14ac:dyDescent="0.2">
      <c r="A304" s="1" t="s">
        <v>459</v>
      </c>
      <c r="B304" s="1" t="s">
        <v>42</v>
      </c>
    </row>
    <row r="305" spans="1:2" ht="15.75" customHeight="1" x14ac:dyDescent="0.2">
      <c r="A305" s="1" t="s">
        <v>460</v>
      </c>
      <c r="B305" s="1" t="s">
        <v>42</v>
      </c>
    </row>
    <row r="306" spans="1:2" ht="15.75" customHeight="1" x14ac:dyDescent="0.2">
      <c r="A306" s="1" t="s">
        <v>461</v>
      </c>
      <c r="B306" s="1" t="s">
        <v>42</v>
      </c>
    </row>
    <row r="307" spans="1:2" ht="15.75" customHeight="1" x14ac:dyDescent="0.2">
      <c r="A307" s="1" t="s">
        <v>462</v>
      </c>
      <c r="B307" s="1" t="s">
        <v>42</v>
      </c>
    </row>
    <row r="308" spans="1:2" ht="15.75" customHeight="1" x14ac:dyDescent="0.2">
      <c r="A308" s="1" t="s">
        <v>463</v>
      </c>
      <c r="B308" s="1" t="s">
        <v>42</v>
      </c>
    </row>
    <row r="309" spans="1:2" ht="15.75" customHeight="1" x14ac:dyDescent="0.2">
      <c r="A309" s="1" t="s">
        <v>464</v>
      </c>
      <c r="B309" s="1" t="s">
        <v>42</v>
      </c>
    </row>
    <row r="310" spans="1:2" ht="15.75" customHeight="1" x14ac:dyDescent="0.2">
      <c r="A310" s="1" t="s">
        <v>465</v>
      </c>
      <c r="B310" s="1" t="s">
        <v>42</v>
      </c>
    </row>
    <row r="311" spans="1:2" ht="15.75" customHeight="1" x14ac:dyDescent="0.2">
      <c r="A311" s="1" t="s">
        <v>466</v>
      </c>
      <c r="B311" s="1" t="s">
        <v>42</v>
      </c>
    </row>
    <row r="312" spans="1:2" ht="15.75" customHeight="1" x14ac:dyDescent="0.2">
      <c r="A312" s="1" t="s">
        <v>467</v>
      </c>
      <c r="B312" s="1" t="s">
        <v>42</v>
      </c>
    </row>
    <row r="313" spans="1:2" ht="15.75" customHeight="1" x14ac:dyDescent="0.2">
      <c r="A313" s="1" t="s">
        <v>468</v>
      </c>
      <c r="B313" s="1" t="s">
        <v>42</v>
      </c>
    </row>
    <row r="314" spans="1:2" ht="15.75" customHeight="1" x14ac:dyDescent="0.2">
      <c r="A314" s="1" t="s">
        <v>469</v>
      </c>
      <c r="B314" s="1" t="s">
        <v>42</v>
      </c>
    </row>
    <row r="315" spans="1:2" ht="15.75" customHeight="1" x14ac:dyDescent="0.2">
      <c r="A315" s="1" t="s">
        <v>470</v>
      </c>
      <c r="B315" s="1" t="s">
        <v>42</v>
      </c>
    </row>
    <row r="316" spans="1:2" ht="15.75" customHeight="1" x14ac:dyDescent="0.2">
      <c r="A316" s="1" t="s">
        <v>471</v>
      </c>
      <c r="B316" s="1" t="s">
        <v>44</v>
      </c>
    </row>
    <row r="317" spans="1:2" ht="15.75" customHeight="1" x14ac:dyDescent="0.2">
      <c r="A317" s="1" t="s">
        <v>472</v>
      </c>
      <c r="B317" s="1" t="s">
        <v>44</v>
      </c>
    </row>
    <row r="318" spans="1:2" ht="15.75" customHeight="1" x14ac:dyDescent="0.2">
      <c r="A318" s="1" t="s">
        <v>473</v>
      </c>
      <c r="B318" s="1" t="s">
        <v>44</v>
      </c>
    </row>
    <row r="319" spans="1:2" ht="15.75" customHeight="1" x14ac:dyDescent="0.2">
      <c r="A319" s="1" t="s">
        <v>474</v>
      </c>
      <c r="B319" s="1" t="s">
        <v>44</v>
      </c>
    </row>
    <row r="320" spans="1:2" ht="15.75" customHeight="1" x14ac:dyDescent="0.2">
      <c r="A320" s="1" t="s">
        <v>475</v>
      </c>
      <c r="B320" s="1" t="s">
        <v>44</v>
      </c>
    </row>
    <row r="321" spans="1:2" ht="15.75" customHeight="1" x14ac:dyDescent="0.2">
      <c r="A321" s="1" t="s">
        <v>476</v>
      </c>
      <c r="B321" s="1" t="s">
        <v>44</v>
      </c>
    </row>
    <row r="322" spans="1:2" ht="15.75" customHeight="1" x14ac:dyDescent="0.2">
      <c r="A322" s="1" t="s">
        <v>477</v>
      </c>
      <c r="B322" s="1" t="s">
        <v>44</v>
      </c>
    </row>
    <row r="323" spans="1:2" ht="15.75" customHeight="1" x14ac:dyDescent="0.2">
      <c r="A323" s="1" t="s">
        <v>478</v>
      </c>
      <c r="B323" s="1" t="s">
        <v>44</v>
      </c>
    </row>
    <row r="324" spans="1:2" ht="15.75" customHeight="1" x14ac:dyDescent="0.2">
      <c r="A324" s="1" t="s">
        <v>479</v>
      </c>
      <c r="B324" s="1" t="s">
        <v>44</v>
      </c>
    </row>
    <row r="325" spans="1:2" ht="15.75" customHeight="1" x14ac:dyDescent="0.2">
      <c r="A325" s="1" t="s">
        <v>480</v>
      </c>
      <c r="B325" s="1" t="s">
        <v>44</v>
      </c>
    </row>
    <row r="326" spans="1:2" ht="15.75" customHeight="1" x14ac:dyDescent="0.2">
      <c r="A326" s="1" t="s">
        <v>481</v>
      </c>
      <c r="B326" s="1" t="s">
        <v>44</v>
      </c>
    </row>
    <row r="327" spans="1:2" ht="15.75" customHeight="1" x14ac:dyDescent="0.2">
      <c r="A327" s="1" t="s">
        <v>482</v>
      </c>
      <c r="B327" s="1" t="s">
        <v>44</v>
      </c>
    </row>
    <row r="328" spans="1:2" ht="15.75" customHeight="1" x14ac:dyDescent="0.2">
      <c r="A328" s="1" t="s">
        <v>483</v>
      </c>
      <c r="B328" s="1" t="s">
        <v>44</v>
      </c>
    </row>
    <row r="329" spans="1:2" ht="15.75" customHeight="1" x14ac:dyDescent="0.2">
      <c r="A329" s="1" t="s">
        <v>484</v>
      </c>
      <c r="B329" s="1" t="s">
        <v>44</v>
      </c>
    </row>
    <row r="330" spans="1:2" ht="15.75" customHeight="1" x14ac:dyDescent="0.2">
      <c r="A330" s="1" t="s">
        <v>485</v>
      </c>
      <c r="B330" s="1" t="s">
        <v>44</v>
      </c>
    </row>
    <row r="331" spans="1:2" ht="15.75" customHeight="1" x14ac:dyDescent="0.2">
      <c r="A331" s="1" t="s">
        <v>486</v>
      </c>
      <c r="B331" s="1" t="s">
        <v>44</v>
      </c>
    </row>
    <row r="332" spans="1:2" ht="15.75" customHeight="1" x14ac:dyDescent="0.2">
      <c r="A332" s="1" t="s">
        <v>487</v>
      </c>
      <c r="B332" s="1" t="s">
        <v>44</v>
      </c>
    </row>
    <row r="333" spans="1:2" ht="15.75" customHeight="1" x14ac:dyDescent="0.2">
      <c r="A333" s="1" t="s">
        <v>488</v>
      </c>
      <c r="B333" s="1" t="s">
        <v>44</v>
      </c>
    </row>
    <row r="334" spans="1:2" ht="15.75" customHeight="1" x14ac:dyDescent="0.2">
      <c r="A334" s="1" t="s">
        <v>489</v>
      </c>
      <c r="B334" s="1" t="s">
        <v>44</v>
      </c>
    </row>
    <row r="335" spans="1:2" ht="15.75" customHeight="1" x14ac:dyDescent="0.2">
      <c r="A335" s="1" t="s">
        <v>490</v>
      </c>
      <c r="B335" s="1" t="s">
        <v>44</v>
      </c>
    </row>
    <row r="336" spans="1:2" ht="15.75" customHeight="1" x14ac:dyDescent="0.2">
      <c r="A336" s="1" t="s">
        <v>491</v>
      </c>
      <c r="B336" s="1" t="s">
        <v>44</v>
      </c>
    </row>
    <row r="337" spans="1:2" ht="15.75" customHeight="1" x14ac:dyDescent="0.2">
      <c r="A337" s="1" t="s">
        <v>492</v>
      </c>
      <c r="B337" s="1" t="s">
        <v>44</v>
      </c>
    </row>
    <row r="338" spans="1:2" ht="15.75" customHeight="1" x14ac:dyDescent="0.2">
      <c r="A338" s="1" t="s">
        <v>470</v>
      </c>
      <c r="B338" s="1" t="s">
        <v>44</v>
      </c>
    </row>
    <row r="339" spans="1:2" ht="15.75" customHeight="1" x14ac:dyDescent="0.2">
      <c r="A339" s="1" t="s">
        <v>493</v>
      </c>
      <c r="B339" s="1" t="s">
        <v>46</v>
      </c>
    </row>
    <row r="340" spans="1:2" ht="15.75" customHeight="1" x14ac:dyDescent="0.2">
      <c r="A340" s="1" t="s">
        <v>494</v>
      </c>
      <c r="B340" s="1" t="s">
        <v>46</v>
      </c>
    </row>
    <row r="341" spans="1:2" ht="15.75" customHeight="1" x14ac:dyDescent="0.2">
      <c r="A341" s="1" t="s">
        <v>495</v>
      </c>
      <c r="B341" s="1" t="s">
        <v>46</v>
      </c>
    </row>
    <row r="342" spans="1:2" ht="15.75" customHeight="1" x14ac:dyDescent="0.2">
      <c r="A342" s="1" t="s">
        <v>496</v>
      </c>
      <c r="B342" s="1" t="s">
        <v>46</v>
      </c>
    </row>
    <row r="343" spans="1:2" ht="15.75" customHeight="1" x14ac:dyDescent="0.2">
      <c r="A343" s="1" t="s">
        <v>497</v>
      </c>
      <c r="B343" s="1" t="s">
        <v>46</v>
      </c>
    </row>
    <row r="344" spans="1:2" ht="15.75" customHeight="1" x14ac:dyDescent="0.2">
      <c r="A344" s="1" t="s">
        <v>498</v>
      </c>
      <c r="B344" s="1" t="s">
        <v>46</v>
      </c>
    </row>
    <row r="345" spans="1:2" ht="15.75" customHeight="1" x14ac:dyDescent="0.2">
      <c r="A345" s="1" t="s">
        <v>499</v>
      </c>
      <c r="B345" s="1" t="s">
        <v>46</v>
      </c>
    </row>
    <row r="346" spans="1:2" ht="15.75" customHeight="1" x14ac:dyDescent="0.2">
      <c r="A346" s="1" t="s">
        <v>500</v>
      </c>
      <c r="B346" s="1" t="s">
        <v>46</v>
      </c>
    </row>
    <row r="347" spans="1:2" ht="15.75" customHeight="1" x14ac:dyDescent="0.2">
      <c r="A347" s="1" t="s">
        <v>501</v>
      </c>
      <c r="B347" s="1" t="s">
        <v>46</v>
      </c>
    </row>
    <row r="348" spans="1:2" ht="15.75" customHeight="1" x14ac:dyDescent="0.2">
      <c r="A348" s="1" t="s">
        <v>502</v>
      </c>
      <c r="B348" s="1" t="s">
        <v>46</v>
      </c>
    </row>
    <row r="349" spans="1:2" ht="15.75" customHeight="1" x14ac:dyDescent="0.2">
      <c r="A349" s="1" t="s">
        <v>503</v>
      </c>
      <c r="B349" s="1" t="s">
        <v>46</v>
      </c>
    </row>
    <row r="350" spans="1:2" ht="15.75" customHeight="1" x14ac:dyDescent="0.2">
      <c r="A350" s="1" t="s">
        <v>504</v>
      </c>
      <c r="B350" s="1" t="s">
        <v>46</v>
      </c>
    </row>
    <row r="351" spans="1:2" ht="15.75" customHeight="1" x14ac:dyDescent="0.2">
      <c r="A351" s="1" t="s">
        <v>505</v>
      </c>
      <c r="B351" s="1" t="s">
        <v>46</v>
      </c>
    </row>
    <row r="352" spans="1:2" ht="15.75" customHeight="1" x14ac:dyDescent="0.2">
      <c r="A352" s="1" t="s">
        <v>506</v>
      </c>
      <c r="B352" s="1" t="s">
        <v>46</v>
      </c>
    </row>
    <row r="353" spans="1:2" ht="15.75" customHeight="1" x14ac:dyDescent="0.2">
      <c r="A353" s="1" t="s">
        <v>507</v>
      </c>
      <c r="B353" s="1" t="s">
        <v>46</v>
      </c>
    </row>
    <row r="354" spans="1:2" ht="15.75" customHeight="1" x14ac:dyDescent="0.2">
      <c r="A354" s="1" t="s">
        <v>508</v>
      </c>
      <c r="B354" s="1" t="s">
        <v>48</v>
      </c>
    </row>
    <row r="355" spans="1:2" ht="15.75" customHeight="1" x14ac:dyDescent="0.2">
      <c r="A355" s="1" t="s">
        <v>509</v>
      </c>
      <c r="B355" s="1" t="s">
        <v>48</v>
      </c>
    </row>
    <row r="356" spans="1:2" ht="15.75" customHeight="1" x14ac:dyDescent="0.2">
      <c r="A356" s="1" t="s">
        <v>510</v>
      </c>
      <c r="B356" s="1" t="s">
        <v>48</v>
      </c>
    </row>
    <row r="357" spans="1:2" ht="15.75" customHeight="1" x14ac:dyDescent="0.2">
      <c r="A357" s="1" t="s">
        <v>511</v>
      </c>
      <c r="B357" s="1" t="s">
        <v>48</v>
      </c>
    </row>
    <row r="358" spans="1:2" ht="15.75" customHeight="1" x14ac:dyDescent="0.2">
      <c r="A358" s="1" t="s">
        <v>512</v>
      </c>
      <c r="B358" s="1" t="s">
        <v>48</v>
      </c>
    </row>
    <row r="359" spans="1:2" ht="15.75" customHeight="1" x14ac:dyDescent="0.2">
      <c r="A359" s="1" t="s">
        <v>513</v>
      </c>
      <c r="B359" s="1" t="s">
        <v>48</v>
      </c>
    </row>
    <row r="360" spans="1:2" ht="15.75" customHeight="1" x14ac:dyDescent="0.2">
      <c r="A360" s="1" t="s">
        <v>514</v>
      </c>
      <c r="B360" s="1" t="s">
        <v>50</v>
      </c>
    </row>
    <row r="361" spans="1:2" ht="15.75" customHeight="1" x14ac:dyDescent="0.2">
      <c r="A361" s="1" t="s">
        <v>515</v>
      </c>
      <c r="B361" s="1" t="s">
        <v>50</v>
      </c>
    </row>
    <row r="362" spans="1:2" ht="15.75" customHeight="1" x14ac:dyDescent="0.2">
      <c r="A362" s="1" t="s">
        <v>516</v>
      </c>
      <c r="B362" s="1" t="s">
        <v>50</v>
      </c>
    </row>
    <row r="363" spans="1:2" ht="15.75" customHeight="1" x14ac:dyDescent="0.2">
      <c r="A363" s="1" t="s">
        <v>517</v>
      </c>
      <c r="B363" s="1" t="s">
        <v>50</v>
      </c>
    </row>
    <row r="364" spans="1:2" ht="15.75" customHeight="1" x14ac:dyDescent="0.2">
      <c r="A364" s="1" t="s">
        <v>518</v>
      </c>
      <c r="B364" s="1" t="s">
        <v>50</v>
      </c>
    </row>
    <row r="365" spans="1:2" ht="15.75" customHeight="1" x14ac:dyDescent="0.2">
      <c r="A365" s="1" t="s">
        <v>519</v>
      </c>
      <c r="B365" s="1" t="s">
        <v>50</v>
      </c>
    </row>
    <row r="366" spans="1:2" ht="15.75" customHeight="1" x14ac:dyDescent="0.2">
      <c r="A366" s="1" t="s">
        <v>520</v>
      </c>
      <c r="B366" s="1" t="s">
        <v>50</v>
      </c>
    </row>
    <row r="367" spans="1:2" ht="15.75" customHeight="1" x14ac:dyDescent="0.2">
      <c r="A367" s="1" t="s">
        <v>521</v>
      </c>
      <c r="B367" s="1" t="s">
        <v>50</v>
      </c>
    </row>
    <row r="368" spans="1:2" ht="15.75" customHeight="1" x14ac:dyDescent="0.2">
      <c r="A368" s="1" t="s">
        <v>522</v>
      </c>
      <c r="B368" s="1" t="s">
        <v>50</v>
      </c>
    </row>
    <row r="369" spans="1:2" ht="15.75" customHeight="1" x14ac:dyDescent="0.2">
      <c r="A369" s="1" t="s">
        <v>523</v>
      </c>
      <c r="B369" s="1" t="s">
        <v>50</v>
      </c>
    </row>
    <row r="370" spans="1:2" ht="15.75" customHeight="1" x14ac:dyDescent="0.2">
      <c r="A370" s="1" t="s">
        <v>524</v>
      </c>
      <c r="B370" s="1" t="s">
        <v>50</v>
      </c>
    </row>
    <row r="371" spans="1:2" ht="15.75" customHeight="1" x14ac:dyDescent="0.2">
      <c r="A371" s="1" t="s">
        <v>525</v>
      </c>
      <c r="B371" s="1" t="s">
        <v>50</v>
      </c>
    </row>
    <row r="372" spans="1:2" ht="15.75" customHeight="1" x14ac:dyDescent="0.2">
      <c r="A372" s="1" t="s">
        <v>526</v>
      </c>
      <c r="B372" s="1" t="s">
        <v>50</v>
      </c>
    </row>
    <row r="373" spans="1:2" ht="15.75" customHeight="1" x14ac:dyDescent="0.2">
      <c r="A373" s="1" t="s">
        <v>527</v>
      </c>
      <c r="B373" s="1" t="s">
        <v>52</v>
      </c>
    </row>
    <row r="374" spans="1:2" ht="15.75" customHeight="1" x14ac:dyDescent="0.2">
      <c r="A374" s="1" t="s">
        <v>528</v>
      </c>
      <c r="B374" s="1" t="s">
        <v>52</v>
      </c>
    </row>
    <row r="375" spans="1:2" ht="15.75" customHeight="1" x14ac:dyDescent="0.2">
      <c r="A375" s="1" t="s">
        <v>529</v>
      </c>
      <c r="B375" s="1" t="s">
        <v>52</v>
      </c>
    </row>
    <row r="376" spans="1:2" ht="15.75" customHeight="1" x14ac:dyDescent="0.2">
      <c r="A376" s="1" t="s">
        <v>530</v>
      </c>
      <c r="B376" s="1" t="s">
        <v>52</v>
      </c>
    </row>
    <row r="377" spans="1:2" ht="15.75" customHeight="1" x14ac:dyDescent="0.2">
      <c r="A377" s="1" t="s">
        <v>531</v>
      </c>
      <c r="B377" s="1" t="s">
        <v>52</v>
      </c>
    </row>
    <row r="378" spans="1:2" ht="15.75" customHeight="1" x14ac:dyDescent="0.2">
      <c r="A378" s="1" t="s">
        <v>532</v>
      </c>
      <c r="B378" s="1" t="s">
        <v>52</v>
      </c>
    </row>
    <row r="379" spans="1:2" ht="15.75" customHeight="1" x14ac:dyDescent="0.2">
      <c r="A379" s="1" t="s">
        <v>533</v>
      </c>
      <c r="B379" s="1" t="s">
        <v>52</v>
      </c>
    </row>
    <row r="380" spans="1:2" ht="15.75" customHeight="1" x14ac:dyDescent="0.2">
      <c r="A380" s="1" t="s">
        <v>534</v>
      </c>
      <c r="B380" s="1" t="s">
        <v>52</v>
      </c>
    </row>
    <row r="381" spans="1:2" ht="15.75" customHeight="1" x14ac:dyDescent="0.2">
      <c r="A381" s="1" t="s">
        <v>535</v>
      </c>
      <c r="B381" s="1" t="s">
        <v>52</v>
      </c>
    </row>
    <row r="382" spans="1:2" ht="15.75" customHeight="1" x14ac:dyDescent="0.2">
      <c r="A382" s="1" t="s">
        <v>536</v>
      </c>
      <c r="B382" s="1" t="s">
        <v>52</v>
      </c>
    </row>
    <row r="383" spans="1:2" ht="15.75" customHeight="1" x14ac:dyDescent="0.2">
      <c r="A383" s="1" t="s">
        <v>537</v>
      </c>
      <c r="B383" s="1" t="s">
        <v>52</v>
      </c>
    </row>
    <row r="384" spans="1:2" ht="15.75" customHeight="1" x14ac:dyDescent="0.2">
      <c r="A384" s="1" t="s">
        <v>538</v>
      </c>
      <c r="B384" s="1" t="s">
        <v>52</v>
      </c>
    </row>
    <row r="385" spans="1:2" ht="15.75" customHeight="1" x14ac:dyDescent="0.2">
      <c r="A385" s="1" t="s">
        <v>539</v>
      </c>
      <c r="B385" s="1" t="s">
        <v>52</v>
      </c>
    </row>
    <row r="386" spans="1:2" ht="15.75" customHeight="1" x14ac:dyDescent="0.2">
      <c r="A386" s="1" t="s">
        <v>540</v>
      </c>
      <c r="B386" s="1" t="s">
        <v>52</v>
      </c>
    </row>
    <row r="387" spans="1:2" ht="15.75" customHeight="1" x14ac:dyDescent="0.2">
      <c r="A387" s="1" t="s">
        <v>470</v>
      </c>
      <c r="B387" s="1" t="s">
        <v>52</v>
      </c>
    </row>
    <row r="388" spans="1:2" ht="15.75" customHeight="1" x14ac:dyDescent="0.2">
      <c r="A388" s="1" t="s">
        <v>541</v>
      </c>
      <c r="B388" s="1" t="s">
        <v>54</v>
      </c>
    </row>
    <row r="389" spans="1:2" ht="15.75" customHeight="1" x14ac:dyDescent="0.2">
      <c r="A389" s="1" t="s">
        <v>542</v>
      </c>
      <c r="B389" s="1" t="s">
        <v>54</v>
      </c>
    </row>
    <row r="390" spans="1:2" ht="15.75" customHeight="1" x14ac:dyDescent="0.2">
      <c r="A390" s="1" t="s">
        <v>543</v>
      </c>
      <c r="B390" s="1" t="s">
        <v>54</v>
      </c>
    </row>
    <row r="391" spans="1:2" ht="15.75" customHeight="1" x14ac:dyDescent="0.2">
      <c r="A391" s="1" t="s">
        <v>544</v>
      </c>
      <c r="B391" s="1" t="s">
        <v>54</v>
      </c>
    </row>
    <row r="392" spans="1:2" ht="15.75" customHeight="1" x14ac:dyDescent="0.2">
      <c r="A392" s="1" t="s">
        <v>545</v>
      </c>
      <c r="B392" s="1" t="s">
        <v>54</v>
      </c>
    </row>
    <row r="393" spans="1:2" ht="15.75" customHeight="1" x14ac:dyDescent="0.2">
      <c r="A393" s="1" t="s">
        <v>546</v>
      </c>
      <c r="B393" s="1" t="s">
        <v>54</v>
      </c>
    </row>
    <row r="394" spans="1:2" ht="15.75" customHeight="1" x14ac:dyDescent="0.2">
      <c r="A394" s="1" t="s">
        <v>547</v>
      </c>
      <c r="B394" s="1" t="s">
        <v>54</v>
      </c>
    </row>
    <row r="395" spans="1:2" ht="15.75" customHeight="1" x14ac:dyDescent="0.2">
      <c r="A395" s="1" t="s">
        <v>54</v>
      </c>
      <c r="B395" s="1" t="s">
        <v>54</v>
      </c>
    </row>
    <row r="396" spans="1:2" ht="15.75" customHeight="1" x14ac:dyDescent="0.2">
      <c r="A396" s="1" t="s">
        <v>548</v>
      </c>
      <c r="B396" s="1" t="s">
        <v>56</v>
      </c>
    </row>
    <row r="397" spans="1:2" ht="15.75" customHeight="1" x14ac:dyDescent="0.2">
      <c r="A397" s="1" t="s">
        <v>549</v>
      </c>
      <c r="B397" s="1" t="s">
        <v>56</v>
      </c>
    </row>
    <row r="398" spans="1:2" ht="15.75" customHeight="1" x14ac:dyDescent="0.2">
      <c r="A398" s="1" t="s">
        <v>550</v>
      </c>
      <c r="B398" s="1" t="s">
        <v>56</v>
      </c>
    </row>
    <row r="399" spans="1:2" ht="15.75" customHeight="1" x14ac:dyDescent="0.2">
      <c r="A399" s="1" t="s">
        <v>551</v>
      </c>
      <c r="B399" s="1" t="s">
        <v>56</v>
      </c>
    </row>
    <row r="400" spans="1:2" ht="15.75" customHeight="1" x14ac:dyDescent="0.2">
      <c r="A400" s="1" t="s">
        <v>552</v>
      </c>
      <c r="B400" s="1" t="s">
        <v>56</v>
      </c>
    </row>
    <row r="401" spans="1:2" ht="15.75" customHeight="1" x14ac:dyDescent="0.2">
      <c r="A401" s="1" t="s">
        <v>553</v>
      </c>
      <c r="B401" s="1" t="s">
        <v>56</v>
      </c>
    </row>
    <row r="402" spans="1:2" ht="15.75" customHeight="1" x14ac:dyDescent="0.2">
      <c r="A402" s="1" t="s">
        <v>554</v>
      </c>
      <c r="B402" s="1" t="s">
        <v>56</v>
      </c>
    </row>
    <row r="403" spans="1:2" ht="15.75" customHeight="1" x14ac:dyDescent="0.2">
      <c r="A403" s="1" t="s">
        <v>555</v>
      </c>
      <c r="B403" s="1" t="s">
        <v>56</v>
      </c>
    </row>
    <row r="404" spans="1:2" ht="15.75" customHeight="1" x14ac:dyDescent="0.2">
      <c r="A404" s="1" t="s">
        <v>556</v>
      </c>
      <c r="B404" s="1" t="s">
        <v>56</v>
      </c>
    </row>
    <row r="405" spans="1:2" ht="15.75" customHeight="1" x14ac:dyDescent="0.2">
      <c r="A405" s="1" t="s">
        <v>557</v>
      </c>
      <c r="B405" s="1" t="s">
        <v>56</v>
      </c>
    </row>
    <row r="406" spans="1:2" ht="15.75" customHeight="1" x14ac:dyDescent="0.2">
      <c r="A406" s="1" t="s">
        <v>558</v>
      </c>
      <c r="B406" s="1" t="s">
        <v>56</v>
      </c>
    </row>
    <row r="407" spans="1:2" ht="15.75" customHeight="1" x14ac:dyDescent="0.2">
      <c r="A407" s="1" t="s">
        <v>559</v>
      </c>
      <c r="B407" s="1" t="s">
        <v>56</v>
      </c>
    </row>
    <row r="408" spans="1:2" ht="15.75" customHeight="1" x14ac:dyDescent="0.2">
      <c r="A408" s="1" t="s">
        <v>560</v>
      </c>
      <c r="B408" s="1" t="s">
        <v>56</v>
      </c>
    </row>
    <row r="409" spans="1:2" ht="15.75" customHeight="1" x14ac:dyDescent="0.2">
      <c r="A409" s="1" t="s">
        <v>561</v>
      </c>
      <c r="B409" s="1" t="s">
        <v>56</v>
      </c>
    </row>
    <row r="410" spans="1:2" ht="15.75" customHeight="1" x14ac:dyDescent="0.2">
      <c r="A410" s="1" t="s">
        <v>562</v>
      </c>
      <c r="B410" s="1" t="s">
        <v>56</v>
      </c>
    </row>
    <row r="411" spans="1:2" ht="15.75" customHeight="1" x14ac:dyDescent="0.2">
      <c r="A411" s="1" t="s">
        <v>563</v>
      </c>
      <c r="B411" s="1" t="s">
        <v>56</v>
      </c>
    </row>
    <row r="412" spans="1:2" ht="15.75" customHeight="1" x14ac:dyDescent="0.2">
      <c r="A412" s="1" t="s">
        <v>564</v>
      </c>
      <c r="B412" s="1" t="s">
        <v>56</v>
      </c>
    </row>
    <row r="413" spans="1:2" ht="15.75" customHeight="1" x14ac:dyDescent="0.2">
      <c r="A413" s="1" t="s">
        <v>565</v>
      </c>
      <c r="B413" s="1" t="s">
        <v>56</v>
      </c>
    </row>
    <row r="414" spans="1:2" ht="15.75" customHeight="1" x14ac:dyDescent="0.2">
      <c r="A414" s="1" t="s">
        <v>566</v>
      </c>
      <c r="B414" s="1" t="s">
        <v>56</v>
      </c>
    </row>
    <row r="415" spans="1:2" ht="15.75" customHeight="1" x14ac:dyDescent="0.2">
      <c r="A415" s="1" t="s">
        <v>567</v>
      </c>
      <c r="B415" s="1" t="s">
        <v>56</v>
      </c>
    </row>
    <row r="416" spans="1:2" ht="15.75" customHeight="1" x14ac:dyDescent="0.2">
      <c r="A416" s="1" t="s">
        <v>568</v>
      </c>
      <c r="B416" s="1" t="s">
        <v>56</v>
      </c>
    </row>
    <row r="417" spans="1:2" ht="15.75" customHeight="1" x14ac:dyDescent="0.2">
      <c r="A417" s="1" t="s">
        <v>569</v>
      </c>
      <c r="B417" s="1" t="s">
        <v>56</v>
      </c>
    </row>
    <row r="418" spans="1:2" ht="15.75" customHeight="1" x14ac:dyDescent="0.2">
      <c r="A418" s="1" t="s">
        <v>470</v>
      </c>
      <c r="B418" s="1" t="s">
        <v>56</v>
      </c>
    </row>
    <row r="419" spans="1:2" ht="15.75" customHeight="1" x14ac:dyDescent="0.2">
      <c r="A419" s="1" t="s">
        <v>570</v>
      </c>
      <c r="B419" s="1" t="s">
        <v>58</v>
      </c>
    </row>
    <row r="420" spans="1:2" ht="15.75" customHeight="1" x14ac:dyDescent="0.2">
      <c r="A420" s="1" t="s">
        <v>571</v>
      </c>
      <c r="B420" s="1" t="s">
        <v>58</v>
      </c>
    </row>
    <row r="421" spans="1:2" ht="15.75" customHeight="1" x14ac:dyDescent="0.2">
      <c r="A421" s="1" t="s">
        <v>572</v>
      </c>
      <c r="B421" s="1" t="s">
        <v>58</v>
      </c>
    </row>
    <row r="422" spans="1:2" ht="15.75" customHeight="1" x14ac:dyDescent="0.2">
      <c r="A422" s="1" t="s">
        <v>573</v>
      </c>
      <c r="B422" s="1" t="s">
        <v>58</v>
      </c>
    </row>
    <row r="423" spans="1:2" ht="15.75" customHeight="1" x14ac:dyDescent="0.2">
      <c r="A423" s="1" t="s">
        <v>574</v>
      </c>
      <c r="B423" s="1" t="s">
        <v>58</v>
      </c>
    </row>
    <row r="424" spans="1:2" ht="15.75" customHeight="1" x14ac:dyDescent="0.2">
      <c r="A424" s="1" t="s">
        <v>575</v>
      </c>
      <c r="B424" s="1" t="s">
        <v>58</v>
      </c>
    </row>
    <row r="425" spans="1:2" ht="15.75" customHeight="1" x14ac:dyDescent="0.2">
      <c r="A425" s="1" t="s">
        <v>576</v>
      </c>
      <c r="B425" s="1" t="s">
        <v>58</v>
      </c>
    </row>
    <row r="426" spans="1:2" ht="15.75" customHeight="1" x14ac:dyDescent="0.2">
      <c r="A426" s="1" t="s">
        <v>577</v>
      </c>
      <c r="B426" s="1" t="s">
        <v>60</v>
      </c>
    </row>
    <row r="427" spans="1:2" ht="15.75" customHeight="1" x14ac:dyDescent="0.2">
      <c r="A427" s="1" t="s">
        <v>578</v>
      </c>
      <c r="B427" s="1" t="s">
        <v>60</v>
      </c>
    </row>
    <row r="428" spans="1:2" ht="15.75" customHeight="1" x14ac:dyDescent="0.2">
      <c r="A428" s="1" t="s">
        <v>579</v>
      </c>
      <c r="B428" s="1" t="s">
        <v>60</v>
      </c>
    </row>
    <row r="429" spans="1:2" ht="15.75" customHeight="1" x14ac:dyDescent="0.2">
      <c r="A429" s="1" t="s">
        <v>580</v>
      </c>
      <c r="B429" s="1" t="s">
        <v>60</v>
      </c>
    </row>
    <row r="430" spans="1:2" ht="15.75" customHeight="1" x14ac:dyDescent="0.2">
      <c r="A430" s="1" t="s">
        <v>581</v>
      </c>
      <c r="B430" s="1" t="s">
        <v>60</v>
      </c>
    </row>
    <row r="431" spans="1:2" ht="15.75" customHeight="1" x14ac:dyDescent="0.2">
      <c r="A431" s="1" t="s">
        <v>582</v>
      </c>
      <c r="B431" s="1" t="s">
        <v>60</v>
      </c>
    </row>
    <row r="432" spans="1:2" ht="15.75" customHeight="1" x14ac:dyDescent="0.2">
      <c r="A432" s="1" t="s">
        <v>583</v>
      </c>
      <c r="B432" s="1" t="s">
        <v>60</v>
      </c>
    </row>
    <row r="433" spans="1:2" ht="15.75" customHeight="1" x14ac:dyDescent="0.2">
      <c r="A433" s="1" t="s">
        <v>584</v>
      </c>
      <c r="B433" s="1" t="s">
        <v>60</v>
      </c>
    </row>
    <row r="434" spans="1:2" ht="15.75" customHeight="1" x14ac:dyDescent="0.2">
      <c r="A434" s="1" t="s">
        <v>585</v>
      </c>
      <c r="B434" s="1" t="s">
        <v>62</v>
      </c>
    </row>
    <row r="435" spans="1:2" ht="15.75" customHeight="1" x14ac:dyDescent="0.2">
      <c r="A435" s="1" t="s">
        <v>586</v>
      </c>
      <c r="B435" s="1" t="s">
        <v>62</v>
      </c>
    </row>
    <row r="436" spans="1:2" ht="15.75" customHeight="1" x14ac:dyDescent="0.2">
      <c r="A436" s="1" t="s">
        <v>587</v>
      </c>
      <c r="B436" s="1" t="s">
        <v>62</v>
      </c>
    </row>
    <row r="437" spans="1:2" ht="15.75" customHeight="1" x14ac:dyDescent="0.2">
      <c r="A437" s="1" t="s">
        <v>588</v>
      </c>
      <c r="B437" s="1" t="s">
        <v>62</v>
      </c>
    </row>
    <row r="438" spans="1:2" ht="15.75" customHeight="1" x14ac:dyDescent="0.2">
      <c r="A438" s="1" t="s">
        <v>589</v>
      </c>
      <c r="B438" s="1" t="s">
        <v>62</v>
      </c>
    </row>
    <row r="439" spans="1:2" ht="15.75" customHeight="1" x14ac:dyDescent="0.2">
      <c r="A439" s="1" t="s">
        <v>590</v>
      </c>
      <c r="B439" s="1" t="s">
        <v>62</v>
      </c>
    </row>
    <row r="440" spans="1:2" ht="15.75" customHeight="1" x14ac:dyDescent="0.2">
      <c r="A440" s="1" t="s">
        <v>591</v>
      </c>
      <c r="B440" s="1" t="s">
        <v>62</v>
      </c>
    </row>
    <row r="441" spans="1:2" ht="15.75" customHeight="1" x14ac:dyDescent="0.2">
      <c r="A441" s="1" t="s">
        <v>592</v>
      </c>
      <c r="B441" s="1" t="s">
        <v>64</v>
      </c>
    </row>
    <row r="442" spans="1:2" ht="15.75" customHeight="1" x14ac:dyDescent="0.2">
      <c r="A442" s="1" t="s">
        <v>593</v>
      </c>
      <c r="B442" s="1" t="s">
        <v>64</v>
      </c>
    </row>
    <row r="443" spans="1:2" ht="15.75" customHeight="1" x14ac:dyDescent="0.2">
      <c r="A443" s="1" t="s">
        <v>594</v>
      </c>
      <c r="B443" s="1" t="s">
        <v>64</v>
      </c>
    </row>
    <row r="444" spans="1:2" ht="15.75" customHeight="1" x14ac:dyDescent="0.2">
      <c r="A444" s="1" t="s">
        <v>595</v>
      </c>
      <c r="B444" s="1" t="s">
        <v>64</v>
      </c>
    </row>
    <row r="445" spans="1:2" ht="15.75" customHeight="1" x14ac:dyDescent="0.2">
      <c r="A445" s="1" t="s">
        <v>596</v>
      </c>
      <c r="B445" s="1" t="s">
        <v>64</v>
      </c>
    </row>
    <row r="446" spans="1:2" ht="15.75" customHeight="1" x14ac:dyDescent="0.2">
      <c r="A446" s="1" t="s">
        <v>597</v>
      </c>
      <c r="B446" s="1" t="s">
        <v>64</v>
      </c>
    </row>
    <row r="447" spans="1:2" ht="15.75" customHeight="1" x14ac:dyDescent="0.2">
      <c r="A447" s="1" t="s">
        <v>598</v>
      </c>
      <c r="B447" s="1" t="s">
        <v>64</v>
      </c>
    </row>
    <row r="448" spans="1:2" ht="15.75" customHeight="1" x14ac:dyDescent="0.2">
      <c r="A448" s="1" t="s">
        <v>599</v>
      </c>
      <c r="B448" s="1" t="s">
        <v>64</v>
      </c>
    </row>
    <row r="449" spans="1:2" ht="15.75" customHeight="1" x14ac:dyDescent="0.2">
      <c r="A449" s="1" t="s">
        <v>600</v>
      </c>
      <c r="B449" s="1" t="s">
        <v>64</v>
      </c>
    </row>
    <row r="450" spans="1:2" ht="15.75" customHeight="1" x14ac:dyDescent="0.2">
      <c r="A450" s="1" t="s">
        <v>601</v>
      </c>
      <c r="B450" s="1" t="s">
        <v>64</v>
      </c>
    </row>
    <row r="451" spans="1:2" ht="15.75" customHeight="1" x14ac:dyDescent="0.2">
      <c r="A451" s="1" t="s">
        <v>602</v>
      </c>
      <c r="B451" s="1" t="s">
        <v>64</v>
      </c>
    </row>
    <row r="452" spans="1:2" ht="15.75" customHeight="1" x14ac:dyDescent="0.2">
      <c r="A452" s="1" t="s">
        <v>603</v>
      </c>
      <c r="B452" s="1" t="s">
        <v>64</v>
      </c>
    </row>
    <row r="453" spans="1:2" ht="15.75" customHeight="1" x14ac:dyDescent="0.2">
      <c r="A453" s="1" t="s">
        <v>604</v>
      </c>
      <c r="B453" s="1" t="s">
        <v>66</v>
      </c>
    </row>
    <row r="454" spans="1:2" ht="15.75" customHeight="1" x14ac:dyDescent="0.2">
      <c r="A454" s="1" t="s">
        <v>605</v>
      </c>
      <c r="B454" s="1" t="s">
        <v>66</v>
      </c>
    </row>
    <row r="455" spans="1:2" ht="15.75" customHeight="1" x14ac:dyDescent="0.2">
      <c r="A455" s="1" t="s">
        <v>606</v>
      </c>
      <c r="B455" s="1" t="s">
        <v>66</v>
      </c>
    </row>
    <row r="456" spans="1:2" ht="15.75" customHeight="1" x14ac:dyDescent="0.2">
      <c r="A456" s="1" t="s">
        <v>607</v>
      </c>
      <c r="B456" s="1" t="s">
        <v>66</v>
      </c>
    </row>
    <row r="457" spans="1:2" ht="15.75" customHeight="1" x14ac:dyDescent="0.2">
      <c r="A457" s="1" t="s">
        <v>608</v>
      </c>
      <c r="B457" s="1" t="s">
        <v>66</v>
      </c>
    </row>
    <row r="458" spans="1:2" ht="15.75" customHeight="1" x14ac:dyDescent="0.2">
      <c r="A458" s="1" t="s">
        <v>609</v>
      </c>
      <c r="B458" s="1" t="s">
        <v>66</v>
      </c>
    </row>
    <row r="459" spans="1:2" ht="15.75" customHeight="1" x14ac:dyDescent="0.2">
      <c r="A459" s="1" t="s">
        <v>610</v>
      </c>
      <c r="B459" s="1" t="s">
        <v>66</v>
      </c>
    </row>
    <row r="460" spans="1:2" ht="15.75" customHeight="1" x14ac:dyDescent="0.2">
      <c r="A460" s="1" t="s">
        <v>66</v>
      </c>
      <c r="B460" s="1" t="s">
        <v>66</v>
      </c>
    </row>
    <row r="461" spans="1:2" ht="15.75" customHeight="1" x14ac:dyDescent="0.2">
      <c r="A461" s="1" t="s">
        <v>611</v>
      </c>
      <c r="B461" s="1" t="s">
        <v>66</v>
      </c>
    </row>
    <row r="462" spans="1:2" ht="15.75" customHeight="1" x14ac:dyDescent="0.2">
      <c r="A462" s="1" t="s">
        <v>612</v>
      </c>
      <c r="B462" s="1" t="s">
        <v>66</v>
      </c>
    </row>
    <row r="463" spans="1:2" ht="15.75" customHeight="1" x14ac:dyDescent="0.2">
      <c r="A463" s="1" t="s">
        <v>613</v>
      </c>
      <c r="B463" s="1" t="s">
        <v>66</v>
      </c>
    </row>
    <row r="464" spans="1:2" ht="15.75" customHeight="1" x14ac:dyDescent="0.2">
      <c r="A464" s="1" t="s">
        <v>614</v>
      </c>
      <c r="B464" s="1" t="s">
        <v>66</v>
      </c>
    </row>
    <row r="465" spans="1:2" ht="15.75" customHeight="1" x14ac:dyDescent="0.2">
      <c r="A465" s="1" t="s">
        <v>615</v>
      </c>
      <c r="B465" s="1" t="s">
        <v>66</v>
      </c>
    </row>
    <row r="466" spans="1:2" ht="15.75" customHeight="1" x14ac:dyDescent="0.2">
      <c r="A466" s="1" t="s">
        <v>616</v>
      </c>
      <c r="B466" s="1" t="s">
        <v>66</v>
      </c>
    </row>
    <row r="467" spans="1:2" ht="15.75" customHeight="1" x14ac:dyDescent="0.2">
      <c r="A467" s="1" t="s">
        <v>617</v>
      </c>
      <c r="B467" s="1" t="s">
        <v>66</v>
      </c>
    </row>
    <row r="468" spans="1:2" ht="15.75" customHeight="1" x14ac:dyDescent="0.2">
      <c r="A468" s="1" t="s">
        <v>618</v>
      </c>
      <c r="B468" s="1" t="s">
        <v>66</v>
      </c>
    </row>
    <row r="469" spans="1:2" ht="15.75" customHeight="1" x14ac:dyDescent="0.2">
      <c r="A469" s="1" t="s">
        <v>619</v>
      </c>
      <c r="B469" s="1" t="s">
        <v>68</v>
      </c>
    </row>
    <row r="470" spans="1:2" ht="15.75" customHeight="1" x14ac:dyDescent="0.2">
      <c r="A470" s="1" t="s">
        <v>620</v>
      </c>
      <c r="B470" s="1" t="s">
        <v>68</v>
      </c>
    </row>
    <row r="471" spans="1:2" ht="15.75" customHeight="1" x14ac:dyDescent="0.2">
      <c r="A471" s="1" t="s">
        <v>621</v>
      </c>
      <c r="B471" s="1" t="s">
        <v>68</v>
      </c>
    </row>
    <row r="472" spans="1:2" ht="15.75" customHeight="1" x14ac:dyDescent="0.2">
      <c r="A472" s="1" t="s">
        <v>622</v>
      </c>
      <c r="B472" s="1" t="s">
        <v>68</v>
      </c>
    </row>
    <row r="473" spans="1:2" ht="15.75" customHeight="1" x14ac:dyDescent="0.2">
      <c r="A473" s="1" t="s">
        <v>623</v>
      </c>
      <c r="B473" s="1" t="s">
        <v>68</v>
      </c>
    </row>
    <row r="474" spans="1:2" ht="15.75" customHeight="1" x14ac:dyDescent="0.2">
      <c r="A474" s="1" t="s">
        <v>624</v>
      </c>
      <c r="B474" s="1" t="s">
        <v>68</v>
      </c>
    </row>
    <row r="475" spans="1:2" ht="15.75" customHeight="1" x14ac:dyDescent="0.2">
      <c r="A475" s="1" t="s">
        <v>625</v>
      </c>
      <c r="B475" s="1" t="s">
        <v>68</v>
      </c>
    </row>
    <row r="476" spans="1:2" ht="15.75" customHeight="1" x14ac:dyDescent="0.2">
      <c r="A476" s="1" t="s">
        <v>626</v>
      </c>
      <c r="B476" s="1" t="s">
        <v>68</v>
      </c>
    </row>
    <row r="477" spans="1:2" ht="15.75" customHeight="1" x14ac:dyDescent="0.2">
      <c r="A477" s="1" t="s">
        <v>627</v>
      </c>
      <c r="B477" s="1" t="s">
        <v>68</v>
      </c>
    </row>
    <row r="478" spans="1:2" ht="15.75" customHeight="1" x14ac:dyDescent="0.2">
      <c r="A478" s="1" t="s">
        <v>628</v>
      </c>
      <c r="B478" s="1" t="s">
        <v>70</v>
      </c>
    </row>
    <row r="479" spans="1:2" ht="15.75" customHeight="1" x14ac:dyDescent="0.2">
      <c r="A479" s="1" t="s">
        <v>629</v>
      </c>
      <c r="B479" s="1" t="s">
        <v>70</v>
      </c>
    </row>
    <row r="480" spans="1:2" ht="15.75" customHeight="1" x14ac:dyDescent="0.2">
      <c r="A480" s="1" t="s">
        <v>630</v>
      </c>
      <c r="B480" s="1" t="s">
        <v>70</v>
      </c>
    </row>
    <row r="481" spans="1:2" ht="15.75" customHeight="1" x14ac:dyDescent="0.2">
      <c r="A481" s="1" t="s">
        <v>631</v>
      </c>
      <c r="B481" s="1" t="s">
        <v>70</v>
      </c>
    </row>
    <row r="482" spans="1:2" ht="15.75" customHeight="1" x14ac:dyDescent="0.2">
      <c r="A482" s="1" t="s">
        <v>632</v>
      </c>
      <c r="B482" s="1" t="s">
        <v>70</v>
      </c>
    </row>
    <row r="483" spans="1:2" ht="15.75" customHeight="1" x14ac:dyDescent="0.2">
      <c r="A483" s="1" t="s">
        <v>633</v>
      </c>
      <c r="B483" s="1" t="s">
        <v>70</v>
      </c>
    </row>
    <row r="484" spans="1:2" ht="15.75" customHeight="1" x14ac:dyDescent="0.2">
      <c r="A484" s="1" t="s">
        <v>634</v>
      </c>
      <c r="B484" s="1" t="s">
        <v>70</v>
      </c>
    </row>
    <row r="485" spans="1:2" ht="15.75" customHeight="1" x14ac:dyDescent="0.2">
      <c r="A485" s="1" t="s">
        <v>635</v>
      </c>
      <c r="B485" s="1" t="s">
        <v>70</v>
      </c>
    </row>
    <row r="486" spans="1:2" ht="15.75" customHeight="1" x14ac:dyDescent="0.2">
      <c r="A486" s="1" t="s">
        <v>636</v>
      </c>
      <c r="B486" s="1" t="s">
        <v>72</v>
      </c>
    </row>
    <row r="487" spans="1:2" ht="15.75" customHeight="1" x14ac:dyDescent="0.2">
      <c r="A487" s="1" t="s">
        <v>637</v>
      </c>
      <c r="B487" s="1" t="s">
        <v>72</v>
      </c>
    </row>
    <row r="488" spans="1:2" ht="15.75" customHeight="1" x14ac:dyDescent="0.2">
      <c r="A488" s="1" t="s">
        <v>638</v>
      </c>
      <c r="B488" s="1" t="s">
        <v>72</v>
      </c>
    </row>
    <row r="489" spans="1:2" ht="15.75" customHeight="1" x14ac:dyDescent="0.2">
      <c r="A489" s="1" t="s">
        <v>639</v>
      </c>
      <c r="B489" s="1" t="s">
        <v>72</v>
      </c>
    </row>
    <row r="490" spans="1:2" ht="15.75" customHeight="1" x14ac:dyDescent="0.2">
      <c r="A490" s="1" t="s">
        <v>640</v>
      </c>
      <c r="B490" s="1" t="s">
        <v>72</v>
      </c>
    </row>
    <row r="491" spans="1:2" ht="15.75" customHeight="1" x14ac:dyDescent="0.2">
      <c r="A491" s="1" t="s">
        <v>641</v>
      </c>
      <c r="B491" s="1" t="s">
        <v>72</v>
      </c>
    </row>
    <row r="492" spans="1:2" ht="15.75" customHeight="1" x14ac:dyDescent="0.2">
      <c r="A492" s="1" t="s">
        <v>642</v>
      </c>
      <c r="B492" s="1" t="s">
        <v>72</v>
      </c>
    </row>
    <row r="493" spans="1:2" ht="15.75" customHeight="1" x14ac:dyDescent="0.2">
      <c r="A493" s="1" t="s">
        <v>643</v>
      </c>
      <c r="B493" s="1" t="s">
        <v>72</v>
      </c>
    </row>
    <row r="494" spans="1:2" ht="15.75" customHeight="1" x14ac:dyDescent="0.2">
      <c r="A494" s="1" t="s">
        <v>644</v>
      </c>
      <c r="B494" s="1" t="s">
        <v>72</v>
      </c>
    </row>
    <row r="495" spans="1:2" ht="15.75" customHeight="1" x14ac:dyDescent="0.2">
      <c r="A495" s="1" t="s">
        <v>645</v>
      </c>
      <c r="B495" s="1" t="s">
        <v>72</v>
      </c>
    </row>
    <row r="496" spans="1:2" ht="15.75" customHeight="1" x14ac:dyDescent="0.2">
      <c r="A496" s="1" t="s">
        <v>646</v>
      </c>
      <c r="B496" s="1" t="s">
        <v>72</v>
      </c>
    </row>
    <row r="497" spans="1:2" ht="15.75" customHeight="1" x14ac:dyDescent="0.2">
      <c r="A497" s="1" t="s">
        <v>647</v>
      </c>
      <c r="B497" s="1" t="s">
        <v>74</v>
      </c>
    </row>
    <row r="498" spans="1:2" ht="15.75" customHeight="1" x14ac:dyDescent="0.2">
      <c r="A498" s="1" t="s">
        <v>648</v>
      </c>
      <c r="B498" s="1" t="s">
        <v>74</v>
      </c>
    </row>
    <row r="499" spans="1:2" ht="15.75" customHeight="1" x14ac:dyDescent="0.2">
      <c r="A499" s="1" t="s">
        <v>649</v>
      </c>
      <c r="B499" s="1" t="s">
        <v>74</v>
      </c>
    </row>
    <row r="500" spans="1:2" ht="15.75" customHeight="1" x14ac:dyDescent="0.2">
      <c r="A500" s="1" t="s">
        <v>650</v>
      </c>
      <c r="B500" s="1" t="s">
        <v>74</v>
      </c>
    </row>
    <row r="501" spans="1:2" ht="15.75" customHeight="1" x14ac:dyDescent="0.2">
      <c r="A501" s="1" t="s">
        <v>651</v>
      </c>
      <c r="B501" s="1" t="s">
        <v>74</v>
      </c>
    </row>
    <row r="502" spans="1:2" ht="15.75" customHeight="1" x14ac:dyDescent="0.2">
      <c r="A502" s="1" t="s">
        <v>652</v>
      </c>
      <c r="B502" s="1" t="s">
        <v>74</v>
      </c>
    </row>
    <row r="503" spans="1:2" ht="15.75" customHeight="1" x14ac:dyDescent="0.2">
      <c r="A503" s="1" t="s">
        <v>653</v>
      </c>
      <c r="B503" s="1" t="s">
        <v>74</v>
      </c>
    </row>
    <row r="504" spans="1:2" ht="15.75" customHeight="1" x14ac:dyDescent="0.2">
      <c r="A504" s="1" t="s">
        <v>654</v>
      </c>
      <c r="B504" s="1" t="s">
        <v>74</v>
      </c>
    </row>
    <row r="505" spans="1:2" ht="15.75" customHeight="1" x14ac:dyDescent="0.2">
      <c r="A505" s="1" t="s">
        <v>655</v>
      </c>
      <c r="B505" s="1" t="s">
        <v>74</v>
      </c>
    </row>
    <row r="506" spans="1:2" ht="15.75" customHeight="1" x14ac:dyDescent="0.2">
      <c r="A506" s="1" t="s">
        <v>656</v>
      </c>
      <c r="B506" s="1" t="s">
        <v>74</v>
      </c>
    </row>
    <row r="507" spans="1:2" ht="15.75" customHeight="1" x14ac:dyDescent="0.2">
      <c r="A507" s="1" t="s">
        <v>657</v>
      </c>
      <c r="B507" s="1" t="s">
        <v>74</v>
      </c>
    </row>
    <row r="508" spans="1:2" ht="15.75" customHeight="1" x14ac:dyDescent="0.2">
      <c r="A508" s="1" t="s">
        <v>658</v>
      </c>
      <c r="B508" s="1" t="s">
        <v>74</v>
      </c>
    </row>
    <row r="509" spans="1:2" ht="15.75" customHeight="1" x14ac:dyDescent="0.2">
      <c r="A509" s="1" t="s">
        <v>659</v>
      </c>
      <c r="B509" s="1" t="s">
        <v>76</v>
      </c>
    </row>
    <row r="510" spans="1:2" ht="15.75" customHeight="1" x14ac:dyDescent="0.2">
      <c r="A510" s="1" t="s">
        <v>660</v>
      </c>
      <c r="B510" s="1" t="s">
        <v>76</v>
      </c>
    </row>
    <row r="511" spans="1:2" ht="15.75" customHeight="1" x14ac:dyDescent="0.2">
      <c r="A511" s="1" t="s">
        <v>661</v>
      </c>
      <c r="B511" s="1" t="s">
        <v>76</v>
      </c>
    </row>
    <row r="512" spans="1:2" ht="15.75" customHeight="1" x14ac:dyDescent="0.2">
      <c r="A512" s="1" t="s">
        <v>662</v>
      </c>
      <c r="B512" s="1" t="s">
        <v>76</v>
      </c>
    </row>
    <row r="513" spans="1:2" ht="15.75" customHeight="1" x14ac:dyDescent="0.2">
      <c r="A513" s="1" t="s">
        <v>663</v>
      </c>
      <c r="B513" s="1" t="s">
        <v>76</v>
      </c>
    </row>
    <row r="514" spans="1:2" ht="15.75" customHeight="1" x14ac:dyDescent="0.2">
      <c r="A514" s="1" t="s">
        <v>664</v>
      </c>
      <c r="B514" s="1" t="s">
        <v>76</v>
      </c>
    </row>
    <row r="515" spans="1:2" ht="15.75" customHeight="1" x14ac:dyDescent="0.2">
      <c r="A515" s="1" t="s">
        <v>665</v>
      </c>
      <c r="B515" s="1" t="s">
        <v>76</v>
      </c>
    </row>
    <row r="516" spans="1:2" ht="15.75" customHeight="1" x14ac:dyDescent="0.2">
      <c r="A516" s="1" t="s">
        <v>666</v>
      </c>
      <c r="B516" s="1" t="s">
        <v>76</v>
      </c>
    </row>
    <row r="517" spans="1:2" ht="15.75" customHeight="1" x14ac:dyDescent="0.2">
      <c r="A517" s="1" t="s">
        <v>667</v>
      </c>
      <c r="B517" s="1" t="s">
        <v>76</v>
      </c>
    </row>
    <row r="518" spans="1:2" ht="15.75" customHeight="1" x14ac:dyDescent="0.2">
      <c r="A518" s="1" t="s">
        <v>668</v>
      </c>
      <c r="B518" s="1" t="s">
        <v>78</v>
      </c>
    </row>
    <row r="519" spans="1:2" ht="15.75" customHeight="1" x14ac:dyDescent="0.2">
      <c r="A519" s="1" t="s">
        <v>669</v>
      </c>
      <c r="B519" s="1" t="s">
        <v>78</v>
      </c>
    </row>
    <row r="520" spans="1:2" ht="15.75" customHeight="1" x14ac:dyDescent="0.2">
      <c r="A520" s="1" t="s">
        <v>670</v>
      </c>
      <c r="B520" s="1" t="s">
        <v>78</v>
      </c>
    </row>
    <row r="521" spans="1:2" ht="15.75" customHeight="1" x14ac:dyDescent="0.2">
      <c r="A521" s="1" t="s">
        <v>671</v>
      </c>
      <c r="B521" s="1" t="s">
        <v>78</v>
      </c>
    </row>
    <row r="522" spans="1:2" ht="15.75" customHeight="1" x14ac:dyDescent="0.2">
      <c r="A522" s="1" t="s">
        <v>672</v>
      </c>
      <c r="B522" s="1" t="s">
        <v>78</v>
      </c>
    </row>
    <row r="523" spans="1:2" ht="15.75" customHeight="1" x14ac:dyDescent="0.2">
      <c r="A523" s="1" t="s">
        <v>673</v>
      </c>
      <c r="B523" s="1" t="s">
        <v>78</v>
      </c>
    </row>
    <row r="524" spans="1:2" ht="15.75" customHeight="1" x14ac:dyDescent="0.2">
      <c r="A524" s="1" t="s">
        <v>674</v>
      </c>
      <c r="B524" s="1" t="s">
        <v>78</v>
      </c>
    </row>
    <row r="525" spans="1:2" ht="15.75" customHeight="1" x14ac:dyDescent="0.2">
      <c r="A525" s="1" t="s">
        <v>675</v>
      </c>
      <c r="B525" s="1" t="s">
        <v>78</v>
      </c>
    </row>
    <row r="526" spans="1:2" ht="15.75" customHeight="1" x14ac:dyDescent="0.2">
      <c r="A526" s="1" t="s">
        <v>676</v>
      </c>
      <c r="B526" s="1" t="s">
        <v>80</v>
      </c>
    </row>
    <row r="527" spans="1:2" ht="15.75" customHeight="1" x14ac:dyDescent="0.2">
      <c r="A527" s="1" t="s">
        <v>677</v>
      </c>
      <c r="B527" s="1" t="s">
        <v>80</v>
      </c>
    </row>
    <row r="528" spans="1:2" ht="15.75" customHeight="1" x14ac:dyDescent="0.2">
      <c r="A528" s="1" t="s">
        <v>678</v>
      </c>
      <c r="B528" s="1" t="s">
        <v>80</v>
      </c>
    </row>
    <row r="529" spans="1:2" ht="15.75" customHeight="1" x14ac:dyDescent="0.2">
      <c r="A529" s="1" t="s">
        <v>679</v>
      </c>
      <c r="B529" s="1" t="s">
        <v>80</v>
      </c>
    </row>
    <row r="530" spans="1:2" ht="15.75" customHeight="1" x14ac:dyDescent="0.2">
      <c r="A530" s="1" t="s">
        <v>680</v>
      </c>
      <c r="B530" s="1" t="s">
        <v>80</v>
      </c>
    </row>
    <row r="531" spans="1:2" ht="15.75" customHeight="1" x14ac:dyDescent="0.2">
      <c r="A531" s="1" t="s">
        <v>681</v>
      </c>
      <c r="B531" s="1" t="s">
        <v>80</v>
      </c>
    </row>
    <row r="532" spans="1:2" ht="15.75" customHeight="1" x14ac:dyDescent="0.2">
      <c r="A532" s="1" t="s">
        <v>682</v>
      </c>
      <c r="B532" s="1" t="s">
        <v>80</v>
      </c>
    </row>
    <row r="533" spans="1:2" ht="15.75" customHeight="1" x14ac:dyDescent="0.2">
      <c r="A533" s="1" t="s">
        <v>683</v>
      </c>
      <c r="B533" s="1" t="s">
        <v>80</v>
      </c>
    </row>
    <row r="534" spans="1:2" ht="15.75" customHeight="1" x14ac:dyDescent="0.2">
      <c r="A534" s="1" t="s">
        <v>684</v>
      </c>
      <c r="B534" s="1" t="s">
        <v>80</v>
      </c>
    </row>
    <row r="535" spans="1:2" ht="15.75" customHeight="1" x14ac:dyDescent="0.2">
      <c r="A535" s="1" t="s">
        <v>685</v>
      </c>
      <c r="B535" s="1" t="s">
        <v>80</v>
      </c>
    </row>
    <row r="536" spans="1:2" ht="15.75" customHeight="1" x14ac:dyDescent="0.2">
      <c r="A536" s="1" t="s">
        <v>686</v>
      </c>
      <c r="B536" s="1" t="s">
        <v>80</v>
      </c>
    </row>
    <row r="537" spans="1:2" ht="15.75" customHeight="1" x14ac:dyDescent="0.2">
      <c r="A537" s="1" t="s">
        <v>687</v>
      </c>
      <c r="B537" s="1" t="s">
        <v>82</v>
      </c>
    </row>
    <row r="538" spans="1:2" ht="15.75" customHeight="1" x14ac:dyDescent="0.2">
      <c r="A538" s="1" t="s">
        <v>688</v>
      </c>
      <c r="B538" s="1" t="s">
        <v>82</v>
      </c>
    </row>
    <row r="539" spans="1:2" ht="15.75" customHeight="1" x14ac:dyDescent="0.2">
      <c r="A539" s="1" t="s">
        <v>689</v>
      </c>
      <c r="B539" s="1" t="s">
        <v>82</v>
      </c>
    </row>
    <row r="540" spans="1:2" ht="15.75" customHeight="1" x14ac:dyDescent="0.2">
      <c r="A540" s="1" t="s">
        <v>690</v>
      </c>
      <c r="B540" s="1" t="s">
        <v>82</v>
      </c>
    </row>
    <row r="541" spans="1:2" ht="15.75" customHeight="1" x14ac:dyDescent="0.2">
      <c r="A541" s="1" t="s">
        <v>691</v>
      </c>
      <c r="B541" s="1" t="s">
        <v>82</v>
      </c>
    </row>
    <row r="542" spans="1:2" ht="15.75" customHeight="1" x14ac:dyDescent="0.2">
      <c r="A542" s="1" t="s">
        <v>692</v>
      </c>
      <c r="B542" s="1" t="s">
        <v>82</v>
      </c>
    </row>
    <row r="543" spans="1:2" ht="15.75" customHeight="1" x14ac:dyDescent="0.2">
      <c r="A543" s="1" t="s">
        <v>693</v>
      </c>
      <c r="B543" s="1" t="s">
        <v>82</v>
      </c>
    </row>
    <row r="544" spans="1:2" ht="15.75" customHeight="1" x14ac:dyDescent="0.2">
      <c r="A544" s="1" t="s">
        <v>694</v>
      </c>
      <c r="B544" s="1" t="s">
        <v>82</v>
      </c>
    </row>
    <row r="545" spans="1:2" ht="15.75" customHeight="1" x14ac:dyDescent="0.2">
      <c r="A545" s="1" t="s">
        <v>695</v>
      </c>
      <c r="B545" s="1" t="s">
        <v>84</v>
      </c>
    </row>
    <row r="546" spans="1:2" ht="15.75" customHeight="1" x14ac:dyDescent="0.2">
      <c r="A546" s="1" t="s">
        <v>696</v>
      </c>
      <c r="B546" s="1" t="s">
        <v>84</v>
      </c>
    </row>
    <row r="547" spans="1:2" ht="15.75" customHeight="1" x14ac:dyDescent="0.2">
      <c r="A547" s="1" t="s">
        <v>697</v>
      </c>
      <c r="B547" s="1" t="s">
        <v>84</v>
      </c>
    </row>
    <row r="548" spans="1:2" ht="15.75" customHeight="1" x14ac:dyDescent="0.2">
      <c r="A548" s="1" t="s">
        <v>698</v>
      </c>
      <c r="B548" s="1" t="s">
        <v>86</v>
      </c>
    </row>
    <row r="549" spans="1:2" ht="15.75" customHeight="1" x14ac:dyDescent="0.2">
      <c r="A549" s="1" t="s">
        <v>699</v>
      </c>
      <c r="B549" s="1" t="s">
        <v>86</v>
      </c>
    </row>
    <row r="550" spans="1:2" ht="15.75" customHeight="1" x14ac:dyDescent="0.2">
      <c r="A550" s="1" t="s">
        <v>700</v>
      </c>
      <c r="B550" s="1" t="s">
        <v>86</v>
      </c>
    </row>
    <row r="551" spans="1:2" ht="15.75" customHeight="1" x14ac:dyDescent="0.2">
      <c r="A551" s="1" t="s">
        <v>701</v>
      </c>
      <c r="B551" s="1" t="s">
        <v>86</v>
      </c>
    </row>
    <row r="552" spans="1:2" ht="15.75" customHeight="1" x14ac:dyDescent="0.2">
      <c r="A552" s="1" t="s">
        <v>702</v>
      </c>
      <c r="B552" s="1" t="s">
        <v>86</v>
      </c>
    </row>
    <row r="553" spans="1:2" ht="15.75" customHeight="1" x14ac:dyDescent="0.2">
      <c r="A553" s="1" t="s">
        <v>703</v>
      </c>
      <c r="B553" s="1" t="s">
        <v>86</v>
      </c>
    </row>
    <row r="554" spans="1:2" ht="15.75" customHeight="1" x14ac:dyDescent="0.2">
      <c r="A554" s="1" t="s">
        <v>704</v>
      </c>
      <c r="B554" s="1" t="s">
        <v>86</v>
      </c>
    </row>
    <row r="555" spans="1:2" ht="15.75" customHeight="1" x14ac:dyDescent="0.2">
      <c r="A555" s="1" t="s">
        <v>705</v>
      </c>
      <c r="B555" s="1" t="s">
        <v>86</v>
      </c>
    </row>
    <row r="556" spans="1:2" ht="15.75" customHeight="1" x14ac:dyDescent="0.2">
      <c r="A556" s="1" t="s">
        <v>706</v>
      </c>
      <c r="B556" s="1" t="s">
        <v>86</v>
      </c>
    </row>
    <row r="557" spans="1:2" ht="15.75" customHeight="1" x14ac:dyDescent="0.2">
      <c r="A557" s="1" t="s">
        <v>707</v>
      </c>
      <c r="B557" s="1" t="s">
        <v>86</v>
      </c>
    </row>
    <row r="558" spans="1:2" ht="15.75" customHeight="1" x14ac:dyDescent="0.2">
      <c r="A558" s="1" t="s">
        <v>708</v>
      </c>
      <c r="B558" s="1" t="s">
        <v>86</v>
      </c>
    </row>
    <row r="559" spans="1:2" ht="15.75" customHeight="1" x14ac:dyDescent="0.2">
      <c r="A559" s="1" t="s">
        <v>709</v>
      </c>
      <c r="B559" s="1" t="s">
        <v>86</v>
      </c>
    </row>
    <row r="560" spans="1:2" ht="15.75" customHeight="1" x14ac:dyDescent="0.2">
      <c r="A560" s="1" t="s">
        <v>710</v>
      </c>
      <c r="B560" s="1" t="s">
        <v>86</v>
      </c>
    </row>
    <row r="561" spans="1:2" ht="15.75" customHeight="1" x14ac:dyDescent="0.2">
      <c r="A561" s="1" t="s">
        <v>711</v>
      </c>
      <c r="B561" s="1" t="s">
        <v>88</v>
      </c>
    </row>
    <row r="562" spans="1:2" ht="15.75" customHeight="1" x14ac:dyDescent="0.2">
      <c r="A562" s="1" t="s">
        <v>712</v>
      </c>
      <c r="B562" s="1" t="s">
        <v>88</v>
      </c>
    </row>
    <row r="563" spans="1:2" ht="15.75" customHeight="1" x14ac:dyDescent="0.2">
      <c r="A563" s="1" t="s">
        <v>713</v>
      </c>
      <c r="B563" s="1" t="s">
        <v>88</v>
      </c>
    </row>
    <row r="564" spans="1:2" ht="15.75" customHeight="1" x14ac:dyDescent="0.2">
      <c r="A564" s="1" t="s">
        <v>714</v>
      </c>
      <c r="B564" s="1" t="s">
        <v>88</v>
      </c>
    </row>
    <row r="565" spans="1:2" ht="15.75" customHeight="1" x14ac:dyDescent="0.2">
      <c r="A565" s="1" t="s">
        <v>715</v>
      </c>
      <c r="B565" s="1" t="s">
        <v>88</v>
      </c>
    </row>
    <row r="566" spans="1:2" ht="15.75" customHeight="1" x14ac:dyDescent="0.2">
      <c r="A566" s="1" t="s">
        <v>716</v>
      </c>
      <c r="B566" s="1" t="s">
        <v>88</v>
      </c>
    </row>
    <row r="567" spans="1:2" ht="15.75" customHeight="1" x14ac:dyDescent="0.2">
      <c r="A567" s="1" t="s">
        <v>717</v>
      </c>
      <c r="B567" s="1" t="s">
        <v>88</v>
      </c>
    </row>
    <row r="568" spans="1:2" ht="15.75" customHeight="1" x14ac:dyDescent="0.2">
      <c r="A568" s="1" t="s">
        <v>718</v>
      </c>
      <c r="B568" s="1" t="s">
        <v>90</v>
      </c>
    </row>
    <row r="569" spans="1:2" ht="15.75" customHeight="1" x14ac:dyDescent="0.2">
      <c r="A569" s="1" t="s">
        <v>719</v>
      </c>
      <c r="B569" s="1" t="s">
        <v>90</v>
      </c>
    </row>
    <row r="570" spans="1:2" ht="15.75" customHeight="1" x14ac:dyDescent="0.2">
      <c r="A570" s="1" t="s">
        <v>720</v>
      </c>
      <c r="B570" s="1" t="s">
        <v>90</v>
      </c>
    </row>
    <row r="571" spans="1:2" ht="15.75" customHeight="1" x14ac:dyDescent="0.2">
      <c r="A571" s="1" t="s">
        <v>721</v>
      </c>
      <c r="B571" s="1" t="s">
        <v>90</v>
      </c>
    </row>
    <row r="572" spans="1:2" ht="15.75" customHeight="1" x14ac:dyDescent="0.2">
      <c r="A572" s="1" t="s">
        <v>722</v>
      </c>
      <c r="B572" s="1" t="s">
        <v>90</v>
      </c>
    </row>
    <row r="573" spans="1:2" ht="15.75" customHeight="1" x14ac:dyDescent="0.2">
      <c r="A573" s="1" t="s">
        <v>723</v>
      </c>
      <c r="B573" s="1" t="s">
        <v>90</v>
      </c>
    </row>
    <row r="574" spans="1:2" ht="15.75" customHeight="1" x14ac:dyDescent="0.2">
      <c r="A574" s="1" t="s">
        <v>724</v>
      </c>
      <c r="B574" s="1" t="s">
        <v>90</v>
      </c>
    </row>
    <row r="575" spans="1:2" ht="15.75" customHeight="1" x14ac:dyDescent="0.2">
      <c r="A575" s="1" t="s">
        <v>725</v>
      </c>
      <c r="B575" s="1" t="s">
        <v>92</v>
      </c>
    </row>
    <row r="576" spans="1:2" ht="15.75" customHeight="1" x14ac:dyDescent="0.2">
      <c r="A576" s="1" t="s">
        <v>726</v>
      </c>
      <c r="B576" s="1" t="s">
        <v>92</v>
      </c>
    </row>
    <row r="577" spans="1:2" ht="15.75" customHeight="1" x14ac:dyDescent="0.2">
      <c r="A577" s="1" t="s">
        <v>727</v>
      </c>
      <c r="B577" s="1" t="s">
        <v>92</v>
      </c>
    </row>
    <row r="578" spans="1:2" ht="15.75" customHeight="1" x14ac:dyDescent="0.2">
      <c r="A578" s="1" t="s">
        <v>728</v>
      </c>
      <c r="B578" s="1" t="s">
        <v>92</v>
      </c>
    </row>
    <row r="579" spans="1:2" ht="15.75" customHeight="1" x14ac:dyDescent="0.2">
      <c r="A579" s="1" t="s">
        <v>729</v>
      </c>
      <c r="B579" s="1" t="s">
        <v>92</v>
      </c>
    </row>
    <row r="580" spans="1:2" ht="15.75" customHeight="1" x14ac:dyDescent="0.2">
      <c r="A580" s="1" t="s">
        <v>730</v>
      </c>
      <c r="B580" s="1" t="s">
        <v>92</v>
      </c>
    </row>
    <row r="581" spans="1:2" ht="15.75" customHeight="1" x14ac:dyDescent="0.2">
      <c r="A581" s="1" t="s">
        <v>731</v>
      </c>
      <c r="B581" s="1" t="s">
        <v>92</v>
      </c>
    </row>
    <row r="582" spans="1:2" ht="15.75" customHeight="1" x14ac:dyDescent="0.2">
      <c r="A582" s="1" t="s">
        <v>732</v>
      </c>
      <c r="B582" s="1" t="s">
        <v>92</v>
      </c>
    </row>
    <row r="583" spans="1:2" ht="15.75" customHeight="1" x14ac:dyDescent="0.2">
      <c r="A583" s="1" t="s">
        <v>733</v>
      </c>
      <c r="B583" s="1" t="s">
        <v>92</v>
      </c>
    </row>
    <row r="584" spans="1:2" ht="15.75" customHeight="1" x14ac:dyDescent="0.2">
      <c r="A584" s="1" t="s">
        <v>734</v>
      </c>
      <c r="B584" s="1" t="s">
        <v>94</v>
      </c>
    </row>
    <row r="585" spans="1:2" ht="15.75" customHeight="1" x14ac:dyDescent="0.2">
      <c r="A585" s="1" t="s">
        <v>735</v>
      </c>
      <c r="B585" s="1" t="s">
        <v>94</v>
      </c>
    </row>
    <row r="586" spans="1:2" ht="15.75" customHeight="1" x14ac:dyDescent="0.2">
      <c r="A586" s="1" t="s">
        <v>736</v>
      </c>
      <c r="B586" s="1" t="s">
        <v>94</v>
      </c>
    </row>
    <row r="587" spans="1:2" ht="15.75" customHeight="1" x14ac:dyDescent="0.2">
      <c r="A587" s="1" t="s">
        <v>737</v>
      </c>
      <c r="B587" s="1" t="s">
        <v>94</v>
      </c>
    </row>
    <row r="588" spans="1:2" ht="15.75" customHeight="1" x14ac:dyDescent="0.2">
      <c r="A588" s="1" t="s">
        <v>738</v>
      </c>
      <c r="B588" s="1" t="s">
        <v>94</v>
      </c>
    </row>
    <row r="589" spans="1:2" ht="15.75" customHeight="1" x14ac:dyDescent="0.2">
      <c r="A589" s="1" t="s">
        <v>739</v>
      </c>
      <c r="B589" s="1" t="s">
        <v>94</v>
      </c>
    </row>
    <row r="590" spans="1:2" ht="15.75" customHeight="1" x14ac:dyDescent="0.2">
      <c r="A590" s="1" t="s">
        <v>740</v>
      </c>
      <c r="B590" s="1" t="s">
        <v>94</v>
      </c>
    </row>
    <row r="591" spans="1:2" ht="15.75" customHeight="1" x14ac:dyDescent="0.2">
      <c r="A591" s="1" t="s">
        <v>741</v>
      </c>
      <c r="B591" s="1" t="s">
        <v>94</v>
      </c>
    </row>
    <row r="592" spans="1:2" ht="15.75" customHeight="1" x14ac:dyDescent="0.2">
      <c r="A592" s="1" t="s">
        <v>742</v>
      </c>
      <c r="B592" s="1" t="s">
        <v>96</v>
      </c>
    </row>
    <row r="593" spans="1:2" ht="15.75" customHeight="1" x14ac:dyDescent="0.2">
      <c r="A593" s="1" t="s">
        <v>743</v>
      </c>
      <c r="B593" s="1" t="s">
        <v>96</v>
      </c>
    </row>
    <row r="594" spans="1:2" ht="15.75" customHeight="1" x14ac:dyDescent="0.2">
      <c r="A594" s="1" t="s">
        <v>744</v>
      </c>
      <c r="B594" s="1" t="s">
        <v>96</v>
      </c>
    </row>
    <row r="595" spans="1:2" ht="15.75" customHeight="1" x14ac:dyDescent="0.2">
      <c r="A595" s="1" t="s">
        <v>745</v>
      </c>
      <c r="B595" s="1" t="s">
        <v>96</v>
      </c>
    </row>
    <row r="596" spans="1:2" ht="15.75" customHeight="1" x14ac:dyDescent="0.2">
      <c r="A596" s="1" t="s">
        <v>746</v>
      </c>
      <c r="B596" s="1" t="s">
        <v>96</v>
      </c>
    </row>
    <row r="597" spans="1:2" ht="15.75" customHeight="1" x14ac:dyDescent="0.2">
      <c r="A597" s="1" t="s">
        <v>747</v>
      </c>
      <c r="B597" s="1" t="s">
        <v>96</v>
      </c>
    </row>
    <row r="598" spans="1:2" ht="15.75" customHeight="1" x14ac:dyDescent="0.2">
      <c r="A598" s="1" t="s">
        <v>748</v>
      </c>
      <c r="B598" s="1" t="s">
        <v>96</v>
      </c>
    </row>
    <row r="599" spans="1:2" ht="15.75" customHeight="1" x14ac:dyDescent="0.2">
      <c r="A599" s="1" t="s">
        <v>749</v>
      </c>
      <c r="B599" s="1" t="s">
        <v>96</v>
      </c>
    </row>
    <row r="600" spans="1:2" ht="15.75" customHeight="1" x14ac:dyDescent="0.2">
      <c r="A600" s="1" t="s">
        <v>750</v>
      </c>
      <c r="B600" s="1" t="s">
        <v>96</v>
      </c>
    </row>
    <row r="601" spans="1:2" ht="15.75" customHeight="1" x14ac:dyDescent="0.2">
      <c r="A601" s="1" t="s">
        <v>751</v>
      </c>
      <c r="B601" s="1" t="s">
        <v>96</v>
      </c>
    </row>
    <row r="602" spans="1:2" ht="15.75" customHeight="1" x14ac:dyDescent="0.2">
      <c r="A602" s="1" t="s">
        <v>752</v>
      </c>
      <c r="B602" s="1" t="s">
        <v>96</v>
      </c>
    </row>
    <row r="603" spans="1:2" ht="15.75" customHeight="1" x14ac:dyDescent="0.2">
      <c r="A603" s="1" t="s">
        <v>753</v>
      </c>
      <c r="B603" s="1" t="s">
        <v>96</v>
      </c>
    </row>
    <row r="604" spans="1:2" ht="15.75" customHeight="1" x14ac:dyDescent="0.2">
      <c r="A604" s="1" t="s">
        <v>754</v>
      </c>
      <c r="B604" s="1" t="s">
        <v>96</v>
      </c>
    </row>
    <row r="605" spans="1:2" ht="15.75" customHeight="1" x14ac:dyDescent="0.2">
      <c r="A605" s="1" t="s">
        <v>755</v>
      </c>
      <c r="B605" s="1" t="s">
        <v>96</v>
      </c>
    </row>
    <row r="606" spans="1:2" ht="15.75" customHeight="1" x14ac:dyDescent="0.2">
      <c r="A606" s="1" t="s">
        <v>756</v>
      </c>
      <c r="B606" s="1" t="s">
        <v>96</v>
      </c>
    </row>
    <row r="607" spans="1:2" ht="15.75" customHeight="1" x14ac:dyDescent="0.2">
      <c r="A607" s="1" t="s">
        <v>757</v>
      </c>
      <c r="B607" s="1" t="s">
        <v>96</v>
      </c>
    </row>
    <row r="608" spans="1:2" ht="15.75" customHeight="1" x14ac:dyDescent="0.2">
      <c r="A608" s="1" t="s">
        <v>758</v>
      </c>
      <c r="B608" s="1" t="s">
        <v>96</v>
      </c>
    </row>
    <row r="609" spans="1:2" ht="15.75" customHeight="1" x14ac:dyDescent="0.2">
      <c r="A609" s="1" t="s">
        <v>759</v>
      </c>
      <c r="B609" s="1" t="s">
        <v>96</v>
      </c>
    </row>
    <row r="610" spans="1:2" ht="15.75" customHeight="1" x14ac:dyDescent="0.2">
      <c r="A610" s="1" t="s">
        <v>760</v>
      </c>
      <c r="B610" s="1" t="s">
        <v>96</v>
      </c>
    </row>
    <row r="611" spans="1:2" ht="15.75" customHeight="1" x14ac:dyDescent="0.2">
      <c r="A611" s="1" t="s">
        <v>761</v>
      </c>
      <c r="B611" s="1" t="s">
        <v>96</v>
      </c>
    </row>
    <row r="612" spans="1:2" ht="15.75" customHeight="1" x14ac:dyDescent="0.2">
      <c r="A612" s="1" t="s">
        <v>762</v>
      </c>
      <c r="B612" s="1" t="s">
        <v>98</v>
      </c>
    </row>
    <row r="613" spans="1:2" ht="15.75" customHeight="1" x14ac:dyDescent="0.2">
      <c r="A613" s="1" t="s">
        <v>763</v>
      </c>
      <c r="B613" s="1" t="s">
        <v>98</v>
      </c>
    </row>
    <row r="614" spans="1:2" ht="15.75" customHeight="1" x14ac:dyDescent="0.2">
      <c r="A614" s="1" t="s">
        <v>764</v>
      </c>
      <c r="B614" s="1" t="s">
        <v>98</v>
      </c>
    </row>
    <row r="615" spans="1:2" ht="15.75" customHeight="1" x14ac:dyDescent="0.2">
      <c r="A615" s="1" t="s">
        <v>765</v>
      </c>
      <c r="B615" s="1" t="s">
        <v>98</v>
      </c>
    </row>
    <row r="616" spans="1:2" ht="15.75" customHeight="1" x14ac:dyDescent="0.2">
      <c r="A616" s="1" t="s">
        <v>766</v>
      </c>
      <c r="B616" s="1" t="s">
        <v>98</v>
      </c>
    </row>
    <row r="617" spans="1:2" ht="15.75" customHeight="1" x14ac:dyDescent="0.2">
      <c r="A617" s="1" t="s">
        <v>767</v>
      </c>
      <c r="B617" s="1" t="s">
        <v>100</v>
      </c>
    </row>
    <row r="618" spans="1:2" ht="15.75" customHeight="1" x14ac:dyDescent="0.2">
      <c r="A618" s="1" t="s">
        <v>768</v>
      </c>
      <c r="B618" s="1" t="s">
        <v>100</v>
      </c>
    </row>
    <row r="619" spans="1:2" ht="15.75" customHeight="1" x14ac:dyDescent="0.2">
      <c r="A619" s="1" t="s">
        <v>769</v>
      </c>
      <c r="B619" s="1" t="s">
        <v>100</v>
      </c>
    </row>
    <row r="620" spans="1:2" ht="15.75" customHeight="1" x14ac:dyDescent="0.2">
      <c r="A620" s="1" t="s">
        <v>770</v>
      </c>
      <c r="B620" s="1" t="s">
        <v>100</v>
      </c>
    </row>
    <row r="621" spans="1:2" ht="15.75" customHeight="1" x14ac:dyDescent="0.2">
      <c r="A621" s="1" t="s">
        <v>771</v>
      </c>
      <c r="B621" s="1" t="s">
        <v>100</v>
      </c>
    </row>
    <row r="622" spans="1:2" ht="15.75" customHeight="1" x14ac:dyDescent="0.2">
      <c r="A622" s="1" t="s">
        <v>772</v>
      </c>
      <c r="B622" s="1" t="s">
        <v>100</v>
      </c>
    </row>
    <row r="623" spans="1:2" ht="15.75" customHeight="1" x14ac:dyDescent="0.2">
      <c r="A623" s="1" t="s">
        <v>773</v>
      </c>
      <c r="B623" s="1" t="s">
        <v>100</v>
      </c>
    </row>
    <row r="624" spans="1:2" ht="15.75" customHeight="1" x14ac:dyDescent="0.2">
      <c r="A624" s="1" t="s">
        <v>774</v>
      </c>
      <c r="B624" s="1" t="s">
        <v>100</v>
      </c>
    </row>
    <row r="625" spans="1:2" ht="15.75" customHeight="1" x14ac:dyDescent="0.2">
      <c r="A625" s="1" t="s">
        <v>775</v>
      </c>
      <c r="B625" s="1" t="s">
        <v>102</v>
      </c>
    </row>
    <row r="626" spans="1:2" ht="15.75" customHeight="1" x14ac:dyDescent="0.2">
      <c r="A626" s="1" t="s">
        <v>776</v>
      </c>
      <c r="B626" s="1" t="s">
        <v>102</v>
      </c>
    </row>
    <row r="627" spans="1:2" ht="15.75" customHeight="1" x14ac:dyDescent="0.2">
      <c r="A627" s="1" t="s">
        <v>777</v>
      </c>
      <c r="B627" s="1" t="s">
        <v>102</v>
      </c>
    </row>
    <row r="628" spans="1:2" ht="15.75" customHeight="1" x14ac:dyDescent="0.2">
      <c r="A628" s="1" t="s">
        <v>778</v>
      </c>
      <c r="B628" s="1" t="s">
        <v>102</v>
      </c>
    </row>
    <row r="629" spans="1:2" ht="15.75" customHeight="1" x14ac:dyDescent="0.2">
      <c r="A629" s="1" t="s">
        <v>779</v>
      </c>
      <c r="B629" s="1" t="s">
        <v>102</v>
      </c>
    </row>
    <row r="630" spans="1:2" ht="15.75" customHeight="1" x14ac:dyDescent="0.2">
      <c r="A630" s="1" t="s">
        <v>780</v>
      </c>
      <c r="B630" s="1" t="s">
        <v>102</v>
      </c>
    </row>
    <row r="631" spans="1:2" ht="15.75" customHeight="1" x14ac:dyDescent="0.2">
      <c r="A631" s="1" t="s">
        <v>781</v>
      </c>
      <c r="B631" s="1" t="s">
        <v>102</v>
      </c>
    </row>
    <row r="632" spans="1:2" ht="15.75" customHeight="1" x14ac:dyDescent="0.2">
      <c r="A632" s="1" t="s">
        <v>782</v>
      </c>
      <c r="B632" s="1" t="s">
        <v>102</v>
      </c>
    </row>
    <row r="633" spans="1:2" ht="15.75" customHeight="1" x14ac:dyDescent="0.2">
      <c r="A633" s="1" t="s">
        <v>783</v>
      </c>
      <c r="B633" s="1" t="s">
        <v>102</v>
      </c>
    </row>
    <row r="634" spans="1:2" ht="15.75" customHeight="1" x14ac:dyDescent="0.2">
      <c r="A634" s="1" t="s">
        <v>784</v>
      </c>
      <c r="B634" s="1" t="s">
        <v>102</v>
      </c>
    </row>
    <row r="635" spans="1:2" ht="15.75" customHeight="1" x14ac:dyDescent="0.2">
      <c r="A635" s="1" t="s">
        <v>785</v>
      </c>
      <c r="B635" s="1" t="s">
        <v>104</v>
      </c>
    </row>
    <row r="636" spans="1:2" ht="15.75" customHeight="1" x14ac:dyDescent="0.2">
      <c r="A636" s="1" t="s">
        <v>786</v>
      </c>
      <c r="B636" s="1" t="s">
        <v>104</v>
      </c>
    </row>
    <row r="637" spans="1:2" ht="15.75" customHeight="1" x14ac:dyDescent="0.2">
      <c r="A637" s="1" t="s">
        <v>787</v>
      </c>
      <c r="B637" s="1" t="s">
        <v>104</v>
      </c>
    </row>
    <row r="638" spans="1:2" ht="15.75" customHeight="1" x14ac:dyDescent="0.2">
      <c r="A638" s="1" t="s">
        <v>788</v>
      </c>
      <c r="B638" s="1" t="s">
        <v>104</v>
      </c>
    </row>
    <row r="639" spans="1:2" ht="15.75" customHeight="1" x14ac:dyDescent="0.2">
      <c r="A639" s="1" t="s">
        <v>789</v>
      </c>
      <c r="B639" s="1" t="s">
        <v>104</v>
      </c>
    </row>
    <row r="640" spans="1:2" ht="15.75" customHeight="1" x14ac:dyDescent="0.2">
      <c r="A640" s="1" t="s">
        <v>790</v>
      </c>
      <c r="B640" s="1" t="s">
        <v>104</v>
      </c>
    </row>
    <row r="641" spans="1:2" ht="15.75" customHeight="1" x14ac:dyDescent="0.2">
      <c r="A641" s="1" t="s">
        <v>791</v>
      </c>
      <c r="B641" s="1" t="s">
        <v>104</v>
      </c>
    </row>
    <row r="642" spans="1:2" ht="15.75" customHeight="1" x14ac:dyDescent="0.2">
      <c r="A642" s="1" t="s">
        <v>792</v>
      </c>
      <c r="B642" s="1" t="s">
        <v>104</v>
      </c>
    </row>
    <row r="643" spans="1:2" ht="15.75" customHeight="1" x14ac:dyDescent="0.2">
      <c r="A643" s="1" t="s">
        <v>793</v>
      </c>
      <c r="B643" s="1" t="s">
        <v>104</v>
      </c>
    </row>
    <row r="644" spans="1:2" ht="15.75" customHeight="1" x14ac:dyDescent="0.2">
      <c r="A644" s="1" t="s">
        <v>794</v>
      </c>
      <c r="B644" s="1" t="s">
        <v>104</v>
      </c>
    </row>
    <row r="645" spans="1:2" ht="15.75" customHeight="1" x14ac:dyDescent="0.2">
      <c r="A645" s="1" t="s">
        <v>795</v>
      </c>
      <c r="B645" s="1" t="s">
        <v>104</v>
      </c>
    </row>
    <row r="646" spans="1:2" ht="15.75" customHeight="1" x14ac:dyDescent="0.2">
      <c r="A646" s="1" t="s">
        <v>796</v>
      </c>
      <c r="B646" s="1" t="s">
        <v>106</v>
      </c>
    </row>
    <row r="647" spans="1:2" ht="15.75" customHeight="1" x14ac:dyDescent="0.2">
      <c r="A647" s="1" t="s">
        <v>797</v>
      </c>
      <c r="B647" s="1" t="s">
        <v>106</v>
      </c>
    </row>
    <row r="648" spans="1:2" ht="15.75" customHeight="1" x14ac:dyDescent="0.2">
      <c r="A648" s="1" t="s">
        <v>798</v>
      </c>
      <c r="B648" s="1" t="s">
        <v>106</v>
      </c>
    </row>
    <row r="649" spans="1:2" ht="15.75" customHeight="1" x14ac:dyDescent="0.2">
      <c r="A649" s="1" t="s">
        <v>799</v>
      </c>
      <c r="B649" s="1" t="s">
        <v>106</v>
      </c>
    </row>
    <row r="650" spans="1:2" ht="15.75" customHeight="1" x14ac:dyDescent="0.2">
      <c r="A650" s="1" t="s">
        <v>800</v>
      </c>
      <c r="B650" s="1" t="s">
        <v>106</v>
      </c>
    </row>
    <row r="651" spans="1:2" ht="15.75" customHeight="1" x14ac:dyDescent="0.2">
      <c r="A651" s="1" t="s">
        <v>801</v>
      </c>
      <c r="B651" s="1" t="s">
        <v>106</v>
      </c>
    </row>
    <row r="652" spans="1:2" ht="15.75" customHeight="1" x14ac:dyDescent="0.2">
      <c r="A652" s="1" t="s">
        <v>802</v>
      </c>
      <c r="B652" s="1" t="s">
        <v>106</v>
      </c>
    </row>
    <row r="653" spans="1:2" ht="15.75" customHeight="1" x14ac:dyDescent="0.2">
      <c r="A653" s="1" t="s">
        <v>803</v>
      </c>
      <c r="B653" s="1" t="s">
        <v>106</v>
      </c>
    </row>
    <row r="654" spans="1:2" ht="15.75" customHeight="1" x14ac:dyDescent="0.2">
      <c r="A654" s="1" t="s">
        <v>804</v>
      </c>
      <c r="B654" s="1" t="s">
        <v>106</v>
      </c>
    </row>
    <row r="655" spans="1:2" ht="15.75" customHeight="1" x14ac:dyDescent="0.2">
      <c r="A655" s="1" t="s">
        <v>805</v>
      </c>
      <c r="B655" s="1" t="s">
        <v>106</v>
      </c>
    </row>
    <row r="656" spans="1:2" ht="15.75" customHeight="1" x14ac:dyDescent="0.2">
      <c r="A656" s="1" t="s">
        <v>806</v>
      </c>
      <c r="B656" s="1" t="s">
        <v>106</v>
      </c>
    </row>
    <row r="657" spans="1:2" ht="15.75" customHeight="1" x14ac:dyDescent="0.2">
      <c r="A657" s="1" t="s">
        <v>807</v>
      </c>
      <c r="B657" s="1" t="s">
        <v>106</v>
      </c>
    </row>
    <row r="658" spans="1:2" ht="15.75" customHeight="1" x14ac:dyDescent="0.2">
      <c r="A658" s="1" t="s">
        <v>808</v>
      </c>
      <c r="B658" s="1" t="s">
        <v>106</v>
      </c>
    </row>
    <row r="659" spans="1:2" ht="15.75" customHeight="1" x14ac:dyDescent="0.2">
      <c r="A659" s="1" t="s">
        <v>809</v>
      </c>
      <c r="B659" s="1" t="s">
        <v>108</v>
      </c>
    </row>
    <row r="660" spans="1:2" ht="15.75" customHeight="1" x14ac:dyDescent="0.2">
      <c r="A660" s="1" t="s">
        <v>810</v>
      </c>
      <c r="B660" s="1" t="s">
        <v>108</v>
      </c>
    </row>
    <row r="661" spans="1:2" ht="15.75" customHeight="1" x14ac:dyDescent="0.2">
      <c r="A661" s="1" t="s">
        <v>811</v>
      </c>
      <c r="B661" s="1" t="s">
        <v>108</v>
      </c>
    </row>
    <row r="662" spans="1:2" ht="15.75" customHeight="1" x14ac:dyDescent="0.2">
      <c r="A662" s="1" t="s">
        <v>812</v>
      </c>
      <c r="B662" s="1" t="s">
        <v>108</v>
      </c>
    </row>
    <row r="663" spans="1:2" ht="15.75" customHeight="1" x14ac:dyDescent="0.2">
      <c r="A663" s="1" t="s">
        <v>813</v>
      </c>
      <c r="B663" s="1" t="s">
        <v>108</v>
      </c>
    </row>
    <row r="664" spans="1:2" ht="15.75" customHeight="1" x14ac:dyDescent="0.2">
      <c r="A664" s="1" t="s">
        <v>814</v>
      </c>
      <c r="B664" s="1" t="s">
        <v>108</v>
      </c>
    </row>
    <row r="665" spans="1:2" ht="15.75" customHeight="1" x14ac:dyDescent="0.2">
      <c r="A665" s="1" t="s">
        <v>815</v>
      </c>
      <c r="B665" s="1" t="s">
        <v>108</v>
      </c>
    </row>
    <row r="666" spans="1:2" ht="15.75" customHeight="1" x14ac:dyDescent="0.2">
      <c r="A666" s="1" t="s">
        <v>816</v>
      </c>
      <c r="B666" s="1" t="s">
        <v>108</v>
      </c>
    </row>
    <row r="667" spans="1:2" ht="15.75" customHeight="1" x14ac:dyDescent="0.2">
      <c r="A667" s="1" t="s">
        <v>817</v>
      </c>
      <c r="B667" s="1" t="s">
        <v>110</v>
      </c>
    </row>
    <row r="668" spans="1:2" ht="15.75" customHeight="1" x14ac:dyDescent="0.2">
      <c r="A668" s="1" t="s">
        <v>818</v>
      </c>
      <c r="B668" s="1" t="s">
        <v>110</v>
      </c>
    </row>
    <row r="669" spans="1:2" ht="15.75" customHeight="1" x14ac:dyDescent="0.2">
      <c r="A669" s="1" t="s">
        <v>819</v>
      </c>
      <c r="B669" s="1" t="s">
        <v>110</v>
      </c>
    </row>
    <row r="670" spans="1:2" ht="15.75" customHeight="1" x14ac:dyDescent="0.2">
      <c r="A670" s="1" t="s">
        <v>820</v>
      </c>
      <c r="B670" s="1" t="s">
        <v>110</v>
      </c>
    </row>
    <row r="671" spans="1:2" ht="15.75" customHeight="1" x14ac:dyDescent="0.2">
      <c r="A671" s="1" t="s">
        <v>821</v>
      </c>
      <c r="B671" s="1" t="s">
        <v>110</v>
      </c>
    </row>
    <row r="672" spans="1:2" ht="15.75" customHeight="1" x14ac:dyDescent="0.2">
      <c r="A672" s="1" t="s">
        <v>822</v>
      </c>
      <c r="B672" s="1" t="s">
        <v>110</v>
      </c>
    </row>
    <row r="673" spans="1:2" ht="15.75" customHeight="1" x14ac:dyDescent="0.2">
      <c r="A673" s="1" t="s">
        <v>823</v>
      </c>
      <c r="B673" s="1" t="s">
        <v>110</v>
      </c>
    </row>
    <row r="674" spans="1:2" ht="15.75" customHeight="1" x14ac:dyDescent="0.2">
      <c r="A674" s="1" t="s">
        <v>824</v>
      </c>
      <c r="B674" s="1" t="s">
        <v>110</v>
      </c>
    </row>
    <row r="675" spans="1:2" ht="15.75" customHeight="1" x14ac:dyDescent="0.2">
      <c r="A675" s="1" t="s">
        <v>825</v>
      </c>
      <c r="B675" s="1" t="s">
        <v>110</v>
      </c>
    </row>
    <row r="676" spans="1:2" ht="15.75" customHeight="1" x14ac:dyDescent="0.2">
      <c r="A676" s="1" t="s">
        <v>826</v>
      </c>
      <c r="B676" s="1" t="s">
        <v>110</v>
      </c>
    </row>
    <row r="677" spans="1:2" ht="15.75" customHeight="1" x14ac:dyDescent="0.2">
      <c r="A677" s="1" t="s">
        <v>827</v>
      </c>
      <c r="B677" s="1" t="s">
        <v>110</v>
      </c>
    </row>
    <row r="678" spans="1:2" ht="15.75" customHeight="1" x14ac:dyDescent="0.2">
      <c r="A678" s="1" t="s">
        <v>828</v>
      </c>
      <c r="B678" s="1" t="s">
        <v>110</v>
      </c>
    </row>
    <row r="679" spans="1:2" ht="15.75" customHeight="1" x14ac:dyDescent="0.2">
      <c r="A679" s="1" t="s">
        <v>829</v>
      </c>
      <c r="B679" s="1" t="s">
        <v>110</v>
      </c>
    </row>
    <row r="680" spans="1:2" ht="15.75" customHeight="1" x14ac:dyDescent="0.2">
      <c r="A680" s="1" t="s">
        <v>830</v>
      </c>
      <c r="B680" s="1" t="s">
        <v>110</v>
      </c>
    </row>
    <row r="681" spans="1:2" ht="15.75" customHeight="1" x14ac:dyDescent="0.2">
      <c r="A681" s="1" t="s">
        <v>831</v>
      </c>
      <c r="B681" s="1" t="s">
        <v>112</v>
      </c>
    </row>
    <row r="682" spans="1:2" ht="15.75" customHeight="1" x14ac:dyDescent="0.2">
      <c r="A682" s="1" t="s">
        <v>832</v>
      </c>
      <c r="B682" s="1" t="s">
        <v>112</v>
      </c>
    </row>
    <row r="683" spans="1:2" ht="15.75" customHeight="1" x14ac:dyDescent="0.2">
      <c r="A683" s="1" t="s">
        <v>833</v>
      </c>
      <c r="B683" s="1" t="s">
        <v>112</v>
      </c>
    </row>
    <row r="684" spans="1:2" ht="15.75" customHeight="1" x14ac:dyDescent="0.2">
      <c r="A684" s="1" t="s">
        <v>834</v>
      </c>
      <c r="B684" s="1" t="s">
        <v>112</v>
      </c>
    </row>
    <row r="685" spans="1:2" ht="15.75" customHeight="1" x14ac:dyDescent="0.2">
      <c r="A685" s="1" t="s">
        <v>835</v>
      </c>
      <c r="B685" s="1" t="s">
        <v>112</v>
      </c>
    </row>
    <row r="686" spans="1:2" ht="15.75" customHeight="1" x14ac:dyDescent="0.2">
      <c r="A686" s="1" t="s">
        <v>836</v>
      </c>
      <c r="B686" s="1" t="s">
        <v>112</v>
      </c>
    </row>
    <row r="687" spans="1:2" ht="15.75" customHeight="1" x14ac:dyDescent="0.2">
      <c r="A687" s="1" t="s">
        <v>837</v>
      </c>
      <c r="B687" s="1" t="s">
        <v>112</v>
      </c>
    </row>
    <row r="688" spans="1:2" ht="15.75" customHeight="1" x14ac:dyDescent="0.2">
      <c r="A688" s="1" t="s">
        <v>838</v>
      </c>
      <c r="B688" s="1" t="s">
        <v>112</v>
      </c>
    </row>
    <row r="689" spans="1:2" ht="15.75" customHeight="1" x14ac:dyDescent="0.2">
      <c r="A689" s="1" t="s">
        <v>839</v>
      </c>
      <c r="B689" s="1" t="s">
        <v>112</v>
      </c>
    </row>
    <row r="690" spans="1:2" ht="15.75" customHeight="1" x14ac:dyDescent="0.2">
      <c r="A690" s="1" t="s">
        <v>840</v>
      </c>
      <c r="B690" s="1" t="s">
        <v>112</v>
      </c>
    </row>
    <row r="691" spans="1:2" ht="15.75" customHeight="1" x14ac:dyDescent="0.2">
      <c r="A691" s="1" t="s">
        <v>841</v>
      </c>
      <c r="B691" s="1" t="s">
        <v>112</v>
      </c>
    </row>
    <row r="692" spans="1:2" ht="15.75" customHeight="1" x14ac:dyDescent="0.2">
      <c r="A692" s="1" t="s">
        <v>842</v>
      </c>
      <c r="B692" s="1" t="s">
        <v>112</v>
      </c>
    </row>
    <row r="693" spans="1:2" ht="15.75" customHeight="1" x14ac:dyDescent="0.2">
      <c r="A693" s="1" t="s">
        <v>843</v>
      </c>
      <c r="B693" s="1" t="s">
        <v>112</v>
      </c>
    </row>
    <row r="694" spans="1:2" ht="15.75" customHeight="1" x14ac:dyDescent="0.2">
      <c r="A694" s="1" t="s">
        <v>844</v>
      </c>
      <c r="B694" s="1" t="s">
        <v>112</v>
      </c>
    </row>
    <row r="695" spans="1:2" ht="15.75" customHeight="1" x14ac:dyDescent="0.2">
      <c r="A695" s="1" t="s">
        <v>845</v>
      </c>
      <c r="B695" s="1" t="s">
        <v>112</v>
      </c>
    </row>
    <row r="696" spans="1:2" ht="15.75" customHeight="1" x14ac:dyDescent="0.2">
      <c r="A696" s="1" t="s">
        <v>846</v>
      </c>
      <c r="B696" s="1" t="s">
        <v>112</v>
      </c>
    </row>
    <row r="697" spans="1:2" ht="15.75" customHeight="1" x14ac:dyDescent="0.2">
      <c r="A697" s="1" t="s">
        <v>847</v>
      </c>
      <c r="B697" s="1" t="s">
        <v>112</v>
      </c>
    </row>
    <row r="698" spans="1:2" ht="15.75" customHeight="1" x14ac:dyDescent="0.2">
      <c r="A698" s="1" t="s">
        <v>848</v>
      </c>
      <c r="B698" s="1" t="s">
        <v>112</v>
      </c>
    </row>
    <row r="699" spans="1:2" ht="15.75" customHeight="1" x14ac:dyDescent="0.2">
      <c r="A699" s="1" t="s">
        <v>849</v>
      </c>
      <c r="B699" s="1" t="s">
        <v>112</v>
      </c>
    </row>
    <row r="700" spans="1:2" ht="15.75" customHeight="1" x14ac:dyDescent="0.2">
      <c r="A700" s="1" t="s">
        <v>850</v>
      </c>
      <c r="B700" s="1" t="s">
        <v>112</v>
      </c>
    </row>
    <row r="701" spans="1:2" ht="15.75" customHeight="1" x14ac:dyDescent="0.2">
      <c r="A701" s="1" t="s">
        <v>851</v>
      </c>
      <c r="B701" s="1" t="s">
        <v>112</v>
      </c>
    </row>
    <row r="702" spans="1:2" ht="15.75" customHeight="1" x14ac:dyDescent="0.2">
      <c r="A702" s="1" t="s">
        <v>852</v>
      </c>
      <c r="B702" s="1" t="s">
        <v>112</v>
      </c>
    </row>
    <row r="703" spans="1:2" ht="15.75" customHeight="1" x14ac:dyDescent="0.2">
      <c r="A703" s="1" t="s">
        <v>853</v>
      </c>
      <c r="B703" s="1" t="s">
        <v>114</v>
      </c>
    </row>
    <row r="704" spans="1:2" ht="15.75" customHeight="1" x14ac:dyDescent="0.2">
      <c r="A704" s="1" t="s">
        <v>854</v>
      </c>
      <c r="B704" s="1" t="s">
        <v>114</v>
      </c>
    </row>
    <row r="705" spans="1:2" ht="15.75" customHeight="1" x14ac:dyDescent="0.2">
      <c r="A705" s="1" t="s">
        <v>855</v>
      </c>
      <c r="B705" s="1" t="s">
        <v>114</v>
      </c>
    </row>
    <row r="706" spans="1:2" ht="15.75" customHeight="1" x14ac:dyDescent="0.2">
      <c r="A706" s="1" t="s">
        <v>856</v>
      </c>
      <c r="B706" s="1" t="s">
        <v>114</v>
      </c>
    </row>
    <row r="707" spans="1:2" ht="15.75" customHeight="1" x14ac:dyDescent="0.2">
      <c r="A707" s="1" t="s">
        <v>857</v>
      </c>
      <c r="B707" s="1" t="s">
        <v>114</v>
      </c>
    </row>
    <row r="708" spans="1:2" ht="15.75" customHeight="1" x14ac:dyDescent="0.2">
      <c r="A708" s="1" t="s">
        <v>858</v>
      </c>
      <c r="B708" s="1" t="s">
        <v>114</v>
      </c>
    </row>
    <row r="709" spans="1:2" ht="15.75" customHeight="1" x14ac:dyDescent="0.2">
      <c r="A709" s="1" t="s">
        <v>859</v>
      </c>
      <c r="B709" s="1" t="s">
        <v>114</v>
      </c>
    </row>
    <row r="710" spans="1:2" ht="15.75" customHeight="1" x14ac:dyDescent="0.2">
      <c r="A710" s="1" t="s">
        <v>860</v>
      </c>
      <c r="B710" s="1" t="s">
        <v>114</v>
      </c>
    </row>
    <row r="711" spans="1:2" ht="15.75" customHeight="1" x14ac:dyDescent="0.2">
      <c r="A711" s="1" t="s">
        <v>861</v>
      </c>
      <c r="B711" s="1" t="s">
        <v>114</v>
      </c>
    </row>
    <row r="712" spans="1:2" ht="15.75" customHeight="1" x14ac:dyDescent="0.2">
      <c r="A712" s="1" t="s">
        <v>862</v>
      </c>
      <c r="B712" s="1" t="s">
        <v>114</v>
      </c>
    </row>
    <row r="713" spans="1:2" ht="15.75" customHeight="1" x14ac:dyDescent="0.2">
      <c r="A713" s="1" t="s">
        <v>863</v>
      </c>
      <c r="B713" s="1" t="s">
        <v>114</v>
      </c>
    </row>
    <row r="714" spans="1:2" ht="15.75" customHeight="1" x14ac:dyDescent="0.2">
      <c r="A714" s="1" t="s">
        <v>864</v>
      </c>
      <c r="B714" s="1" t="s">
        <v>114</v>
      </c>
    </row>
    <row r="715" spans="1:2" ht="15.75" customHeight="1" x14ac:dyDescent="0.2">
      <c r="A715" s="1" t="s">
        <v>865</v>
      </c>
      <c r="B715" s="1" t="s">
        <v>114</v>
      </c>
    </row>
    <row r="716" spans="1:2" ht="15.75" customHeight="1" x14ac:dyDescent="0.2">
      <c r="A716" s="1" t="s">
        <v>866</v>
      </c>
      <c r="B716" s="1" t="s">
        <v>114</v>
      </c>
    </row>
    <row r="717" spans="1:2" ht="15.75" customHeight="1" x14ac:dyDescent="0.2">
      <c r="A717" s="1" t="s">
        <v>867</v>
      </c>
      <c r="B717" s="1" t="s">
        <v>114</v>
      </c>
    </row>
    <row r="718" spans="1:2" ht="15.75" customHeight="1" x14ac:dyDescent="0.2">
      <c r="A718" s="1" t="s">
        <v>868</v>
      </c>
      <c r="B718" s="1" t="s">
        <v>114</v>
      </c>
    </row>
    <row r="719" spans="1:2" ht="15.75" customHeight="1" x14ac:dyDescent="0.2">
      <c r="A719" s="1" t="s">
        <v>869</v>
      </c>
      <c r="B719" s="1" t="s">
        <v>114</v>
      </c>
    </row>
    <row r="720" spans="1:2" ht="15.75" customHeight="1" x14ac:dyDescent="0.2">
      <c r="A720" s="1" t="s">
        <v>870</v>
      </c>
      <c r="B720" s="1" t="s">
        <v>114</v>
      </c>
    </row>
    <row r="721" spans="1:2" ht="15.75" customHeight="1" x14ac:dyDescent="0.2">
      <c r="A721" s="1" t="s">
        <v>871</v>
      </c>
      <c r="B721" s="1" t="s">
        <v>116</v>
      </c>
    </row>
    <row r="722" spans="1:2" ht="15.75" customHeight="1" x14ac:dyDescent="0.2">
      <c r="A722" s="1" t="s">
        <v>872</v>
      </c>
      <c r="B722" s="1" t="s">
        <v>116</v>
      </c>
    </row>
    <row r="723" spans="1:2" ht="15.75" customHeight="1" x14ac:dyDescent="0.2">
      <c r="A723" s="1" t="s">
        <v>873</v>
      </c>
      <c r="B723" s="1" t="s">
        <v>116</v>
      </c>
    </row>
    <row r="724" spans="1:2" ht="15.75" customHeight="1" x14ac:dyDescent="0.2">
      <c r="A724" s="1" t="s">
        <v>874</v>
      </c>
      <c r="B724" s="1" t="s">
        <v>116</v>
      </c>
    </row>
    <row r="725" spans="1:2" ht="15.75" customHeight="1" x14ac:dyDescent="0.2">
      <c r="A725" s="1" t="s">
        <v>875</v>
      </c>
      <c r="B725" s="1" t="s">
        <v>116</v>
      </c>
    </row>
    <row r="726" spans="1:2" ht="15.75" customHeight="1" x14ac:dyDescent="0.2">
      <c r="A726" s="1" t="s">
        <v>876</v>
      </c>
      <c r="B726" s="1" t="s">
        <v>116</v>
      </c>
    </row>
    <row r="727" spans="1:2" ht="15.75" customHeight="1" x14ac:dyDescent="0.2">
      <c r="A727" s="1" t="s">
        <v>877</v>
      </c>
      <c r="B727" s="1" t="s">
        <v>116</v>
      </c>
    </row>
    <row r="728" spans="1:2" ht="15.75" customHeight="1" x14ac:dyDescent="0.2">
      <c r="A728" s="1" t="s">
        <v>878</v>
      </c>
      <c r="B728" s="1" t="s">
        <v>116</v>
      </c>
    </row>
    <row r="729" spans="1:2" ht="15.75" customHeight="1" x14ac:dyDescent="0.2">
      <c r="A729" s="1" t="s">
        <v>879</v>
      </c>
      <c r="B729" s="1" t="s">
        <v>116</v>
      </c>
    </row>
    <row r="730" spans="1:2" ht="15.75" customHeight="1" x14ac:dyDescent="0.2">
      <c r="A730" s="1" t="s">
        <v>880</v>
      </c>
      <c r="B730" s="1" t="s">
        <v>116</v>
      </c>
    </row>
    <row r="731" spans="1:2" ht="15.75" customHeight="1" x14ac:dyDescent="0.2">
      <c r="A731" s="1" t="s">
        <v>881</v>
      </c>
      <c r="B731" s="1" t="s">
        <v>116</v>
      </c>
    </row>
    <row r="732" spans="1:2" ht="15.75" customHeight="1" x14ac:dyDescent="0.2">
      <c r="A732" s="1" t="s">
        <v>882</v>
      </c>
      <c r="B732" s="1" t="s">
        <v>116</v>
      </c>
    </row>
    <row r="733" spans="1:2" ht="15.75" customHeight="1" x14ac:dyDescent="0.2">
      <c r="A733" s="1" t="s">
        <v>883</v>
      </c>
      <c r="B733" s="1" t="s">
        <v>116</v>
      </c>
    </row>
    <row r="734" spans="1:2" ht="15.75" customHeight="1" x14ac:dyDescent="0.2">
      <c r="A734" s="1" t="s">
        <v>884</v>
      </c>
      <c r="B734" s="1" t="s">
        <v>116</v>
      </c>
    </row>
    <row r="735" spans="1:2" ht="15.75" customHeight="1" x14ac:dyDescent="0.2">
      <c r="A735" s="1" t="s">
        <v>885</v>
      </c>
      <c r="B735" s="1" t="s">
        <v>116</v>
      </c>
    </row>
    <row r="736" spans="1:2" ht="15.75" customHeight="1" x14ac:dyDescent="0.2">
      <c r="A736" s="1" t="s">
        <v>886</v>
      </c>
      <c r="B736" s="1" t="s">
        <v>116</v>
      </c>
    </row>
    <row r="737" spans="1:2" ht="15.75" customHeight="1" x14ac:dyDescent="0.2">
      <c r="A737" s="1" t="s">
        <v>887</v>
      </c>
      <c r="B737" s="1" t="s">
        <v>118</v>
      </c>
    </row>
    <row r="738" spans="1:2" ht="15.75" customHeight="1" x14ac:dyDescent="0.2">
      <c r="A738" s="1" t="s">
        <v>888</v>
      </c>
      <c r="B738" s="1" t="s">
        <v>118</v>
      </c>
    </row>
    <row r="739" spans="1:2" ht="15.75" customHeight="1" x14ac:dyDescent="0.2">
      <c r="A739" s="1" t="s">
        <v>889</v>
      </c>
      <c r="B739" s="1" t="s">
        <v>118</v>
      </c>
    </row>
    <row r="740" spans="1:2" ht="15.75" customHeight="1" x14ac:dyDescent="0.2">
      <c r="A740" s="1" t="s">
        <v>890</v>
      </c>
      <c r="B740" s="1" t="s">
        <v>118</v>
      </c>
    </row>
    <row r="741" spans="1:2" ht="15.75" customHeight="1" x14ac:dyDescent="0.2">
      <c r="A741" s="1" t="s">
        <v>891</v>
      </c>
      <c r="B741" s="1" t="s">
        <v>118</v>
      </c>
    </row>
    <row r="742" spans="1:2" ht="15.75" customHeight="1" x14ac:dyDescent="0.2">
      <c r="A742" s="1" t="s">
        <v>892</v>
      </c>
      <c r="B742" s="1" t="s">
        <v>118</v>
      </c>
    </row>
    <row r="743" spans="1:2" ht="15.75" customHeight="1" x14ac:dyDescent="0.2">
      <c r="A743" s="1" t="s">
        <v>893</v>
      </c>
      <c r="B743" s="1" t="s">
        <v>118</v>
      </c>
    </row>
    <row r="744" spans="1:2" ht="15.75" customHeight="1" x14ac:dyDescent="0.2">
      <c r="A744" s="1" t="s">
        <v>894</v>
      </c>
      <c r="B744" s="1" t="s">
        <v>120</v>
      </c>
    </row>
    <row r="745" spans="1:2" ht="15.75" customHeight="1" x14ac:dyDescent="0.2">
      <c r="A745" s="1" t="s">
        <v>895</v>
      </c>
      <c r="B745" s="1" t="s">
        <v>120</v>
      </c>
    </row>
    <row r="746" spans="1:2" ht="15.75" customHeight="1" x14ac:dyDescent="0.2">
      <c r="A746" s="1" t="s">
        <v>896</v>
      </c>
      <c r="B746" s="1" t="s">
        <v>120</v>
      </c>
    </row>
    <row r="747" spans="1:2" ht="15.75" customHeight="1" x14ac:dyDescent="0.2">
      <c r="A747" s="1" t="s">
        <v>897</v>
      </c>
      <c r="B747" s="1" t="s">
        <v>120</v>
      </c>
    </row>
    <row r="748" spans="1:2" ht="15.75" customHeight="1" x14ac:dyDescent="0.2">
      <c r="A748" s="1" t="s">
        <v>898</v>
      </c>
      <c r="B748" s="1" t="s">
        <v>120</v>
      </c>
    </row>
    <row r="749" spans="1:2" ht="15.75" customHeight="1" x14ac:dyDescent="0.2">
      <c r="A749" s="1" t="s">
        <v>899</v>
      </c>
      <c r="B749" s="1" t="s">
        <v>120</v>
      </c>
    </row>
    <row r="750" spans="1:2" ht="15.75" customHeight="1" x14ac:dyDescent="0.2">
      <c r="A750" s="1" t="s">
        <v>900</v>
      </c>
      <c r="B750" s="1" t="s">
        <v>122</v>
      </c>
    </row>
    <row r="751" spans="1:2" ht="15.75" customHeight="1" x14ac:dyDescent="0.2">
      <c r="A751" s="1" t="s">
        <v>901</v>
      </c>
      <c r="B751" s="1" t="s">
        <v>122</v>
      </c>
    </row>
    <row r="752" spans="1:2" ht="15.75" customHeight="1" x14ac:dyDescent="0.2">
      <c r="A752" s="1" t="s">
        <v>902</v>
      </c>
      <c r="B752" s="1" t="s">
        <v>122</v>
      </c>
    </row>
    <row r="753" spans="1:2" ht="15.75" customHeight="1" x14ac:dyDescent="0.2">
      <c r="A753" s="1" t="s">
        <v>903</v>
      </c>
      <c r="B753" s="1" t="s">
        <v>124</v>
      </c>
    </row>
    <row r="754" spans="1:2" ht="15.75" customHeight="1" x14ac:dyDescent="0.2">
      <c r="A754" s="1" t="s">
        <v>904</v>
      </c>
      <c r="B754" s="1" t="s">
        <v>124</v>
      </c>
    </row>
    <row r="755" spans="1:2" ht="15.75" customHeight="1" x14ac:dyDescent="0.2">
      <c r="A755" s="1" t="s">
        <v>905</v>
      </c>
      <c r="B755" s="1" t="s">
        <v>124</v>
      </c>
    </row>
    <row r="756" spans="1:2" ht="15.75" customHeight="1" x14ac:dyDescent="0.2">
      <c r="A756" s="1" t="s">
        <v>906</v>
      </c>
      <c r="B756" s="1" t="s">
        <v>126</v>
      </c>
    </row>
    <row r="757" spans="1:2" ht="15.75" customHeight="1" x14ac:dyDescent="0.2">
      <c r="A757" s="1" t="s">
        <v>907</v>
      </c>
      <c r="B757" s="1" t="s">
        <v>126</v>
      </c>
    </row>
    <row r="758" spans="1:2" ht="15.75" customHeight="1" x14ac:dyDescent="0.2">
      <c r="A758" s="1" t="s">
        <v>908</v>
      </c>
      <c r="B758" s="1" t="s">
        <v>126</v>
      </c>
    </row>
    <row r="759" spans="1:2" ht="15.75" customHeight="1" x14ac:dyDescent="0.2">
      <c r="A759" s="1" t="s">
        <v>909</v>
      </c>
      <c r="B759" s="1" t="s">
        <v>126</v>
      </c>
    </row>
    <row r="760" spans="1:2" ht="15.75" customHeight="1" x14ac:dyDescent="0.2">
      <c r="A760" s="1" t="s">
        <v>910</v>
      </c>
      <c r="B760" s="1" t="s">
        <v>126</v>
      </c>
    </row>
    <row r="761" spans="1:2" ht="15.75" customHeight="1" x14ac:dyDescent="0.2">
      <c r="A761" s="1" t="s">
        <v>911</v>
      </c>
      <c r="B761" s="1" t="s">
        <v>126</v>
      </c>
    </row>
    <row r="762" spans="1:2" ht="15.75" customHeight="1" x14ac:dyDescent="0.2">
      <c r="A762" s="1" t="s">
        <v>912</v>
      </c>
      <c r="B762" s="1" t="s">
        <v>126</v>
      </c>
    </row>
    <row r="763" spans="1:2" ht="15.75" customHeight="1" x14ac:dyDescent="0.2">
      <c r="A763" s="1" t="s">
        <v>913</v>
      </c>
      <c r="B763" s="1" t="s">
        <v>126</v>
      </c>
    </row>
    <row r="764" spans="1:2" ht="15.75" customHeight="1" x14ac:dyDescent="0.2">
      <c r="A764" s="1" t="s">
        <v>914</v>
      </c>
      <c r="B764" s="1" t="s">
        <v>126</v>
      </c>
    </row>
    <row r="765" spans="1:2" ht="15.75" customHeight="1" x14ac:dyDescent="0.2">
      <c r="A765" s="1" t="s">
        <v>915</v>
      </c>
      <c r="B765" s="1" t="s">
        <v>128</v>
      </c>
    </row>
    <row r="766" spans="1:2" ht="15.75" customHeight="1" x14ac:dyDescent="0.2">
      <c r="A766" s="1" t="s">
        <v>916</v>
      </c>
      <c r="B766" s="1" t="s">
        <v>128</v>
      </c>
    </row>
    <row r="767" spans="1:2" ht="15.75" customHeight="1" x14ac:dyDescent="0.2">
      <c r="A767" s="1" t="s">
        <v>917</v>
      </c>
      <c r="B767" s="1" t="s">
        <v>128</v>
      </c>
    </row>
    <row r="768" spans="1:2" ht="15.75" customHeight="1" x14ac:dyDescent="0.2">
      <c r="A768" s="1" t="s">
        <v>470</v>
      </c>
      <c r="B768" s="1" t="s">
        <v>128</v>
      </c>
    </row>
    <row r="769" spans="1:2" ht="15.75" customHeight="1" x14ac:dyDescent="0.2">
      <c r="A769" s="1" t="s">
        <v>918</v>
      </c>
      <c r="B769" s="1" t="s">
        <v>128</v>
      </c>
    </row>
    <row r="770" spans="1:2" ht="15.75" customHeight="1" x14ac:dyDescent="0.2">
      <c r="A770" s="1" t="s">
        <v>919</v>
      </c>
      <c r="B770" s="1" t="s">
        <v>128</v>
      </c>
    </row>
    <row r="771" spans="1:2" ht="15.75" customHeight="1" x14ac:dyDescent="0.2">
      <c r="A771" s="1" t="s">
        <v>920</v>
      </c>
      <c r="B771" s="1" t="s">
        <v>128</v>
      </c>
    </row>
    <row r="772" spans="1:2" ht="15.75" customHeight="1" x14ac:dyDescent="0.2">
      <c r="A772" s="1" t="s">
        <v>921</v>
      </c>
      <c r="B772" s="1" t="s">
        <v>128</v>
      </c>
    </row>
    <row r="773" spans="1:2" ht="15.75" customHeight="1" x14ac:dyDescent="0.2">
      <c r="A773" s="1" t="s">
        <v>922</v>
      </c>
      <c r="B773" s="1" t="s">
        <v>128</v>
      </c>
    </row>
    <row r="774" spans="1:2" ht="15.75" customHeight="1" x14ac:dyDescent="0.2">
      <c r="A774" s="1" t="s">
        <v>923</v>
      </c>
      <c r="B774" s="1" t="s">
        <v>128</v>
      </c>
    </row>
    <row r="775" spans="1:2" ht="15.75" customHeight="1" x14ac:dyDescent="0.2">
      <c r="A775" s="1" t="s">
        <v>924</v>
      </c>
      <c r="B775" s="1" t="s">
        <v>128</v>
      </c>
    </row>
    <row r="776" spans="1:2" ht="15.75" customHeight="1" x14ac:dyDescent="0.2">
      <c r="A776" s="1" t="s">
        <v>925</v>
      </c>
      <c r="B776" s="1" t="s">
        <v>128</v>
      </c>
    </row>
    <row r="777" spans="1:2" ht="15.75" customHeight="1" x14ac:dyDescent="0.2">
      <c r="A777" s="1" t="s">
        <v>926</v>
      </c>
      <c r="B777" s="1" t="s">
        <v>128</v>
      </c>
    </row>
    <row r="778" spans="1:2" ht="15.75" customHeight="1" x14ac:dyDescent="0.2">
      <c r="A778" s="1" t="s">
        <v>927</v>
      </c>
      <c r="B778" s="1" t="s">
        <v>130</v>
      </c>
    </row>
    <row r="779" spans="1:2" ht="15.75" customHeight="1" x14ac:dyDescent="0.2">
      <c r="A779" s="1" t="s">
        <v>928</v>
      </c>
      <c r="B779" s="1" t="s">
        <v>130</v>
      </c>
    </row>
    <row r="780" spans="1:2" ht="15.75" customHeight="1" x14ac:dyDescent="0.2">
      <c r="A780" s="1" t="s">
        <v>929</v>
      </c>
      <c r="B780" s="1" t="s">
        <v>130</v>
      </c>
    </row>
    <row r="781" spans="1:2" ht="15.75" customHeight="1" x14ac:dyDescent="0.2">
      <c r="A781" s="1" t="s">
        <v>930</v>
      </c>
      <c r="B781" s="1" t="s">
        <v>130</v>
      </c>
    </row>
    <row r="782" spans="1:2" ht="15.75" customHeight="1" x14ac:dyDescent="0.2">
      <c r="A782" s="1" t="s">
        <v>931</v>
      </c>
      <c r="B782" s="1" t="s">
        <v>130</v>
      </c>
    </row>
    <row r="783" spans="1:2" ht="15.75" customHeight="1" x14ac:dyDescent="0.2">
      <c r="A783" s="1" t="s">
        <v>932</v>
      </c>
      <c r="B783" s="1" t="s">
        <v>130</v>
      </c>
    </row>
    <row r="784" spans="1:2" ht="15.75" customHeight="1" x14ac:dyDescent="0.2">
      <c r="A784" s="1" t="s">
        <v>933</v>
      </c>
      <c r="B784" s="1" t="s">
        <v>132</v>
      </c>
    </row>
    <row r="785" spans="1:2" ht="15.75" customHeight="1" x14ac:dyDescent="0.2">
      <c r="A785" s="1" t="s">
        <v>934</v>
      </c>
      <c r="B785" s="1" t="s">
        <v>132</v>
      </c>
    </row>
    <row r="786" spans="1:2" ht="15.75" customHeight="1" x14ac:dyDescent="0.2">
      <c r="A786" s="1" t="s">
        <v>935</v>
      </c>
      <c r="B786" s="1" t="s">
        <v>132</v>
      </c>
    </row>
    <row r="787" spans="1:2" ht="15.75" customHeight="1" x14ac:dyDescent="0.2">
      <c r="A787" s="1" t="s">
        <v>936</v>
      </c>
      <c r="B787" s="1" t="s">
        <v>132</v>
      </c>
    </row>
    <row r="788" spans="1:2" ht="15.75" customHeight="1" x14ac:dyDescent="0.2">
      <c r="A788" s="1" t="s">
        <v>937</v>
      </c>
      <c r="B788" s="1" t="s">
        <v>132</v>
      </c>
    </row>
    <row r="789" spans="1:2" ht="15.75" customHeight="1" x14ac:dyDescent="0.2">
      <c r="A789" s="1" t="s">
        <v>938</v>
      </c>
      <c r="B789" s="1" t="s">
        <v>132</v>
      </c>
    </row>
    <row r="790" spans="1:2" ht="15.75" customHeight="1" x14ac:dyDescent="0.2">
      <c r="A790" s="1" t="s">
        <v>939</v>
      </c>
      <c r="B790" s="1" t="s">
        <v>132</v>
      </c>
    </row>
    <row r="791" spans="1:2" ht="15.75" customHeight="1" x14ac:dyDescent="0.2">
      <c r="A791" s="1" t="s">
        <v>940</v>
      </c>
      <c r="B791" s="1" t="s">
        <v>132</v>
      </c>
    </row>
    <row r="792" spans="1:2" ht="15.75" customHeight="1" x14ac:dyDescent="0.2">
      <c r="A792" s="1" t="s">
        <v>941</v>
      </c>
      <c r="B792" s="1" t="s">
        <v>132</v>
      </c>
    </row>
    <row r="793" spans="1:2" ht="15.75" customHeight="1" x14ac:dyDescent="0.2">
      <c r="A793" s="1" t="s">
        <v>942</v>
      </c>
      <c r="B793" s="1" t="s">
        <v>134</v>
      </c>
    </row>
    <row r="794" spans="1:2" ht="15.75" customHeight="1" x14ac:dyDescent="0.2">
      <c r="A794" s="1" t="s">
        <v>943</v>
      </c>
      <c r="B794" s="1" t="s">
        <v>134</v>
      </c>
    </row>
    <row r="795" spans="1:2" ht="15.75" customHeight="1" x14ac:dyDescent="0.2">
      <c r="A795" s="1" t="s">
        <v>944</v>
      </c>
      <c r="B795" s="1" t="s">
        <v>134</v>
      </c>
    </row>
    <row r="796" spans="1:2" ht="15.75" customHeight="1" x14ac:dyDescent="0.2">
      <c r="A796" s="1" t="s">
        <v>945</v>
      </c>
      <c r="B796" s="1" t="s">
        <v>134</v>
      </c>
    </row>
    <row r="797" spans="1:2" ht="15.75" customHeight="1" x14ac:dyDescent="0.2">
      <c r="A797" s="1" t="s">
        <v>946</v>
      </c>
      <c r="B797" s="1" t="s">
        <v>134</v>
      </c>
    </row>
    <row r="798" spans="1:2" ht="15.75" customHeight="1" x14ac:dyDescent="0.2">
      <c r="A798" s="1" t="s">
        <v>947</v>
      </c>
      <c r="B798" s="1" t="s">
        <v>134</v>
      </c>
    </row>
    <row r="799" spans="1:2" ht="15.75" customHeight="1" x14ac:dyDescent="0.2">
      <c r="A799" s="1" t="s">
        <v>948</v>
      </c>
      <c r="B799" s="1" t="s">
        <v>134</v>
      </c>
    </row>
    <row r="800" spans="1:2" ht="15.75" customHeight="1" x14ac:dyDescent="0.2">
      <c r="A800" s="1" t="s">
        <v>949</v>
      </c>
      <c r="B800" s="1" t="s">
        <v>134</v>
      </c>
    </row>
    <row r="801" spans="1:2" ht="15.75" customHeight="1" x14ac:dyDescent="0.2">
      <c r="A801" s="1" t="s">
        <v>950</v>
      </c>
      <c r="B801" s="1" t="s">
        <v>134</v>
      </c>
    </row>
    <row r="802" spans="1:2" ht="15.75" customHeight="1" x14ac:dyDescent="0.2">
      <c r="A802" s="1" t="s">
        <v>951</v>
      </c>
      <c r="B802" s="1" t="s">
        <v>134</v>
      </c>
    </row>
    <row r="803" spans="1:2" ht="15.75" customHeight="1" x14ac:dyDescent="0.2">
      <c r="A803" s="1" t="s">
        <v>952</v>
      </c>
      <c r="B803" s="1" t="s">
        <v>136</v>
      </c>
    </row>
    <row r="804" spans="1:2" ht="15.75" customHeight="1" x14ac:dyDescent="0.2">
      <c r="A804" s="1" t="s">
        <v>953</v>
      </c>
      <c r="B804" s="1" t="s">
        <v>136</v>
      </c>
    </row>
    <row r="805" spans="1:2" ht="15.75" customHeight="1" x14ac:dyDescent="0.2">
      <c r="A805" s="1" t="s">
        <v>954</v>
      </c>
      <c r="B805" s="1" t="s">
        <v>136</v>
      </c>
    </row>
    <row r="806" spans="1:2" ht="15.75" customHeight="1" x14ac:dyDescent="0.2">
      <c r="A806" s="1" t="s">
        <v>955</v>
      </c>
      <c r="B806" s="1" t="s">
        <v>136</v>
      </c>
    </row>
    <row r="807" spans="1:2" ht="15.75" customHeight="1" x14ac:dyDescent="0.2">
      <c r="A807" s="1" t="s">
        <v>956</v>
      </c>
      <c r="B807" s="1" t="s">
        <v>136</v>
      </c>
    </row>
    <row r="808" spans="1:2" ht="15.75" customHeight="1" x14ac:dyDescent="0.2">
      <c r="A808" s="1" t="s">
        <v>957</v>
      </c>
      <c r="B808" s="1" t="s">
        <v>136</v>
      </c>
    </row>
    <row r="809" spans="1:2" ht="15.75" customHeight="1" x14ac:dyDescent="0.2">
      <c r="A809" s="1" t="s">
        <v>958</v>
      </c>
      <c r="B809" s="1" t="s">
        <v>136</v>
      </c>
    </row>
    <row r="810" spans="1:2" ht="15.75" customHeight="1" x14ac:dyDescent="0.2">
      <c r="A810" s="1" t="s">
        <v>959</v>
      </c>
      <c r="B810" s="1" t="s">
        <v>136</v>
      </c>
    </row>
    <row r="811" spans="1:2" ht="15.75" customHeight="1" x14ac:dyDescent="0.2">
      <c r="A811" s="1" t="s">
        <v>960</v>
      </c>
      <c r="B811" s="1" t="s">
        <v>136</v>
      </c>
    </row>
    <row r="812" spans="1:2" ht="15.75" customHeight="1" x14ac:dyDescent="0.2">
      <c r="A812" s="1" t="s">
        <v>961</v>
      </c>
      <c r="B812" s="1" t="s">
        <v>136</v>
      </c>
    </row>
    <row r="813" spans="1:2" ht="15.75" customHeight="1" x14ac:dyDescent="0.2">
      <c r="A813" s="1" t="s">
        <v>962</v>
      </c>
      <c r="B813" s="1" t="s">
        <v>136</v>
      </c>
    </row>
    <row r="814" spans="1:2" ht="15.75" customHeight="1" x14ac:dyDescent="0.2">
      <c r="A814" s="1" t="s">
        <v>963</v>
      </c>
      <c r="B814" s="1" t="s">
        <v>136</v>
      </c>
    </row>
    <row r="815" spans="1:2" ht="15.75" customHeight="1" x14ac:dyDescent="0.2">
      <c r="A815" s="1" t="s">
        <v>964</v>
      </c>
      <c r="B815" s="1" t="s">
        <v>136</v>
      </c>
    </row>
    <row r="816" spans="1:2" ht="15.75" customHeight="1" x14ac:dyDescent="0.2">
      <c r="A816" s="1" t="s">
        <v>965</v>
      </c>
      <c r="B816" s="1" t="s">
        <v>136</v>
      </c>
    </row>
    <row r="817" spans="1:2" ht="15.75" customHeight="1" x14ac:dyDescent="0.2">
      <c r="A817" s="1" t="s">
        <v>966</v>
      </c>
      <c r="B817" s="1" t="s">
        <v>136</v>
      </c>
    </row>
    <row r="818" spans="1:2" ht="15.75" customHeight="1" x14ac:dyDescent="0.2">
      <c r="A818" s="1" t="s">
        <v>967</v>
      </c>
      <c r="B818" s="1" t="s">
        <v>136</v>
      </c>
    </row>
    <row r="819" spans="1:2" ht="15.75" customHeight="1" x14ac:dyDescent="0.2">
      <c r="A819" s="1" t="s">
        <v>968</v>
      </c>
      <c r="B819" s="1" t="s">
        <v>136</v>
      </c>
    </row>
    <row r="820" spans="1:2" ht="15.75" customHeight="1" x14ac:dyDescent="0.2">
      <c r="A820" s="1" t="s">
        <v>969</v>
      </c>
      <c r="B820" s="1" t="s">
        <v>136</v>
      </c>
    </row>
    <row r="821" spans="1:2" ht="15.75" customHeight="1" x14ac:dyDescent="0.2">
      <c r="A821" s="1" t="s">
        <v>970</v>
      </c>
      <c r="B821" s="1" t="s">
        <v>136</v>
      </c>
    </row>
    <row r="822" spans="1:2" ht="15.75" customHeight="1" x14ac:dyDescent="0.2">
      <c r="A822" s="1" t="s">
        <v>971</v>
      </c>
      <c r="B822" s="1" t="s">
        <v>138</v>
      </c>
    </row>
    <row r="823" spans="1:2" ht="15.75" customHeight="1" x14ac:dyDescent="0.2">
      <c r="A823" s="1" t="s">
        <v>972</v>
      </c>
      <c r="B823" s="1" t="s">
        <v>138</v>
      </c>
    </row>
    <row r="824" spans="1:2" ht="15.75" customHeight="1" x14ac:dyDescent="0.2">
      <c r="A824" s="1" t="s">
        <v>973</v>
      </c>
      <c r="B824" s="1" t="s">
        <v>138</v>
      </c>
    </row>
    <row r="825" spans="1:2" ht="15.75" customHeight="1" x14ac:dyDescent="0.2">
      <c r="A825" s="1" t="s">
        <v>974</v>
      </c>
      <c r="B825" s="1" t="s">
        <v>138</v>
      </c>
    </row>
    <row r="826" spans="1:2" ht="15.75" customHeight="1" x14ac:dyDescent="0.2">
      <c r="A826" s="1" t="s">
        <v>975</v>
      </c>
      <c r="B826" s="1" t="s">
        <v>138</v>
      </c>
    </row>
    <row r="827" spans="1:2" ht="15.75" customHeight="1" x14ac:dyDescent="0.2">
      <c r="A827" s="1" t="s">
        <v>976</v>
      </c>
      <c r="B827" s="1" t="s">
        <v>138</v>
      </c>
    </row>
    <row r="828" spans="1:2" ht="15.75" customHeight="1" x14ac:dyDescent="0.2">
      <c r="A828" s="1" t="s">
        <v>977</v>
      </c>
      <c r="B828" s="1" t="s">
        <v>138</v>
      </c>
    </row>
    <row r="829" spans="1:2" ht="15.75" customHeight="1" x14ac:dyDescent="0.2">
      <c r="A829" s="1" t="s">
        <v>978</v>
      </c>
      <c r="B829" s="1" t="s">
        <v>138</v>
      </c>
    </row>
    <row r="830" spans="1:2" ht="15.75" customHeight="1" x14ac:dyDescent="0.2">
      <c r="A830" s="1" t="s">
        <v>979</v>
      </c>
      <c r="B830" s="1" t="s">
        <v>138</v>
      </c>
    </row>
    <row r="831" spans="1:2" ht="15.75" customHeight="1" x14ac:dyDescent="0.2">
      <c r="A831" s="1" t="s">
        <v>980</v>
      </c>
      <c r="B831" s="1" t="s">
        <v>138</v>
      </c>
    </row>
    <row r="832" spans="1:2" ht="15.75" customHeight="1" x14ac:dyDescent="0.2">
      <c r="A832" s="1" t="s">
        <v>981</v>
      </c>
      <c r="B832" s="1" t="s">
        <v>138</v>
      </c>
    </row>
    <row r="833" spans="1:2" ht="15.75" customHeight="1" x14ac:dyDescent="0.2">
      <c r="A833" s="1" t="s">
        <v>982</v>
      </c>
      <c r="B833" s="1" t="s">
        <v>138</v>
      </c>
    </row>
    <row r="834" spans="1:2" ht="15.75" customHeight="1" x14ac:dyDescent="0.2">
      <c r="A834" s="1" t="s">
        <v>983</v>
      </c>
      <c r="B834" s="1" t="s">
        <v>138</v>
      </c>
    </row>
    <row r="835" spans="1:2" ht="15.75" customHeight="1" x14ac:dyDescent="0.2">
      <c r="A835" s="1" t="s">
        <v>984</v>
      </c>
      <c r="B835" s="1" t="s">
        <v>138</v>
      </c>
    </row>
    <row r="836" spans="1:2" ht="15.75" customHeight="1" x14ac:dyDescent="0.2">
      <c r="A836" s="1" t="s">
        <v>985</v>
      </c>
      <c r="B836" s="1" t="s">
        <v>138</v>
      </c>
    </row>
    <row r="837" spans="1:2" ht="15.75" customHeight="1" x14ac:dyDescent="0.2">
      <c r="A837" s="1" t="s">
        <v>986</v>
      </c>
      <c r="B837" s="1" t="s">
        <v>138</v>
      </c>
    </row>
    <row r="838" spans="1:2" ht="15.75" customHeight="1" x14ac:dyDescent="0.2">
      <c r="A838" s="1" t="s">
        <v>987</v>
      </c>
      <c r="B838" s="1" t="s">
        <v>138</v>
      </c>
    </row>
    <row r="839" spans="1:2" ht="15.75" customHeight="1" x14ac:dyDescent="0.2">
      <c r="A839" s="1" t="s">
        <v>988</v>
      </c>
      <c r="B839" s="1" t="s">
        <v>140</v>
      </c>
    </row>
    <row r="840" spans="1:2" ht="15.75" customHeight="1" x14ac:dyDescent="0.2">
      <c r="A840" s="1" t="s">
        <v>989</v>
      </c>
      <c r="B840" s="1" t="s">
        <v>140</v>
      </c>
    </row>
    <row r="841" spans="1:2" ht="15.75" customHeight="1" x14ac:dyDescent="0.2">
      <c r="A841" s="1" t="s">
        <v>990</v>
      </c>
      <c r="B841" s="1" t="s">
        <v>140</v>
      </c>
    </row>
    <row r="842" spans="1:2" ht="15.75" customHeight="1" x14ac:dyDescent="0.2">
      <c r="A842" s="1" t="s">
        <v>991</v>
      </c>
      <c r="B842" s="1" t="s">
        <v>140</v>
      </c>
    </row>
    <row r="843" spans="1:2" ht="15.75" customHeight="1" x14ac:dyDescent="0.2">
      <c r="A843" s="1" t="s">
        <v>992</v>
      </c>
      <c r="B843" s="1" t="s">
        <v>140</v>
      </c>
    </row>
    <row r="844" spans="1:2" ht="15.75" customHeight="1" x14ac:dyDescent="0.2">
      <c r="A844" s="1" t="s">
        <v>993</v>
      </c>
      <c r="B844" s="1" t="s">
        <v>140</v>
      </c>
    </row>
    <row r="845" spans="1:2" ht="15.75" customHeight="1" x14ac:dyDescent="0.2">
      <c r="A845" s="1" t="s">
        <v>994</v>
      </c>
      <c r="B845" s="1" t="s">
        <v>140</v>
      </c>
    </row>
    <row r="846" spans="1:2" ht="15.75" customHeight="1" x14ac:dyDescent="0.2">
      <c r="A846" s="1" t="s">
        <v>995</v>
      </c>
      <c r="B846" s="1" t="s">
        <v>140</v>
      </c>
    </row>
    <row r="847" spans="1:2" ht="15.75" customHeight="1" x14ac:dyDescent="0.2">
      <c r="A847" s="1" t="s">
        <v>996</v>
      </c>
      <c r="B847" s="1" t="s">
        <v>140</v>
      </c>
    </row>
    <row r="848" spans="1:2" ht="15.75" customHeight="1" x14ac:dyDescent="0.2">
      <c r="A848" s="1" t="s">
        <v>997</v>
      </c>
      <c r="B848" s="1" t="s">
        <v>142</v>
      </c>
    </row>
    <row r="849" spans="1:2" ht="15.75" customHeight="1" x14ac:dyDescent="0.2">
      <c r="A849" s="1" t="s">
        <v>998</v>
      </c>
      <c r="B849" s="1" t="s">
        <v>142</v>
      </c>
    </row>
    <row r="850" spans="1:2" ht="15.75" customHeight="1" x14ac:dyDescent="0.2">
      <c r="A850" s="1" t="s">
        <v>999</v>
      </c>
      <c r="B850" s="1" t="s">
        <v>142</v>
      </c>
    </row>
    <row r="851" spans="1:2" ht="15.75" customHeight="1" x14ac:dyDescent="0.2">
      <c r="A851" s="1" t="s">
        <v>1000</v>
      </c>
      <c r="B851" s="1" t="s">
        <v>142</v>
      </c>
    </row>
    <row r="852" spans="1:2" ht="15.75" customHeight="1" x14ac:dyDescent="0.2">
      <c r="A852" s="1" t="s">
        <v>1001</v>
      </c>
      <c r="B852" s="1" t="s">
        <v>142</v>
      </c>
    </row>
    <row r="853" spans="1:2" ht="15.75" customHeight="1" x14ac:dyDescent="0.2">
      <c r="A853" s="1" t="s">
        <v>1002</v>
      </c>
      <c r="B853" s="1" t="s">
        <v>142</v>
      </c>
    </row>
    <row r="854" spans="1:2" ht="15.75" customHeight="1" x14ac:dyDescent="0.2">
      <c r="A854" s="1" t="s">
        <v>1003</v>
      </c>
      <c r="B854" s="1" t="s">
        <v>144</v>
      </c>
    </row>
    <row r="855" spans="1:2" ht="15.75" customHeight="1" x14ac:dyDescent="0.2">
      <c r="A855" s="1" t="s">
        <v>1004</v>
      </c>
      <c r="B855" s="1" t="s">
        <v>144</v>
      </c>
    </row>
    <row r="856" spans="1:2" ht="15.75" customHeight="1" x14ac:dyDescent="0.2">
      <c r="A856" s="1" t="s">
        <v>1005</v>
      </c>
      <c r="B856" s="1" t="s">
        <v>144</v>
      </c>
    </row>
    <row r="857" spans="1:2" ht="15.75" customHeight="1" x14ac:dyDescent="0.2">
      <c r="A857" s="1" t="s">
        <v>1006</v>
      </c>
      <c r="B857" s="1" t="s">
        <v>144</v>
      </c>
    </row>
    <row r="858" spans="1:2" ht="15.75" customHeight="1" x14ac:dyDescent="0.2">
      <c r="A858" s="1" t="s">
        <v>1007</v>
      </c>
      <c r="B858" s="1" t="s">
        <v>144</v>
      </c>
    </row>
    <row r="859" spans="1:2" ht="15.75" customHeight="1" x14ac:dyDescent="0.2">
      <c r="A859" s="1" t="s">
        <v>1008</v>
      </c>
      <c r="B859" s="1" t="s">
        <v>144</v>
      </c>
    </row>
    <row r="860" spans="1:2" ht="15.75" customHeight="1" x14ac:dyDescent="0.2">
      <c r="A860" s="1" t="s">
        <v>1009</v>
      </c>
      <c r="B860" s="1" t="s">
        <v>144</v>
      </c>
    </row>
    <row r="861" spans="1:2" ht="15.75" customHeight="1" x14ac:dyDescent="0.2">
      <c r="A861" s="1" t="s">
        <v>1010</v>
      </c>
      <c r="B861" s="1" t="s">
        <v>146</v>
      </c>
    </row>
    <row r="862" spans="1:2" ht="15.75" customHeight="1" x14ac:dyDescent="0.2">
      <c r="A862" s="1" t="s">
        <v>1011</v>
      </c>
      <c r="B862" s="1" t="s">
        <v>146</v>
      </c>
    </row>
    <row r="863" spans="1:2" ht="15.75" customHeight="1" x14ac:dyDescent="0.2">
      <c r="A863" s="1" t="s">
        <v>1012</v>
      </c>
      <c r="B863" s="1" t="s">
        <v>146</v>
      </c>
    </row>
    <row r="864" spans="1:2" ht="15.75" customHeight="1" x14ac:dyDescent="0.2">
      <c r="A864" s="1" t="s">
        <v>1013</v>
      </c>
      <c r="B864" s="1" t="s">
        <v>146</v>
      </c>
    </row>
    <row r="865" spans="1:2" ht="15.75" customHeight="1" x14ac:dyDescent="0.2">
      <c r="A865" s="1" t="s">
        <v>1014</v>
      </c>
      <c r="B865" s="1" t="s">
        <v>146</v>
      </c>
    </row>
    <row r="866" spans="1:2" ht="15.75" customHeight="1" x14ac:dyDescent="0.2">
      <c r="A866" s="1" t="s">
        <v>1015</v>
      </c>
      <c r="B866" s="1" t="s">
        <v>146</v>
      </c>
    </row>
    <row r="867" spans="1:2" ht="15.75" customHeight="1" x14ac:dyDescent="0.2">
      <c r="A867" s="1" t="s">
        <v>1016</v>
      </c>
      <c r="B867" s="1" t="s">
        <v>146</v>
      </c>
    </row>
    <row r="868" spans="1:2" ht="15.75" customHeight="1" x14ac:dyDescent="0.2">
      <c r="A868" s="1" t="s">
        <v>1017</v>
      </c>
      <c r="B868" s="1" t="s">
        <v>148</v>
      </c>
    </row>
    <row r="869" spans="1:2" ht="15.75" customHeight="1" x14ac:dyDescent="0.2">
      <c r="A869" s="1" t="s">
        <v>1018</v>
      </c>
      <c r="B869" s="1" t="s">
        <v>148</v>
      </c>
    </row>
    <row r="870" spans="1:2" ht="15.75" customHeight="1" x14ac:dyDescent="0.2">
      <c r="A870" s="1" t="s">
        <v>1019</v>
      </c>
      <c r="B870" s="1" t="s">
        <v>148</v>
      </c>
    </row>
    <row r="871" spans="1:2" ht="15.75" customHeight="1" x14ac:dyDescent="0.2">
      <c r="A871" s="1" t="s">
        <v>1020</v>
      </c>
      <c r="B871" s="1" t="s">
        <v>148</v>
      </c>
    </row>
    <row r="872" spans="1:2" ht="15.75" customHeight="1" x14ac:dyDescent="0.2">
      <c r="A872" s="1" t="s">
        <v>1021</v>
      </c>
      <c r="B872" s="1" t="s">
        <v>148</v>
      </c>
    </row>
    <row r="873" spans="1:2" ht="15.75" customHeight="1" x14ac:dyDescent="0.2">
      <c r="A873" s="1" t="s">
        <v>1022</v>
      </c>
      <c r="B873" s="1" t="s">
        <v>148</v>
      </c>
    </row>
    <row r="874" spans="1:2" ht="15.75" customHeight="1" x14ac:dyDescent="0.2">
      <c r="A874" s="1" t="s">
        <v>1023</v>
      </c>
      <c r="B874" s="1" t="s">
        <v>148</v>
      </c>
    </row>
    <row r="875" spans="1:2" ht="15.75" customHeight="1" x14ac:dyDescent="0.2">
      <c r="A875" s="1" t="s">
        <v>1024</v>
      </c>
      <c r="B875" s="1" t="s">
        <v>148</v>
      </c>
    </row>
    <row r="876" spans="1:2" ht="15.75" customHeight="1" x14ac:dyDescent="0.2">
      <c r="A876" s="1" t="s">
        <v>1025</v>
      </c>
      <c r="B876" s="1" t="s">
        <v>148</v>
      </c>
    </row>
    <row r="877" spans="1:2" ht="15.75" customHeight="1" x14ac:dyDescent="0.2">
      <c r="A877" s="1" t="s">
        <v>1026</v>
      </c>
      <c r="B877" s="1" t="s">
        <v>148</v>
      </c>
    </row>
    <row r="878" spans="1:2" ht="15.75" customHeight="1" x14ac:dyDescent="0.2">
      <c r="A878" s="1" t="s">
        <v>1027</v>
      </c>
      <c r="B878" s="1" t="s">
        <v>148</v>
      </c>
    </row>
    <row r="879" spans="1:2" ht="15.75" customHeight="1" x14ac:dyDescent="0.2">
      <c r="A879" s="1" t="s">
        <v>1028</v>
      </c>
      <c r="B879" s="1" t="s">
        <v>148</v>
      </c>
    </row>
    <row r="880" spans="1:2" ht="15.75" customHeight="1" x14ac:dyDescent="0.2">
      <c r="A880" s="1" t="s">
        <v>1029</v>
      </c>
      <c r="B880" s="1" t="s">
        <v>148</v>
      </c>
    </row>
    <row r="881" spans="1:2" ht="15.75" customHeight="1" x14ac:dyDescent="0.2">
      <c r="A881" s="1" t="s">
        <v>1030</v>
      </c>
      <c r="B881" s="1" t="s">
        <v>148</v>
      </c>
    </row>
    <row r="882" spans="1:2" ht="15.75" customHeight="1" x14ac:dyDescent="0.2">
      <c r="A882" s="1" t="s">
        <v>1031</v>
      </c>
      <c r="B882" s="1" t="s">
        <v>148</v>
      </c>
    </row>
    <row r="883" spans="1:2" ht="15.75" customHeight="1" x14ac:dyDescent="0.2">
      <c r="A883" s="1" t="s">
        <v>1032</v>
      </c>
      <c r="B883" s="1" t="s">
        <v>148</v>
      </c>
    </row>
    <row r="884" spans="1:2" ht="15.75" customHeight="1" x14ac:dyDescent="0.2">
      <c r="A884" s="1" t="s">
        <v>1033</v>
      </c>
      <c r="B884" s="1" t="s">
        <v>148</v>
      </c>
    </row>
    <row r="885" spans="1:2" ht="15.75" customHeight="1" x14ac:dyDescent="0.2">
      <c r="A885" s="1" t="s">
        <v>1034</v>
      </c>
      <c r="B885" s="1" t="s">
        <v>148</v>
      </c>
    </row>
    <row r="886" spans="1:2" ht="15.75" customHeight="1" x14ac:dyDescent="0.2">
      <c r="A886" s="1" t="s">
        <v>1035</v>
      </c>
      <c r="B886" s="1" t="s">
        <v>148</v>
      </c>
    </row>
    <row r="887" spans="1:2" ht="15.75" customHeight="1" x14ac:dyDescent="0.2">
      <c r="A887" s="1" t="s">
        <v>1036</v>
      </c>
      <c r="B887" s="1" t="s">
        <v>148</v>
      </c>
    </row>
    <row r="888" spans="1:2" ht="15.75" customHeight="1" x14ac:dyDescent="0.2">
      <c r="A888" s="1" t="s">
        <v>1037</v>
      </c>
      <c r="B888" s="1" t="s">
        <v>150</v>
      </c>
    </row>
    <row r="889" spans="1:2" ht="15.75" customHeight="1" x14ac:dyDescent="0.2">
      <c r="A889" s="1" t="s">
        <v>1038</v>
      </c>
      <c r="B889" s="1" t="s">
        <v>150</v>
      </c>
    </row>
    <row r="890" spans="1:2" ht="15.75" customHeight="1" x14ac:dyDescent="0.2">
      <c r="A890" s="1" t="s">
        <v>1039</v>
      </c>
      <c r="B890" s="1" t="s">
        <v>150</v>
      </c>
    </row>
    <row r="891" spans="1:2" ht="15.75" customHeight="1" x14ac:dyDescent="0.2">
      <c r="A891" s="1" t="s">
        <v>1040</v>
      </c>
      <c r="B891" s="1" t="s">
        <v>150</v>
      </c>
    </row>
    <row r="892" spans="1:2" ht="15.75" customHeight="1" x14ac:dyDescent="0.2">
      <c r="A892" s="1" t="s">
        <v>1041</v>
      </c>
      <c r="B892" s="1" t="s">
        <v>150</v>
      </c>
    </row>
    <row r="893" spans="1:2" ht="15.75" customHeight="1" x14ac:dyDescent="0.2">
      <c r="A893" s="1" t="s">
        <v>1042</v>
      </c>
      <c r="B893" s="1" t="s">
        <v>150</v>
      </c>
    </row>
    <row r="894" spans="1:2" ht="15.75" customHeight="1" x14ac:dyDescent="0.2">
      <c r="A894" s="1" t="s">
        <v>1043</v>
      </c>
      <c r="B894" s="1" t="s">
        <v>150</v>
      </c>
    </row>
    <row r="895" spans="1:2" ht="15.75" customHeight="1" x14ac:dyDescent="0.2">
      <c r="A895" s="1" t="s">
        <v>1044</v>
      </c>
      <c r="B895" s="1" t="s">
        <v>150</v>
      </c>
    </row>
    <row r="896" spans="1:2" ht="15.75" customHeight="1" x14ac:dyDescent="0.2">
      <c r="A896" s="1" t="s">
        <v>1045</v>
      </c>
      <c r="B896" s="1" t="s">
        <v>150</v>
      </c>
    </row>
    <row r="897" spans="1:2" ht="15.75" customHeight="1" x14ac:dyDescent="0.2">
      <c r="A897" s="1" t="s">
        <v>1046</v>
      </c>
      <c r="B897" s="1" t="s">
        <v>152</v>
      </c>
    </row>
    <row r="898" spans="1:2" ht="15.75" customHeight="1" x14ac:dyDescent="0.2">
      <c r="A898" s="1" t="s">
        <v>1047</v>
      </c>
      <c r="B898" s="1" t="s">
        <v>152</v>
      </c>
    </row>
    <row r="899" spans="1:2" ht="15.75" customHeight="1" x14ac:dyDescent="0.2">
      <c r="A899" s="1" t="s">
        <v>1048</v>
      </c>
      <c r="B899" s="1" t="s">
        <v>152</v>
      </c>
    </row>
    <row r="900" spans="1:2" ht="15.75" customHeight="1" x14ac:dyDescent="0.2">
      <c r="A900" s="1" t="s">
        <v>1049</v>
      </c>
      <c r="B900" s="1" t="s">
        <v>152</v>
      </c>
    </row>
    <row r="901" spans="1:2" ht="15.75" customHeight="1" x14ac:dyDescent="0.2">
      <c r="A901" s="1" t="s">
        <v>1050</v>
      </c>
      <c r="B901" s="1" t="s">
        <v>152</v>
      </c>
    </row>
    <row r="902" spans="1:2" ht="15.75" customHeight="1" x14ac:dyDescent="0.2">
      <c r="A902" s="1" t="s">
        <v>1051</v>
      </c>
      <c r="B902" s="1" t="s">
        <v>152</v>
      </c>
    </row>
    <row r="903" spans="1:2" ht="15.75" customHeight="1" x14ac:dyDescent="0.2">
      <c r="A903" s="1" t="s">
        <v>1052</v>
      </c>
      <c r="B903" s="1" t="s">
        <v>152</v>
      </c>
    </row>
    <row r="904" spans="1:2" ht="15.75" customHeight="1" x14ac:dyDescent="0.2">
      <c r="A904" s="1" t="s">
        <v>1053</v>
      </c>
      <c r="B904" s="1" t="s">
        <v>152</v>
      </c>
    </row>
    <row r="905" spans="1:2" ht="15.75" customHeight="1" x14ac:dyDescent="0.2">
      <c r="A905" s="1" t="s">
        <v>1054</v>
      </c>
      <c r="B905" s="1" t="s">
        <v>154</v>
      </c>
    </row>
    <row r="906" spans="1:2" ht="15.75" customHeight="1" x14ac:dyDescent="0.2">
      <c r="A906" s="1" t="s">
        <v>1055</v>
      </c>
      <c r="B906" s="1" t="s">
        <v>154</v>
      </c>
    </row>
    <row r="907" spans="1:2" ht="15.75" customHeight="1" x14ac:dyDescent="0.2">
      <c r="A907" s="1" t="s">
        <v>1056</v>
      </c>
      <c r="B907" s="1" t="s">
        <v>154</v>
      </c>
    </row>
    <row r="908" spans="1:2" ht="15.75" customHeight="1" x14ac:dyDescent="0.2">
      <c r="A908" s="1" t="s">
        <v>1057</v>
      </c>
      <c r="B908" s="1" t="s">
        <v>154</v>
      </c>
    </row>
    <row r="909" spans="1:2" ht="15.75" customHeight="1" x14ac:dyDescent="0.2">
      <c r="A909" s="1" t="s">
        <v>1058</v>
      </c>
      <c r="B909" s="1" t="s">
        <v>154</v>
      </c>
    </row>
    <row r="910" spans="1:2" ht="15.75" customHeight="1" x14ac:dyDescent="0.2">
      <c r="A910" s="1" t="s">
        <v>1059</v>
      </c>
      <c r="B910" s="1" t="s">
        <v>154</v>
      </c>
    </row>
    <row r="911" spans="1:2" ht="15.75" customHeight="1" x14ac:dyDescent="0.2">
      <c r="A911" s="1" t="s">
        <v>1060</v>
      </c>
      <c r="B911" s="1" t="s">
        <v>154</v>
      </c>
    </row>
    <row r="912" spans="1:2" ht="15.75" customHeight="1" x14ac:dyDescent="0.2">
      <c r="A912" s="1" t="s">
        <v>1061</v>
      </c>
      <c r="B912" s="1" t="s">
        <v>154</v>
      </c>
    </row>
    <row r="913" spans="1:2" ht="15.75" customHeight="1" x14ac:dyDescent="0.2">
      <c r="A913" s="1" t="s">
        <v>1062</v>
      </c>
      <c r="B913" s="1" t="s">
        <v>154</v>
      </c>
    </row>
    <row r="914" spans="1:2" ht="15.75" customHeight="1" x14ac:dyDescent="0.2">
      <c r="A914" s="1" t="s">
        <v>1063</v>
      </c>
      <c r="B914" s="1" t="s">
        <v>154</v>
      </c>
    </row>
    <row r="915" spans="1:2" ht="15.75" customHeight="1" x14ac:dyDescent="0.2">
      <c r="A915" s="1" t="s">
        <v>1064</v>
      </c>
      <c r="B915" s="1" t="s">
        <v>154</v>
      </c>
    </row>
    <row r="916" spans="1:2" ht="15.75" customHeight="1" x14ac:dyDescent="0.2">
      <c r="A916" s="1" t="s">
        <v>1065</v>
      </c>
      <c r="B916" s="1" t="s">
        <v>154</v>
      </c>
    </row>
    <row r="917" spans="1:2" ht="15.75" customHeight="1" x14ac:dyDescent="0.2">
      <c r="A917" s="1" t="s">
        <v>1066</v>
      </c>
      <c r="B917" s="1" t="s">
        <v>154</v>
      </c>
    </row>
    <row r="918" spans="1:2" ht="15.75" customHeight="1" x14ac:dyDescent="0.2">
      <c r="A918" s="1" t="s">
        <v>1067</v>
      </c>
      <c r="B918" s="1" t="s">
        <v>154</v>
      </c>
    </row>
    <row r="919" spans="1:2" ht="15.75" customHeight="1" x14ac:dyDescent="0.2">
      <c r="A919" s="1" t="s">
        <v>1068</v>
      </c>
      <c r="B919" s="1" t="s">
        <v>154</v>
      </c>
    </row>
    <row r="920" spans="1:2" ht="15.75" customHeight="1" x14ac:dyDescent="0.2">
      <c r="A920" s="1" t="s">
        <v>1069</v>
      </c>
      <c r="B920" s="1" t="s">
        <v>154</v>
      </c>
    </row>
    <row r="921" spans="1:2" ht="15.75" customHeight="1" x14ac:dyDescent="0.2">
      <c r="A921" s="1" t="s">
        <v>1070</v>
      </c>
      <c r="B921" s="1" t="s">
        <v>154</v>
      </c>
    </row>
    <row r="922" spans="1:2" ht="15.75" customHeight="1" x14ac:dyDescent="0.2">
      <c r="A922" s="1" t="s">
        <v>1071</v>
      </c>
      <c r="B922" s="1" t="s">
        <v>154</v>
      </c>
    </row>
    <row r="923" spans="1:2" ht="15.75" customHeight="1" x14ac:dyDescent="0.2">
      <c r="A923" s="1" t="s">
        <v>1072</v>
      </c>
      <c r="B923" s="1" t="s">
        <v>154</v>
      </c>
    </row>
    <row r="924" spans="1:2" ht="15.75" customHeight="1" x14ac:dyDescent="0.2">
      <c r="A924" s="1" t="s">
        <v>1073</v>
      </c>
      <c r="B924" s="1" t="s">
        <v>154</v>
      </c>
    </row>
    <row r="925" spans="1:2" ht="15.75" customHeight="1" x14ac:dyDescent="0.2">
      <c r="A925" s="1" t="s">
        <v>1074</v>
      </c>
      <c r="B925" s="1" t="s">
        <v>154</v>
      </c>
    </row>
    <row r="926" spans="1:2" ht="15.75" customHeight="1" x14ac:dyDescent="0.2">
      <c r="A926" s="1" t="s">
        <v>1075</v>
      </c>
      <c r="B926" s="1" t="s">
        <v>154</v>
      </c>
    </row>
    <row r="927" spans="1:2" ht="15.75" customHeight="1" x14ac:dyDescent="0.2">
      <c r="A927" s="1" t="s">
        <v>1076</v>
      </c>
      <c r="B927" s="1" t="s">
        <v>154</v>
      </c>
    </row>
    <row r="928" spans="1:2" ht="15.75" customHeight="1" x14ac:dyDescent="0.2">
      <c r="A928" s="1" t="s">
        <v>1077</v>
      </c>
      <c r="B928" s="1" t="s">
        <v>154</v>
      </c>
    </row>
    <row r="929" spans="1:2" ht="15.75" customHeight="1" x14ac:dyDescent="0.2">
      <c r="A929" s="1" t="s">
        <v>1078</v>
      </c>
      <c r="B929" s="1" t="s">
        <v>154</v>
      </c>
    </row>
    <row r="930" spans="1:2" ht="15.75" customHeight="1" x14ac:dyDescent="0.2"/>
    <row r="931" spans="1:2" ht="15.75" customHeight="1" x14ac:dyDescent="0.2"/>
    <row r="932" spans="1:2" ht="15.75" customHeight="1" x14ac:dyDescent="0.2"/>
    <row r="933" spans="1:2" ht="15.75" customHeight="1" x14ac:dyDescent="0.2"/>
    <row r="934" spans="1:2" ht="15.75" customHeight="1" x14ac:dyDescent="0.2"/>
    <row r="935" spans="1:2" ht="15.75" customHeight="1" x14ac:dyDescent="0.2"/>
    <row r="936" spans="1:2" ht="15.75" customHeight="1" x14ac:dyDescent="0.2"/>
    <row r="937" spans="1:2" ht="15.75" customHeight="1" x14ac:dyDescent="0.2"/>
    <row r="938" spans="1:2" ht="15.75" customHeight="1" x14ac:dyDescent="0.2"/>
    <row r="939" spans="1:2" ht="15.75" customHeight="1" x14ac:dyDescent="0.2"/>
    <row r="940" spans="1:2" ht="15.75" customHeight="1" x14ac:dyDescent="0.2"/>
    <row r="941" spans="1:2" ht="15.75" customHeight="1" x14ac:dyDescent="0.2"/>
    <row r="942" spans="1:2" ht="15.75" customHeight="1" x14ac:dyDescent="0.2"/>
    <row r="943" spans="1:2" ht="15.75" customHeight="1" x14ac:dyDescent="0.2"/>
    <row r="944" spans="1:2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1.1640625" defaultRowHeight="15" customHeight="1" x14ac:dyDescent="0.2"/>
  <cols>
    <col min="1" max="3" width="21" customWidth="1"/>
    <col min="4" max="26" width="10.5" customWidth="1"/>
  </cols>
  <sheetData>
    <row r="1" spans="1:3" ht="15.75" customHeight="1" x14ac:dyDescent="0.2">
      <c r="A1" s="2" t="s">
        <v>1079</v>
      </c>
      <c r="B1" s="2" t="s">
        <v>1080</v>
      </c>
      <c r="C1" s="2" t="s">
        <v>1081</v>
      </c>
    </row>
    <row r="2" spans="1:3" ht="15.75" customHeight="1" x14ac:dyDescent="0.2">
      <c r="A2" s="3" t="s">
        <v>350</v>
      </c>
      <c r="B2" s="3" t="s">
        <v>1082</v>
      </c>
      <c r="C2" s="3" t="s">
        <v>1083</v>
      </c>
    </row>
    <row r="3" spans="1:3" ht="15.75" customHeight="1" x14ac:dyDescent="0.2">
      <c r="A3" s="3" t="s">
        <v>759</v>
      </c>
      <c r="B3" s="3" t="s">
        <v>1084</v>
      </c>
      <c r="C3" s="3" t="s">
        <v>1085</v>
      </c>
    </row>
    <row r="4" spans="1:3" ht="15.75" customHeight="1" x14ac:dyDescent="0.2">
      <c r="A4" s="3" t="s">
        <v>535</v>
      </c>
      <c r="B4" s="3" t="s">
        <v>1086</v>
      </c>
      <c r="C4" s="3" t="s">
        <v>1087</v>
      </c>
    </row>
    <row r="5" spans="1:3" ht="15.75" customHeight="1" x14ac:dyDescent="0.2">
      <c r="A5" s="3" t="s">
        <v>355</v>
      </c>
      <c r="B5" s="3" t="s">
        <v>1088</v>
      </c>
      <c r="C5" s="3" t="s">
        <v>1089</v>
      </c>
    </row>
    <row r="6" spans="1:3" ht="15.75" customHeight="1" x14ac:dyDescent="0.2">
      <c r="A6" s="3" t="s">
        <v>702</v>
      </c>
      <c r="B6" s="3" t="s">
        <v>1090</v>
      </c>
      <c r="C6" s="3" t="s">
        <v>1091</v>
      </c>
    </row>
    <row r="7" spans="1:3" ht="15.75" customHeight="1" x14ac:dyDescent="0.2">
      <c r="A7" s="3" t="s">
        <v>526</v>
      </c>
      <c r="B7" s="3" t="s">
        <v>1092</v>
      </c>
      <c r="C7" s="3" t="s">
        <v>1093</v>
      </c>
    </row>
    <row r="8" spans="1:3" ht="15.75" customHeight="1" x14ac:dyDescent="0.2">
      <c r="A8" s="3" t="s">
        <v>450</v>
      </c>
      <c r="B8" s="3" t="s">
        <v>1094</v>
      </c>
      <c r="C8" s="3" t="s">
        <v>1095</v>
      </c>
    </row>
    <row r="9" spans="1:3" ht="15.75" customHeight="1" x14ac:dyDescent="0.2">
      <c r="A9" s="3" t="s">
        <v>776</v>
      </c>
      <c r="B9" s="3" t="s">
        <v>1096</v>
      </c>
      <c r="C9" s="3" t="s">
        <v>1097</v>
      </c>
    </row>
    <row r="10" spans="1:3" ht="15.75" customHeight="1" x14ac:dyDescent="0.2">
      <c r="A10" s="3" t="s">
        <v>980</v>
      </c>
      <c r="B10" s="3" t="s">
        <v>1098</v>
      </c>
      <c r="C10" s="3" t="s">
        <v>1099</v>
      </c>
    </row>
    <row r="11" spans="1:3" ht="15.75" customHeight="1" x14ac:dyDescent="0.2">
      <c r="A11" s="3" t="s">
        <v>201</v>
      </c>
      <c r="B11" s="3" t="s">
        <v>1100</v>
      </c>
      <c r="C11" s="3" t="s">
        <v>1101</v>
      </c>
    </row>
    <row r="12" spans="1:3" ht="15.75" customHeight="1" x14ac:dyDescent="0.2">
      <c r="A12" s="3" t="s">
        <v>1102</v>
      </c>
      <c r="B12" s="3" t="s">
        <v>1103</v>
      </c>
      <c r="C12" s="3" t="s">
        <v>1101</v>
      </c>
    </row>
    <row r="13" spans="1:3" ht="15.75" customHeight="1" x14ac:dyDescent="0.2">
      <c r="A13" s="3" t="s">
        <v>677</v>
      </c>
      <c r="B13" s="3" t="s">
        <v>1104</v>
      </c>
      <c r="C13" s="3" t="s">
        <v>1105</v>
      </c>
    </row>
    <row r="14" spans="1:3" ht="15.75" customHeight="1" x14ac:dyDescent="0.2">
      <c r="A14" s="3" t="s">
        <v>275</v>
      </c>
      <c r="B14" s="3" t="s">
        <v>1106</v>
      </c>
      <c r="C14" s="3" t="s">
        <v>1107</v>
      </c>
    </row>
    <row r="15" spans="1:3" ht="15.75" customHeight="1" x14ac:dyDescent="0.2">
      <c r="A15" s="3" t="s">
        <v>710</v>
      </c>
      <c r="B15" s="3" t="s">
        <v>1108</v>
      </c>
      <c r="C15" s="3" t="s">
        <v>1109</v>
      </c>
    </row>
    <row r="16" spans="1:3" ht="15.75" customHeight="1" x14ac:dyDescent="0.2">
      <c r="A16" s="3" t="s">
        <v>489</v>
      </c>
      <c r="B16" s="3" t="s">
        <v>1110</v>
      </c>
      <c r="C16" s="3" t="s">
        <v>1111</v>
      </c>
    </row>
    <row r="17" spans="1:3" ht="15.75" customHeight="1" x14ac:dyDescent="0.2">
      <c r="A17" s="3" t="s">
        <v>262</v>
      </c>
      <c r="B17" s="3" t="s">
        <v>1112</v>
      </c>
      <c r="C17" s="3" t="s">
        <v>1113</v>
      </c>
    </row>
    <row r="18" spans="1:3" ht="15.75" customHeight="1" x14ac:dyDescent="0.2">
      <c r="A18" s="3" t="s">
        <v>444</v>
      </c>
      <c r="B18" s="3" t="s">
        <v>1114</v>
      </c>
      <c r="C18" s="3" t="s">
        <v>1115</v>
      </c>
    </row>
    <row r="19" spans="1:3" ht="15.75" customHeight="1" x14ac:dyDescent="0.2">
      <c r="A19" s="3" t="s">
        <v>495</v>
      </c>
      <c r="B19" s="3" t="s">
        <v>1116</v>
      </c>
      <c r="C19" s="3" t="s">
        <v>1117</v>
      </c>
    </row>
    <row r="20" spans="1:3" ht="15.75" customHeight="1" x14ac:dyDescent="0.2">
      <c r="A20" s="3" t="s">
        <v>507</v>
      </c>
      <c r="B20" s="3" t="s">
        <v>1118</v>
      </c>
      <c r="C20" s="3" t="s">
        <v>1119</v>
      </c>
    </row>
    <row r="21" spans="1:3" ht="15.75" customHeight="1" x14ac:dyDescent="0.2">
      <c r="A21" s="3" t="s">
        <v>978</v>
      </c>
      <c r="B21" s="3" t="s">
        <v>1120</v>
      </c>
      <c r="C21" s="3" t="s">
        <v>1121</v>
      </c>
    </row>
    <row r="22" spans="1:3" ht="15.75" customHeight="1" x14ac:dyDescent="0.2">
      <c r="A22" s="3" t="s">
        <v>778</v>
      </c>
      <c r="B22" s="3" t="s">
        <v>1122</v>
      </c>
      <c r="C22" s="3" t="s">
        <v>1123</v>
      </c>
    </row>
    <row r="23" spans="1:3" ht="15.75" customHeight="1" x14ac:dyDescent="0.2">
      <c r="A23" s="3" t="s">
        <v>944</v>
      </c>
      <c r="B23" s="3" t="s">
        <v>1124</v>
      </c>
      <c r="C23" s="3" t="s">
        <v>1125</v>
      </c>
    </row>
    <row r="24" spans="1:3" ht="15.75" customHeight="1" x14ac:dyDescent="0.2">
      <c r="A24" s="3" t="s">
        <v>451</v>
      </c>
      <c r="B24" s="3" t="s">
        <v>1126</v>
      </c>
      <c r="C24" s="3" t="s">
        <v>1127</v>
      </c>
    </row>
    <row r="25" spans="1:3" ht="15.75" customHeight="1" x14ac:dyDescent="0.2">
      <c r="A25" s="3" t="s">
        <v>226</v>
      </c>
      <c r="B25" s="3" t="s">
        <v>1128</v>
      </c>
      <c r="C25" s="3" t="s">
        <v>1129</v>
      </c>
    </row>
    <row r="26" spans="1:3" ht="15.75" customHeight="1" x14ac:dyDescent="0.2">
      <c r="A26" s="3" t="s">
        <v>830</v>
      </c>
      <c r="B26" s="3" t="s">
        <v>1130</v>
      </c>
      <c r="C26" s="3" t="s">
        <v>1131</v>
      </c>
    </row>
    <row r="27" spans="1:3" ht="15.75" customHeight="1" x14ac:dyDescent="0.2">
      <c r="A27" s="3" t="s">
        <v>689</v>
      </c>
      <c r="B27" s="3" t="s">
        <v>1132</v>
      </c>
      <c r="C27" s="3" t="s">
        <v>1133</v>
      </c>
    </row>
    <row r="28" spans="1:3" ht="15.75" customHeight="1" x14ac:dyDescent="0.2">
      <c r="A28" s="3" t="s">
        <v>1059</v>
      </c>
      <c r="B28" s="3" t="s">
        <v>1134</v>
      </c>
      <c r="C28" s="3" t="s">
        <v>1135</v>
      </c>
    </row>
    <row r="29" spans="1:3" ht="15.75" customHeight="1" x14ac:dyDescent="0.2">
      <c r="A29" s="3" t="s">
        <v>1136</v>
      </c>
      <c r="B29" s="3" t="s">
        <v>1137</v>
      </c>
      <c r="C29" s="3" t="s">
        <v>1138</v>
      </c>
    </row>
    <row r="30" spans="1:3" ht="15.75" customHeight="1" x14ac:dyDescent="0.2">
      <c r="A30" s="3" t="s">
        <v>943</v>
      </c>
      <c r="B30" s="3" t="s">
        <v>1139</v>
      </c>
      <c r="C30" s="3" t="s">
        <v>1140</v>
      </c>
    </row>
    <row r="31" spans="1:3" ht="15.75" customHeight="1" x14ac:dyDescent="0.2">
      <c r="A31" s="3" t="s">
        <v>380</v>
      </c>
      <c r="B31" s="3" t="s">
        <v>1141</v>
      </c>
      <c r="C31" s="3" t="s">
        <v>1142</v>
      </c>
    </row>
    <row r="32" spans="1:3" ht="15.75" customHeight="1" x14ac:dyDescent="0.2">
      <c r="A32" s="3" t="s">
        <v>363</v>
      </c>
      <c r="B32" s="3" t="s">
        <v>1143</v>
      </c>
      <c r="C32" s="3" t="s">
        <v>1144</v>
      </c>
    </row>
    <row r="33" spans="1:3" ht="15.75" customHeight="1" x14ac:dyDescent="0.2">
      <c r="A33" s="3" t="s">
        <v>385</v>
      </c>
      <c r="B33" s="3" t="s">
        <v>1145</v>
      </c>
      <c r="C33" s="3" t="s">
        <v>1146</v>
      </c>
    </row>
    <row r="34" spans="1:3" ht="15.75" customHeight="1" x14ac:dyDescent="0.2">
      <c r="A34" s="3" t="s">
        <v>373</v>
      </c>
      <c r="B34" s="3" t="s">
        <v>1147</v>
      </c>
      <c r="C34" s="3" t="s">
        <v>1148</v>
      </c>
    </row>
    <row r="35" spans="1:3" ht="15.75" customHeight="1" x14ac:dyDescent="0.2">
      <c r="A35" s="3" t="s">
        <v>241</v>
      </c>
      <c r="B35" s="3" t="s">
        <v>1149</v>
      </c>
      <c r="C35" s="3" t="s">
        <v>1150</v>
      </c>
    </row>
    <row r="36" spans="1:3" ht="15.75" customHeight="1" x14ac:dyDescent="0.2">
      <c r="A36" s="3" t="s">
        <v>947</v>
      </c>
      <c r="B36" s="3" t="s">
        <v>1151</v>
      </c>
      <c r="C36" s="3" t="s">
        <v>1152</v>
      </c>
    </row>
    <row r="37" spans="1:3" ht="15.75" customHeight="1" x14ac:dyDescent="0.2">
      <c r="A37" s="3" t="s">
        <v>1071</v>
      </c>
      <c r="B37" s="3" t="s">
        <v>1153</v>
      </c>
      <c r="C37" s="3" t="s">
        <v>1154</v>
      </c>
    </row>
    <row r="38" spans="1:3" ht="15.75" customHeight="1" x14ac:dyDescent="0.2">
      <c r="A38" s="3" t="s">
        <v>1155</v>
      </c>
      <c r="B38" s="3" t="s">
        <v>1156</v>
      </c>
      <c r="C38" s="3" t="s">
        <v>1157</v>
      </c>
    </row>
    <row r="39" spans="1:3" ht="15.75" customHeight="1" x14ac:dyDescent="0.2">
      <c r="A39" s="3" t="s">
        <v>921</v>
      </c>
      <c r="B39" s="3" t="s">
        <v>1158</v>
      </c>
      <c r="C39" s="3" t="s">
        <v>1159</v>
      </c>
    </row>
    <row r="40" spans="1:3" ht="15.75" customHeight="1" x14ac:dyDescent="0.2">
      <c r="A40" s="3" t="s">
        <v>954</v>
      </c>
      <c r="B40" s="3" t="s">
        <v>1160</v>
      </c>
      <c r="C40" s="3" t="s">
        <v>1161</v>
      </c>
    </row>
    <row r="41" spans="1:3" ht="15.75" customHeight="1" x14ac:dyDescent="0.2">
      <c r="A41" s="3" t="s">
        <v>714</v>
      </c>
      <c r="B41" s="3" t="s">
        <v>1162</v>
      </c>
      <c r="C41" s="3" t="s">
        <v>1163</v>
      </c>
    </row>
    <row r="42" spans="1:3" ht="15.75" customHeight="1" x14ac:dyDescent="0.2">
      <c r="A42" s="3" t="s">
        <v>713</v>
      </c>
      <c r="B42" s="3" t="s">
        <v>1164</v>
      </c>
      <c r="C42" s="3" t="s">
        <v>1163</v>
      </c>
    </row>
    <row r="43" spans="1:3" ht="15.75" customHeight="1" x14ac:dyDescent="0.2">
      <c r="A43" s="3" t="s">
        <v>423</v>
      </c>
      <c r="B43" s="3" t="s">
        <v>1165</v>
      </c>
      <c r="C43" s="3" t="s">
        <v>1166</v>
      </c>
    </row>
    <row r="44" spans="1:3" ht="15.75" customHeight="1" x14ac:dyDescent="0.2">
      <c r="A44" s="3" t="s">
        <v>657</v>
      </c>
      <c r="B44" s="3" t="s">
        <v>1167</v>
      </c>
      <c r="C44" s="3" t="s">
        <v>1168</v>
      </c>
    </row>
    <row r="45" spans="1:3" ht="15.75" customHeight="1" x14ac:dyDescent="0.2">
      <c r="A45" s="3" t="s">
        <v>1169</v>
      </c>
      <c r="B45" s="3" t="s">
        <v>1170</v>
      </c>
      <c r="C45" s="3" t="s">
        <v>1171</v>
      </c>
    </row>
    <row r="46" spans="1:3" ht="15.75" customHeight="1" x14ac:dyDescent="0.2">
      <c r="A46" s="3" t="s">
        <v>824</v>
      </c>
      <c r="B46" s="3" t="s">
        <v>1172</v>
      </c>
      <c r="C46" s="3" t="s">
        <v>1173</v>
      </c>
    </row>
    <row r="47" spans="1:3" ht="15.75" customHeight="1" x14ac:dyDescent="0.2">
      <c r="A47" s="3" t="s">
        <v>1041</v>
      </c>
      <c r="B47" s="3" t="s">
        <v>1174</v>
      </c>
      <c r="C47" s="3" t="s">
        <v>1175</v>
      </c>
    </row>
    <row r="48" spans="1:3" ht="15.75" customHeight="1" x14ac:dyDescent="0.2">
      <c r="A48" s="3" t="s">
        <v>389</v>
      </c>
      <c r="B48" s="3" t="s">
        <v>1176</v>
      </c>
      <c r="C48" s="3" t="s">
        <v>1177</v>
      </c>
    </row>
    <row r="49" spans="1:3" ht="15.75" customHeight="1" x14ac:dyDescent="0.2">
      <c r="A49" s="3" t="s">
        <v>994</v>
      </c>
      <c r="B49" s="3" t="s">
        <v>1178</v>
      </c>
      <c r="C49" s="3" t="s">
        <v>1179</v>
      </c>
    </row>
    <row r="50" spans="1:3" ht="15.75" customHeight="1" x14ac:dyDescent="0.2">
      <c r="A50" s="3" t="s">
        <v>799</v>
      </c>
      <c r="B50" s="3" t="s">
        <v>1180</v>
      </c>
      <c r="C50" s="3" t="s">
        <v>1181</v>
      </c>
    </row>
    <row r="51" spans="1:3" ht="15.75" customHeight="1" x14ac:dyDescent="0.2">
      <c r="A51" s="3" t="s">
        <v>371</v>
      </c>
      <c r="B51" s="3" t="s">
        <v>1182</v>
      </c>
      <c r="C51" s="3" t="s">
        <v>1183</v>
      </c>
    </row>
    <row r="52" spans="1:3" ht="15.75" customHeight="1" x14ac:dyDescent="0.2">
      <c r="A52" s="3" t="s">
        <v>317</v>
      </c>
      <c r="B52" s="3" t="s">
        <v>1184</v>
      </c>
      <c r="C52" s="3" t="s">
        <v>1185</v>
      </c>
    </row>
    <row r="53" spans="1:3" ht="15.75" customHeight="1" x14ac:dyDescent="0.2">
      <c r="A53" s="3" t="s">
        <v>399</v>
      </c>
      <c r="B53" s="3" t="s">
        <v>1186</v>
      </c>
      <c r="C53" s="3" t="s">
        <v>1187</v>
      </c>
    </row>
    <row r="54" spans="1:3" ht="15.75" customHeight="1" x14ac:dyDescent="0.2">
      <c r="A54" s="3" t="s">
        <v>880</v>
      </c>
      <c r="B54" s="3" t="s">
        <v>1188</v>
      </c>
      <c r="C54" s="3" t="s">
        <v>1189</v>
      </c>
    </row>
    <row r="55" spans="1:3" ht="15.75" customHeight="1" x14ac:dyDescent="0.2">
      <c r="A55" s="3" t="s">
        <v>372</v>
      </c>
      <c r="B55" s="3" t="s">
        <v>1190</v>
      </c>
      <c r="C55" s="3" t="s">
        <v>1191</v>
      </c>
    </row>
    <row r="56" spans="1:3" ht="15.75" customHeight="1" x14ac:dyDescent="0.2">
      <c r="A56" s="3" t="s">
        <v>577</v>
      </c>
      <c r="B56" s="3" t="s">
        <v>1192</v>
      </c>
      <c r="C56" s="3" t="s">
        <v>1193</v>
      </c>
    </row>
    <row r="57" spans="1:3" ht="15.75" customHeight="1" x14ac:dyDescent="0.2">
      <c r="A57" s="3" t="s">
        <v>486</v>
      </c>
      <c r="B57" s="3" t="s">
        <v>1194</v>
      </c>
      <c r="C57" s="3" t="s">
        <v>1195</v>
      </c>
    </row>
    <row r="58" spans="1:3" ht="15.75" customHeight="1" x14ac:dyDescent="0.2">
      <c r="A58" s="3" t="s">
        <v>1015</v>
      </c>
      <c r="B58" s="3" t="s">
        <v>1196</v>
      </c>
      <c r="C58" s="3" t="s">
        <v>1197</v>
      </c>
    </row>
    <row r="59" spans="1:3" ht="15.75" customHeight="1" x14ac:dyDescent="0.2">
      <c r="A59" s="3" t="s">
        <v>1053</v>
      </c>
      <c r="B59" s="3" t="s">
        <v>1198</v>
      </c>
      <c r="C59" s="3" t="s">
        <v>1199</v>
      </c>
    </row>
    <row r="60" spans="1:3" ht="15.75" customHeight="1" x14ac:dyDescent="0.2">
      <c r="A60" s="3" t="s">
        <v>1200</v>
      </c>
      <c r="B60" s="3" t="s">
        <v>1201</v>
      </c>
      <c r="C60" s="3" t="s">
        <v>1202</v>
      </c>
    </row>
    <row r="61" spans="1:3" ht="15.75" customHeight="1" x14ac:dyDescent="0.2">
      <c r="A61" s="3" t="s">
        <v>228</v>
      </c>
      <c r="B61" s="3" t="s">
        <v>1203</v>
      </c>
      <c r="C61" s="3" t="s">
        <v>1204</v>
      </c>
    </row>
    <row r="62" spans="1:3" ht="15.75" customHeight="1" x14ac:dyDescent="0.2">
      <c r="A62" s="3" t="s">
        <v>232</v>
      </c>
      <c r="B62" s="3" t="s">
        <v>1205</v>
      </c>
      <c r="C62" s="3" t="s">
        <v>1206</v>
      </c>
    </row>
    <row r="63" spans="1:3" ht="15.75" customHeight="1" x14ac:dyDescent="0.2">
      <c r="A63" s="3" t="s">
        <v>238</v>
      </c>
      <c r="B63" s="3" t="s">
        <v>1207</v>
      </c>
      <c r="C63" s="3" t="s">
        <v>1208</v>
      </c>
    </row>
    <row r="64" spans="1:3" ht="15.75" customHeight="1" x14ac:dyDescent="0.2">
      <c r="A64" s="3" t="s">
        <v>563</v>
      </c>
      <c r="B64" s="3" t="s">
        <v>1209</v>
      </c>
      <c r="C64" s="3" t="s">
        <v>1210</v>
      </c>
    </row>
    <row r="65" spans="1:3" ht="15.75" customHeight="1" x14ac:dyDescent="0.2">
      <c r="A65" s="3" t="s">
        <v>443</v>
      </c>
      <c r="B65" s="3" t="s">
        <v>1211</v>
      </c>
      <c r="C65" s="3" t="s">
        <v>1212</v>
      </c>
    </row>
    <row r="66" spans="1:3" ht="15.75" customHeight="1" x14ac:dyDescent="0.2">
      <c r="A66" s="3" t="s">
        <v>850</v>
      </c>
      <c r="B66" s="3" t="s">
        <v>1213</v>
      </c>
      <c r="C66" s="3" t="s">
        <v>1214</v>
      </c>
    </row>
    <row r="67" spans="1:3" ht="15.75" customHeight="1" x14ac:dyDescent="0.2">
      <c r="A67" s="3" t="s">
        <v>395</v>
      </c>
      <c r="B67" s="3" t="s">
        <v>1215</v>
      </c>
      <c r="C67" s="3" t="s">
        <v>1216</v>
      </c>
    </row>
    <row r="68" spans="1:3" ht="15.75" customHeight="1" x14ac:dyDescent="0.2">
      <c r="A68" s="3" t="s">
        <v>932</v>
      </c>
      <c r="B68" s="3" t="s">
        <v>1217</v>
      </c>
      <c r="C68" s="3" t="s">
        <v>1218</v>
      </c>
    </row>
    <row r="69" spans="1:3" ht="15.75" customHeight="1" x14ac:dyDescent="0.2">
      <c r="A69" s="3" t="s">
        <v>740</v>
      </c>
      <c r="B69" s="3" t="s">
        <v>1219</v>
      </c>
      <c r="C69" s="3" t="s">
        <v>1220</v>
      </c>
    </row>
    <row r="70" spans="1:3" ht="15.75" customHeight="1" x14ac:dyDescent="0.2">
      <c r="A70" s="3" t="s">
        <v>589</v>
      </c>
      <c r="B70" s="3" t="s">
        <v>1221</v>
      </c>
      <c r="C70" s="3" t="s">
        <v>1222</v>
      </c>
    </row>
    <row r="71" spans="1:3" ht="15.75" customHeight="1" x14ac:dyDescent="0.2">
      <c r="A71" s="3" t="s">
        <v>699</v>
      </c>
      <c r="B71" s="3" t="s">
        <v>1223</v>
      </c>
      <c r="C71" s="3" t="s">
        <v>1224</v>
      </c>
    </row>
    <row r="72" spans="1:3" ht="15.75" customHeight="1" x14ac:dyDescent="0.2">
      <c r="A72" s="3" t="s">
        <v>284</v>
      </c>
      <c r="B72" s="3" t="s">
        <v>1225</v>
      </c>
      <c r="C72" s="3" t="s">
        <v>1226</v>
      </c>
    </row>
    <row r="73" spans="1:3" ht="15.75" customHeight="1" x14ac:dyDescent="0.2">
      <c r="A73" s="3" t="s">
        <v>916</v>
      </c>
      <c r="B73" s="3" t="s">
        <v>1227</v>
      </c>
      <c r="C73" s="3" t="s">
        <v>1228</v>
      </c>
    </row>
    <row r="74" spans="1:3" ht="15.75" customHeight="1" x14ac:dyDescent="0.2">
      <c r="A74" s="3" t="s">
        <v>336</v>
      </c>
      <c r="B74" s="3" t="s">
        <v>1229</v>
      </c>
      <c r="C74" s="3" t="s">
        <v>1230</v>
      </c>
    </row>
    <row r="75" spans="1:3" ht="15.75" customHeight="1" x14ac:dyDescent="0.2">
      <c r="A75" s="3" t="s">
        <v>675</v>
      </c>
      <c r="B75" s="3" t="s">
        <v>1231</v>
      </c>
      <c r="C75" s="3" t="s">
        <v>1232</v>
      </c>
    </row>
    <row r="76" spans="1:3" ht="15.75" customHeight="1" x14ac:dyDescent="0.2">
      <c r="A76" s="3" t="s">
        <v>461</v>
      </c>
      <c r="B76" s="3" t="s">
        <v>1233</v>
      </c>
      <c r="C76" s="3" t="s">
        <v>1234</v>
      </c>
    </row>
    <row r="77" spans="1:3" ht="15.75" customHeight="1" x14ac:dyDescent="0.2">
      <c r="A77" s="3" t="s">
        <v>245</v>
      </c>
      <c r="B77" s="3" t="s">
        <v>1235</v>
      </c>
      <c r="C77" s="3" t="s">
        <v>1236</v>
      </c>
    </row>
    <row r="78" spans="1:3" ht="15.75" customHeight="1" x14ac:dyDescent="0.2">
      <c r="A78" s="3" t="s">
        <v>421</v>
      </c>
      <c r="B78" s="3" t="s">
        <v>1237</v>
      </c>
      <c r="C78" s="3" t="s">
        <v>1238</v>
      </c>
    </row>
    <row r="79" spans="1:3" ht="15.75" customHeight="1" x14ac:dyDescent="0.2">
      <c r="A79" s="3" t="s">
        <v>953</v>
      </c>
      <c r="B79" s="3" t="s">
        <v>1239</v>
      </c>
      <c r="C79" s="3" t="s">
        <v>1240</v>
      </c>
    </row>
    <row r="80" spans="1:3" ht="15.75" customHeight="1" x14ac:dyDescent="0.2">
      <c r="A80" s="3" t="s">
        <v>381</v>
      </c>
      <c r="B80" s="3" t="s">
        <v>1241</v>
      </c>
      <c r="C80" s="3" t="s">
        <v>1242</v>
      </c>
    </row>
    <row r="81" spans="1:3" ht="15.75" customHeight="1" x14ac:dyDescent="0.2">
      <c r="A81" s="3" t="s">
        <v>391</v>
      </c>
      <c r="B81" s="3" t="s">
        <v>1243</v>
      </c>
      <c r="C81" s="3" t="s">
        <v>1244</v>
      </c>
    </row>
    <row r="82" spans="1:3" ht="15.75" customHeight="1" x14ac:dyDescent="0.2">
      <c r="A82" s="3" t="s">
        <v>842</v>
      </c>
      <c r="B82" s="3" t="s">
        <v>1245</v>
      </c>
      <c r="C82" s="3" t="s">
        <v>1246</v>
      </c>
    </row>
    <row r="83" spans="1:3" ht="15.75" customHeight="1" x14ac:dyDescent="0.2">
      <c r="A83" s="3" t="s">
        <v>841</v>
      </c>
      <c r="B83" s="3" t="s">
        <v>1247</v>
      </c>
      <c r="C83" s="3" t="s">
        <v>1248</v>
      </c>
    </row>
    <row r="84" spans="1:3" ht="15.75" customHeight="1" x14ac:dyDescent="0.2">
      <c r="A84" s="3" t="s">
        <v>701</v>
      </c>
      <c r="B84" s="3" t="s">
        <v>1249</v>
      </c>
      <c r="C84" s="3" t="s">
        <v>1250</v>
      </c>
    </row>
    <row r="85" spans="1:3" ht="15.75" customHeight="1" x14ac:dyDescent="0.2">
      <c r="A85" s="3" t="s">
        <v>498</v>
      </c>
      <c r="B85" s="3" t="s">
        <v>1251</v>
      </c>
      <c r="C85" s="3" t="s">
        <v>1252</v>
      </c>
    </row>
    <row r="86" spans="1:3" ht="15.75" customHeight="1" x14ac:dyDescent="0.2">
      <c r="A86" s="3" t="s">
        <v>982</v>
      </c>
      <c r="B86" s="3" t="s">
        <v>1253</v>
      </c>
      <c r="C86" s="3" t="s">
        <v>1254</v>
      </c>
    </row>
    <row r="87" spans="1:3" ht="15.75" customHeight="1" x14ac:dyDescent="0.2">
      <c r="A87" s="3" t="s">
        <v>602</v>
      </c>
      <c r="B87" s="3" t="s">
        <v>1255</v>
      </c>
      <c r="C87" s="3" t="s">
        <v>1256</v>
      </c>
    </row>
    <row r="88" spans="1:3" ht="15.75" customHeight="1" x14ac:dyDescent="0.2">
      <c r="A88" s="3" t="s">
        <v>630</v>
      </c>
      <c r="B88" s="3" t="s">
        <v>1257</v>
      </c>
      <c r="C88" s="3" t="s">
        <v>1258</v>
      </c>
    </row>
    <row r="89" spans="1:3" ht="15.75" customHeight="1" x14ac:dyDescent="0.2">
      <c r="A89" s="3" t="s">
        <v>327</v>
      </c>
      <c r="B89" s="3" t="s">
        <v>1259</v>
      </c>
      <c r="C89" s="3" t="s">
        <v>1260</v>
      </c>
    </row>
    <row r="90" spans="1:3" ht="15.75" customHeight="1" x14ac:dyDescent="0.2">
      <c r="A90" s="3" t="s">
        <v>751</v>
      </c>
      <c r="B90" s="3" t="s">
        <v>1261</v>
      </c>
      <c r="C90" s="3" t="s">
        <v>1262</v>
      </c>
    </row>
    <row r="91" spans="1:3" ht="15.75" customHeight="1" x14ac:dyDescent="0.2">
      <c r="A91" s="3" t="s">
        <v>696</v>
      </c>
      <c r="B91" s="3" t="s">
        <v>1263</v>
      </c>
      <c r="C91" s="3" t="s">
        <v>1264</v>
      </c>
    </row>
    <row r="92" spans="1:3" ht="15.75" customHeight="1" x14ac:dyDescent="0.2">
      <c r="A92" s="3" t="s">
        <v>569</v>
      </c>
      <c r="B92" s="3" t="s">
        <v>1265</v>
      </c>
      <c r="C92" s="3" t="s">
        <v>1266</v>
      </c>
    </row>
    <row r="93" spans="1:3" ht="15.75" customHeight="1" x14ac:dyDescent="0.2">
      <c r="A93" s="3" t="s">
        <v>927</v>
      </c>
      <c r="B93" s="3" t="s">
        <v>1267</v>
      </c>
      <c r="C93" s="3" t="s">
        <v>1268</v>
      </c>
    </row>
    <row r="94" spans="1:3" ht="15.75" customHeight="1" x14ac:dyDescent="0.2">
      <c r="A94" s="3" t="s">
        <v>728</v>
      </c>
      <c r="B94" s="3" t="s">
        <v>1269</v>
      </c>
      <c r="C94" s="3" t="s">
        <v>1270</v>
      </c>
    </row>
    <row r="95" spans="1:3" ht="15.75" customHeight="1" x14ac:dyDescent="0.2">
      <c r="A95" s="3" t="s">
        <v>234</v>
      </c>
      <c r="B95" s="3" t="s">
        <v>1271</v>
      </c>
      <c r="C95" s="3" t="s">
        <v>1272</v>
      </c>
    </row>
    <row r="96" spans="1:3" ht="15.75" customHeight="1" x14ac:dyDescent="0.2">
      <c r="A96" s="3" t="s">
        <v>454</v>
      </c>
      <c r="B96" s="3" t="s">
        <v>1273</v>
      </c>
      <c r="C96" s="3" t="s">
        <v>1274</v>
      </c>
    </row>
    <row r="97" spans="1:3" ht="15.75" customHeight="1" x14ac:dyDescent="0.2">
      <c r="A97" s="3" t="s">
        <v>861</v>
      </c>
      <c r="B97" s="3" t="s">
        <v>1275</v>
      </c>
      <c r="C97" s="3" t="s">
        <v>1276</v>
      </c>
    </row>
    <row r="98" spans="1:3" ht="15.75" customHeight="1" x14ac:dyDescent="0.2">
      <c r="A98" s="3" t="s">
        <v>457</v>
      </c>
      <c r="B98" s="3" t="s">
        <v>1277</v>
      </c>
      <c r="C98" s="3" t="s">
        <v>1278</v>
      </c>
    </row>
    <row r="99" spans="1:3" ht="15.75" customHeight="1" x14ac:dyDescent="0.2">
      <c r="A99" s="3" t="s">
        <v>715</v>
      </c>
      <c r="B99" s="3" t="s">
        <v>1279</v>
      </c>
      <c r="C99" s="3" t="s">
        <v>1280</v>
      </c>
    </row>
    <row r="100" spans="1:3" ht="15.75" customHeight="1" x14ac:dyDescent="0.2">
      <c r="A100" s="3" t="s">
        <v>1281</v>
      </c>
      <c r="B100" s="3" t="s">
        <v>1282</v>
      </c>
      <c r="C100" s="3" t="s">
        <v>1283</v>
      </c>
    </row>
    <row r="101" spans="1:3" ht="15.75" customHeight="1" x14ac:dyDescent="0.2">
      <c r="A101" s="3" t="s">
        <v>485</v>
      </c>
      <c r="B101" s="3" t="s">
        <v>1284</v>
      </c>
      <c r="C101" s="3" t="s">
        <v>1285</v>
      </c>
    </row>
    <row r="102" spans="1:3" ht="15.75" customHeight="1" x14ac:dyDescent="0.2">
      <c r="A102" s="3" t="s">
        <v>250</v>
      </c>
      <c r="B102" s="3" t="s">
        <v>1286</v>
      </c>
      <c r="C102" s="3" t="s">
        <v>1287</v>
      </c>
    </row>
    <row r="103" spans="1:3" ht="15.75" customHeight="1" x14ac:dyDescent="0.2">
      <c r="A103" s="3" t="s">
        <v>640</v>
      </c>
      <c r="B103" s="3" t="s">
        <v>1288</v>
      </c>
      <c r="C103" s="3" t="s">
        <v>1289</v>
      </c>
    </row>
    <row r="104" spans="1:3" ht="15.75" customHeight="1" x14ac:dyDescent="0.2">
      <c r="A104" s="3" t="s">
        <v>912</v>
      </c>
      <c r="B104" s="3" t="s">
        <v>1290</v>
      </c>
      <c r="C104" s="3" t="s">
        <v>1291</v>
      </c>
    </row>
    <row r="105" spans="1:3" ht="15.75" customHeight="1" x14ac:dyDescent="0.2">
      <c r="A105" s="3" t="s">
        <v>773</v>
      </c>
      <c r="B105" s="3" t="s">
        <v>1292</v>
      </c>
      <c r="C105" s="3" t="s">
        <v>1293</v>
      </c>
    </row>
    <row r="106" spans="1:3" ht="15.75" customHeight="1" x14ac:dyDescent="0.2">
      <c r="A106" s="3" t="s">
        <v>286</v>
      </c>
      <c r="B106" s="3" t="s">
        <v>1294</v>
      </c>
      <c r="C106" s="3" t="s">
        <v>1295</v>
      </c>
    </row>
    <row r="107" spans="1:3" ht="15.75" customHeight="1" x14ac:dyDescent="0.2">
      <c r="A107" s="3" t="s">
        <v>159</v>
      </c>
      <c r="B107" s="3" t="s">
        <v>1296</v>
      </c>
      <c r="C107" s="3" t="s">
        <v>1297</v>
      </c>
    </row>
    <row r="108" spans="1:3" ht="15.75" customHeight="1" x14ac:dyDescent="0.2">
      <c r="A108" s="3" t="s">
        <v>402</v>
      </c>
      <c r="B108" s="3" t="s">
        <v>1298</v>
      </c>
      <c r="C108" s="3" t="s">
        <v>1299</v>
      </c>
    </row>
    <row r="109" spans="1:3" ht="15.75" customHeight="1" x14ac:dyDescent="0.2">
      <c r="A109" s="3" t="s">
        <v>276</v>
      </c>
      <c r="B109" s="3" t="s">
        <v>1300</v>
      </c>
      <c r="C109" s="3" t="s">
        <v>1301</v>
      </c>
    </row>
    <row r="110" spans="1:3" ht="15.75" customHeight="1" x14ac:dyDescent="0.2">
      <c r="A110" s="3" t="s">
        <v>230</v>
      </c>
      <c r="B110" s="3" t="s">
        <v>1302</v>
      </c>
      <c r="C110" s="3" t="s">
        <v>1303</v>
      </c>
    </row>
    <row r="111" spans="1:3" ht="15.75" customHeight="1" x14ac:dyDescent="0.2">
      <c r="A111" s="3" t="s">
        <v>669</v>
      </c>
      <c r="B111" s="3" t="s">
        <v>1304</v>
      </c>
      <c r="C111" s="3" t="s">
        <v>1305</v>
      </c>
    </row>
    <row r="112" spans="1:3" ht="15.75" customHeight="1" x14ac:dyDescent="0.2">
      <c r="A112" s="3" t="s">
        <v>686</v>
      </c>
      <c r="B112" s="3" t="s">
        <v>1306</v>
      </c>
      <c r="C112" s="3" t="s">
        <v>1307</v>
      </c>
    </row>
    <row r="113" spans="1:3" ht="15.75" customHeight="1" x14ac:dyDescent="0.2">
      <c r="A113" s="3" t="s">
        <v>1058</v>
      </c>
      <c r="B113" s="3" t="s">
        <v>1308</v>
      </c>
      <c r="C113" s="3" t="s">
        <v>1309</v>
      </c>
    </row>
    <row r="114" spans="1:3" ht="15.75" customHeight="1" x14ac:dyDescent="0.2">
      <c r="A114" s="3" t="s">
        <v>967</v>
      </c>
      <c r="B114" s="3" t="s">
        <v>1310</v>
      </c>
      <c r="C114" s="3" t="s">
        <v>1311</v>
      </c>
    </row>
    <row r="115" spans="1:3" ht="15.75" customHeight="1" x14ac:dyDescent="0.2">
      <c r="A115" s="3" t="s">
        <v>937</v>
      </c>
      <c r="B115" s="3" t="s">
        <v>1312</v>
      </c>
      <c r="C115" s="3" t="s">
        <v>1313</v>
      </c>
    </row>
    <row r="116" spans="1:3" ht="15.75" customHeight="1" x14ac:dyDescent="0.2">
      <c r="A116" s="3" t="s">
        <v>959</v>
      </c>
      <c r="B116" s="3" t="s">
        <v>1314</v>
      </c>
      <c r="C116" s="3" t="s">
        <v>1315</v>
      </c>
    </row>
    <row r="117" spans="1:3" ht="15.75" customHeight="1" x14ac:dyDescent="0.2">
      <c r="A117" s="3" t="s">
        <v>907</v>
      </c>
      <c r="B117" s="3" t="s">
        <v>1316</v>
      </c>
      <c r="C117" s="3" t="s">
        <v>1317</v>
      </c>
    </row>
    <row r="118" spans="1:3" ht="15.75" customHeight="1" x14ac:dyDescent="0.2">
      <c r="A118" s="3" t="s">
        <v>886</v>
      </c>
      <c r="B118" s="3" t="s">
        <v>1318</v>
      </c>
      <c r="C118" s="3" t="s">
        <v>1319</v>
      </c>
    </row>
    <row r="119" spans="1:3" ht="15.75" customHeight="1" x14ac:dyDescent="0.2">
      <c r="A119" s="3" t="s">
        <v>251</v>
      </c>
      <c r="B119" s="3" t="s">
        <v>1320</v>
      </c>
      <c r="C119" s="3" t="s">
        <v>1321</v>
      </c>
    </row>
    <row r="120" spans="1:3" ht="15.75" customHeight="1" x14ac:dyDescent="0.2">
      <c r="A120" s="3" t="s">
        <v>304</v>
      </c>
      <c r="B120" s="3" t="s">
        <v>1322</v>
      </c>
      <c r="C120" s="3" t="s">
        <v>1323</v>
      </c>
    </row>
    <row r="121" spans="1:3" ht="15.75" customHeight="1" x14ac:dyDescent="0.2">
      <c r="A121" s="3" t="s">
        <v>249</v>
      </c>
      <c r="B121" s="3" t="s">
        <v>1324</v>
      </c>
      <c r="C121" s="3" t="s">
        <v>1325</v>
      </c>
    </row>
    <row r="122" spans="1:3" ht="15.75" customHeight="1" x14ac:dyDescent="0.2">
      <c r="A122" s="3" t="s">
        <v>1326</v>
      </c>
      <c r="B122" s="3" t="s">
        <v>1327</v>
      </c>
      <c r="C122" s="3" t="s">
        <v>1328</v>
      </c>
    </row>
    <row r="123" spans="1:3" ht="15.75" customHeight="1" x14ac:dyDescent="0.2">
      <c r="A123" s="3" t="s">
        <v>1329</v>
      </c>
      <c r="B123" s="3" t="s">
        <v>1330</v>
      </c>
      <c r="C123" s="3" t="s">
        <v>1331</v>
      </c>
    </row>
    <row r="124" spans="1:3" ht="15.75" customHeight="1" x14ac:dyDescent="0.2">
      <c r="A124" s="3" t="s">
        <v>161</v>
      </c>
      <c r="B124" s="3" t="s">
        <v>1332</v>
      </c>
      <c r="C124" s="3" t="s">
        <v>1333</v>
      </c>
    </row>
    <row r="125" spans="1:3" ht="15.75" customHeight="1" x14ac:dyDescent="0.2">
      <c r="A125" s="3" t="s">
        <v>1334</v>
      </c>
      <c r="B125" s="3" t="s">
        <v>1335</v>
      </c>
      <c r="C125" s="3" t="s">
        <v>1336</v>
      </c>
    </row>
    <row r="126" spans="1:3" ht="15.75" customHeight="1" x14ac:dyDescent="0.2">
      <c r="A126" s="3" t="s">
        <v>401</v>
      </c>
      <c r="B126" s="3" t="s">
        <v>1337</v>
      </c>
      <c r="C126" s="3" t="s">
        <v>1338</v>
      </c>
    </row>
    <row r="127" spans="1:3" ht="15.75" customHeight="1" x14ac:dyDescent="0.2">
      <c r="A127" s="3" t="s">
        <v>288</v>
      </c>
      <c r="B127" s="3" t="s">
        <v>1339</v>
      </c>
      <c r="C127" s="3" t="s">
        <v>1340</v>
      </c>
    </row>
    <row r="128" spans="1:3" ht="15.75" customHeight="1" x14ac:dyDescent="0.2">
      <c r="A128" s="3" t="s">
        <v>731</v>
      </c>
      <c r="B128" s="3" t="s">
        <v>1341</v>
      </c>
      <c r="C128" s="3" t="s">
        <v>1342</v>
      </c>
    </row>
    <row r="129" spans="1:3" ht="15.75" customHeight="1" x14ac:dyDescent="0.2">
      <c r="A129" s="3" t="s">
        <v>794</v>
      </c>
      <c r="B129" s="3" t="s">
        <v>1343</v>
      </c>
      <c r="C129" s="3" t="s">
        <v>1344</v>
      </c>
    </row>
    <row r="130" spans="1:3" ht="15.75" customHeight="1" x14ac:dyDescent="0.2">
      <c r="A130" s="3" t="s">
        <v>593</v>
      </c>
      <c r="B130" s="3" t="s">
        <v>1345</v>
      </c>
      <c r="C130" s="3" t="s">
        <v>1346</v>
      </c>
    </row>
    <row r="131" spans="1:3" ht="15.75" customHeight="1" x14ac:dyDescent="0.2">
      <c r="A131" s="3" t="s">
        <v>279</v>
      </c>
      <c r="B131" s="3" t="s">
        <v>1347</v>
      </c>
      <c r="C131" s="3" t="s">
        <v>1348</v>
      </c>
    </row>
    <row r="132" spans="1:3" ht="15.75" customHeight="1" x14ac:dyDescent="0.2">
      <c r="A132" s="3" t="s">
        <v>787</v>
      </c>
      <c r="B132" s="3" t="s">
        <v>1349</v>
      </c>
      <c r="C132" s="3" t="s">
        <v>1350</v>
      </c>
    </row>
    <row r="133" spans="1:3" ht="15.75" customHeight="1" x14ac:dyDescent="0.2">
      <c r="A133" s="3" t="s">
        <v>867</v>
      </c>
      <c r="B133" s="3" t="s">
        <v>1351</v>
      </c>
      <c r="C133" s="3" t="s">
        <v>1352</v>
      </c>
    </row>
    <row r="134" spans="1:3" ht="15.75" customHeight="1" x14ac:dyDescent="0.2">
      <c r="A134" s="3" t="s">
        <v>913</v>
      </c>
      <c r="B134" s="3" t="s">
        <v>1353</v>
      </c>
      <c r="C134" s="3" t="s">
        <v>1354</v>
      </c>
    </row>
    <row r="135" spans="1:3" ht="15.75" customHeight="1" x14ac:dyDescent="0.2">
      <c r="A135" s="3" t="s">
        <v>440</v>
      </c>
      <c r="B135" s="3" t="s">
        <v>1355</v>
      </c>
      <c r="C135" s="3" t="s">
        <v>1356</v>
      </c>
    </row>
    <row r="136" spans="1:3" ht="15.75" customHeight="1" x14ac:dyDescent="0.2">
      <c r="A136" s="3" t="s">
        <v>337</v>
      </c>
      <c r="B136" s="3" t="s">
        <v>1357</v>
      </c>
      <c r="C136" s="3" t="s">
        <v>1358</v>
      </c>
    </row>
    <row r="137" spans="1:3" ht="15.75" customHeight="1" x14ac:dyDescent="0.2">
      <c r="A137" s="3" t="s">
        <v>326</v>
      </c>
      <c r="B137" s="3" t="s">
        <v>1359</v>
      </c>
      <c r="C137" s="3" t="s">
        <v>1360</v>
      </c>
    </row>
    <row r="138" spans="1:3" ht="15.75" customHeight="1" x14ac:dyDescent="0.2">
      <c r="A138" s="3" t="s">
        <v>447</v>
      </c>
      <c r="B138" s="3" t="s">
        <v>1361</v>
      </c>
      <c r="C138" s="3" t="s">
        <v>1362</v>
      </c>
    </row>
    <row r="139" spans="1:3" ht="15.75" customHeight="1" x14ac:dyDescent="0.2">
      <c r="A139" s="3" t="s">
        <v>242</v>
      </c>
      <c r="B139" s="3" t="s">
        <v>1363</v>
      </c>
      <c r="C139" s="3" t="s">
        <v>1364</v>
      </c>
    </row>
    <row r="140" spans="1:3" ht="15.75" customHeight="1" x14ac:dyDescent="0.2">
      <c r="A140" s="3" t="s">
        <v>1056</v>
      </c>
      <c r="B140" s="3" t="s">
        <v>1365</v>
      </c>
      <c r="C140" s="3" t="s">
        <v>1366</v>
      </c>
    </row>
    <row r="141" spans="1:3" ht="15.75" customHeight="1" x14ac:dyDescent="0.2">
      <c r="A141" s="3" t="s">
        <v>555</v>
      </c>
      <c r="B141" s="3" t="s">
        <v>1367</v>
      </c>
      <c r="C141" s="3" t="s">
        <v>1368</v>
      </c>
    </row>
    <row r="142" spans="1:3" ht="15.75" customHeight="1" x14ac:dyDescent="0.2">
      <c r="A142" s="3" t="s">
        <v>891</v>
      </c>
      <c r="B142" s="3" t="s">
        <v>1369</v>
      </c>
      <c r="C142" s="3" t="s">
        <v>1370</v>
      </c>
    </row>
    <row r="143" spans="1:3" ht="15.75" customHeight="1" x14ac:dyDescent="0.2">
      <c r="A143" s="3" t="s">
        <v>892</v>
      </c>
      <c r="B143" s="3" t="s">
        <v>1371</v>
      </c>
      <c r="C143" s="3" t="s">
        <v>1372</v>
      </c>
    </row>
    <row r="144" spans="1:3" ht="15.75" customHeight="1" x14ac:dyDescent="0.2">
      <c r="A144" s="3" t="s">
        <v>636</v>
      </c>
      <c r="B144" s="3" t="s">
        <v>1373</v>
      </c>
      <c r="C144" s="3" t="s">
        <v>1374</v>
      </c>
    </row>
    <row r="145" spans="1:3" ht="15.75" customHeight="1" x14ac:dyDescent="0.2">
      <c r="A145" s="3" t="s">
        <v>884</v>
      </c>
      <c r="B145" s="3" t="s">
        <v>1375</v>
      </c>
      <c r="C145" s="3" t="s">
        <v>1376</v>
      </c>
    </row>
    <row r="146" spans="1:3" ht="15.75" customHeight="1" x14ac:dyDescent="0.2">
      <c r="A146" s="3" t="s">
        <v>1057</v>
      </c>
      <c r="B146" s="3" t="s">
        <v>1377</v>
      </c>
      <c r="C146" s="3" t="s">
        <v>1378</v>
      </c>
    </row>
    <row r="147" spans="1:3" ht="15.75" customHeight="1" x14ac:dyDescent="0.2">
      <c r="A147" s="3" t="s">
        <v>843</v>
      </c>
      <c r="B147" s="3" t="s">
        <v>1379</v>
      </c>
      <c r="C147" s="3" t="s">
        <v>1380</v>
      </c>
    </row>
    <row r="148" spans="1:3" ht="15.75" customHeight="1" x14ac:dyDescent="0.2">
      <c r="A148" s="3" t="s">
        <v>846</v>
      </c>
      <c r="B148" s="3" t="s">
        <v>1381</v>
      </c>
      <c r="C148" s="3" t="s">
        <v>1382</v>
      </c>
    </row>
    <row r="149" spans="1:3" ht="15.75" customHeight="1" x14ac:dyDescent="0.2">
      <c r="A149" s="3" t="s">
        <v>361</v>
      </c>
      <c r="B149" s="3" t="s">
        <v>1383</v>
      </c>
      <c r="C149" s="3" t="s">
        <v>1384</v>
      </c>
    </row>
    <row r="150" spans="1:3" ht="15.75" customHeight="1" x14ac:dyDescent="0.2">
      <c r="A150" s="3" t="s">
        <v>722</v>
      </c>
      <c r="B150" s="3" t="s">
        <v>1385</v>
      </c>
      <c r="C150" s="3" t="s">
        <v>1386</v>
      </c>
    </row>
    <row r="151" spans="1:3" ht="15.75" customHeight="1" x14ac:dyDescent="0.2">
      <c r="A151" s="3" t="s">
        <v>633</v>
      </c>
      <c r="B151" s="3" t="s">
        <v>1387</v>
      </c>
      <c r="C151" s="3" t="s">
        <v>1388</v>
      </c>
    </row>
    <row r="152" spans="1:3" ht="15.75" customHeight="1" x14ac:dyDescent="0.2">
      <c r="A152" s="3" t="s">
        <v>975</v>
      </c>
      <c r="B152" s="3" t="s">
        <v>1389</v>
      </c>
      <c r="C152" s="3" t="s">
        <v>1390</v>
      </c>
    </row>
    <row r="153" spans="1:3" ht="15.75" customHeight="1" x14ac:dyDescent="0.2">
      <c r="A153" s="3" t="s">
        <v>769</v>
      </c>
      <c r="B153" s="3" t="s">
        <v>1391</v>
      </c>
      <c r="C153" s="3" t="s">
        <v>1392</v>
      </c>
    </row>
    <row r="154" spans="1:3" ht="15.75" customHeight="1" x14ac:dyDescent="0.2">
      <c r="A154" s="3" t="s">
        <v>315</v>
      </c>
      <c r="B154" s="3" t="s">
        <v>1393</v>
      </c>
      <c r="C154" s="3" t="s">
        <v>1394</v>
      </c>
    </row>
    <row r="155" spans="1:3" ht="15.75" customHeight="1" x14ac:dyDescent="0.2">
      <c r="A155" s="3" t="s">
        <v>406</v>
      </c>
      <c r="B155" s="3" t="s">
        <v>1395</v>
      </c>
      <c r="C155" s="3" t="s">
        <v>1396</v>
      </c>
    </row>
    <row r="156" spans="1:3" ht="15.75" customHeight="1" x14ac:dyDescent="0.2">
      <c r="A156" s="3" t="s">
        <v>405</v>
      </c>
      <c r="B156" s="3" t="s">
        <v>1397</v>
      </c>
      <c r="C156" s="3" t="s">
        <v>1398</v>
      </c>
    </row>
    <row r="157" spans="1:3" ht="15.75" customHeight="1" x14ac:dyDescent="0.2">
      <c r="A157" s="3" t="s">
        <v>160</v>
      </c>
      <c r="B157" s="3" t="s">
        <v>1399</v>
      </c>
      <c r="C157" s="3" t="s">
        <v>1400</v>
      </c>
    </row>
    <row r="158" spans="1:3" ht="15.75" customHeight="1" x14ac:dyDescent="0.2">
      <c r="A158" s="3" t="s">
        <v>956</v>
      </c>
      <c r="B158" s="3" t="s">
        <v>1401</v>
      </c>
      <c r="C158" s="3" t="s">
        <v>1402</v>
      </c>
    </row>
    <row r="159" spans="1:3" ht="15.75" customHeight="1" x14ac:dyDescent="0.2">
      <c r="A159" s="3" t="s">
        <v>955</v>
      </c>
      <c r="B159" s="3" t="s">
        <v>1403</v>
      </c>
      <c r="C159" s="3" t="s">
        <v>1404</v>
      </c>
    </row>
    <row r="160" spans="1:3" ht="15.75" customHeight="1" x14ac:dyDescent="0.2">
      <c r="A160" s="3" t="s">
        <v>312</v>
      </c>
      <c r="B160" s="3" t="s">
        <v>1405</v>
      </c>
      <c r="C160" s="3" t="s">
        <v>1406</v>
      </c>
    </row>
    <row r="161" spans="1:3" ht="15.75" customHeight="1" x14ac:dyDescent="0.2">
      <c r="A161" s="3" t="s">
        <v>628</v>
      </c>
      <c r="B161" s="3" t="s">
        <v>1407</v>
      </c>
      <c r="C161" s="3" t="s">
        <v>1408</v>
      </c>
    </row>
    <row r="162" spans="1:3" ht="15.75" customHeight="1" x14ac:dyDescent="0.2">
      <c r="A162" s="3" t="s">
        <v>803</v>
      </c>
      <c r="B162" s="3" t="s">
        <v>1409</v>
      </c>
      <c r="C162" s="3" t="s">
        <v>1410</v>
      </c>
    </row>
    <row r="163" spans="1:3" ht="15.75" customHeight="1" x14ac:dyDescent="0.2">
      <c r="A163" s="3" t="s">
        <v>938</v>
      </c>
      <c r="B163" s="3" t="s">
        <v>1411</v>
      </c>
      <c r="C163" s="3" t="s">
        <v>1412</v>
      </c>
    </row>
    <row r="164" spans="1:3" ht="15.75" customHeight="1" x14ac:dyDescent="0.2">
      <c r="A164" s="3" t="s">
        <v>639</v>
      </c>
      <c r="B164" s="3" t="s">
        <v>1413</v>
      </c>
      <c r="C164" s="3" t="s">
        <v>1414</v>
      </c>
    </row>
    <row r="165" spans="1:3" ht="15.75" customHeight="1" x14ac:dyDescent="0.2">
      <c r="A165" s="3" t="s">
        <v>257</v>
      </c>
      <c r="B165" s="3" t="s">
        <v>1415</v>
      </c>
      <c r="C165" s="3" t="s">
        <v>1416</v>
      </c>
    </row>
    <row r="166" spans="1:3" ht="15.75" customHeight="1" x14ac:dyDescent="0.2">
      <c r="A166" s="3" t="s">
        <v>700</v>
      </c>
      <c r="B166" s="3" t="s">
        <v>1417</v>
      </c>
      <c r="C166" s="3" t="s">
        <v>1418</v>
      </c>
    </row>
    <row r="167" spans="1:3" ht="15.75" customHeight="1" x14ac:dyDescent="0.2">
      <c r="A167" s="3" t="s">
        <v>765</v>
      </c>
      <c r="B167" s="3" t="s">
        <v>1419</v>
      </c>
      <c r="C167" s="3" t="s">
        <v>1420</v>
      </c>
    </row>
    <row r="168" spans="1:3" ht="15.75" customHeight="1" x14ac:dyDescent="0.2">
      <c r="A168" s="3" t="s">
        <v>266</v>
      </c>
      <c r="B168" s="3" t="s">
        <v>1421</v>
      </c>
      <c r="C168" s="3" t="s">
        <v>1422</v>
      </c>
    </row>
    <row r="169" spans="1:3" ht="15.75" customHeight="1" x14ac:dyDescent="0.2">
      <c r="A169" s="3" t="s">
        <v>877</v>
      </c>
      <c r="B169" s="3" t="s">
        <v>1423</v>
      </c>
      <c r="C169" s="3" t="s">
        <v>1424</v>
      </c>
    </row>
    <row r="170" spans="1:3" ht="15.75" customHeight="1" x14ac:dyDescent="0.2">
      <c r="A170" s="3" t="s">
        <v>556</v>
      </c>
      <c r="B170" s="3" t="s">
        <v>1425</v>
      </c>
      <c r="C170" s="3" t="s">
        <v>1426</v>
      </c>
    </row>
    <row r="171" spans="1:3" ht="15.75" customHeight="1" x14ac:dyDescent="0.2">
      <c r="A171" s="3" t="s">
        <v>903</v>
      </c>
      <c r="B171" s="3" t="s">
        <v>1427</v>
      </c>
      <c r="C171" s="3" t="s">
        <v>1428</v>
      </c>
    </row>
    <row r="172" spans="1:3" ht="15.75" customHeight="1" x14ac:dyDescent="0.2">
      <c r="A172" s="3" t="s">
        <v>494</v>
      </c>
      <c r="B172" s="3" t="s">
        <v>1429</v>
      </c>
      <c r="C172" s="3" t="s">
        <v>1430</v>
      </c>
    </row>
    <row r="173" spans="1:3" ht="15.75" customHeight="1" x14ac:dyDescent="0.2">
      <c r="A173" s="3" t="s">
        <v>1431</v>
      </c>
      <c r="B173" s="3" t="s">
        <v>1432</v>
      </c>
      <c r="C173" s="3" t="s">
        <v>1433</v>
      </c>
    </row>
    <row r="174" spans="1:3" ht="15.75" customHeight="1" x14ac:dyDescent="0.2">
      <c r="A174" s="3" t="s">
        <v>1035</v>
      </c>
      <c r="B174" s="3" t="s">
        <v>1434</v>
      </c>
      <c r="C174" s="3" t="s">
        <v>1435</v>
      </c>
    </row>
    <row r="175" spans="1:3" ht="15.75" customHeight="1" x14ac:dyDescent="0.2">
      <c r="A175" s="3" t="s">
        <v>229</v>
      </c>
      <c r="B175" s="3" t="s">
        <v>1436</v>
      </c>
      <c r="C175" s="3" t="s">
        <v>1437</v>
      </c>
    </row>
    <row r="176" spans="1:3" ht="15.75" customHeight="1" x14ac:dyDescent="0.2">
      <c r="A176" s="3" t="s">
        <v>579</v>
      </c>
      <c r="B176" s="3" t="s">
        <v>1438</v>
      </c>
      <c r="C176" s="3" t="s">
        <v>1439</v>
      </c>
    </row>
    <row r="177" spans="1:3" ht="15.75" customHeight="1" x14ac:dyDescent="0.2">
      <c r="A177" s="3" t="s">
        <v>1020</v>
      </c>
      <c r="B177" s="3" t="s">
        <v>1440</v>
      </c>
      <c r="C177" s="3" t="s">
        <v>1441</v>
      </c>
    </row>
    <row r="178" spans="1:3" ht="15.75" customHeight="1" x14ac:dyDescent="0.2">
      <c r="A178" s="3" t="s">
        <v>854</v>
      </c>
      <c r="B178" s="3" t="s">
        <v>1442</v>
      </c>
      <c r="C178" s="3" t="s">
        <v>1443</v>
      </c>
    </row>
    <row r="179" spans="1:3" ht="15.75" customHeight="1" x14ac:dyDescent="0.2">
      <c r="A179" s="3" t="s">
        <v>855</v>
      </c>
      <c r="B179" s="3" t="s">
        <v>1444</v>
      </c>
      <c r="C179" s="3" t="s">
        <v>1445</v>
      </c>
    </row>
    <row r="180" spans="1:3" ht="15.75" customHeight="1" x14ac:dyDescent="0.2">
      <c r="A180" s="3" t="s">
        <v>1018</v>
      </c>
      <c r="B180" s="3" t="s">
        <v>1446</v>
      </c>
      <c r="C180" s="3" t="s">
        <v>1447</v>
      </c>
    </row>
    <row r="181" spans="1:3" ht="15.75" customHeight="1" x14ac:dyDescent="0.2">
      <c r="A181" s="3" t="s">
        <v>727</v>
      </c>
      <c r="B181" s="3" t="s">
        <v>1448</v>
      </c>
      <c r="C181" s="3" t="s">
        <v>1449</v>
      </c>
    </row>
    <row r="182" spans="1:3" ht="15.75" customHeight="1" x14ac:dyDescent="0.2">
      <c r="A182" s="3" t="s">
        <v>1064</v>
      </c>
      <c r="B182" s="3" t="s">
        <v>1450</v>
      </c>
      <c r="C182" s="3" t="s">
        <v>1451</v>
      </c>
    </row>
    <row r="183" spans="1:3" ht="15.75" customHeight="1" x14ac:dyDescent="0.2">
      <c r="A183" s="3" t="s">
        <v>709</v>
      </c>
      <c r="B183" s="3" t="s">
        <v>1452</v>
      </c>
      <c r="C183" s="3" t="s">
        <v>1453</v>
      </c>
    </row>
    <row r="184" spans="1:3" ht="15.75" customHeight="1" x14ac:dyDescent="0.2">
      <c r="A184" s="3" t="s">
        <v>887</v>
      </c>
      <c r="B184" s="3" t="s">
        <v>1454</v>
      </c>
      <c r="C184" s="3" t="s">
        <v>1455</v>
      </c>
    </row>
    <row r="185" spans="1:3" ht="15.75" customHeight="1" x14ac:dyDescent="0.2">
      <c r="A185" s="3" t="s">
        <v>763</v>
      </c>
      <c r="B185" s="3" t="s">
        <v>1456</v>
      </c>
      <c r="C185" s="3" t="s">
        <v>1457</v>
      </c>
    </row>
    <row r="186" spans="1:3" ht="15.75" customHeight="1" x14ac:dyDescent="0.2">
      <c r="A186" s="3" t="s">
        <v>404</v>
      </c>
      <c r="B186" s="3" t="s">
        <v>1458</v>
      </c>
      <c r="C186" s="3" t="s">
        <v>1459</v>
      </c>
    </row>
    <row r="187" spans="1:3" ht="15.75" customHeight="1" x14ac:dyDescent="0.2">
      <c r="A187" s="3" t="s">
        <v>292</v>
      </c>
      <c r="B187" s="3" t="s">
        <v>1460</v>
      </c>
      <c r="C187" s="3" t="s">
        <v>1461</v>
      </c>
    </row>
    <row r="188" spans="1:3" ht="15.75" customHeight="1" x14ac:dyDescent="0.2">
      <c r="A188" s="3" t="s">
        <v>558</v>
      </c>
      <c r="B188" s="3" t="s">
        <v>1462</v>
      </c>
      <c r="C188" s="3" t="s">
        <v>1463</v>
      </c>
    </row>
    <row r="189" spans="1:3" ht="15.75" customHeight="1" x14ac:dyDescent="0.2">
      <c r="A189" s="3" t="s">
        <v>1464</v>
      </c>
      <c r="B189" s="3" t="s">
        <v>1465</v>
      </c>
      <c r="C189" s="3" t="s">
        <v>1466</v>
      </c>
    </row>
    <row r="190" spans="1:3" ht="15.75" customHeight="1" x14ac:dyDescent="0.2">
      <c r="A190" s="3" t="s">
        <v>575</v>
      </c>
      <c r="B190" s="3" t="s">
        <v>1467</v>
      </c>
      <c r="C190" s="3" t="s">
        <v>1468</v>
      </c>
    </row>
    <row r="191" spans="1:3" ht="15.75" customHeight="1" x14ac:dyDescent="0.2">
      <c r="A191" s="3" t="s">
        <v>551</v>
      </c>
      <c r="B191" s="3" t="s">
        <v>1469</v>
      </c>
      <c r="C191" s="3" t="s">
        <v>1470</v>
      </c>
    </row>
    <row r="192" spans="1:3" ht="15.75" customHeight="1" x14ac:dyDescent="0.2">
      <c r="A192" s="3" t="s">
        <v>795</v>
      </c>
      <c r="B192" s="3" t="s">
        <v>1471</v>
      </c>
      <c r="C192" s="3" t="s">
        <v>1472</v>
      </c>
    </row>
    <row r="193" spans="1:3" ht="15.75" customHeight="1" x14ac:dyDescent="0.2">
      <c r="A193" s="3" t="s">
        <v>164</v>
      </c>
      <c r="B193" s="3" t="s">
        <v>1473</v>
      </c>
      <c r="C193" s="3" t="s">
        <v>1474</v>
      </c>
    </row>
    <row r="194" spans="1:3" ht="15.75" customHeight="1" x14ac:dyDescent="0.2">
      <c r="A194" s="3" t="s">
        <v>344</v>
      </c>
      <c r="B194" s="3" t="s">
        <v>1475</v>
      </c>
      <c r="C194" s="3" t="s">
        <v>1476</v>
      </c>
    </row>
    <row r="195" spans="1:3" ht="15.75" customHeight="1" x14ac:dyDescent="0.2">
      <c r="A195" s="3" t="s">
        <v>987</v>
      </c>
      <c r="B195" s="3" t="s">
        <v>1477</v>
      </c>
      <c r="C195" s="3" t="s">
        <v>1478</v>
      </c>
    </row>
    <row r="196" spans="1:3" ht="15.75" customHeight="1" x14ac:dyDescent="0.2">
      <c r="A196" s="3" t="s">
        <v>467</v>
      </c>
      <c r="B196" s="3" t="s">
        <v>1479</v>
      </c>
      <c r="C196" s="3" t="s">
        <v>1480</v>
      </c>
    </row>
    <row r="197" spans="1:3" ht="15.75" customHeight="1" x14ac:dyDescent="0.2">
      <c r="A197" s="3" t="s">
        <v>253</v>
      </c>
      <c r="B197" s="3" t="s">
        <v>1481</v>
      </c>
      <c r="C197" s="3" t="s">
        <v>1482</v>
      </c>
    </row>
    <row r="198" spans="1:3" ht="15.75" customHeight="1" x14ac:dyDescent="0.2">
      <c r="A198" s="3" t="s">
        <v>1052</v>
      </c>
      <c r="B198" s="3" t="s">
        <v>1483</v>
      </c>
      <c r="C198" s="3" t="s">
        <v>1484</v>
      </c>
    </row>
    <row r="199" spans="1:3" ht="15.75" customHeight="1" x14ac:dyDescent="0.2">
      <c r="A199" s="3" t="s">
        <v>473</v>
      </c>
      <c r="B199" s="3" t="s">
        <v>1485</v>
      </c>
      <c r="C199" s="3" t="s">
        <v>1486</v>
      </c>
    </row>
    <row r="200" spans="1:3" ht="15.75" customHeight="1" x14ac:dyDescent="0.2">
      <c r="A200" s="3" t="s">
        <v>343</v>
      </c>
      <c r="B200" s="3" t="s">
        <v>1487</v>
      </c>
      <c r="C200" s="3" t="s">
        <v>1488</v>
      </c>
    </row>
    <row r="201" spans="1:3" ht="15.75" customHeight="1" x14ac:dyDescent="0.2">
      <c r="A201" s="3" t="s">
        <v>225</v>
      </c>
      <c r="B201" s="3" t="s">
        <v>1489</v>
      </c>
      <c r="C201" s="3" t="s">
        <v>1490</v>
      </c>
    </row>
    <row r="202" spans="1:3" ht="15.75" customHeight="1" x14ac:dyDescent="0.2">
      <c r="A202" s="3" t="s">
        <v>1078</v>
      </c>
      <c r="B202" s="3" t="s">
        <v>1491</v>
      </c>
      <c r="C202" s="3" t="s">
        <v>1492</v>
      </c>
    </row>
    <row r="203" spans="1:3" ht="15.75" customHeight="1" x14ac:dyDescent="0.2">
      <c r="A203" s="3" t="s">
        <v>1044</v>
      </c>
      <c r="B203" s="3" t="s">
        <v>1493</v>
      </c>
      <c r="C203" s="3" t="s">
        <v>1494</v>
      </c>
    </row>
    <row r="204" spans="1:3" ht="15.75" customHeight="1" x14ac:dyDescent="0.2">
      <c r="A204" s="3" t="s">
        <v>607</v>
      </c>
      <c r="B204" s="3" t="s">
        <v>1495</v>
      </c>
      <c r="C204" s="3" t="s">
        <v>1496</v>
      </c>
    </row>
    <row r="205" spans="1:3" ht="15.75" customHeight="1" x14ac:dyDescent="0.2">
      <c r="A205" s="3" t="s">
        <v>1497</v>
      </c>
      <c r="B205" s="3" t="s">
        <v>1498</v>
      </c>
      <c r="C205" s="3" t="s">
        <v>1499</v>
      </c>
    </row>
    <row r="206" spans="1:3" ht="15.75" customHeight="1" x14ac:dyDescent="0.2">
      <c r="A206" s="3" t="s">
        <v>574</v>
      </c>
      <c r="B206" s="3" t="s">
        <v>1500</v>
      </c>
      <c r="C206" s="3" t="s">
        <v>1501</v>
      </c>
    </row>
    <row r="207" spans="1:3" ht="15.75" customHeight="1" x14ac:dyDescent="0.2">
      <c r="A207" s="3" t="s">
        <v>1502</v>
      </c>
      <c r="B207" s="3" t="s">
        <v>1503</v>
      </c>
      <c r="C207" s="3" t="s">
        <v>1504</v>
      </c>
    </row>
    <row r="208" spans="1:3" ht="15.75" customHeight="1" x14ac:dyDescent="0.2">
      <c r="A208" s="3" t="s">
        <v>503</v>
      </c>
      <c r="B208" s="3" t="s">
        <v>1505</v>
      </c>
      <c r="C208" s="3" t="s">
        <v>1506</v>
      </c>
    </row>
    <row r="209" spans="1:3" ht="15.75" customHeight="1" x14ac:dyDescent="0.2">
      <c r="A209" s="3" t="s">
        <v>812</v>
      </c>
      <c r="B209" s="3" t="s">
        <v>1507</v>
      </c>
      <c r="C209" s="3" t="s">
        <v>1508</v>
      </c>
    </row>
    <row r="210" spans="1:3" ht="15.75" customHeight="1" x14ac:dyDescent="0.2">
      <c r="A210" s="3" t="s">
        <v>732</v>
      </c>
      <c r="B210" s="3" t="s">
        <v>1509</v>
      </c>
      <c r="C210" s="3" t="s">
        <v>1510</v>
      </c>
    </row>
    <row r="211" spans="1:3" ht="15.75" customHeight="1" x14ac:dyDescent="0.2">
      <c r="A211" s="3" t="s">
        <v>679</v>
      </c>
      <c r="B211" s="3" t="s">
        <v>1511</v>
      </c>
      <c r="C211" s="3" t="s">
        <v>1512</v>
      </c>
    </row>
    <row r="212" spans="1:3" ht="15.75" customHeight="1" x14ac:dyDescent="0.2">
      <c r="A212" s="3" t="s">
        <v>678</v>
      </c>
      <c r="B212" s="3" t="s">
        <v>1513</v>
      </c>
      <c r="C212" s="3" t="s">
        <v>1514</v>
      </c>
    </row>
    <row r="213" spans="1:3" ht="15.75" customHeight="1" x14ac:dyDescent="0.2">
      <c r="A213" s="3" t="s">
        <v>687</v>
      </c>
      <c r="B213" s="3" t="s">
        <v>1515</v>
      </c>
      <c r="C213" s="3" t="s">
        <v>1516</v>
      </c>
    </row>
    <row r="214" spans="1:3" ht="15.75" customHeight="1" x14ac:dyDescent="0.2">
      <c r="A214" s="3" t="s">
        <v>1016</v>
      </c>
      <c r="B214" s="3" t="s">
        <v>1517</v>
      </c>
      <c r="C214" s="3" t="s">
        <v>1518</v>
      </c>
    </row>
    <row r="215" spans="1:3" ht="15.75" customHeight="1" x14ac:dyDescent="0.2">
      <c r="A215" s="3" t="s">
        <v>366</v>
      </c>
      <c r="B215" s="3" t="s">
        <v>1519</v>
      </c>
      <c r="C215" s="3" t="s">
        <v>1520</v>
      </c>
    </row>
    <row r="216" spans="1:3" ht="15.75" customHeight="1" x14ac:dyDescent="0.2">
      <c r="A216" s="3" t="s">
        <v>383</v>
      </c>
      <c r="B216" s="3" t="s">
        <v>1521</v>
      </c>
      <c r="C216" s="3" t="s">
        <v>1522</v>
      </c>
    </row>
    <row r="217" spans="1:3" ht="15.75" customHeight="1" x14ac:dyDescent="0.2">
      <c r="A217" s="3" t="s">
        <v>354</v>
      </c>
      <c r="B217" s="3" t="s">
        <v>1523</v>
      </c>
      <c r="C217" s="3" t="s">
        <v>1524</v>
      </c>
    </row>
    <row r="218" spans="1:3" ht="15.75" customHeight="1" x14ac:dyDescent="0.2">
      <c r="A218" s="3" t="s">
        <v>528</v>
      </c>
      <c r="B218" s="3" t="s">
        <v>1525</v>
      </c>
      <c r="C218" s="3" t="s">
        <v>1526</v>
      </c>
    </row>
    <row r="219" spans="1:3" ht="15.75" customHeight="1" x14ac:dyDescent="0.2">
      <c r="A219" s="3" t="s">
        <v>362</v>
      </c>
      <c r="B219" s="3" t="s">
        <v>1527</v>
      </c>
      <c r="C219" s="3" t="s">
        <v>1528</v>
      </c>
    </row>
    <row r="220" spans="1:3" ht="15.75" customHeight="1" x14ac:dyDescent="0.2">
      <c r="A220" s="3" t="s">
        <v>719</v>
      </c>
      <c r="B220" s="3" t="s">
        <v>1529</v>
      </c>
      <c r="C220" s="3" t="s">
        <v>1530</v>
      </c>
    </row>
    <row r="221" spans="1:3" ht="15.75" customHeight="1" x14ac:dyDescent="0.2">
      <c r="A221" s="3" t="s">
        <v>603</v>
      </c>
      <c r="B221" s="3" t="s">
        <v>1531</v>
      </c>
      <c r="C221" s="3" t="s">
        <v>1532</v>
      </c>
    </row>
    <row r="222" spans="1:3" ht="15.75" customHeight="1" x14ac:dyDescent="0.2">
      <c r="A222" s="3" t="s">
        <v>364</v>
      </c>
      <c r="B222" s="3" t="s">
        <v>1533</v>
      </c>
      <c r="C222" s="3" t="s">
        <v>1534</v>
      </c>
    </row>
    <row r="223" spans="1:3" ht="15.75" customHeight="1" x14ac:dyDescent="0.2">
      <c r="A223" s="3" t="s">
        <v>802</v>
      </c>
      <c r="B223" s="3" t="s">
        <v>1535</v>
      </c>
      <c r="C223" s="3" t="s">
        <v>1536</v>
      </c>
    </row>
    <row r="224" spans="1:3" ht="15.75" customHeight="1" x14ac:dyDescent="0.2">
      <c r="A224" s="3" t="s">
        <v>379</v>
      </c>
      <c r="B224" s="3" t="s">
        <v>1537</v>
      </c>
      <c r="C224" s="3" t="s">
        <v>1538</v>
      </c>
    </row>
    <row r="225" spans="1:3" ht="15.75" customHeight="1" x14ac:dyDescent="0.2">
      <c r="A225" s="3" t="s">
        <v>506</v>
      </c>
      <c r="B225" s="3" t="s">
        <v>1539</v>
      </c>
      <c r="C225" s="3" t="s">
        <v>1540</v>
      </c>
    </row>
    <row r="226" spans="1:3" ht="15.75" customHeight="1" x14ac:dyDescent="0.2">
      <c r="A226" s="3" t="s">
        <v>796</v>
      </c>
      <c r="B226" s="3" t="s">
        <v>1541</v>
      </c>
      <c r="C226" s="3" t="s">
        <v>1542</v>
      </c>
    </row>
    <row r="227" spans="1:3" ht="15.75" customHeight="1" x14ac:dyDescent="0.2">
      <c r="A227" s="3" t="s">
        <v>410</v>
      </c>
      <c r="B227" s="3" t="s">
        <v>1543</v>
      </c>
      <c r="C227" s="3" t="s">
        <v>1544</v>
      </c>
    </row>
    <row r="228" spans="1:3" ht="15.75" customHeight="1" x14ac:dyDescent="0.2">
      <c r="A228" s="3" t="s">
        <v>387</v>
      </c>
      <c r="B228" s="3" t="s">
        <v>1545</v>
      </c>
      <c r="C228" s="3" t="s">
        <v>1546</v>
      </c>
    </row>
    <row r="229" spans="1:3" ht="15.75" customHeight="1" x14ac:dyDescent="0.2">
      <c r="A229" s="3" t="s">
        <v>356</v>
      </c>
      <c r="B229" s="3" t="s">
        <v>1547</v>
      </c>
      <c r="C229" s="3" t="s">
        <v>1548</v>
      </c>
    </row>
    <row r="230" spans="1:3" ht="15.75" customHeight="1" x14ac:dyDescent="0.2">
      <c r="A230" s="3" t="s">
        <v>718</v>
      </c>
      <c r="B230" s="3" t="s">
        <v>1549</v>
      </c>
      <c r="C230" s="3" t="s">
        <v>1550</v>
      </c>
    </row>
    <row r="231" spans="1:3" ht="15.75" customHeight="1" x14ac:dyDescent="0.2">
      <c r="A231" s="3" t="s">
        <v>412</v>
      </c>
      <c r="B231" s="3" t="s">
        <v>1551</v>
      </c>
      <c r="C231" s="3" t="s">
        <v>1552</v>
      </c>
    </row>
    <row r="232" spans="1:3" ht="15.75" customHeight="1" x14ac:dyDescent="0.2">
      <c r="A232" s="3" t="s">
        <v>357</v>
      </c>
      <c r="B232" s="3" t="s">
        <v>1553</v>
      </c>
      <c r="C232" s="3" t="s">
        <v>1554</v>
      </c>
    </row>
    <row r="233" spans="1:3" ht="15.75" customHeight="1" x14ac:dyDescent="0.2">
      <c r="A233" s="3" t="s">
        <v>386</v>
      </c>
      <c r="B233" s="3" t="s">
        <v>1555</v>
      </c>
      <c r="C233" s="3" t="s">
        <v>1556</v>
      </c>
    </row>
    <row r="234" spans="1:3" ht="15.75" customHeight="1" x14ac:dyDescent="0.2">
      <c r="A234" s="3" t="s">
        <v>810</v>
      </c>
      <c r="B234" s="3" t="s">
        <v>1557</v>
      </c>
      <c r="C234" s="3" t="s">
        <v>1558</v>
      </c>
    </row>
    <row r="235" spans="1:3" ht="15.75" customHeight="1" x14ac:dyDescent="0.2">
      <c r="A235" s="3" t="s">
        <v>797</v>
      </c>
      <c r="B235" s="3" t="s">
        <v>1559</v>
      </c>
      <c r="C235" s="3" t="s">
        <v>1558</v>
      </c>
    </row>
    <row r="236" spans="1:3" ht="15.75" customHeight="1" x14ac:dyDescent="0.2">
      <c r="A236" s="3" t="s">
        <v>378</v>
      </c>
      <c r="B236" s="3" t="s">
        <v>1560</v>
      </c>
      <c r="C236" s="3" t="s">
        <v>1561</v>
      </c>
    </row>
    <row r="237" spans="1:3" ht="15.75" customHeight="1" x14ac:dyDescent="0.2">
      <c r="A237" s="3" t="s">
        <v>505</v>
      </c>
      <c r="B237" s="3" t="s">
        <v>1562</v>
      </c>
      <c r="C237" s="3" t="s">
        <v>1563</v>
      </c>
    </row>
    <row r="238" spans="1:3" ht="15.75" customHeight="1" x14ac:dyDescent="0.2">
      <c r="A238" s="3" t="s">
        <v>730</v>
      </c>
      <c r="B238" s="3" t="s">
        <v>1564</v>
      </c>
      <c r="C238" s="3" t="s">
        <v>1565</v>
      </c>
    </row>
    <row r="239" spans="1:3" ht="15.75" customHeight="1" x14ac:dyDescent="0.2">
      <c r="A239" s="3" t="s">
        <v>617</v>
      </c>
      <c r="B239" s="3" t="s">
        <v>1566</v>
      </c>
      <c r="C239" s="3" t="s">
        <v>1567</v>
      </c>
    </row>
    <row r="240" spans="1:3" ht="15.75" customHeight="1" x14ac:dyDescent="0.2">
      <c r="A240" s="3" t="s">
        <v>599</v>
      </c>
      <c r="B240" s="3" t="s">
        <v>1568</v>
      </c>
      <c r="C240" s="3" t="s">
        <v>1569</v>
      </c>
    </row>
    <row r="241" spans="1:3" ht="15.75" customHeight="1" x14ac:dyDescent="0.2">
      <c r="A241" s="3" t="s">
        <v>291</v>
      </c>
      <c r="B241" s="3" t="s">
        <v>1570</v>
      </c>
      <c r="C241" s="3" t="s">
        <v>1571</v>
      </c>
    </row>
    <row r="242" spans="1:3" ht="15.75" customHeight="1" x14ac:dyDescent="0.2">
      <c r="A242" s="3" t="s">
        <v>889</v>
      </c>
      <c r="B242" s="3" t="s">
        <v>1572</v>
      </c>
      <c r="C242" s="3" t="s">
        <v>1573</v>
      </c>
    </row>
    <row r="243" spans="1:3" ht="15.75" customHeight="1" x14ac:dyDescent="0.2">
      <c r="A243" s="3" t="s">
        <v>274</v>
      </c>
      <c r="B243" s="3" t="s">
        <v>1574</v>
      </c>
      <c r="C243" s="3" t="s">
        <v>1575</v>
      </c>
    </row>
    <row r="244" spans="1:3" ht="15.75" customHeight="1" x14ac:dyDescent="0.2">
      <c r="A244" s="3" t="s">
        <v>321</v>
      </c>
      <c r="B244" s="3" t="s">
        <v>1576</v>
      </c>
      <c r="C244" s="3" t="s">
        <v>1577</v>
      </c>
    </row>
    <row r="245" spans="1:3" ht="15.75" customHeight="1" x14ac:dyDescent="0.2">
      <c r="A245" s="3" t="s">
        <v>596</v>
      </c>
      <c r="B245" s="3" t="s">
        <v>1578</v>
      </c>
      <c r="C245" s="3" t="s">
        <v>1579</v>
      </c>
    </row>
    <row r="246" spans="1:3" ht="15.75" customHeight="1" x14ac:dyDescent="0.2">
      <c r="A246" s="3" t="s">
        <v>1580</v>
      </c>
      <c r="B246" s="3" t="s">
        <v>1581</v>
      </c>
      <c r="C246" s="3" t="s">
        <v>1582</v>
      </c>
    </row>
    <row r="247" spans="1:3" ht="15.75" customHeight="1" x14ac:dyDescent="0.2">
      <c r="A247" s="3" t="s">
        <v>756</v>
      </c>
      <c r="B247" s="3" t="s">
        <v>1583</v>
      </c>
      <c r="C247" s="3" t="s">
        <v>1584</v>
      </c>
    </row>
    <row r="248" spans="1:3" ht="15.75" customHeight="1" x14ac:dyDescent="0.2">
      <c r="A248" s="3" t="s">
        <v>871</v>
      </c>
      <c r="B248" s="3" t="s">
        <v>1585</v>
      </c>
      <c r="C248" s="3" t="s">
        <v>1586</v>
      </c>
    </row>
    <row r="249" spans="1:3" ht="15.75" customHeight="1" x14ac:dyDescent="0.2">
      <c r="A249" s="3" t="s">
        <v>925</v>
      </c>
      <c r="B249" s="3" t="s">
        <v>1587</v>
      </c>
      <c r="C249" s="3" t="s">
        <v>1588</v>
      </c>
    </row>
    <row r="250" spans="1:3" ht="15.75" customHeight="1" x14ac:dyDescent="0.2">
      <c r="A250" s="3" t="s">
        <v>1065</v>
      </c>
      <c r="B250" s="3" t="s">
        <v>1589</v>
      </c>
      <c r="C250" s="3" t="s">
        <v>1590</v>
      </c>
    </row>
    <row r="251" spans="1:3" ht="15.75" customHeight="1" x14ac:dyDescent="0.2">
      <c r="A251" s="3" t="s">
        <v>1010</v>
      </c>
      <c r="B251" s="3" t="s">
        <v>1591</v>
      </c>
      <c r="C251" s="3" t="s">
        <v>1592</v>
      </c>
    </row>
    <row r="252" spans="1:3" ht="15.75" customHeight="1" x14ac:dyDescent="0.2">
      <c r="A252" s="3" t="s">
        <v>1008</v>
      </c>
      <c r="B252" s="3" t="s">
        <v>1593</v>
      </c>
      <c r="C252" s="3" t="s">
        <v>1594</v>
      </c>
    </row>
    <row r="253" spans="1:3" ht="15.75" customHeight="1" x14ac:dyDescent="0.2">
      <c r="A253" s="3" t="s">
        <v>554</v>
      </c>
      <c r="B253" s="3" t="s">
        <v>1595</v>
      </c>
      <c r="C253" s="3" t="s">
        <v>1596</v>
      </c>
    </row>
    <row r="254" spans="1:3" ht="15.75" customHeight="1" x14ac:dyDescent="0.2">
      <c r="A254" s="3" t="s">
        <v>294</v>
      </c>
      <c r="B254" s="3" t="s">
        <v>1597</v>
      </c>
      <c r="C254" s="3" t="s">
        <v>1598</v>
      </c>
    </row>
    <row r="255" spans="1:3" ht="15.75" customHeight="1" x14ac:dyDescent="0.2">
      <c r="A255" s="3" t="s">
        <v>320</v>
      </c>
      <c r="B255" s="3" t="s">
        <v>1599</v>
      </c>
      <c r="C255" s="3" t="s">
        <v>1600</v>
      </c>
    </row>
    <row r="256" spans="1:3" ht="15.75" customHeight="1" x14ac:dyDescent="0.2">
      <c r="A256" s="3" t="s">
        <v>324</v>
      </c>
      <c r="B256" s="3" t="s">
        <v>1601</v>
      </c>
      <c r="C256" s="3" t="s">
        <v>1602</v>
      </c>
    </row>
    <row r="257" spans="1:3" ht="15.75" customHeight="1" x14ac:dyDescent="0.2">
      <c r="A257" s="3" t="s">
        <v>835</v>
      </c>
      <c r="B257" s="3" t="s">
        <v>1603</v>
      </c>
      <c r="C257" s="3" t="s">
        <v>1604</v>
      </c>
    </row>
    <row r="258" spans="1:3" ht="15.75" customHeight="1" x14ac:dyDescent="0.2">
      <c r="A258" s="3" t="s">
        <v>287</v>
      </c>
      <c r="B258" s="3" t="s">
        <v>1605</v>
      </c>
      <c r="C258" s="3" t="s">
        <v>1606</v>
      </c>
    </row>
    <row r="259" spans="1:3" ht="15.75" customHeight="1" x14ac:dyDescent="0.2">
      <c r="A259" s="3" t="s">
        <v>382</v>
      </c>
      <c r="B259" s="3" t="s">
        <v>1607</v>
      </c>
      <c r="C259" s="3" t="s">
        <v>1608</v>
      </c>
    </row>
    <row r="260" spans="1:3" ht="15.75" customHeight="1" x14ac:dyDescent="0.2">
      <c r="A260" s="3" t="s">
        <v>348</v>
      </c>
      <c r="B260" s="3" t="s">
        <v>1609</v>
      </c>
      <c r="C260" s="3" t="s">
        <v>1610</v>
      </c>
    </row>
    <row r="261" spans="1:3" ht="15.75" customHeight="1" x14ac:dyDescent="0.2">
      <c r="A261" s="3" t="s">
        <v>305</v>
      </c>
      <c r="B261" s="3" t="s">
        <v>1611</v>
      </c>
      <c r="C261" s="3" t="s">
        <v>1612</v>
      </c>
    </row>
    <row r="262" spans="1:3" ht="15.75" customHeight="1" x14ac:dyDescent="0.2">
      <c r="A262" s="3" t="s">
        <v>340</v>
      </c>
      <c r="B262" s="3" t="s">
        <v>1613</v>
      </c>
      <c r="C262" s="3" t="s">
        <v>1614</v>
      </c>
    </row>
    <row r="263" spans="1:3" ht="15.75" customHeight="1" x14ac:dyDescent="0.2">
      <c r="A263" s="3" t="s">
        <v>243</v>
      </c>
      <c r="B263" s="3" t="s">
        <v>1615</v>
      </c>
      <c r="C263" s="3" t="s">
        <v>1616</v>
      </c>
    </row>
    <row r="264" spans="1:3" ht="15.75" customHeight="1" x14ac:dyDescent="0.2">
      <c r="A264" s="3" t="s">
        <v>247</v>
      </c>
      <c r="B264" s="3" t="s">
        <v>1617</v>
      </c>
      <c r="C264" s="3" t="s">
        <v>1618</v>
      </c>
    </row>
    <row r="265" spans="1:3" ht="15.75" customHeight="1" x14ac:dyDescent="0.2">
      <c r="A265" s="3" t="s">
        <v>216</v>
      </c>
      <c r="B265" s="3" t="s">
        <v>1619</v>
      </c>
      <c r="C265" s="3" t="s">
        <v>1620</v>
      </c>
    </row>
    <row r="266" spans="1:3" ht="15.75" customHeight="1" x14ac:dyDescent="0.2">
      <c r="A266" s="3" t="s">
        <v>258</v>
      </c>
      <c r="B266" s="3" t="s">
        <v>1621</v>
      </c>
      <c r="C266" s="3" t="s">
        <v>1622</v>
      </c>
    </row>
    <row r="267" spans="1:3" ht="15.75" customHeight="1" x14ac:dyDescent="0.2">
      <c r="A267" s="3" t="s">
        <v>158</v>
      </c>
      <c r="B267" s="3" t="s">
        <v>1623</v>
      </c>
      <c r="C267" s="3" t="s">
        <v>1624</v>
      </c>
    </row>
    <row r="268" spans="1:3" ht="15.75" customHeight="1" x14ac:dyDescent="0.2">
      <c r="A268" s="3" t="s">
        <v>801</v>
      </c>
      <c r="B268" s="3" t="s">
        <v>1625</v>
      </c>
      <c r="C268" s="3" t="s">
        <v>1626</v>
      </c>
    </row>
    <row r="269" spans="1:3" ht="15.75" customHeight="1" x14ac:dyDescent="0.2">
      <c r="A269" s="3" t="s">
        <v>809</v>
      </c>
      <c r="B269" s="3" t="s">
        <v>1627</v>
      </c>
      <c r="C269" s="3" t="s">
        <v>1628</v>
      </c>
    </row>
    <row r="270" spans="1:3" ht="15.75" customHeight="1" x14ac:dyDescent="0.2">
      <c r="A270" s="3" t="s">
        <v>826</v>
      </c>
      <c r="B270" s="3" t="s">
        <v>1629</v>
      </c>
      <c r="C270" s="3" t="s">
        <v>1630</v>
      </c>
    </row>
    <row r="271" spans="1:3" ht="15.75" customHeight="1" x14ac:dyDescent="0.2">
      <c r="A271" s="3" t="s">
        <v>785</v>
      </c>
      <c r="B271" s="3" t="s">
        <v>1631</v>
      </c>
      <c r="C271" s="3" t="s">
        <v>1632</v>
      </c>
    </row>
    <row r="272" spans="1:3" ht="15.75" customHeight="1" x14ac:dyDescent="0.2">
      <c r="A272" s="3" t="s">
        <v>721</v>
      </c>
      <c r="B272" s="3" t="s">
        <v>1633</v>
      </c>
      <c r="C272" s="3" t="s">
        <v>1634</v>
      </c>
    </row>
    <row r="273" spans="1:3" ht="15.75" customHeight="1" x14ac:dyDescent="0.2">
      <c r="A273" s="3" t="s">
        <v>698</v>
      </c>
      <c r="B273" s="3" t="s">
        <v>1635</v>
      </c>
      <c r="C273" s="3" t="s">
        <v>1636</v>
      </c>
    </row>
    <row r="274" spans="1:3" ht="15.75" customHeight="1" x14ac:dyDescent="0.2">
      <c r="A274" s="3" t="s">
        <v>711</v>
      </c>
      <c r="B274" s="3" t="s">
        <v>1637</v>
      </c>
      <c r="C274" s="3" t="s">
        <v>1638</v>
      </c>
    </row>
    <row r="275" spans="1:3" ht="15.75" customHeight="1" x14ac:dyDescent="0.2">
      <c r="A275" s="3" t="s">
        <v>418</v>
      </c>
      <c r="B275" s="3" t="s">
        <v>1639</v>
      </c>
      <c r="C275" s="3" t="s">
        <v>1640</v>
      </c>
    </row>
    <row r="276" spans="1:3" ht="15.75" customHeight="1" x14ac:dyDescent="0.2">
      <c r="A276" s="3" t="s">
        <v>427</v>
      </c>
      <c r="B276" s="3" t="s">
        <v>1641</v>
      </c>
      <c r="C276" s="3" t="s">
        <v>1642</v>
      </c>
    </row>
    <row r="277" spans="1:3" ht="15.75" customHeight="1" x14ac:dyDescent="0.2">
      <c r="A277" s="3" t="s">
        <v>439</v>
      </c>
      <c r="B277" s="3" t="s">
        <v>1643</v>
      </c>
      <c r="C277" s="3" t="s">
        <v>1644</v>
      </c>
    </row>
    <row r="278" spans="1:3" ht="15.75" customHeight="1" x14ac:dyDescent="0.2">
      <c r="A278" s="3" t="s">
        <v>493</v>
      </c>
      <c r="B278" s="3" t="s">
        <v>1645</v>
      </c>
      <c r="C278" s="3" t="s">
        <v>1646</v>
      </c>
    </row>
    <row r="279" spans="1:3" ht="15.75" customHeight="1" x14ac:dyDescent="0.2">
      <c r="A279" s="3" t="s">
        <v>471</v>
      </c>
      <c r="B279" s="3" t="s">
        <v>1647</v>
      </c>
      <c r="C279" s="3" t="s">
        <v>1648</v>
      </c>
    </row>
    <row r="280" spans="1:3" ht="15.75" customHeight="1" x14ac:dyDescent="0.2">
      <c r="A280" s="3" t="s">
        <v>527</v>
      </c>
      <c r="B280" s="3" t="s">
        <v>1649</v>
      </c>
      <c r="C280" s="3" t="s">
        <v>1650</v>
      </c>
    </row>
    <row r="281" spans="1:3" ht="15.75" customHeight="1" x14ac:dyDescent="0.2">
      <c r="A281" s="3" t="s">
        <v>523</v>
      </c>
      <c r="B281" s="3" t="s">
        <v>1651</v>
      </c>
      <c r="C281" s="3" t="s">
        <v>1652</v>
      </c>
    </row>
    <row r="282" spans="1:3" ht="15.75" customHeight="1" x14ac:dyDescent="0.2">
      <c r="A282" s="3" t="s">
        <v>997</v>
      </c>
      <c r="B282" s="3" t="s">
        <v>1653</v>
      </c>
      <c r="C282" s="3" t="s">
        <v>1654</v>
      </c>
    </row>
    <row r="283" spans="1:3" ht="15.75" customHeight="1" x14ac:dyDescent="0.2">
      <c r="A283" s="3" t="s">
        <v>988</v>
      </c>
      <c r="B283" s="3" t="s">
        <v>1655</v>
      </c>
      <c r="C283" s="3" t="s">
        <v>1656</v>
      </c>
    </row>
    <row r="284" spans="1:3" ht="15.75" customHeight="1" x14ac:dyDescent="0.2">
      <c r="A284" s="3" t="s">
        <v>508</v>
      </c>
      <c r="B284" s="3" t="s">
        <v>1657</v>
      </c>
      <c r="C284" s="3" t="s">
        <v>1658</v>
      </c>
    </row>
    <row r="285" spans="1:3" ht="15.75" customHeight="1" x14ac:dyDescent="0.2">
      <c r="A285" s="3" t="s">
        <v>800</v>
      </c>
      <c r="B285" s="3" t="s">
        <v>1659</v>
      </c>
      <c r="C285" s="3" t="s">
        <v>1660</v>
      </c>
    </row>
    <row r="286" spans="1:3" ht="15.75" customHeight="1" x14ac:dyDescent="0.2">
      <c r="A286" s="3" t="s">
        <v>571</v>
      </c>
      <c r="B286" s="3" t="s">
        <v>1661</v>
      </c>
      <c r="C286" s="3" t="s">
        <v>1662</v>
      </c>
    </row>
    <row r="287" spans="1:3" ht="15.75" customHeight="1" x14ac:dyDescent="0.2">
      <c r="A287" s="3" t="s">
        <v>592</v>
      </c>
      <c r="B287" s="3" t="s">
        <v>1663</v>
      </c>
      <c r="C287" s="3" t="s">
        <v>1664</v>
      </c>
    </row>
    <row r="288" spans="1:3" ht="15.75" customHeight="1" x14ac:dyDescent="0.2">
      <c r="A288" s="3" t="s">
        <v>629</v>
      </c>
      <c r="B288" s="3" t="s">
        <v>1665</v>
      </c>
      <c r="C288" s="3" t="s">
        <v>1666</v>
      </c>
    </row>
    <row r="289" spans="1:3" ht="15.75" customHeight="1" x14ac:dyDescent="0.2">
      <c r="A289" s="3" t="s">
        <v>638</v>
      </c>
      <c r="B289" s="3" t="s">
        <v>1667</v>
      </c>
      <c r="C289" s="3" t="s">
        <v>1668</v>
      </c>
    </row>
    <row r="290" spans="1:3" ht="15.75" customHeight="1" x14ac:dyDescent="0.2">
      <c r="A290" s="3" t="s">
        <v>626</v>
      </c>
      <c r="B290" s="3" t="s">
        <v>1669</v>
      </c>
      <c r="C290" s="3" t="s">
        <v>1670</v>
      </c>
    </row>
    <row r="291" spans="1:3" ht="15.75" customHeight="1" x14ac:dyDescent="0.2">
      <c r="A291" s="3" t="s">
        <v>627</v>
      </c>
      <c r="B291" s="3" t="s">
        <v>1671</v>
      </c>
      <c r="C291" s="3" t="s">
        <v>1670</v>
      </c>
    </row>
    <row r="292" spans="1:3" ht="15.75" customHeight="1" x14ac:dyDescent="0.2">
      <c r="A292" s="3" t="s">
        <v>625</v>
      </c>
      <c r="B292" s="3" t="s">
        <v>1672</v>
      </c>
      <c r="C292" s="3" t="s">
        <v>1670</v>
      </c>
    </row>
    <row r="293" spans="1:3" ht="15.75" customHeight="1" x14ac:dyDescent="0.2">
      <c r="A293" s="3" t="s">
        <v>624</v>
      </c>
      <c r="B293" s="3" t="s">
        <v>1673</v>
      </c>
      <c r="C293" s="3" t="s">
        <v>1670</v>
      </c>
    </row>
    <row r="294" spans="1:3" ht="15.75" customHeight="1" x14ac:dyDescent="0.2">
      <c r="A294" s="3" t="s">
        <v>623</v>
      </c>
      <c r="B294" s="3" t="s">
        <v>1674</v>
      </c>
      <c r="C294" s="3" t="s">
        <v>1670</v>
      </c>
    </row>
    <row r="295" spans="1:3" ht="15.75" customHeight="1" x14ac:dyDescent="0.2">
      <c r="A295" s="3" t="s">
        <v>622</v>
      </c>
      <c r="B295" s="3" t="s">
        <v>1675</v>
      </c>
      <c r="C295" s="3" t="s">
        <v>1670</v>
      </c>
    </row>
    <row r="296" spans="1:3" ht="15.75" customHeight="1" x14ac:dyDescent="0.2">
      <c r="A296" s="3" t="s">
        <v>621</v>
      </c>
      <c r="B296" s="3" t="s">
        <v>1676</v>
      </c>
      <c r="C296" s="3" t="s">
        <v>1670</v>
      </c>
    </row>
    <row r="297" spans="1:3" ht="15.75" customHeight="1" x14ac:dyDescent="0.2">
      <c r="A297" s="3" t="s">
        <v>620</v>
      </c>
      <c r="B297" s="3" t="s">
        <v>1677</v>
      </c>
      <c r="C297" s="3" t="s">
        <v>1670</v>
      </c>
    </row>
    <row r="298" spans="1:3" ht="15.75" customHeight="1" x14ac:dyDescent="0.2">
      <c r="A298" s="3" t="s">
        <v>619</v>
      </c>
      <c r="B298" s="3" t="s">
        <v>1678</v>
      </c>
      <c r="C298" s="3" t="s">
        <v>1670</v>
      </c>
    </row>
    <row r="299" spans="1:3" ht="15.75" customHeight="1" x14ac:dyDescent="0.2">
      <c r="A299" s="3" t="s">
        <v>676</v>
      </c>
      <c r="B299" s="3" t="s">
        <v>1679</v>
      </c>
      <c r="C299" s="3" t="s">
        <v>1680</v>
      </c>
    </row>
    <row r="300" spans="1:3" ht="15.75" customHeight="1" x14ac:dyDescent="0.2">
      <c r="A300" s="3" t="s">
        <v>668</v>
      </c>
      <c r="B300" s="3" t="s">
        <v>1681</v>
      </c>
      <c r="C300" s="3" t="s">
        <v>1682</v>
      </c>
    </row>
    <row r="301" spans="1:3" ht="15.75" customHeight="1" x14ac:dyDescent="0.2">
      <c r="A301" s="3" t="s">
        <v>647</v>
      </c>
      <c r="B301" s="3" t="s">
        <v>1683</v>
      </c>
      <c r="C301" s="3" t="s">
        <v>1684</v>
      </c>
    </row>
    <row r="302" spans="1:3" ht="15.75" customHeight="1" x14ac:dyDescent="0.2">
      <c r="A302" s="3" t="s">
        <v>659</v>
      </c>
      <c r="B302" s="3" t="s">
        <v>1685</v>
      </c>
      <c r="C302" s="3" t="s">
        <v>1686</v>
      </c>
    </row>
    <row r="303" spans="1:3" ht="15.75" customHeight="1" x14ac:dyDescent="0.2">
      <c r="A303" s="3" t="s">
        <v>694</v>
      </c>
      <c r="B303" s="3" t="s">
        <v>1687</v>
      </c>
      <c r="C303" s="3" t="s">
        <v>1688</v>
      </c>
    </row>
    <row r="304" spans="1:3" ht="15.75" customHeight="1" x14ac:dyDescent="0.2">
      <c r="A304" s="3" t="s">
        <v>693</v>
      </c>
      <c r="B304" s="3" t="s">
        <v>1689</v>
      </c>
      <c r="C304" s="3" t="s">
        <v>1688</v>
      </c>
    </row>
    <row r="305" spans="1:3" ht="15.75" customHeight="1" x14ac:dyDescent="0.2">
      <c r="A305" s="3" t="s">
        <v>695</v>
      </c>
      <c r="B305" s="3" t="s">
        <v>1690</v>
      </c>
      <c r="C305" s="3" t="s">
        <v>1691</v>
      </c>
    </row>
    <row r="306" spans="1:3" ht="15.75" customHeight="1" x14ac:dyDescent="0.2">
      <c r="A306" s="3" t="s">
        <v>588</v>
      </c>
      <c r="B306" s="3" t="s">
        <v>1692</v>
      </c>
      <c r="C306" s="3" t="s">
        <v>1693</v>
      </c>
    </row>
    <row r="307" spans="1:3" ht="15.75" customHeight="1" x14ac:dyDescent="0.2">
      <c r="A307" s="3" t="s">
        <v>578</v>
      </c>
      <c r="B307" s="3" t="s">
        <v>1694</v>
      </c>
      <c r="C307" s="3" t="s">
        <v>1695</v>
      </c>
    </row>
    <row r="308" spans="1:3" ht="15.75" customHeight="1" x14ac:dyDescent="0.2">
      <c r="A308" s="3" t="s">
        <v>762</v>
      </c>
      <c r="B308" s="3" t="s">
        <v>1696</v>
      </c>
      <c r="C308" s="3" t="s">
        <v>1697</v>
      </c>
    </row>
    <row r="309" spans="1:3" ht="15.75" customHeight="1" x14ac:dyDescent="0.2">
      <c r="A309" s="3" t="s">
        <v>775</v>
      </c>
      <c r="B309" s="3" t="s">
        <v>1698</v>
      </c>
      <c r="C309" s="3" t="s">
        <v>1699</v>
      </c>
    </row>
    <row r="310" spans="1:3" ht="15.75" customHeight="1" x14ac:dyDescent="0.2">
      <c r="A310" s="3" t="s">
        <v>767</v>
      </c>
      <c r="B310" s="3" t="s">
        <v>1700</v>
      </c>
      <c r="C310" s="3" t="s">
        <v>1701</v>
      </c>
    </row>
    <row r="311" spans="1:3" ht="15.75" customHeight="1" x14ac:dyDescent="0.2">
      <c r="A311" s="3" t="s">
        <v>750</v>
      </c>
      <c r="B311" s="3" t="s">
        <v>1702</v>
      </c>
      <c r="C311" s="3" t="s">
        <v>1703</v>
      </c>
    </row>
    <row r="312" spans="1:3" ht="15.75" customHeight="1" x14ac:dyDescent="0.2">
      <c r="A312" s="3" t="s">
        <v>906</v>
      </c>
      <c r="B312" s="3" t="s">
        <v>1704</v>
      </c>
      <c r="C312" s="3" t="s">
        <v>1705</v>
      </c>
    </row>
    <row r="313" spans="1:3" ht="15.75" customHeight="1" x14ac:dyDescent="0.2">
      <c r="A313" s="3" t="s">
        <v>853</v>
      </c>
      <c r="B313" s="3" t="s">
        <v>1706</v>
      </c>
      <c r="C313" s="3" t="s">
        <v>1707</v>
      </c>
    </row>
    <row r="314" spans="1:3" ht="15.75" customHeight="1" x14ac:dyDescent="0.2">
      <c r="A314" s="3" t="s">
        <v>894</v>
      </c>
      <c r="B314" s="3" t="s">
        <v>1708</v>
      </c>
      <c r="C314" s="3" t="s">
        <v>1709</v>
      </c>
    </row>
    <row r="315" spans="1:3" ht="15.75" customHeight="1" x14ac:dyDescent="0.2">
      <c r="A315" s="3" t="s">
        <v>905</v>
      </c>
      <c r="B315" s="3" t="s">
        <v>1710</v>
      </c>
      <c r="C315" s="3" t="s">
        <v>1711</v>
      </c>
    </row>
    <row r="316" spans="1:3" ht="15.75" customHeight="1" x14ac:dyDescent="0.2">
      <c r="A316" s="3" t="s">
        <v>900</v>
      </c>
      <c r="B316" s="3" t="s">
        <v>1712</v>
      </c>
      <c r="C316" s="3" t="s">
        <v>1713</v>
      </c>
    </row>
    <row r="317" spans="1:3" ht="15.75" customHeight="1" x14ac:dyDescent="0.2">
      <c r="A317" s="3" t="s">
        <v>942</v>
      </c>
      <c r="B317" s="3" t="s">
        <v>1714</v>
      </c>
      <c r="C317" s="3" t="s">
        <v>1715</v>
      </c>
    </row>
    <row r="318" spans="1:3" ht="15.75" customHeight="1" x14ac:dyDescent="0.2">
      <c r="A318" s="3" t="s">
        <v>915</v>
      </c>
      <c r="B318" s="3" t="s">
        <v>1716</v>
      </c>
      <c r="C318" s="3" t="s">
        <v>1717</v>
      </c>
    </row>
    <row r="319" spans="1:3" ht="15.75" customHeight="1" x14ac:dyDescent="0.2">
      <c r="A319" s="3" t="s">
        <v>890</v>
      </c>
      <c r="B319" s="3" t="s">
        <v>1718</v>
      </c>
      <c r="C319" s="3" t="s">
        <v>1719</v>
      </c>
    </row>
    <row r="320" spans="1:3" ht="15.75" customHeight="1" x14ac:dyDescent="0.2">
      <c r="A320" s="3" t="s">
        <v>831</v>
      </c>
      <c r="B320" s="3" t="s">
        <v>1720</v>
      </c>
      <c r="C320" s="3" t="s">
        <v>1721</v>
      </c>
    </row>
    <row r="321" spans="1:3" ht="15.75" customHeight="1" x14ac:dyDescent="0.2">
      <c r="A321" s="3" t="s">
        <v>929</v>
      </c>
      <c r="B321" s="3" t="s">
        <v>1722</v>
      </c>
      <c r="C321" s="3" t="s">
        <v>1723</v>
      </c>
    </row>
    <row r="322" spans="1:3" ht="15.75" customHeight="1" x14ac:dyDescent="0.2">
      <c r="A322" s="3" t="s">
        <v>753</v>
      </c>
      <c r="B322" s="3" t="s">
        <v>1724</v>
      </c>
      <c r="C322" s="3" t="s">
        <v>1725</v>
      </c>
    </row>
    <row r="323" spans="1:3" ht="15.75" customHeight="1" x14ac:dyDescent="0.2">
      <c r="A323" s="3" t="s">
        <v>935</v>
      </c>
      <c r="B323" s="3" t="s">
        <v>1726</v>
      </c>
      <c r="C323" s="3" t="s">
        <v>1727</v>
      </c>
    </row>
    <row r="324" spans="1:3" ht="15.75" customHeight="1" x14ac:dyDescent="0.2">
      <c r="A324" s="3" t="s">
        <v>952</v>
      </c>
      <c r="B324" s="3" t="s">
        <v>1728</v>
      </c>
      <c r="C324" s="3" t="s">
        <v>1729</v>
      </c>
    </row>
    <row r="325" spans="1:3" ht="15.75" customHeight="1" x14ac:dyDescent="0.2">
      <c r="A325" s="3" t="s">
        <v>977</v>
      </c>
      <c r="B325" s="3" t="s">
        <v>1730</v>
      </c>
      <c r="C325" s="3" t="s">
        <v>1731</v>
      </c>
    </row>
    <row r="326" spans="1:3" ht="15.75" customHeight="1" x14ac:dyDescent="0.2">
      <c r="A326" s="3" t="s">
        <v>407</v>
      </c>
      <c r="B326" s="3" t="s">
        <v>1732</v>
      </c>
      <c r="C326" s="3" t="s">
        <v>1733</v>
      </c>
    </row>
    <row r="327" spans="1:3" ht="15.75" customHeight="1" x14ac:dyDescent="0.2">
      <c r="A327" s="3" t="s">
        <v>390</v>
      </c>
      <c r="B327" s="3" t="s">
        <v>1734</v>
      </c>
      <c r="C327" s="3" t="s">
        <v>1735</v>
      </c>
    </row>
    <row r="328" spans="1:3" ht="15.75" customHeight="1" x14ac:dyDescent="0.2">
      <c r="A328" s="3" t="s">
        <v>400</v>
      </c>
      <c r="B328" s="3" t="s">
        <v>1736</v>
      </c>
      <c r="C328" s="3" t="s">
        <v>1737</v>
      </c>
    </row>
    <row r="329" spans="1:3" ht="15.75" customHeight="1" x14ac:dyDescent="0.2">
      <c r="A329" s="3" t="s">
        <v>1054</v>
      </c>
      <c r="B329" s="3" t="s">
        <v>1738</v>
      </c>
      <c r="C329" s="3" t="s">
        <v>1739</v>
      </c>
    </row>
    <row r="330" spans="1:3" ht="15.75" customHeight="1" x14ac:dyDescent="0.2">
      <c r="A330" s="3" t="s">
        <v>1017</v>
      </c>
      <c r="B330" s="3" t="s">
        <v>1740</v>
      </c>
      <c r="C330" s="3" t="s">
        <v>1741</v>
      </c>
    </row>
    <row r="331" spans="1:3" ht="15.75" customHeight="1" x14ac:dyDescent="0.2">
      <c r="A331" s="3" t="s">
        <v>1046</v>
      </c>
      <c r="B331" s="3" t="s">
        <v>1742</v>
      </c>
      <c r="C331" s="3" t="s">
        <v>1743</v>
      </c>
    </row>
    <row r="332" spans="1:3" ht="15.75" customHeight="1" x14ac:dyDescent="0.2">
      <c r="A332" s="3" t="s">
        <v>1037</v>
      </c>
      <c r="B332" s="3" t="s">
        <v>1744</v>
      </c>
      <c r="C332" s="3" t="s">
        <v>1745</v>
      </c>
    </row>
    <row r="333" spans="1:3" ht="15.75" customHeight="1" x14ac:dyDescent="0.2">
      <c r="A333" s="3" t="s">
        <v>734</v>
      </c>
      <c r="B333" s="3" t="s">
        <v>1746</v>
      </c>
      <c r="C333" s="3" t="s">
        <v>1747</v>
      </c>
    </row>
    <row r="334" spans="1:3" ht="15.75" customHeight="1" x14ac:dyDescent="0.2">
      <c r="A334" s="3" t="s">
        <v>465</v>
      </c>
      <c r="B334" s="3" t="s">
        <v>1748</v>
      </c>
      <c r="C334" s="3" t="s">
        <v>1749</v>
      </c>
    </row>
    <row r="335" spans="1:3" ht="15.75" customHeight="1" x14ac:dyDescent="0.2">
      <c r="A335" s="3" t="s">
        <v>725</v>
      </c>
      <c r="B335" s="3" t="s">
        <v>1750</v>
      </c>
      <c r="C335" s="3" t="s">
        <v>1751</v>
      </c>
    </row>
    <row r="336" spans="1:3" ht="15.75" customHeight="1" x14ac:dyDescent="0.2">
      <c r="A336" s="3" t="s">
        <v>480</v>
      </c>
      <c r="B336" s="3" t="s">
        <v>1752</v>
      </c>
      <c r="C336" s="3" t="s">
        <v>1753</v>
      </c>
    </row>
    <row r="337" spans="1:3" ht="15.75" customHeight="1" x14ac:dyDescent="0.2">
      <c r="A337" s="3" t="s">
        <v>1060</v>
      </c>
      <c r="B337" s="3" t="s">
        <v>1754</v>
      </c>
      <c r="C337" s="3" t="s">
        <v>1755</v>
      </c>
    </row>
    <row r="338" spans="1:3" ht="15.75" customHeight="1" x14ac:dyDescent="0.2">
      <c r="A338" s="3" t="s">
        <v>704</v>
      </c>
      <c r="B338" s="3" t="s">
        <v>1756</v>
      </c>
      <c r="C338" s="3" t="s">
        <v>1757</v>
      </c>
    </row>
    <row r="339" spans="1:3" ht="15.75" customHeight="1" x14ac:dyDescent="0.2">
      <c r="A339" s="3" t="s">
        <v>590</v>
      </c>
      <c r="B339" s="3" t="s">
        <v>1758</v>
      </c>
      <c r="C339" s="3" t="s">
        <v>1759</v>
      </c>
    </row>
    <row r="340" spans="1:3" ht="15.75" customHeight="1" x14ac:dyDescent="0.2">
      <c r="A340" s="3" t="s">
        <v>827</v>
      </c>
      <c r="B340" s="3" t="s">
        <v>1760</v>
      </c>
      <c r="C340" s="3" t="s">
        <v>1761</v>
      </c>
    </row>
    <row r="341" spans="1:3" ht="15.75" customHeight="1" x14ac:dyDescent="0.2">
      <c r="A341" s="3" t="s">
        <v>707</v>
      </c>
      <c r="B341" s="3" t="s">
        <v>1762</v>
      </c>
      <c r="C341" s="3" t="s">
        <v>1763</v>
      </c>
    </row>
    <row r="342" spans="1:3" ht="15.75" customHeight="1" x14ac:dyDescent="0.2">
      <c r="A342" s="3" t="s">
        <v>817</v>
      </c>
      <c r="B342" s="3" t="s">
        <v>1764</v>
      </c>
      <c r="C342" s="3" t="s">
        <v>1765</v>
      </c>
    </row>
    <row r="343" spans="1:3" ht="15.75" customHeight="1" x14ac:dyDescent="0.2">
      <c r="A343" s="3" t="s">
        <v>433</v>
      </c>
      <c r="B343" s="3" t="s">
        <v>1766</v>
      </c>
      <c r="C343" s="3" t="s">
        <v>1767</v>
      </c>
    </row>
    <row r="344" spans="1:3" ht="15.75" customHeight="1" x14ac:dyDescent="0.2">
      <c r="A344" s="3" t="s">
        <v>240</v>
      </c>
      <c r="B344" s="3" t="s">
        <v>1768</v>
      </c>
      <c r="C344" s="3" t="s">
        <v>1769</v>
      </c>
    </row>
    <row r="345" spans="1:3" ht="15.75" customHeight="1" x14ac:dyDescent="0.2">
      <c r="A345" s="3" t="s">
        <v>998</v>
      </c>
      <c r="B345" s="3" t="s">
        <v>1770</v>
      </c>
      <c r="C345" s="3" t="s">
        <v>1771</v>
      </c>
    </row>
    <row r="346" spans="1:3" ht="15.75" customHeight="1" x14ac:dyDescent="0.2">
      <c r="A346" s="3" t="s">
        <v>883</v>
      </c>
      <c r="B346" s="3" t="s">
        <v>1772</v>
      </c>
      <c r="C346" s="3" t="s">
        <v>1773</v>
      </c>
    </row>
    <row r="347" spans="1:3" ht="15.75" customHeight="1" x14ac:dyDescent="0.2">
      <c r="A347" s="3" t="s">
        <v>244</v>
      </c>
      <c r="B347" s="3" t="s">
        <v>1774</v>
      </c>
      <c r="C347" s="3" t="s">
        <v>1775</v>
      </c>
    </row>
    <row r="348" spans="1:3" ht="15.75" customHeight="1" x14ac:dyDescent="0.2">
      <c r="A348" s="3" t="s">
        <v>536</v>
      </c>
      <c r="B348" s="3" t="s">
        <v>1776</v>
      </c>
      <c r="C348" s="3" t="s">
        <v>1777</v>
      </c>
    </row>
    <row r="349" spans="1:3" ht="15.75" customHeight="1" x14ac:dyDescent="0.2">
      <c r="A349" s="3" t="s">
        <v>530</v>
      </c>
      <c r="B349" s="3" t="s">
        <v>1778</v>
      </c>
      <c r="C349" s="3" t="s">
        <v>1779</v>
      </c>
    </row>
    <row r="350" spans="1:3" ht="15.75" customHeight="1" x14ac:dyDescent="0.2">
      <c r="A350" s="3" t="s">
        <v>561</v>
      </c>
      <c r="B350" s="3" t="s">
        <v>1780</v>
      </c>
      <c r="C350" s="3" t="s">
        <v>1781</v>
      </c>
    </row>
    <row r="351" spans="1:3" ht="15.75" customHeight="1" x14ac:dyDescent="0.2">
      <c r="A351" s="3" t="s">
        <v>1077</v>
      </c>
      <c r="B351" s="3" t="s">
        <v>1782</v>
      </c>
      <c r="C351" s="3" t="s">
        <v>1783</v>
      </c>
    </row>
    <row r="352" spans="1:3" ht="15.75" customHeight="1" x14ac:dyDescent="0.2">
      <c r="A352" s="3" t="s">
        <v>874</v>
      </c>
      <c r="B352" s="3" t="s">
        <v>1784</v>
      </c>
      <c r="C352" s="3" t="s">
        <v>1785</v>
      </c>
    </row>
    <row r="353" spans="1:3" ht="15.75" customHeight="1" x14ac:dyDescent="0.2">
      <c r="A353" s="3" t="s">
        <v>437</v>
      </c>
      <c r="B353" s="3" t="s">
        <v>1786</v>
      </c>
      <c r="C353" s="3" t="s">
        <v>1787</v>
      </c>
    </row>
    <row r="354" spans="1:3" ht="15.75" customHeight="1" x14ac:dyDescent="0.2">
      <c r="A354" s="3" t="s">
        <v>435</v>
      </c>
      <c r="B354" s="3" t="s">
        <v>1788</v>
      </c>
      <c r="C354" s="3" t="s">
        <v>1789</v>
      </c>
    </row>
    <row r="355" spans="1:3" ht="15.75" customHeight="1" x14ac:dyDescent="0.2">
      <c r="A355" s="3" t="s">
        <v>1002</v>
      </c>
      <c r="B355" s="3" t="s">
        <v>1790</v>
      </c>
      <c r="C355" s="3" t="s">
        <v>1791</v>
      </c>
    </row>
    <row r="356" spans="1:3" ht="15.75" customHeight="1" x14ac:dyDescent="0.2">
      <c r="A356" s="3" t="s">
        <v>285</v>
      </c>
      <c r="B356" s="3" t="s">
        <v>1792</v>
      </c>
      <c r="C356" s="3" t="s">
        <v>1793</v>
      </c>
    </row>
    <row r="357" spans="1:3" ht="15.75" customHeight="1" x14ac:dyDescent="0.2">
      <c r="A357" s="3" t="s">
        <v>1074</v>
      </c>
      <c r="B357" s="3" t="s">
        <v>1794</v>
      </c>
      <c r="C357" s="3" t="s">
        <v>1795</v>
      </c>
    </row>
    <row r="358" spans="1:3" ht="15.75" customHeight="1" x14ac:dyDescent="0.2">
      <c r="A358" s="3" t="s">
        <v>397</v>
      </c>
      <c r="B358" s="3" t="s">
        <v>1796</v>
      </c>
      <c r="C358" s="3" t="s">
        <v>1797</v>
      </c>
    </row>
    <row r="359" spans="1:3" ht="15.75" customHeight="1" x14ac:dyDescent="0.2">
      <c r="A359" s="3" t="s">
        <v>1033</v>
      </c>
      <c r="B359" s="3" t="s">
        <v>1798</v>
      </c>
      <c r="C359" s="3" t="s">
        <v>1799</v>
      </c>
    </row>
    <row r="360" spans="1:3" ht="15.75" customHeight="1" x14ac:dyDescent="0.2">
      <c r="A360" s="3" t="s">
        <v>422</v>
      </c>
      <c r="B360" s="3" t="s">
        <v>1800</v>
      </c>
      <c r="C360" s="3" t="s">
        <v>1801</v>
      </c>
    </row>
    <row r="361" spans="1:3" ht="15.75" customHeight="1" x14ac:dyDescent="0.2">
      <c r="A361" s="3" t="s">
        <v>612</v>
      </c>
      <c r="B361" s="3" t="s">
        <v>1802</v>
      </c>
      <c r="C361" s="3" t="s">
        <v>1803</v>
      </c>
    </row>
    <row r="362" spans="1:3" ht="15.75" customHeight="1" x14ac:dyDescent="0.2">
      <c r="A362" s="3" t="s">
        <v>660</v>
      </c>
      <c r="B362" s="3" t="s">
        <v>1804</v>
      </c>
      <c r="C362" s="3" t="s">
        <v>1805</v>
      </c>
    </row>
    <row r="363" spans="1:3" ht="15.75" customHeight="1" x14ac:dyDescent="0.2">
      <c r="A363" s="3" t="s">
        <v>1076</v>
      </c>
      <c r="B363" s="3" t="s">
        <v>1806</v>
      </c>
      <c r="C363" s="3" t="s">
        <v>1807</v>
      </c>
    </row>
    <row r="364" spans="1:3" ht="15.75" customHeight="1" x14ac:dyDescent="0.2">
      <c r="A364" s="3" t="s">
        <v>832</v>
      </c>
      <c r="B364" s="3" t="s">
        <v>1808</v>
      </c>
      <c r="C364" s="3" t="s">
        <v>1809</v>
      </c>
    </row>
    <row r="365" spans="1:3" ht="15.75" customHeight="1" x14ac:dyDescent="0.2">
      <c r="A365" s="3" t="s">
        <v>684</v>
      </c>
      <c r="B365" s="3" t="s">
        <v>1810</v>
      </c>
      <c r="C365" s="3" t="s">
        <v>1811</v>
      </c>
    </row>
    <row r="366" spans="1:3" ht="15.75" customHeight="1" x14ac:dyDescent="0.2">
      <c r="A366" s="3" t="s">
        <v>1040</v>
      </c>
      <c r="B366" s="3" t="s">
        <v>1812</v>
      </c>
      <c r="C366" s="3" t="s">
        <v>1813</v>
      </c>
    </row>
    <row r="367" spans="1:3" ht="15.75" customHeight="1" x14ac:dyDescent="0.2">
      <c r="A367" s="3" t="s">
        <v>264</v>
      </c>
      <c r="B367" s="3" t="s">
        <v>1814</v>
      </c>
      <c r="C367" s="3" t="s">
        <v>1815</v>
      </c>
    </row>
    <row r="368" spans="1:3" ht="15.75" customHeight="1" x14ac:dyDescent="0.2">
      <c r="A368" s="3" t="s">
        <v>1029</v>
      </c>
      <c r="B368" s="3" t="s">
        <v>1816</v>
      </c>
      <c r="C368" s="3" t="s">
        <v>1817</v>
      </c>
    </row>
    <row r="369" spans="1:3" ht="15.75" customHeight="1" x14ac:dyDescent="0.2">
      <c r="A369" s="3" t="s">
        <v>1061</v>
      </c>
      <c r="B369" s="3" t="s">
        <v>1818</v>
      </c>
      <c r="C369" s="3" t="s">
        <v>1819</v>
      </c>
    </row>
    <row r="370" spans="1:3" ht="15.75" customHeight="1" x14ac:dyDescent="0.2">
      <c r="A370" s="3" t="s">
        <v>548</v>
      </c>
      <c r="B370" s="3" t="s">
        <v>1820</v>
      </c>
      <c r="C370" s="3" t="s">
        <v>1821</v>
      </c>
    </row>
    <row r="371" spans="1:3" ht="15.75" customHeight="1" x14ac:dyDescent="0.2">
      <c r="A371" s="3" t="s">
        <v>805</v>
      </c>
      <c r="B371" s="3" t="s">
        <v>1822</v>
      </c>
      <c r="C371" s="3" t="s">
        <v>1823</v>
      </c>
    </row>
    <row r="372" spans="1:3" ht="15.75" customHeight="1" x14ac:dyDescent="0.2">
      <c r="A372" s="3" t="s">
        <v>712</v>
      </c>
      <c r="B372" s="3" t="s">
        <v>1824</v>
      </c>
      <c r="C372" s="3" t="s">
        <v>1825</v>
      </c>
    </row>
    <row r="373" spans="1:3" ht="15.75" customHeight="1" x14ac:dyDescent="0.2">
      <c r="A373" s="3" t="s">
        <v>859</v>
      </c>
      <c r="B373" s="3" t="s">
        <v>1826</v>
      </c>
      <c r="C373" s="3" t="s">
        <v>1827</v>
      </c>
    </row>
    <row r="374" spans="1:3" ht="15.75" customHeight="1" x14ac:dyDescent="0.2">
      <c r="A374" s="3" t="s">
        <v>774</v>
      </c>
      <c r="B374" s="3" t="s">
        <v>1828</v>
      </c>
      <c r="C374" s="3" t="s">
        <v>1829</v>
      </c>
    </row>
    <row r="375" spans="1:3" ht="15.75" customHeight="1" x14ac:dyDescent="0.2">
      <c r="A375" s="3" t="s">
        <v>319</v>
      </c>
      <c r="B375" s="3" t="s">
        <v>1830</v>
      </c>
      <c r="C375" s="3" t="s">
        <v>1831</v>
      </c>
    </row>
    <row r="376" spans="1:3" ht="15.75" customHeight="1" x14ac:dyDescent="0.2">
      <c r="A376" s="3" t="s">
        <v>667</v>
      </c>
      <c r="B376" s="3" t="s">
        <v>1832</v>
      </c>
      <c r="C376" s="3" t="s">
        <v>1833</v>
      </c>
    </row>
    <row r="377" spans="1:3" ht="15.75" customHeight="1" x14ac:dyDescent="0.2">
      <c r="A377" s="3" t="s">
        <v>338</v>
      </c>
      <c r="B377" s="3" t="s">
        <v>1834</v>
      </c>
      <c r="C377" s="3" t="s">
        <v>1835</v>
      </c>
    </row>
    <row r="378" spans="1:3" ht="15.75" customHeight="1" x14ac:dyDescent="0.2">
      <c r="A378" s="3" t="s">
        <v>462</v>
      </c>
      <c r="B378" s="3" t="s">
        <v>1836</v>
      </c>
      <c r="C378" s="3" t="s">
        <v>1837</v>
      </c>
    </row>
    <row r="379" spans="1:3" ht="15.75" customHeight="1" x14ac:dyDescent="0.2">
      <c r="A379" s="3" t="s">
        <v>564</v>
      </c>
      <c r="B379" s="3" t="s">
        <v>1838</v>
      </c>
      <c r="C379" s="3" t="s">
        <v>1839</v>
      </c>
    </row>
    <row r="380" spans="1:3" ht="15.75" customHeight="1" x14ac:dyDescent="0.2">
      <c r="A380" s="3" t="s">
        <v>567</v>
      </c>
      <c r="B380" s="3" t="s">
        <v>1840</v>
      </c>
      <c r="C380" s="3" t="s">
        <v>1839</v>
      </c>
    </row>
    <row r="381" spans="1:3" ht="15.75" customHeight="1" x14ac:dyDescent="0.2">
      <c r="A381" s="3" t="s">
        <v>851</v>
      </c>
      <c r="B381" s="3" t="s">
        <v>1841</v>
      </c>
      <c r="C381" s="3" t="s">
        <v>1842</v>
      </c>
    </row>
    <row r="382" spans="1:3" ht="15.75" customHeight="1" x14ac:dyDescent="0.2">
      <c r="A382" s="3" t="s">
        <v>976</v>
      </c>
      <c r="B382" s="3" t="s">
        <v>1843</v>
      </c>
      <c r="C382" s="3" t="s">
        <v>1844</v>
      </c>
    </row>
    <row r="383" spans="1:3" ht="15.75" customHeight="1" x14ac:dyDescent="0.2">
      <c r="A383" s="3" t="s">
        <v>1021</v>
      </c>
      <c r="B383" s="3" t="s">
        <v>1845</v>
      </c>
      <c r="C383" s="3" t="s">
        <v>1846</v>
      </c>
    </row>
    <row r="384" spans="1:3" ht="15.75" customHeight="1" x14ac:dyDescent="0.2">
      <c r="A384" s="3" t="s">
        <v>999</v>
      </c>
      <c r="B384" s="3" t="s">
        <v>1847</v>
      </c>
      <c r="C384" s="3" t="s">
        <v>1848</v>
      </c>
    </row>
    <row r="385" spans="1:3" ht="15.75" customHeight="1" x14ac:dyDescent="0.2">
      <c r="A385" s="3" t="s">
        <v>282</v>
      </c>
      <c r="B385" s="3" t="s">
        <v>1849</v>
      </c>
      <c r="C385" s="3" t="s">
        <v>1850</v>
      </c>
    </row>
    <row r="386" spans="1:3" ht="15.75" customHeight="1" x14ac:dyDescent="0.2">
      <c r="A386" s="3" t="s">
        <v>453</v>
      </c>
      <c r="B386" s="3" t="s">
        <v>1851</v>
      </c>
      <c r="C386" s="3" t="s">
        <v>1852</v>
      </c>
    </row>
    <row r="387" spans="1:3" ht="15.75" customHeight="1" x14ac:dyDescent="0.2">
      <c r="A387" s="3" t="s">
        <v>452</v>
      </c>
      <c r="B387" s="3" t="s">
        <v>1853</v>
      </c>
      <c r="C387" s="3" t="s">
        <v>1854</v>
      </c>
    </row>
    <row r="388" spans="1:3" ht="15.75" customHeight="1" x14ac:dyDescent="0.2">
      <c r="A388" s="3" t="s">
        <v>496</v>
      </c>
      <c r="B388" s="3" t="s">
        <v>1855</v>
      </c>
      <c r="C388" s="3" t="s">
        <v>1856</v>
      </c>
    </row>
    <row r="389" spans="1:3" ht="15.75" customHeight="1" x14ac:dyDescent="0.2">
      <c r="A389" s="3" t="s">
        <v>328</v>
      </c>
      <c r="B389" s="3" t="s">
        <v>1857</v>
      </c>
      <c r="C389" s="3" t="s">
        <v>1858</v>
      </c>
    </row>
    <row r="390" spans="1:3" ht="15.75" customHeight="1" x14ac:dyDescent="0.2">
      <c r="A390" s="3" t="s">
        <v>331</v>
      </c>
      <c r="B390" s="3" t="s">
        <v>1859</v>
      </c>
      <c r="C390" s="3" t="s">
        <v>1860</v>
      </c>
    </row>
    <row r="391" spans="1:3" ht="15.75" customHeight="1" x14ac:dyDescent="0.2">
      <c r="A391" s="3" t="s">
        <v>460</v>
      </c>
      <c r="B391" s="3" t="s">
        <v>1861</v>
      </c>
      <c r="C391" s="3" t="s">
        <v>1862</v>
      </c>
    </row>
    <row r="392" spans="1:3" ht="15.75" customHeight="1" x14ac:dyDescent="0.2">
      <c r="A392" s="3" t="s">
        <v>1049</v>
      </c>
      <c r="B392" s="3" t="s">
        <v>1863</v>
      </c>
      <c r="C392" s="3" t="s">
        <v>1864</v>
      </c>
    </row>
    <row r="393" spans="1:3" ht="15.75" customHeight="1" x14ac:dyDescent="0.2">
      <c r="A393" s="3" t="s">
        <v>594</v>
      </c>
      <c r="B393" s="3" t="s">
        <v>1865</v>
      </c>
      <c r="C393" s="3" t="s">
        <v>1866</v>
      </c>
    </row>
    <row r="394" spans="1:3" ht="15.75" customHeight="1" x14ac:dyDescent="0.2">
      <c r="A394" s="3" t="s">
        <v>1867</v>
      </c>
      <c r="B394" s="3" t="s">
        <v>1868</v>
      </c>
      <c r="C394" s="3" t="s">
        <v>1869</v>
      </c>
    </row>
    <row r="395" spans="1:3" ht="15.75" customHeight="1" x14ac:dyDescent="0.2">
      <c r="A395" s="3" t="s">
        <v>922</v>
      </c>
      <c r="B395" s="3" t="s">
        <v>1870</v>
      </c>
      <c r="C395" s="3" t="s">
        <v>1871</v>
      </c>
    </row>
    <row r="396" spans="1:3" ht="15.75" customHeight="1" x14ac:dyDescent="0.2">
      <c r="A396" s="3" t="s">
        <v>760</v>
      </c>
      <c r="B396" s="3" t="s">
        <v>1872</v>
      </c>
      <c r="C396" s="3" t="s">
        <v>1873</v>
      </c>
    </row>
    <row r="397" spans="1:3" ht="15.75" customHeight="1" x14ac:dyDescent="0.2">
      <c r="A397" s="3" t="s">
        <v>825</v>
      </c>
      <c r="B397" s="3" t="s">
        <v>1874</v>
      </c>
      <c r="C397" s="3" t="s">
        <v>1875</v>
      </c>
    </row>
    <row r="398" spans="1:3" ht="15.75" customHeight="1" x14ac:dyDescent="0.2">
      <c r="A398" s="3" t="s">
        <v>553</v>
      </c>
      <c r="B398" s="3" t="s">
        <v>1876</v>
      </c>
      <c r="C398" s="3" t="s">
        <v>1877</v>
      </c>
    </row>
    <row r="399" spans="1:3" ht="15.75" customHeight="1" x14ac:dyDescent="0.2">
      <c r="A399" s="3" t="s">
        <v>917</v>
      </c>
      <c r="B399" s="3" t="s">
        <v>1878</v>
      </c>
      <c r="C399" s="3" t="s">
        <v>1879</v>
      </c>
    </row>
    <row r="400" spans="1:3" ht="15.75" customHeight="1" x14ac:dyDescent="0.2">
      <c r="A400" s="3" t="s">
        <v>1880</v>
      </c>
      <c r="B400" s="3" t="s">
        <v>1881</v>
      </c>
      <c r="C400" s="3" t="s">
        <v>1882</v>
      </c>
    </row>
    <row r="401" spans="1:3" ht="15.75" customHeight="1" x14ac:dyDescent="0.2">
      <c r="A401" s="3" t="s">
        <v>1050</v>
      </c>
      <c r="B401" s="3" t="s">
        <v>1883</v>
      </c>
      <c r="C401" s="3" t="s">
        <v>1884</v>
      </c>
    </row>
    <row r="402" spans="1:3" ht="15.75" customHeight="1" x14ac:dyDescent="0.2">
      <c r="A402" s="3" t="s">
        <v>557</v>
      </c>
      <c r="B402" s="3" t="s">
        <v>1885</v>
      </c>
      <c r="C402" s="3" t="s">
        <v>1886</v>
      </c>
    </row>
    <row r="403" spans="1:3" ht="15.75" customHeight="1" x14ac:dyDescent="0.2">
      <c r="A403" s="3" t="s">
        <v>236</v>
      </c>
      <c r="B403" s="3" t="s">
        <v>1887</v>
      </c>
      <c r="C403" s="3" t="s">
        <v>1888</v>
      </c>
    </row>
    <row r="404" spans="1:3" ht="15.75" customHeight="1" x14ac:dyDescent="0.2">
      <c r="A404" s="3" t="s">
        <v>318</v>
      </c>
      <c r="B404" s="3" t="s">
        <v>1889</v>
      </c>
      <c r="C404" s="3" t="s">
        <v>1890</v>
      </c>
    </row>
    <row r="405" spans="1:3" ht="15.75" customHeight="1" x14ac:dyDescent="0.2">
      <c r="A405" s="3" t="s">
        <v>790</v>
      </c>
      <c r="B405" s="3" t="s">
        <v>1891</v>
      </c>
      <c r="C405" s="3" t="s">
        <v>1892</v>
      </c>
    </row>
    <row r="406" spans="1:3" ht="15.75" customHeight="1" x14ac:dyDescent="0.2">
      <c r="A406" s="3" t="s">
        <v>692</v>
      </c>
      <c r="B406" s="3" t="s">
        <v>1893</v>
      </c>
      <c r="C406" s="3" t="s">
        <v>1894</v>
      </c>
    </row>
    <row r="407" spans="1:3" ht="15.75" customHeight="1" x14ac:dyDescent="0.2">
      <c r="A407" s="3" t="s">
        <v>280</v>
      </c>
      <c r="B407" s="3" t="s">
        <v>1895</v>
      </c>
      <c r="C407" s="3" t="s">
        <v>1896</v>
      </c>
    </row>
    <row r="408" spans="1:3" ht="15.75" customHeight="1" x14ac:dyDescent="0.2">
      <c r="A408" s="3" t="s">
        <v>682</v>
      </c>
      <c r="B408" s="3" t="s">
        <v>1897</v>
      </c>
      <c r="C408" s="3" t="s">
        <v>1898</v>
      </c>
    </row>
    <row r="409" spans="1:3" ht="15.75" customHeight="1" x14ac:dyDescent="0.2">
      <c r="A409" s="3" t="s">
        <v>747</v>
      </c>
      <c r="B409" s="3" t="s">
        <v>1899</v>
      </c>
      <c r="C409" s="3" t="s">
        <v>1900</v>
      </c>
    </row>
    <row r="410" spans="1:3" ht="15.75" customHeight="1" x14ac:dyDescent="0.2">
      <c r="A410" s="3" t="s">
        <v>227</v>
      </c>
      <c r="B410" s="3" t="s">
        <v>1901</v>
      </c>
      <c r="C410" s="3" t="s">
        <v>1902</v>
      </c>
    </row>
    <row r="411" spans="1:3" ht="15.75" customHeight="1" x14ac:dyDescent="0.2">
      <c r="A411" s="3" t="s">
        <v>261</v>
      </c>
      <c r="B411" s="3" t="s">
        <v>1903</v>
      </c>
      <c r="C411" s="3" t="s">
        <v>1904</v>
      </c>
    </row>
    <row r="412" spans="1:3" ht="15.75" customHeight="1" x14ac:dyDescent="0.2">
      <c r="A412" s="3" t="s">
        <v>1032</v>
      </c>
      <c r="B412" s="3" t="s">
        <v>1905</v>
      </c>
      <c r="C412" s="3" t="s">
        <v>1906</v>
      </c>
    </row>
    <row r="413" spans="1:3" ht="15.75" customHeight="1" x14ac:dyDescent="0.2">
      <c r="A413" s="3" t="s">
        <v>1022</v>
      </c>
      <c r="B413" s="3" t="s">
        <v>1907</v>
      </c>
      <c r="C413" s="3" t="s">
        <v>1906</v>
      </c>
    </row>
    <row r="414" spans="1:3" ht="15.75" customHeight="1" x14ac:dyDescent="0.2">
      <c r="A414" s="3" t="s">
        <v>919</v>
      </c>
      <c r="B414" s="3" t="s">
        <v>1908</v>
      </c>
      <c r="C414" s="3" t="s">
        <v>1906</v>
      </c>
    </row>
    <row r="415" spans="1:3" ht="15.75" customHeight="1" x14ac:dyDescent="0.2">
      <c r="A415" s="3" t="s">
        <v>272</v>
      </c>
      <c r="B415" s="3" t="s">
        <v>1909</v>
      </c>
      <c r="C415" s="3" t="s">
        <v>1910</v>
      </c>
    </row>
    <row r="416" spans="1:3" ht="15.75" customHeight="1" x14ac:dyDescent="0.2">
      <c r="A416" s="3" t="s">
        <v>570</v>
      </c>
      <c r="B416" s="3" t="s">
        <v>1911</v>
      </c>
      <c r="C416" s="3" t="s">
        <v>1912</v>
      </c>
    </row>
    <row r="417" spans="1:3" ht="15.75" customHeight="1" x14ac:dyDescent="0.2">
      <c r="A417" s="3" t="s">
        <v>717</v>
      </c>
      <c r="B417" s="3" t="s">
        <v>1913</v>
      </c>
      <c r="C417" s="3" t="s">
        <v>1914</v>
      </c>
    </row>
    <row r="418" spans="1:3" ht="15.75" customHeight="1" x14ac:dyDescent="0.2">
      <c r="A418" s="3" t="s">
        <v>1019</v>
      </c>
      <c r="B418" s="3" t="s">
        <v>1915</v>
      </c>
      <c r="C418" s="3" t="s">
        <v>1916</v>
      </c>
    </row>
    <row r="419" spans="1:3" ht="15.75" customHeight="1" x14ac:dyDescent="0.2">
      <c r="A419" s="3" t="s">
        <v>670</v>
      </c>
      <c r="B419" s="3" t="s">
        <v>1917</v>
      </c>
      <c r="C419" s="3" t="s">
        <v>1918</v>
      </c>
    </row>
    <row r="420" spans="1:3" ht="15.75" customHeight="1" x14ac:dyDescent="0.2">
      <c r="A420" s="3" t="s">
        <v>951</v>
      </c>
      <c r="B420" s="3" t="s">
        <v>1919</v>
      </c>
      <c r="C420" s="3" t="s">
        <v>1920</v>
      </c>
    </row>
    <row r="421" spans="1:3" ht="15.75" customHeight="1" x14ac:dyDescent="0.2">
      <c r="A421" s="3" t="s">
        <v>307</v>
      </c>
      <c r="B421" s="3" t="s">
        <v>1921</v>
      </c>
      <c r="C421" s="3" t="s">
        <v>1922</v>
      </c>
    </row>
    <row r="422" spans="1:3" ht="15.75" customHeight="1" x14ac:dyDescent="0.2">
      <c r="A422" s="3" t="s">
        <v>491</v>
      </c>
      <c r="B422" s="3" t="s">
        <v>1923</v>
      </c>
      <c r="C422" s="3" t="s">
        <v>1924</v>
      </c>
    </row>
    <row r="423" spans="1:3" ht="15.75" customHeight="1" x14ac:dyDescent="0.2">
      <c r="A423" s="3" t="s">
        <v>165</v>
      </c>
      <c r="B423" s="3" t="s">
        <v>1925</v>
      </c>
      <c r="C423" s="3" t="s">
        <v>1926</v>
      </c>
    </row>
    <row r="424" spans="1:3" ht="15.75" customHeight="1" x14ac:dyDescent="0.2">
      <c r="A424" s="3" t="s">
        <v>374</v>
      </c>
      <c r="B424" s="3" t="s">
        <v>1927</v>
      </c>
      <c r="C424" s="3" t="s">
        <v>1928</v>
      </c>
    </row>
    <row r="425" spans="1:3" ht="15.75" customHeight="1" x14ac:dyDescent="0.2">
      <c r="A425" s="3" t="s">
        <v>417</v>
      </c>
      <c r="B425" s="3" t="s">
        <v>1929</v>
      </c>
      <c r="C425" s="3" t="s">
        <v>1930</v>
      </c>
    </row>
    <row r="426" spans="1:3" ht="15.75" customHeight="1" x14ac:dyDescent="0.2">
      <c r="A426" s="3" t="s">
        <v>643</v>
      </c>
      <c r="B426" s="3" t="s">
        <v>1931</v>
      </c>
      <c r="C426" s="3" t="s">
        <v>1932</v>
      </c>
    </row>
    <row r="427" spans="1:3" ht="15.75" customHeight="1" x14ac:dyDescent="0.2">
      <c r="A427" s="3" t="s">
        <v>353</v>
      </c>
      <c r="B427" s="3" t="s">
        <v>1933</v>
      </c>
      <c r="C427" s="3" t="s">
        <v>1934</v>
      </c>
    </row>
    <row r="428" spans="1:3" ht="15.75" customHeight="1" x14ac:dyDescent="0.2">
      <c r="A428" s="3" t="s">
        <v>1003</v>
      </c>
      <c r="B428" s="3" t="s">
        <v>1935</v>
      </c>
      <c r="C428" s="3" t="s">
        <v>1936</v>
      </c>
    </row>
    <row r="429" spans="1:3" ht="15.75" customHeight="1" x14ac:dyDescent="0.2">
      <c r="A429" s="3" t="s">
        <v>1937</v>
      </c>
      <c r="B429" s="3" t="s">
        <v>1938</v>
      </c>
      <c r="C429" s="3" t="s">
        <v>1939</v>
      </c>
    </row>
    <row r="430" spans="1:3" ht="15.75" customHeight="1" x14ac:dyDescent="0.2">
      <c r="A430" s="3" t="s">
        <v>814</v>
      </c>
      <c r="B430" s="3" t="s">
        <v>1940</v>
      </c>
      <c r="C430" s="3" t="s">
        <v>1941</v>
      </c>
    </row>
    <row r="431" spans="1:3" ht="15.75" customHeight="1" x14ac:dyDescent="0.2">
      <c r="A431" s="3" t="s">
        <v>729</v>
      </c>
      <c r="B431" s="3" t="s">
        <v>1942</v>
      </c>
      <c r="C431" s="3" t="s">
        <v>1943</v>
      </c>
    </row>
    <row r="432" spans="1:3" ht="15.75" customHeight="1" x14ac:dyDescent="0.2">
      <c r="A432" s="3" t="s">
        <v>723</v>
      </c>
      <c r="B432" s="3" t="s">
        <v>1944</v>
      </c>
      <c r="C432" s="3" t="s">
        <v>1945</v>
      </c>
    </row>
    <row r="433" spans="1:3" ht="15.75" customHeight="1" x14ac:dyDescent="0.2">
      <c r="A433" s="3" t="s">
        <v>829</v>
      </c>
      <c r="B433" s="3" t="s">
        <v>1946</v>
      </c>
      <c r="C433" s="3" t="s">
        <v>1947</v>
      </c>
    </row>
    <row r="434" spans="1:3" ht="15.75" customHeight="1" x14ac:dyDescent="0.2">
      <c r="A434" s="3" t="s">
        <v>459</v>
      </c>
      <c r="B434" s="3" t="s">
        <v>1948</v>
      </c>
      <c r="C434" s="3" t="s">
        <v>1949</v>
      </c>
    </row>
    <row r="435" spans="1:3" ht="15.75" customHeight="1" x14ac:dyDescent="0.2">
      <c r="A435" s="3" t="s">
        <v>544</v>
      </c>
      <c r="B435" s="3" t="s">
        <v>1950</v>
      </c>
      <c r="C435" s="3" t="s">
        <v>1951</v>
      </c>
    </row>
    <row r="436" spans="1:3" ht="15.75" customHeight="1" x14ac:dyDescent="0.2">
      <c r="A436" s="3" t="s">
        <v>513</v>
      </c>
      <c r="B436" s="3" t="s">
        <v>1952</v>
      </c>
      <c r="C436" s="3" t="s">
        <v>1953</v>
      </c>
    </row>
    <row r="437" spans="1:3" ht="15.75" customHeight="1" x14ac:dyDescent="0.2">
      <c r="A437" s="3" t="s">
        <v>482</v>
      </c>
      <c r="B437" s="3" t="s">
        <v>1954</v>
      </c>
      <c r="C437" s="3" t="s">
        <v>1955</v>
      </c>
    </row>
    <row r="438" spans="1:3" ht="15.75" customHeight="1" x14ac:dyDescent="0.2">
      <c r="A438" s="3" t="s">
        <v>641</v>
      </c>
      <c r="B438" s="3" t="s">
        <v>1956</v>
      </c>
      <c r="C438" s="3" t="s">
        <v>1957</v>
      </c>
    </row>
    <row r="439" spans="1:3" ht="15.75" customHeight="1" x14ac:dyDescent="0.2">
      <c r="A439" s="3" t="s">
        <v>419</v>
      </c>
      <c r="B439" s="3" t="s">
        <v>1958</v>
      </c>
      <c r="C439" s="3" t="s">
        <v>1959</v>
      </c>
    </row>
    <row r="440" spans="1:3" ht="15.75" customHeight="1" x14ac:dyDescent="0.2">
      <c r="A440" s="3" t="s">
        <v>782</v>
      </c>
      <c r="B440" s="3" t="s">
        <v>1960</v>
      </c>
      <c r="C440" s="3" t="s">
        <v>1961</v>
      </c>
    </row>
    <row r="441" spans="1:3" ht="15.75" customHeight="1" x14ac:dyDescent="0.2">
      <c r="A441" s="3" t="s">
        <v>441</v>
      </c>
      <c r="B441" s="3" t="s">
        <v>1962</v>
      </c>
      <c r="C441" s="3" t="s">
        <v>1963</v>
      </c>
    </row>
    <row r="442" spans="1:3" ht="15.75" customHeight="1" x14ac:dyDescent="0.2">
      <c r="A442" s="3" t="s">
        <v>560</v>
      </c>
      <c r="B442" s="3" t="s">
        <v>1964</v>
      </c>
      <c r="C442" s="3" t="s">
        <v>1965</v>
      </c>
    </row>
    <row r="443" spans="1:3" ht="15.75" customHeight="1" x14ac:dyDescent="0.2">
      <c r="A443" s="3" t="s">
        <v>393</v>
      </c>
      <c r="B443" s="3" t="s">
        <v>1966</v>
      </c>
      <c r="C443" s="3" t="s">
        <v>1967</v>
      </c>
    </row>
    <row r="444" spans="1:3" ht="15.75" customHeight="1" x14ac:dyDescent="0.2">
      <c r="A444" s="3" t="s">
        <v>595</v>
      </c>
      <c r="B444" s="3" t="s">
        <v>1968</v>
      </c>
      <c r="C444" s="3" t="s">
        <v>1969</v>
      </c>
    </row>
    <row r="445" spans="1:3" ht="15.75" customHeight="1" x14ac:dyDescent="0.2">
      <c r="A445" s="3" t="s">
        <v>724</v>
      </c>
      <c r="B445" s="3" t="s">
        <v>1970</v>
      </c>
      <c r="C445" s="3" t="s">
        <v>1971</v>
      </c>
    </row>
    <row r="446" spans="1:3" ht="15.75" customHeight="1" x14ac:dyDescent="0.2">
      <c r="A446" s="3" t="s">
        <v>255</v>
      </c>
      <c r="B446" s="3" t="s">
        <v>1972</v>
      </c>
      <c r="C446" s="3" t="s">
        <v>1973</v>
      </c>
    </row>
    <row r="447" spans="1:3" ht="15.75" customHeight="1" x14ac:dyDescent="0.2">
      <c r="A447" s="3" t="s">
        <v>764</v>
      </c>
      <c r="B447" s="3" t="s">
        <v>1974</v>
      </c>
      <c r="C447" s="3" t="s">
        <v>1975</v>
      </c>
    </row>
    <row r="448" spans="1:3" ht="15.75" customHeight="1" x14ac:dyDescent="0.2">
      <c r="A448" s="3" t="s">
        <v>342</v>
      </c>
      <c r="B448" s="3" t="s">
        <v>1976</v>
      </c>
      <c r="C448" s="3" t="s">
        <v>1977</v>
      </c>
    </row>
    <row r="449" spans="1:3" ht="15.75" customHeight="1" x14ac:dyDescent="0.2">
      <c r="A449" s="3" t="s">
        <v>752</v>
      </c>
      <c r="B449" s="3" t="s">
        <v>1978</v>
      </c>
      <c r="C449" s="3" t="s">
        <v>1979</v>
      </c>
    </row>
    <row r="450" spans="1:3" ht="15.75" customHeight="1" x14ac:dyDescent="0.2">
      <c r="A450" s="3" t="s">
        <v>1012</v>
      </c>
      <c r="B450" s="3" t="s">
        <v>1980</v>
      </c>
      <c r="C450" s="3" t="s">
        <v>1981</v>
      </c>
    </row>
    <row r="451" spans="1:3" ht="15.75" customHeight="1" x14ac:dyDescent="0.2">
      <c r="A451" s="3" t="s">
        <v>1982</v>
      </c>
      <c r="B451" s="3" t="s">
        <v>1983</v>
      </c>
      <c r="C451" s="3" t="s">
        <v>1984</v>
      </c>
    </row>
    <row r="452" spans="1:3" ht="15.75" customHeight="1" x14ac:dyDescent="0.2">
      <c r="A452" s="3" t="s">
        <v>823</v>
      </c>
      <c r="B452" s="3" t="s">
        <v>1985</v>
      </c>
      <c r="C452" s="3" t="s">
        <v>1986</v>
      </c>
    </row>
    <row r="453" spans="1:3" ht="15.75" customHeight="1" x14ac:dyDescent="0.2">
      <c r="A453" s="3" t="s">
        <v>606</v>
      </c>
      <c r="B453" s="3" t="s">
        <v>1987</v>
      </c>
      <c r="C453" s="3" t="s">
        <v>1988</v>
      </c>
    </row>
    <row r="454" spans="1:3" ht="15.75" customHeight="1" x14ac:dyDescent="0.2">
      <c r="A454" s="3" t="s">
        <v>501</v>
      </c>
      <c r="B454" s="3" t="s">
        <v>1989</v>
      </c>
      <c r="C454" s="3" t="s">
        <v>1990</v>
      </c>
    </row>
    <row r="455" spans="1:3" ht="15.75" customHeight="1" x14ac:dyDescent="0.2">
      <c r="A455" s="3" t="s">
        <v>605</v>
      </c>
      <c r="B455" s="3" t="s">
        <v>1991</v>
      </c>
      <c r="C455" s="3" t="s">
        <v>1992</v>
      </c>
    </row>
    <row r="456" spans="1:3" ht="15.75" customHeight="1" x14ac:dyDescent="0.2">
      <c r="A456" s="3" t="s">
        <v>335</v>
      </c>
      <c r="B456" s="3" t="s">
        <v>1993</v>
      </c>
      <c r="C456" s="3" t="s">
        <v>1994</v>
      </c>
    </row>
    <row r="457" spans="1:3" ht="15.75" customHeight="1" x14ac:dyDescent="0.2">
      <c r="A457" s="3" t="s">
        <v>352</v>
      </c>
      <c r="B457" s="3" t="s">
        <v>1995</v>
      </c>
      <c r="C457" s="3" t="s">
        <v>1996</v>
      </c>
    </row>
    <row r="458" spans="1:3" ht="15.75" customHeight="1" x14ac:dyDescent="0.2">
      <c r="A458" s="3" t="s">
        <v>309</v>
      </c>
      <c r="B458" s="3" t="s">
        <v>1997</v>
      </c>
      <c r="C458" s="3" t="s">
        <v>1998</v>
      </c>
    </row>
    <row r="459" spans="1:3" ht="15.75" customHeight="1" x14ac:dyDescent="0.2">
      <c r="A459" s="3" t="s">
        <v>1013</v>
      </c>
      <c r="B459" s="3" t="s">
        <v>1999</v>
      </c>
      <c r="C459" s="3" t="s">
        <v>2000</v>
      </c>
    </row>
    <row r="460" spans="1:3" ht="15.75" customHeight="1" x14ac:dyDescent="0.2">
      <c r="A460" s="3" t="s">
        <v>310</v>
      </c>
      <c r="B460" s="3" t="s">
        <v>2001</v>
      </c>
      <c r="C460" s="3" t="s">
        <v>2002</v>
      </c>
    </row>
    <row r="461" spans="1:3" ht="15.75" customHeight="1" x14ac:dyDescent="0.2">
      <c r="A461" s="3" t="s">
        <v>857</v>
      </c>
      <c r="B461" s="3" t="s">
        <v>2003</v>
      </c>
      <c r="C461" s="3" t="s">
        <v>2004</v>
      </c>
    </row>
    <row r="462" spans="1:3" ht="15.75" customHeight="1" x14ac:dyDescent="0.2">
      <c r="A462" s="3" t="s">
        <v>856</v>
      </c>
      <c r="B462" s="3" t="s">
        <v>2005</v>
      </c>
      <c r="C462" s="3" t="s">
        <v>2006</v>
      </c>
    </row>
    <row r="463" spans="1:3" ht="15.75" customHeight="1" x14ac:dyDescent="0.2">
      <c r="A463" s="3" t="s">
        <v>961</v>
      </c>
      <c r="B463" s="3" t="s">
        <v>2007</v>
      </c>
      <c r="C463" s="3" t="s">
        <v>2008</v>
      </c>
    </row>
    <row r="464" spans="1:3" ht="15.75" customHeight="1" x14ac:dyDescent="0.2">
      <c r="A464" s="3" t="s">
        <v>973</v>
      </c>
      <c r="B464" s="3" t="s">
        <v>2009</v>
      </c>
      <c r="C464" s="3" t="s">
        <v>2010</v>
      </c>
    </row>
    <row r="465" spans="1:3" ht="15.75" customHeight="1" x14ac:dyDescent="0.2">
      <c r="A465" s="3" t="s">
        <v>744</v>
      </c>
      <c r="B465" s="3" t="s">
        <v>2011</v>
      </c>
      <c r="C465" s="3" t="s">
        <v>2012</v>
      </c>
    </row>
    <row r="466" spans="1:3" ht="15.75" customHeight="1" x14ac:dyDescent="0.2">
      <c r="A466" s="3" t="s">
        <v>299</v>
      </c>
      <c r="B466" s="3" t="s">
        <v>2013</v>
      </c>
      <c r="C466" s="3" t="s">
        <v>2014</v>
      </c>
    </row>
    <row r="467" spans="1:3" ht="15.75" customHeight="1" x14ac:dyDescent="0.2">
      <c r="A467" s="3" t="s">
        <v>224</v>
      </c>
      <c r="B467" s="3" t="s">
        <v>2015</v>
      </c>
      <c r="C467" s="3" t="s">
        <v>2016</v>
      </c>
    </row>
    <row r="468" spans="1:3" ht="15.75" customHeight="1" x14ac:dyDescent="0.2">
      <c r="A468" s="3" t="s">
        <v>2017</v>
      </c>
      <c r="B468" s="3" t="s">
        <v>2018</v>
      </c>
      <c r="C468" s="3" t="s">
        <v>2019</v>
      </c>
    </row>
    <row r="469" spans="1:3" ht="15.75" customHeight="1" x14ac:dyDescent="0.2">
      <c r="A469" s="3" t="s">
        <v>345</v>
      </c>
      <c r="B469" s="3" t="s">
        <v>2020</v>
      </c>
      <c r="C469" s="3" t="s">
        <v>2021</v>
      </c>
    </row>
    <row r="470" spans="1:3" ht="15.75" customHeight="1" x14ac:dyDescent="0.2">
      <c r="A470" s="3" t="s">
        <v>786</v>
      </c>
      <c r="B470" s="3" t="s">
        <v>2022</v>
      </c>
      <c r="C470" s="3" t="s">
        <v>2023</v>
      </c>
    </row>
    <row r="471" spans="1:3" ht="15.75" customHeight="1" x14ac:dyDescent="0.2">
      <c r="A471" s="3" t="s">
        <v>359</v>
      </c>
      <c r="B471" s="3" t="s">
        <v>2024</v>
      </c>
      <c r="C471" s="3" t="s">
        <v>2025</v>
      </c>
    </row>
    <row r="472" spans="1:3" ht="15.75" customHeight="1" x14ac:dyDescent="0.2">
      <c r="A472" s="3" t="s">
        <v>2026</v>
      </c>
      <c r="B472" s="3" t="s">
        <v>2027</v>
      </c>
      <c r="C472" s="3" t="s">
        <v>2028</v>
      </c>
    </row>
    <row r="473" spans="1:3" ht="15.75" customHeight="1" x14ac:dyDescent="0.2">
      <c r="A473" s="3" t="s">
        <v>705</v>
      </c>
      <c r="B473" s="3" t="s">
        <v>2029</v>
      </c>
      <c r="C473" s="3" t="s">
        <v>2030</v>
      </c>
    </row>
    <row r="474" spans="1:3" ht="15.75" customHeight="1" x14ac:dyDescent="0.2">
      <c r="A474" s="3" t="s">
        <v>837</v>
      </c>
      <c r="B474" s="3" t="s">
        <v>2031</v>
      </c>
      <c r="C474" s="3" t="s">
        <v>2032</v>
      </c>
    </row>
    <row r="475" spans="1:3" ht="15.75" customHeight="1" x14ac:dyDescent="0.2">
      <c r="A475" s="3" t="s">
        <v>502</v>
      </c>
      <c r="B475" s="3" t="s">
        <v>2033</v>
      </c>
      <c r="C475" s="3" t="s">
        <v>2034</v>
      </c>
    </row>
    <row r="476" spans="1:3" ht="15.75" customHeight="1" x14ac:dyDescent="0.2">
      <c r="A476" s="3" t="s">
        <v>1030</v>
      </c>
      <c r="B476" s="3" t="s">
        <v>2035</v>
      </c>
      <c r="C476" s="3" t="s">
        <v>2036</v>
      </c>
    </row>
    <row r="477" spans="1:3" ht="15.75" customHeight="1" x14ac:dyDescent="0.2">
      <c r="A477" s="3" t="s">
        <v>1067</v>
      </c>
      <c r="B477" s="3" t="s">
        <v>2037</v>
      </c>
      <c r="C477" s="3" t="s">
        <v>2038</v>
      </c>
    </row>
    <row r="478" spans="1:3" ht="15.75" customHeight="1" x14ac:dyDescent="0.2">
      <c r="A478" s="3" t="s">
        <v>1034</v>
      </c>
      <c r="B478" s="3" t="s">
        <v>2039</v>
      </c>
      <c r="C478" s="3" t="s">
        <v>2040</v>
      </c>
    </row>
    <row r="479" spans="1:3" ht="15.75" customHeight="1" x14ac:dyDescent="0.2">
      <c r="A479" s="3" t="s">
        <v>1043</v>
      </c>
      <c r="B479" s="3" t="s">
        <v>2041</v>
      </c>
      <c r="C479" s="3" t="s">
        <v>2042</v>
      </c>
    </row>
    <row r="480" spans="1:3" ht="15.75" customHeight="1" x14ac:dyDescent="0.2">
      <c r="A480" s="3" t="s">
        <v>442</v>
      </c>
      <c r="B480" s="3" t="s">
        <v>2043</v>
      </c>
      <c r="C480" s="3" t="s">
        <v>2044</v>
      </c>
    </row>
    <row r="481" spans="1:3" ht="15.75" customHeight="1" x14ac:dyDescent="0.2">
      <c r="A481" s="3" t="s">
        <v>475</v>
      </c>
      <c r="B481" s="3" t="s">
        <v>2045</v>
      </c>
      <c r="C481" s="3" t="s">
        <v>2046</v>
      </c>
    </row>
    <row r="482" spans="1:3" ht="15.75" customHeight="1" x14ac:dyDescent="0.2">
      <c r="A482" s="3" t="s">
        <v>562</v>
      </c>
      <c r="B482" s="3" t="s">
        <v>2047</v>
      </c>
      <c r="C482" s="3" t="s">
        <v>2048</v>
      </c>
    </row>
    <row r="483" spans="1:3" ht="15.75" customHeight="1" x14ac:dyDescent="0.2">
      <c r="A483" s="3" t="s">
        <v>746</v>
      </c>
      <c r="B483" s="3" t="s">
        <v>2049</v>
      </c>
      <c r="C483" s="3" t="s">
        <v>2050</v>
      </c>
    </row>
    <row r="484" spans="1:3" ht="15.75" customHeight="1" x14ac:dyDescent="0.2">
      <c r="A484" s="3" t="s">
        <v>649</v>
      </c>
      <c r="B484" s="3" t="s">
        <v>2051</v>
      </c>
      <c r="C484" s="3" t="s">
        <v>2052</v>
      </c>
    </row>
    <row r="485" spans="1:3" ht="15.75" customHeight="1" x14ac:dyDescent="0.2">
      <c r="A485" s="3" t="s">
        <v>1069</v>
      </c>
      <c r="B485" s="3" t="s">
        <v>2053</v>
      </c>
      <c r="C485" s="3" t="s">
        <v>2054</v>
      </c>
    </row>
    <row r="486" spans="1:3" ht="15.75" customHeight="1" x14ac:dyDescent="0.2">
      <c r="A486" s="3" t="s">
        <v>838</v>
      </c>
      <c r="B486" s="3" t="s">
        <v>2055</v>
      </c>
      <c r="C486" s="3" t="s">
        <v>2056</v>
      </c>
    </row>
    <row r="487" spans="1:3" ht="15.75" customHeight="1" x14ac:dyDescent="0.2">
      <c r="A487" s="3" t="s">
        <v>996</v>
      </c>
      <c r="B487" s="3" t="s">
        <v>2057</v>
      </c>
      <c r="C487" s="3" t="s">
        <v>2058</v>
      </c>
    </row>
    <row r="488" spans="1:3" ht="15.75" customHeight="1" x14ac:dyDescent="0.2">
      <c r="A488" s="3" t="s">
        <v>652</v>
      </c>
      <c r="B488" s="3" t="s">
        <v>2059</v>
      </c>
      <c r="C488" s="3" t="s">
        <v>2060</v>
      </c>
    </row>
    <row r="489" spans="1:3" ht="15.75" customHeight="1" x14ac:dyDescent="0.2">
      <c r="A489" s="3" t="s">
        <v>1004</v>
      </c>
      <c r="B489" s="3" t="s">
        <v>2061</v>
      </c>
      <c r="C489" s="3" t="s">
        <v>2062</v>
      </c>
    </row>
    <row r="490" spans="1:3" ht="15.75" customHeight="1" x14ac:dyDescent="0.2">
      <c r="A490" s="3" t="s">
        <v>269</v>
      </c>
      <c r="B490" s="3" t="s">
        <v>2063</v>
      </c>
      <c r="C490" s="3" t="s">
        <v>2064</v>
      </c>
    </row>
    <row r="491" spans="1:3" ht="15.75" customHeight="1" x14ac:dyDescent="0.2">
      <c r="A491" s="3" t="s">
        <v>541</v>
      </c>
      <c r="B491" s="3" t="s">
        <v>2065</v>
      </c>
      <c r="C491" s="3" t="s">
        <v>2066</v>
      </c>
    </row>
    <row r="492" spans="1:3" ht="15.75" customHeight="1" x14ac:dyDescent="0.2">
      <c r="A492" s="3" t="s">
        <v>869</v>
      </c>
      <c r="B492" s="3" t="s">
        <v>2067</v>
      </c>
      <c r="C492" s="3" t="s">
        <v>2068</v>
      </c>
    </row>
    <row r="493" spans="1:3" ht="15.75" customHeight="1" x14ac:dyDescent="0.2">
      <c r="A493" s="3" t="s">
        <v>990</v>
      </c>
      <c r="B493" s="3" t="s">
        <v>2069</v>
      </c>
      <c r="C493" s="3" t="s">
        <v>2070</v>
      </c>
    </row>
    <row r="494" spans="1:3" ht="15.75" customHeight="1" x14ac:dyDescent="0.2">
      <c r="A494" s="3" t="s">
        <v>754</v>
      </c>
      <c r="B494" s="3" t="s">
        <v>2071</v>
      </c>
      <c r="C494" s="3" t="s">
        <v>2072</v>
      </c>
    </row>
    <row r="495" spans="1:3" ht="15.75" customHeight="1" x14ac:dyDescent="0.2">
      <c r="A495" s="3" t="s">
        <v>436</v>
      </c>
      <c r="B495" s="3" t="s">
        <v>2073</v>
      </c>
      <c r="C495" s="3" t="s">
        <v>2074</v>
      </c>
    </row>
    <row r="496" spans="1:3" ht="15.75" customHeight="1" x14ac:dyDescent="0.2">
      <c r="A496" s="3" t="s">
        <v>745</v>
      </c>
      <c r="B496" s="3" t="s">
        <v>2075</v>
      </c>
      <c r="C496" s="3" t="s">
        <v>2076</v>
      </c>
    </row>
    <row r="497" spans="1:3" ht="15.75" customHeight="1" x14ac:dyDescent="0.2">
      <c r="A497" s="3" t="s">
        <v>413</v>
      </c>
      <c r="B497" s="3" t="s">
        <v>2077</v>
      </c>
      <c r="C497" s="3" t="s">
        <v>2078</v>
      </c>
    </row>
    <row r="498" spans="1:3" ht="15.75" customHeight="1" x14ac:dyDescent="0.2">
      <c r="A498" s="3" t="s">
        <v>781</v>
      </c>
      <c r="B498" s="3" t="s">
        <v>2079</v>
      </c>
      <c r="C498" s="3" t="s">
        <v>2080</v>
      </c>
    </row>
    <row r="499" spans="1:3" ht="15.75" customHeight="1" x14ac:dyDescent="0.2">
      <c r="A499" s="3" t="s">
        <v>2081</v>
      </c>
      <c r="B499" s="3" t="s">
        <v>2082</v>
      </c>
      <c r="C499" s="3" t="s">
        <v>2083</v>
      </c>
    </row>
    <row r="500" spans="1:3" ht="15.75" customHeight="1" x14ac:dyDescent="0.2">
      <c r="A500" s="3" t="s">
        <v>2084</v>
      </c>
      <c r="B500" s="3" t="s">
        <v>2085</v>
      </c>
      <c r="C500" s="3" t="s">
        <v>2086</v>
      </c>
    </row>
    <row r="501" spans="1:3" ht="15.75" customHeight="1" x14ac:dyDescent="0.2">
      <c r="A501" s="3" t="s">
        <v>66</v>
      </c>
      <c r="B501" s="3" t="s">
        <v>2087</v>
      </c>
      <c r="C501" s="3" t="s">
        <v>67</v>
      </c>
    </row>
    <row r="502" spans="1:3" ht="15.75" customHeight="1" x14ac:dyDescent="0.2">
      <c r="A502" s="3" t="s">
        <v>490</v>
      </c>
      <c r="B502" s="3" t="s">
        <v>2088</v>
      </c>
      <c r="C502" s="3" t="s">
        <v>2089</v>
      </c>
    </row>
    <row r="503" spans="1:3" ht="15.75" customHeight="1" x14ac:dyDescent="0.2">
      <c r="A503" s="3" t="s">
        <v>923</v>
      </c>
      <c r="B503" s="3" t="s">
        <v>2090</v>
      </c>
      <c r="C503" s="3" t="s">
        <v>2091</v>
      </c>
    </row>
    <row r="504" spans="1:3" ht="15.75" customHeight="1" x14ac:dyDescent="0.2">
      <c r="A504" s="3" t="s">
        <v>897</v>
      </c>
      <c r="B504" s="3" t="s">
        <v>2092</v>
      </c>
      <c r="C504" s="3" t="s">
        <v>2093</v>
      </c>
    </row>
    <row r="505" spans="1:3" ht="15.75" customHeight="1" x14ac:dyDescent="0.2">
      <c r="A505" s="3" t="s">
        <v>898</v>
      </c>
      <c r="B505" s="3" t="s">
        <v>2094</v>
      </c>
      <c r="C505" s="3" t="s">
        <v>2095</v>
      </c>
    </row>
    <row r="506" spans="1:3" ht="15.75" customHeight="1" x14ac:dyDescent="0.2">
      <c r="A506" s="3" t="s">
        <v>466</v>
      </c>
      <c r="B506" s="3" t="s">
        <v>2096</v>
      </c>
      <c r="C506" s="3" t="s">
        <v>2097</v>
      </c>
    </row>
    <row r="507" spans="1:3" ht="15.75" customHeight="1" x14ac:dyDescent="0.2">
      <c r="A507" s="3" t="s">
        <v>260</v>
      </c>
      <c r="B507" s="3" t="s">
        <v>2098</v>
      </c>
      <c r="C507" s="3" t="s">
        <v>2099</v>
      </c>
    </row>
    <row r="508" spans="1:3" ht="15.75" customHeight="1" x14ac:dyDescent="0.2">
      <c r="A508" s="3" t="s">
        <v>844</v>
      </c>
      <c r="B508" s="3" t="s">
        <v>2100</v>
      </c>
      <c r="C508" s="3" t="s">
        <v>2101</v>
      </c>
    </row>
    <row r="509" spans="1:3" ht="15.75" customHeight="1" x14ac:dyDescent="0.2">
      <c r="A509" s="3" t="s">
        <v>252</v>
      </c>
      <c r="B509" s="3" t="s">
        <v>2102</v>
      </c>
      <c r="C509" s="3" t="s">
        <v>2103</v>
      </c>
    </row>
    <row r="510" spans="1:3" ht="15.75" customHeight="1" x14ac:dyDescent="0.2">
      <c r="A510" s="3" t="s">
        <v>367</v>
      </c>
      <c r="B510" s="3" t="s">
        <v>2104</v>
      </c>
      <c r="C510" s="3" t="s">
        <v>2105</v>
      </c>
    </row>
    <row r="511" spans="1:3" ht="15.75" customHeight="1" x14ac:dyDescent="0.2">
      <c r="A511" s="3" t="s">
        <v>964</v>
      </c>
      <c r="B511" s="3" t="s">
        <v>2106</v>
      </c>
      <c r="C511" s="3" t="s">
        <v>2107</v>
      </c>
    </row>
    <row r="512" spans="1:3" ht="15.75" customHeight="1" x14ac:dyDescent="0.2">
      <c r="A512" s="3" t="s">
        <v>928</v>
      </c>
      <c r="B512" s="3" t="s">
        <v>2108</v>
      </c>
      <c r="C512" s="3" t="s">
        <v>2109</v>
      </c>
    </row>
    <row r="513" spans="1:3" ht="15.75" customHeight="1" x14ac:dyDescent="0.2">
      <c r="A513" s="3" t="s">
        <v>472</v>
      </c>
      <c r="B513" s="3" t="s">
        <v>2110</v>
      </c>
      <c r="C513" s="3" t="s">
        <v>2111</v>
      </c>
    </row>
    <row r="514" spans="1:3" ht="15.75" customHeight="1" x14ac:dyDescent="0.2">
      <c r="A514" s="3" t="s">
        <v>664</v>
      </c>
      <c r="B514" s="3" t="s">
        <v>2112</v>
      </c>
      <c r="C514" s="3" t="s">
        <v>2113</v>
      </c>
    </row>
    <row r="515" spans="1:3" ht="15.75" customHeight="1" x14ac:dyDescent="0.2">
      <c r="A515" s="3" t="s">
        <v>333</v>
      </c>
      <c r="B515" s="3" t="s">
        <v>2114</v>
      </c>
      <c r="C515" s="3" t="s">
        <v>2115</v>
      </c>
    </row>
    <row r="516" spans="1:3" ht="15.75" customHeight="1" x14ac:dyDescent="0.2">
      <c r="A516" s="3" t="s">
        <v>821</v>
      </c>
      <c r="B516" s="3" t="s">
        <v>2116</v>
      </c>
      <c r="C516" s="3" t="s">
        <v>2117</v>
      </c>
    </row>
    <row r="517" spans="1:3" ht="15.75" customHeight="1" x14ac:dyDescent="0.2">
      <c r="A517" s="3" t="s">
        <v>822</v>
      </c>
      <c r="B517" s="3" t="s">
        <v>2118</v>
      </c>
      <c r="C517" s="3" t="s">
        <v>2119</v>
      </c>
    </row>
    <row r="518" spans="1:3" ht="15.75" customHeight="1" x14ac:dyDescent="0.2">
      <c r="A518" s="3" t="s">
        <v>277</v>
      </c>
      <c r="B518" s="3" t="s">
        <v>2120</v>
      </c>
      <c r="C518" s="3" t="s">
        <v>2121</v>
      </c>
    </row>
    <row r="519" spans="1:3" ht="15.75" customHeight="1" x14ac:dyDescent="0.2">
      <c r="A519" s="3" t="s">
        <v>870</v>
      </c>
      <c r="B519" s="3" t="s">
        <v>2122</v>
      </c>
      <c r="C519" s="3" t="s">
        <v>2123</v>
      </c>
    </row>
    <row r="520" spans="1:3" ht="15.75" customHeight="1" x14ac:dyDescent="0.2">
      <c r="A520" s="3" t="s">
        <v>540</v>
      </c>
      <c r="B520" s="3" t="s">
        <v>2124</v>
      </c>
      <c r="C520" s="3" t="s">
        <v>2125</v>
      </c>
    </row>
    <row r="521" spans="1:3" ht="15.75" customHeight="1" x14ac:dyDescent="0.2">
      <c r="A521" s="3" t="s">
        <v>818</v>
      </c>
      <c r="B521" s="3" t="s">
        <v>2126</v>
      </c>
      <c r="C521" s="3" t="s">
        <v>2127</v>
      </c>
    </row>
    <row r="522" spans="1:3" ht="15.75" customHeight="1" x14ac:dyDescent="0.2">
      <c r="A522" s="3" t="s">
        <v>834</v>
      </c>
      <c r="B522" s="3" t="s">
        <v>2128</v>
      </c>
      <c r="C522" s="3" t="s">
        <v>2129</v>
      </c>
    </row>
    <row r="523" spans="1:3" ht="15.75" customHeight="1" x14ac:dyDescent="0.2">
      <c r="A523" s="3" t="s">
        <v>273</v>
      </c>
      <c r="B523" s="3" t="s">
        <v>2130</v>
      </c>
      <c r="C523" s="3" t="s">
        <v>2131</v>
      </c>
    </row>
    <row r="524" spans="1:3" ht="15.75" customHeight="1" x14ac:dyDescent="0.2">
      <c r="A524" s="3" t="s">
        <v>965</v>
      </c>
      <c r="B524" s="3" t="s">
        <v>2132</v>
      </c>
      <c r="C524" s="3" t="s">
        <v>2133</v>
      </c>
    </row>
    <row r="525" spans="1:3" ht="15.75" customHeight="1" x14ac:dyDescent="0.2">
      <c r="A525" s="3" t="s">
        <v>550</v>
      </c>
      <c r="B525" s="3" t="s">
        <v>2134</v>
      </c>
      <c r="C525" s="3" t="s">
        <v>2135</v>
      </c>
    </row>
    <row r="526" spans="1:3" ht="15.75" customHeight="1" x14ac:dyDescent="0.2">
      <c r="A526" s="3" t="s">
        <v>426</v>
      </c>
      <c r="B526" s="3" t="s">
        <v>2136</v>
      </c>
      <c r="C526" s="3" t="s">
        <v>2137</v>
      </c>
    </row>
    <row r="527" spans="1:3" ht="15.75" customHeight="1" x14ac:dyDescent="0.2">
      <c r="A527" s="3" t="s">
        <v>428</v>
      </c>
      <c r="B527" s="3" t="s">
        <v>2138</v>
      </c>
      <c r="C527" s="3" t="s">
        <v>2139</v>
      </c>
    </row>
    <row r="528" spans="1:3" ht="15.75" customHeight="1" x14ac:dyDescent="0.2">
      <c r="A528" s="3" t="s">
        <v>163</v>
      </c>
      <c r="B528" s="3" t="s">
        <v>2140</v>
      </c>
      <c r="C528" s="3" t="s">
        <v>2141</v>
      </c>
    </row>
    <row r="529" spans="1:3" ht="15.75" customHeight="1" x14ac:dyDescent="0.2">
      <c r="A529" s="3" t="s">
        <v>302</v>
      </c>
      <c r="B529" s="3" t="s">
        <v>2142</v>
      </c>
      <c r="C529" s="3" t="s">
        <v>2143</v>
      </c>
    </row>
    <row r="530" spans="1:3" ht="15.75" customHeight="1" x14ac:dyDescent="0.2">
      <c r="A530" s="3" t="s">
        <v>772</v>
      </c>
      <c r="B530" s="3" t="s">
        <v>2144</v>
      </c>
      <c r="C530" s="3" t="s">
        <v>2145</v>
      </c>
    </row>
    <row r="531" spans="1:3" ht="15.75" customHeight="1" x14ac:dyDescent="0.2">
      <c r="A531" s="3" t="s">
        <v>2146</v>
      </c>
      <c r="B531" s="3" t="s">
        <v>2147</v>
      </c>
      <c r="C531" s="3" t="s">
        <v>2148</v>
      </c>
    </row>
    <row r="532" spans="1:3" ht="15.75" customHeight="1" x14ac:dyDescent="0.2">
      <c r="A532" s="3" t="s">
        <v>863</v>
      </c>
      <c r="B532" s="3" t="s">
        <v>2149</v>
      </c>
      <c r="C532" s="3" t="s">
        <v>2150</v>
      </c>
    </row>
    <row r="533" spans="1:3" ht="15.75" customHeight="1" x14ac:dyDescent="0.2">
      <c r="A533" s="3" t="s">
        <v>902</v>
      </c>
      <c r="B533" s="3" t="s">
        <v>2151</v>
      </c>
      <c r="C533" s="3" t="s">
        <v>2152</v>
      </c>
    </row>
    <row r="534" spans="1:3" ht="15.75" customHeight="1" x14ac:dyDescent="0.2">
      <c r="A534" s="3" t="s">
        <v>162</v>
      </c>
      <c r="B534" s="3" t="s">
        <v>2153</v>
      </c>
      <c r="C534" s="3" t="s">
        <v>2154</v>
      </c>
    </row>
    <row r="535" spans="1:3" ht="15.75" customHeight="1" x14ac:dyDescent="0.2">
      <c r="A535" s="3" t="s">
        <v>911</v>
      </c>
      <c r="B535" s="3" t="s">
        <v>2155</v>
      </c>
      <c r="C535" s="3" t="s">
        <v>2156</v>
      </c>
    </row>
    <row r="536" spans="1:3" ht="15.75" customHeight="1" x14ac:dyDescent="0.2">
      <c r="A536" s="3" t="s">
        <v>755</v>
      </c>
      <c r="B536" s="3" t="s">
        <v>2157</v>
      </c>
      <c r="C536" s="3" t="s">
        <v>2158</v>
      </c>
    </row>
    <row r="537" spans="1:3" ht="15.75" customHeight="1" x14ac:dyDescent="0.2">
      <c r="A537" s="3" t="s">
        <v>330</v>
      </c>
      <c r="B537" s="3" t="s">
        <v>2159</v>
      </c>
      <c r="C537" s="3" t="s">
        <v>2160</v>
      </c>
    </row>
    <row r="538" spans="1:3" ht="15.75" customHeight="1" x14ac:dyDescent="0.2">
      <c r="A538" s="3" t="s">
        <v>306</v>
      </c>
      <c r="B538" s="3" t="s">
        <v>2161</v>
      </c>
      <c r="C538" s="3" t="s">
        <v>2162</v>
      </c>
    </row>
    <row r="539" spans="1:3" ht="15.75" customHeight="1" x14ac:dyDescent="0.2">
      <c r="A539" s="3" t="s">
        <v>768</v>
      </c>
      <c r="B539" s="3" t="s">
        <v>2163</v>
      </c>
      <c r="C539" s="3" t="s">
        <v>2164</v>
      </c>
    </row>
    <row r="540" spans="1:3" ht="15.75" customHeight="1" x14ac:dyDescent="0.2">
      <c r="A540" s="3" t="s">
        <v>568</v>
      </c>
      <c r="B540" s="3" t="s">
        <v>2165</v>
      </c>
      <c r="C540" s="3" t="s">
        <v>2166</v>
      </c>
    </row>
    <row r="541" spans="1:3" ht="15.75" customHeight="1" x14ac:dyDescent="0.2">
      <c r="A541" s="3" t="s">
        <v>936</v>
      </c>
      <c r="B541" s="3" t="s">
        <v>2167</v>
      </c>
      <c r="C541" s="3" t="s">
        <v>2168</v>
      </c>
    </row>
    <row r="542" spans="1:3" ht="15.75" customHeight="1" x14ac:dyDescent="0.2">
      <c r="A542" s="3" t="s">
        <v>1027</v>
      </c>
      <c r="B542" s="3" t="s">
        <v>2169</v>
      </c>
      <c r="C542" s="3" t="s">
        <v>2170</v>
      </c>
    </row>
    <row r="543" spans="1:3" ht="15.75" customHeight="1" x14ac:dyDescent="0.2">
      <c r="A543" s="3" t="s">
        <v>259</v>
      </c>
      <c r="B543" s="3" t="s">
        <v>2171</v>
      </c>
      <c r="C543" s="3" t="s">
        <v>2172</v>
      </c>
    </row>
    <row r="544" spans="1:3" ht="15.75" customHeight="1" x14ac:dyDescent="0.2">
      <c r="A544" s="3" t="s">
        <v>281</v>
      </c>
      <c r="B544" s="3" t="s">
        <v>2173</v>
      </c>
      <c r="C544" s="3" t="s">
        <v>2174</v>
      </c>
    </row>
    <row r="545" spans="1:3" ht="15.75" customHeight="1" x14ac:dyDescent="0.2">
      <c r="A545" s="3" t="s">
        <v>811</v>
      </c>
      <c r="B545" s="3" t="s">
        <v>2175</v>
      </c>
      <c r="C545" s="3" t="s">
        <v>2176</v>
      </c>
    </row>
    <row r="546" spans="1:3" ht="15.75" customHeight="1" x14ac:dyDescent="0.2">
      <c r="A546" s="3" t="s">
        <v>784</v>
      </c>
      <c r="B546" s="3" t="s">
        <v>2177</v>
      </c>
      <c r="C546" s="3" t="s">
        <v>2178</v>
      </c>
    </row>
    <row r="547" spans="1:3" ht="15.75" customHeight="1" x14ac:dyDescent="0.2">
      <c r="A547" s="3" t="s">
        <v>771</v>
      </c>
      <c r="B547" s="3" t="s">
        <v>2179</v>
      </c>
      <c r="C547" s="3" t="s">
        <v>2180</v>
      </c>
    </row>
    <row r="548" spans="1:3" ht="15.75" customHeight="1" x14ac:dyDescent="0.2">
      <c r="A548" s="3" t="s">
        <v>1042</v>
      </c>
      <c r="B548" s="3" t="s">
        <v>2181</v>
      </c>
      <c r="C548" s="3" t="s">
        <v>2182</v>
      </c>
    </row>
    <row r="549" spans="1:3" ht="15.75" customHeight="1" x14ac:dyDescent="0.2">
      <c r="A549" s="3" t="s">
        <v>325</v>
      </c>
      <c r="B549" s="3" t="s">
        <v>2183</v>
      </c>
      <c r="C549" s="3" t="s">
        <v>2184</v>
      </c>
    </row>
    <row r="550" spans="1:3" ht="15.75" customHeight="1" x14ac:dyDescent="0.2">
      <c r="A550" s="3" t="s">
        <v>549</v>
      </c>
      <c r="B550" s="3" t="s">
        <v>2185</v>
      </c>
      <c r="C550" s="3" t="s">
        <v>2186</v>
      </c>
    </row>
    <row r="551" spans="1:3" ht="15.75" customHeight="1" x14ac:dyDescent="0.2">
      <c r="A551" s="3" t="s">
        <v>674</v>
      </c>
      <c r="B551" s="3" t="s">
        <v>2187</v>
      </c>
      <c r="C551" s="3" t="s">
        <v>2188</v>
      </c>
    </row>
    <row r="552" spans="1:3" ht="15.75" customHeight="1" x14ac:dyDescent="0.2">
      <c r="A552" s="3" t="s">
        <v>673</v>
      </c>
      <c r="B552" s="3" t="s">
        <v>2189</v>
      </c>
      <c r="C552" s="3" t="s">
        <v>2190</v>
      </c>
    </row>
    <row r="553" spans="1:3" ht="15.75" customHeight="1" x14ac:dyDescent="0.2">
      <c r="A553" s="3" t="s">
        <v>529</v>
      </c>
      <c r="B553" s="3" t="s">
        <v>2191</v>
      </c>
      <c r="C553" s="3" t="s">
        <v>2192</v>
      </c>
    </row>
    <row r="554" spans="1:3" ht="15.75" customHeight="1" x14ac:dyDescent="0.2">
      <c r="A554" s="3" t="s">
        <v>448</v>
      </c>
      <c r="B554" s="3" t="s">
        <v>2193</v>
      </c>
      <c r="C554" s="3" t="s">
        <v>2194</v>
      </c>
    </row>
    <row r="555" spans="1:3" ht="15.75" customHeight="1" x14ac:dyDescent="0.2">
      <c r="A555" s="3" t="s">
        <v>566</v>
      </c>
      <c r="B555" s="3" t="s">
        <v>2195</v>
      </c>
      <c r="C555" s="3" t="s">
        <v>2196</v>
      </c>
    </row>
    <row r="556" spans="1:3" ht="15.75" customHeight="1" x14ac:dyDescent="0.2">
      <c r="A556" s="3" t="s">
        <v>791</v>
      </c>
      <c r="B556" s="3" t="s">
        <v>2197</v>
      </c>
      <c r="C556" s="3" t="s">
        <v>2198</v>
      </c>
    </row>
    <row r="557" spans="1:3" ht="15.75" customHeight="1" x14ac:dyDescent="0.2">
      <c r="A557" s="3" t="s">
        <v>920</v>
      </c>
      <c r="B557" s="3" t="s">
        <v>2199</v>
      </c>
      <c r="C557" s="3" t="s">
        <v>2200</v>
      </c>
    </row>
    <row r="558" spans="1:3" ht="15.75" customHeight="1" x14ac:dyDescent="0.2">
      <c r="A558" s="3" t="s">
        <v>862</v>
      </c>
      <c r="B558" s="3" t="s">
        <v>2201</v>
      </c>
      <c r="C558" s="3" t="s">
        <v>2202</v>
      </c>
    </row>
    <row r="559" spans="1:3" ht="15.75" customHeight="1" x14ac:dyDescent="0.2">
      <c r="A559" s="3" t="s">
        <v>416</v>
      </c>
      <c r="B559" s="3" t="s">
        <v>2203</v>
      </c>
      <c r="C559" s="3" t="s">
        <v>2204</v>
      </c>
    </row>
    <row r="560" spans="1:3" ht="15.75" customHeight="1" x14ac:dyDescent="0.2">
      <c r="A560" s="3" t="s">
        <v>966</v>
      </c>
      <c r="B560" s="3" t="s">
        <v>2205</v>
      </c>
      <c r="C560" s="3" t="s">
        <v>2206</v>
      </c>
    </row>
    <row r="561" spans="1:3" ht="15.75" customHeight="1" x14ac:dyDescent="0.2">
      <c r="A561" s="3" t="s">
        <v>963</v>
      </c>
      <c r="B561" s="3" t="s">
        <v>2207</v>
      </c>
      <c r="C561" s="3" t="s">
        <v>2208</v>
      </c>
    </row>
    <row r="562" spans="1:3" ht="15.75" customHeight="1" x14ac:dyDescent="0.2">
      <c r="A562" s="3" t="s">
        <v>430</v>
      </c>
      <c r="B562" s="3" t="s">
        <v>2209</v>
      </c>
      <c r="C562" s="3" t="s">
        <v>2210</v>
      </c>
    </row>
    <row r="563" spans="1:3" ht="15.75" customHeight="1" x14ac:dyDescent="0.2">
      <c r="A563" s="3" t="s">
        <v>904</v>
      </c>
      <c r="B563" s="3" t="s">
        <v>2211</v>
      </c>
      <c r="C563" s="3" t="s">
        <v>2212</v>
      </c>
    </row>
    <row r="564" spans="1:3" ht="15.75" customHeight="1" x14ac:dyDescent="0.2">
      <c r="A564" s="3" t="s">
        <v>267</v>
      </c>
      <c r="B564" s="3" t="s">
        <v>2213</v>
      </c>
      <c r="C564" s="3" t="s">
        <v>2214</v>
      </c>
    </row>
    <row r="565" spans="1:3" ht="15.75" customHeight="1" x14ac:dyDescent="0.2">
      <c r="A565" s="3" t="s">
        <v>298</v>
      </c>
      <c r="B565" s="3" t="s">
        <v>2215</v>
      </c>
      <c r="C565" s="3" t="s">
        <v>2216</v>
      </c>
    </row>
    <row r="566" spans="1:3" ht="15.75" customHeight="1" x14ac:dyDescent="0.2">
      <c r="A566" s="3" t="s">
        <v>618</v>
      </c>
      <c r="B566" s="3" t="s">
        <v>2217</v>
      </c>
      <c r="C566" s="3" t="s">
        <v>2218</v>
      </c>
    </row>
    <row r="567" spans="1:3" ht="15.75" customHeight="1" x14ac:dyDescent="0.2">
      <c r="A567" s="3" t="s">
        <v>1028</v>
      </c>
      <c r="B567" s="3" t="s">
        <v>2219</v>
      </c>
      <c r="C567" s="3" t="s">
        <v>2220</v>
      </c>
    </row>
    <row r="568" spans="1:3" ht="15.75" customHeight="1" x14ac:dyDescent="0.2">
      <c r="A568" s="3" t="s">
        <v>779</v>
      </c>
      <c r="B568" s="3" t="s">
        <v>2221</v>
      </c>
      <c r="C568" s="3" t="s">
        <v>2222</v>
      </c>
    </row>
    <row r="569" spans="1:3" ht="15.75" customHeight="1" x14ac:dyDescent="0.2">
      <c r="A569" s="3" t="s">
        <v>1051</v>
      </c>
      <c r="B569" s="3" t="s">
        <v>2223</v>
      </c>
      <c r="C569" s="3" t="s">
        <v>2224</v>
      </c>
    </row>
    <row r="570" spans="1:3" ht="15.75" customHeight="1" x14ac:dyDescent="0.2">
      <c r="A570" s="3" t="s">
        <v>585</v>
      </c>
      <c r="B570" s="3" t="s">
        <v>2225</v>
      </c>
      <c r="C570" s="3" t="s">
        <v>2226</v>
      </c>
    </row>
    <row r="571" spans="1:3" ht="15.75" customHeight="1" x14ac:dyDescent="0.2">
      <c r="A571" s="3" t="s">
        <v>960</v>
      </c>
      <c r="B571" s="3" t="s">
        <v>2227</v>
      </c>
      <c r="C571" s="3" t="s">
        <v>2228</v>
      </c>
    </row>
    <row r="572" spans="1:3" ht="15.75" customHeight="1" x14ac:dyDescent="0.2">
      <c r="A572" s="3" t="s">
        <v>408</v>
      </c>
      <c r="B572" s="3" t="s">
        <v>2229</v>
      </c>
      <c r="C572" s="3" t="s">
        <v>2230</v>
      </c>
    </row>
    <row r="573" spans="1:3" ht="15.75" customHeight="1" x14ac:dyDescent="0.2">
      <c r="A573" s="3" t="s">
        <v>334</v>
      </c>
      <c r="B573" s="3" t="s">
        <v>2231</v>
      </c>
      <c r="C573" s="3" t="s">
        <v>2232</v>
      </c>
    </row>
    <row r="574" spans="1:3" ht="15.75" customHeight="1" x14ac:dyDescent="0.2">
      <c r="A574" s="3" t="s">
        <v>815</v>
      </c>
      <c r="B574" s="3" t="s">
        <v>2233</v>
      </c>
      <c r="C574" s="3" t="s">
        <v>2234</v>
      </c>
    </row>
    <row r="575" spans="1:3" ht="15.75" customHeight="1" x14ac:dyDescent="0.2">
      <c r="A575" s="3" t="s">
        <v>614</v>
      </c>
      <c r="B575" s="3" t="s">
        <v>2235</v>
      </c>
      <c r="C575" s="3" t="s">
        <v>2236</v>
      </c>
    </row>
    <row r="576" spans="1:3" ht="15.75" customHeight="1" x14ac:dyDescent="0.2">
      <c r="A576" s="3" t="s">
        <v>895</v>
      </c>
      <c r="B576" s="3" t="s">
        <v>2237</v>
      </c>
      <c r="C576" s="3" t="s">
        <v>2238</v>
      </c>
    </row>
    <row r="577" spans="1:3" ht="15.75" customHeight="1" x14ac:dyDescent="0.2">
      <c r="A577" s="3" t="s">
        <v>2239</v>
      </c>
      <c r="B577" s="3" t="s">
        <v>2240</v>
      </c>
      <c r="C577" s="3" t="s">
        <v>2241</v>
      </c>
    </row>
    <row r="578" spans="1:3" ht="15.75" customHeight="1" x14ac:dyDescent="0.2">
      <c r="A578" s="3" t="s">
        <v>511</v>
      </c>
      <c r="B578" s="3" t="s">
        <v>2242</v>
      </c>
      <c r="C578" s="3" t="s">
        <v>2243</v>
      </c>
    </row>
    <row r="579" spans="1:3" ht="15.75" customHeight="1" x14ac:dyDescent="0.2">
      <c r="A579" s="3" t="s">
        <v>644</v>
      </c>
      <c r="B579" s="3" t="s">
        <v>2244</v>
      </c>
      <c r="C579" s="3" t="s">
        <v>2245</v>
      </c>
    </row>
    <row r="580" spans="1:3" ht="15.75" customHeight="1" x14ac:dyDescent="0.2">
      <c r="A580" s="3" t="s">
        <v>2246</v>
      </c>
      <c r="B580" s="3" t="s">
        <v>2247</v>
      </c>
      <c r="C580" s="3" t="s">
        <v>2248</v>
      </c>
    </row>
    <row r="581" spans="1:3" ht="15.75" customHeight="1" x14ac:dyDescent="0.2">
      <c r="A581" s="3" t="s">
        <v>2249</v>
      </c>
      <c r="B581" s="3" t="s">
        <v>2250</v>
      </c>
      <c r="C581" s="3" t="s">
        <v>2251</v>
      </c>
    </row>
    <row r="582" spans="1:3" ht="15.75" customHeight="1" x14ac:dyDescent="0.2">
      <c r="A582" s="3" t="s">
        <v>487</v>
      </c>
      <c r="B582" s="3" t="s">
        <v>2252</v>
      </c>
      <c r="C582" s="3" t="s">
        <v>2253</v>
      </c>
    </row>
    <row r="583" spans="1:3" ht="15.75" customHeight="1" x14ac:dyDescent="0.2">
      <c r="A583" s="3" t="s">
        <v>2254</v>
      </c>
      <c r="B583" s="3" t="s">
        <v>2255</v>
      </c>
      <c r="C583" s="3" t="s">
        <v>2256</v>
      </c>
    </row>
    <row r="584" spans="1:3" ht="15.75" customHeight="1" x14ac:dyDescent="0.2">
      <c r="A584" s="3" t="s">
        <v>295</v>
      </c>
      <c r="B584" s="3" t="s">
        <v>2257</v>
      </c>
      <c r="C584" s="3" t="s">
        <v>2258</v>
      </c>
    </row>
    <row r="585" spans="1:3" ht="15.75" customHeight="1" x14ac:dyDescent="0.2">
      <c r="A585" s="3" t="s">
        <v>2259</v>
      </c>
      <c r="B585" s="3" t="s">
        <v>2260</v>
      </c>
      <c r="C585" s="3" t="s">
        <v>2261</v>
      </c>
    </row>
    <row r="586" spans="1:3" ht="15.75" customHeight="1" x14ac:dyDescent="0.2">
      <c r="A586" s="3" t="s">
        <v>901</v>
      </c>
      <c r="B586" s="3" t="s">
        <v>2262</v>
      </c>
      <c r="C586" s="3" t="s">
        <v>2263</v>
      </c>
    </row>
    <row r="587" spans="1:3" ht="15.75" customHeight="1" x14ac:dyDescent="0.2">
      <c r="A587" s="3" t="s">
        <v>2264</v>
      </c>
      <c r="B587" s="3" t="s">
        <v>2265</v>
      </c>
      <c r="C587" s="3" t="s">
        <v>2266</v>
      </c>
    </row>
    <row r="588" spans="1:3" ht="15.75" customHeight="1" x14ac:dyDescent="0.2">
      <c r="A588" s="3" t="s">
        <v>885</v>
      </c>
      <c r="B588" s="3" t="s">
        <v>2267</v>
      </c>
      <c r="C588" s="3" t="s">
        <v>2268</v>
      </c>
    </row>
    <row r="589" spans="1:3" ht="15.75" customHeight="1" x14ac:dyDescent="0.2">
      <c r="A589" s="3" t="s">
        <v>663</v>
      </c>
      <c r="B589" s="3" t="s">
        <v>2269</v>
      </c>
      <c r="C589" s="3" t="s">
        <v>2270</v>
      </c>
    </row>
    <row r="590" spans="1:3" ht="15.75" customHeight="1" x14ac:dyDescent="0.2">
      <c r="A590" s="3" t="s">
        <v>509</v>
      </c>
      <c r="B590" s="3" t="s">
        <v>2271</v>
      </c>
      <c r="C590" s="3" t="s">
        <v>2272</v>
      </c>
    </row>
    <row r="591" spans="1:3" ht="15.75" customHeight="1" x14ac:dyDescent="0.2">
      <c r="A591" s="3" t="s">
        <v>308</v>
      </c>
      <c r="B591" s="3" t="s">
        <v>2273</v>
      </c>
      <c r="C591" s="3" t="s">
        <v>2274</v>
      </c>
    </row>
    <row r="592" spans="1:3" ht="15.75" customHeight="1" x14ac:dyDescent="0.2">
      <c r="A592" s="3" t="s">
        <v>424</v>
      </c>
      <c r="B592" s="3" t="s">
        <v>2275</v>
      </c>
      <c r="C592" s="3" t="s">
        <v>2276</v>
      </c>
    </row>
    <row r="593" spans="1:3" ht="15.75" customHeight="1" x14ac:dyDescent="0.2">
      <c r="A593" s="3" t="s">
        <v>651</v>
      </c>
      <c r="B593" s="3" t="s">
        <v>2277</v>
      </c>
      <c r="C593" s="3" t="s">
        <v>2278</v>
      </c>
    </row>
    <row r="594" spans="1:3" ht="15.75" customHeight="1" x14ac:dyDescent="0.2">
      <c r="A594" s="3" t="s">
        <v>2279</v>
      </c>
      <c r="B594" s="3" t="s">
        <v>2280</v>
      </c>
      <c r="C594" s="3" t="s">
        <v>2281</v>
      </c>
    </row>
    <row r="595" spans="1:3" ht="15.75" customHeight="1" x14ac:dyDescent="0.2">
      <c r="A595" s="3" t="s">
        <v>296</v>
      </c>
      <c r="B595" s="3" t="s">
        <v>2282</v>
      </c>
      <c r="C595" s="3" t="s">
        <v>2283</v>
      </c>
    </row>
    <row r="596" spans="1:3" ht="15.75" customHeight="1" x14ac:dyDescent="0.2">
      <c r="A596" s="3" t="s">
        <v>615</v>
      </c>
      <c r="B596" s="3" t="s">
        <v>2284</v>
      </c>
      <c r="C596" s="3" t="s">
        <v>2285</v>
      </c>
    </row>
    <row r="597" spans="1:3" ht="15.75" customHeight="1" x14ac:dyDescent="0.2">
      <c r="A597" s="3" t="s">
        <v>604</v>
      </c>
      <c r="B597" s="3" t="s">
        <v>2286</v>
      </c>
      <c r="C597" s="3" t="s">
        <v>2287</v>
      </c>
    </row>
    <row r="598" spans="1:3" ht="15.75" customHeight="1" x14ac:dyDescent="0.2">
      <c r="A598" s="3" t="s">
        <v>297</v>
      </c>
      <c r="B598" s="3" t="s">
        <v>2288</v>
      </c>
      <c r="C598" s="3" t="s">
        <v>2289</v>
      </c>
    </row>
    <row r="599" spans="1:3" ht="15.75" customHeight="1" x14ac:dyDescent="0.2">
      <c r="A599" s="3" t="s">
        <v>780</v>
      </c>
      <c r="B599" s="3" t="s">
        <v>2290</v>
      </c>
      <c r="C599" s="3" t="s">
        <v>2291</v>
      </c>
    </row>
    <row r="600" spans="1:3" ht="15.75" customHeight="1" x14ac:dyDescent="0.2">
      <c r="A600" s="3" t="s">
        <v>2292</v>
      </c>
      <c r="B600" s="3" t="s">
        <v>2293</v>
      </c>
      <c r="C600" s="3" t="s">
        <v>2294</v>
      </c>
    </row>
    <row r="601" spans="1:3" ht="15.75" customHeight="1" x14ac:dyDescent="0.2">
      <c r="A601" s="3" t="s">
        <v>896</v>
      </c>
      <c r="B601" s="3" t="s">
        <v>2295</v>
      </c>
      <c r="C601" s="3" t="s">
        <v>2296</v>
      </c>
    </row>
    <row r="602" spans="1:3" ht="15.75" customHeight="1" x14ac:dyDescent="0.2">
      <c r="A602" s="3" t="s">
        <v>945</v>
      </c>
      <c r="B602" s="3" t="s">
        <v>2297</v>
      </c>
      <c r="C602" s="3" t="s">
        <v>2298</v>
      </c>
    </row>
    <row r="603" spans="1:3" ht="15.75" customHeight="1" x14ac:dyDescent="0.2">
      <c r="A603" s="3" t="s">
        <v>930</v>
      </c>
      <c r="B603" s="3" t="s">
        <v>2299</v>
      </c>
      <c r="C603" s="3" t="s">
        <v>2300</v>
      </c>
    </row>
    <row r="604" spans="1:3" ht="15.75" customHeight="1" x14ac:dyDescent="0.2">
      <c r="A604" s="3" t="s">
        <v>2301</v>
      </c>
      <c r="B604" s="3" t="s">
        <v>2302</v>
      </c>
      <c r="C604" s="3" t="s">
        <v>2303</v>
      </c>
    </row>
    <row r="605" spans="1:3" ht="15.75" customHeight="1" x14ac:dyDescent="0.2">
      <c r="A605" s="3" t="s">
        <v>662</v>
      </c>
      <c r="B605" s="3" t="s">
        <v>2304</v>
      </c>
      <c r="C605" s="3" t="s">
        <v>2305</v>
      </c>
    </row>
    <row r="606" spans="1:3" ht="15.75" customHeight="1" x14ac:dyDescent="0.2">
      <c r="A606" s="3" t="s">
        <v>610</v>
      </c>
      <c r="B606" s="3" t="s">
        <v>2306</v>
      </c>
      <c r="C606" s="3" t="s">
        <v>2307</v>
      </c>
    </row>
    <row r="607" spans="1:3" ht="15.75" customHeight="1" x14ac:dyDescent="0.2">
      <c r="A607" s="3" t="s">
        <v>613</v>
      </c>
      <c r="B607" s="3" t="s">
        <v>2308</v>
      </c>
      <c r="C607" s="3" t="s">
        <v>2307</v>
      </c>
    </row>
    <row r="608" spans="1:3" ht="15.75" customHeight="1" x14ac:dyDescent="0.2">
      <c r="A608" s="3" t="s">
        <v>899</v>
      </c>
      <c r="B608" s="3" t="s">
        <v>2309</v>
      </c>
      <c r="C608" s="3" t="s">
        <v>2310</v>
      </c>
    </row>
    <row r="609" spans="1:3" ht="15.75" customHeight="1" x14ac:dyDescent="0.2">
      <c r="A609" s="3" t="s">
        <v>581</v>
      </c>
      <c r="B609" s="3" t="s">
        <v>2311</v>
      </c>
      <c r="C609" s="3" t="s">
        <v>2312</v>
      </c>
    </row>
    <row r="610" spans="1:3" ht="15.75" customHeight="1" x14ac:dyDescent="0.2">
      <c r="A610" s="3" t="s">
        <v>582</v>
      </c>
      <c r="B610" s="3" t="s">
        <v>2313</v>
      </c>
      <c r="C610" s="3" t="s">
        <v>2314</v>
      </c>
    </row>
    <row r="611" spans="1:3" ht="15.75" customHeight="1" x14ac:dyDescent="0.2">
      <c r="A611" s="3" t="s">
        <v>2315</v>
      </c>
      <c r="B611" s="3" t="s">
        <v>2316</v>
      </c>
      <c r="C611" s="3" t="s">
        <v>2317</v>
      </c>
    </row>
    <row r="612" spans="1:3" ht="15.75" customHeight="1" x14ac:dyDescent="0.2">
      <c r="A612" s="3" t="s">
        <v>510</v>
      </c>
      <c r="B612" s="3" t="s">
        <v>2318</v>
      </c>
      <c r="C612" s="3" t="s">
        <v>2319</v>
      </c>
    </row>
    <row r="613" spans="1:3" ht="15.75" customHeight="1" x14ac:dyDescent="0.2">
      <c r="A613" s="3" t="s">
        <v>2320</v>
      </c>
      <c r="B613" s="3" t="s">
        <v>2321</v>
      </c>
      <c r="C613" s="3" t="s">
        <v>2322</v>
      </c>
    </row>
    <row r="614" spans="1:3" ht="15.75" customHeight="1" x14ac:dyDescent="0.2">
      <c r="A614" s="3" t="s">
        <v>2323</v>
      </c>
      <c r="B614" s="3" t="s">
        <v>2324</v>
      </c>
      <c r="C614" s="3" t="s">
        <v>2325</v>
      </c>
    </row>
    <row r="615" spans="1:3" ht="15.75" customHeight="1" x14ac:dyDescent="0.2">
      <c r="A615" s="3" t="s">
        <v>736</v>
      </c>
      <c r="B615" s="3" t="s">
        <v>2326</v>
      </c>
      <c r="C615" s="3" t="s">
        <v>2327</v>
      </c>
    </row>
    <row r="616" spans="1:3" ht="15.75" customHeight="1" x14ac:dyDescent="0.2">
      <c r="A616" s="3" t="s">
        <v>497</v>
      </c>
      <c r="B616" s="3" t="s">
        <v>2328</v>
      </c>
      <c r="C616" s="3" t="s">
        <v>2329</v>
      </c>
    </row>
    <row r="617" spans="1:3" ht="15.75" customHeight="1" x14ac:dyDescent="0.2">
      <c r="A617" s="3" t="s">
        <v>836</v>
      </c>
      <c r="B617" s="3" t="s">
        <v>2330</v>
      </c>
      <c r="C617" s="3" t="s">
        <v>2331</v>
      </c>
    </row>
    <row r="618" spans="1:3" ht="15.75" customHeight="1" x14ac:dyDescent="0.2">
      <c r="A618" s="3" t="s">
        <v>735</v>
      </c>
      <c r="B618" s="3" t="s">
        <v>2332</v>
      </c>
      <c r="C618" s="3" t="s">
        <v>2333</v>
      </c>
    </row>
    <row r="619" spans="1:3" ht="15.75" customHeight="1" x14ac:dyDescent="0.2">
      <c r="A619" s="3" t="s">
        <v>538</v>
      </c>
      <c r="B619" s="3" t="s">
        <v>2334</v>
      </c>
      <c r="C619" s="3" t="s">
        <v>2335</v>
      </c>
    </row>
    <row r="620" spans="1:3" ht="15.75" customHeight="1" x14ac:dyDescent="0.2">
      <c r="A620" s="3" t="s">
        <v>218</v>
      </c>
      <c r="B620" s="3" t="s">
        <v>2336</v>
      </c>
      <c r="C620" s="3" t="s">
        <v>2337</v>
      </c>
    </row>
    <row r="621" spans="1:3" ht="15.75" customHeight="1" x14ac:dyDescent="0.2">
      <c r="A621" s="3" t="s">
        <v>403</v>
      </c>
      <c r="B621" s="3" t="s">
        <v>2338</v>
      </c>
      <c r="C621" s="3" t="s">
        <v>2339</v>
      </c>
    </row>
    <row r="622" spans="1:3" ht="15.75" customHeight="1" x14ac:dyDescent="0.2">
      <c r="A622" s="3" t="s">
        <v>314</v>
      </c>
      <c r="B622" s="3" t="s">
        <v>2340</v>
      </c>
      <c r="C622" s="3" t="s">
        <v>2341</v>
      </c>
    </row>
    <row r="623" spans="1:3" ht="15.75" customHeight="1" x14ac:dyDescent="0.2">
      <c r="A623" s="3" t="s">
        <v>1062</v>
      </c>
      <c r="B623" s="3" t="s">
        <v>2342</v>
      </c>
      <c r="C623" s="3" t="s">
        <v>2343</v>
      </c>
    </row>
    <row r="624" spans="1:3" ht="15.75" customHeight="1" x14ac:dyDescent="0.2">
      <c r="A624" s="3" t="s">
        <v>703</v>
      </c>
      <c r="B624" s="3" t="s">
        <v>2344</v>
      </c>
      <c r="C624" s="3" t="s">
        <v>2345</v>
      </c>
    </row>
    <row r="625" spans="1:3" ht="15.75" customHeight="1" x14ac:dyDescent="0.2">
      <c r="A625" s="3" t="s">
        <v>468</v>
      </c>
      <c r="B625" s="3" t="s">
        <v>2346</v>
      </c>
      <c r="C625" s="3" t="s">
        <v>2347</v>
      </c>
    </row>
    <row r="626" spans="1:3" ht="15.75" customHeight="1" x14ac:dyDescent="0.2">
      <c r="A626" s="3" t="s">
        <v>455</v>
      </c>
      <c r="B626" s="3" t="s">
        <v>2348</v>
      </c>
      <c r="C626" s="3" t="s">
        <v>2349</v>
      </c>
    </row>
    <row r="627" spans="1:3" ht="15.75" customHeight="1" x14ac:dyDescent="0.2">
      <c r="A627" s="3" t="s">
        <v>972</v>
      </c>
      <c r="B627" s="3" t="s">
        <v>2350</v>
      </c>
      <c r="C627" s="3" t="s">
        <v>2351</v>
      </c>
    </row>
    <row r="628" spans="1:3" ht="15.75" customHeight="1" x14ac:dyDescent="0.2">
      <c r="A628" s="3" t="s">
        <v>849</v>
      </c>
      <c r="B628" s="3" t="s">
        <v>2352</v>
      </c>
      <c r="C628" s="3" t="s">
        <v>2353</v>
      </c>
    </row>
    <row r="629" spans="1:3" ht="15.75" customHeight="1" x14ac:dyDescent="0.2">
      <c r="A629" s="3" t="s">
        <v>2354</v>
      </c>
      <c r="B629" s="3" t="s">
        <v>2355</v>
      </c>
      <c r="C629" s="3" t="s">
        <v>55</v>
      </c>
    </row>
    <row r="630" spans="1:3" ht="15.75" customHeight="1" x14ac:dyDescent="0.2">
      <c r="A630" s="3" t="s">
        <v>545</v>
      </c>
      <c r="B630" s="3" t="s">
        <v>2356</v>
      </c>
      <c r="C630" s="3" t="s">
        <v>2357</v>
      </c>
    </row>
    <row r="631" spans="1:3" ht="15.75" customHeight="1" x14ac:dyDescent="0.2">
      <c r="A631" s="3" t="s">
        <v>656</v>
      </c>
      <c r="B631" s="3" t="s">
        <v>2358</v>
      </c>
      <c r="C631" s="3" t="s">
        <v>2359</v>
      </c>
    </row>
    <row r="632" spans="1:3" ht="15.75" customHeight="1" x14ac:dyDescent="0.2">
      <c r="A632" s="3" t="s">
        <v>683</v>
      </c>
      <c r="B632" s="3" t="s">
        <v>2360</v>
      </c>
      <c r="C632" s="3" t="s">
        <v>2361</v>
      </c>
    </row>
    <row r="633" spans="1:3" ht="15.75" customHeight="1" x14ac:dyDescent="0.2">
      <c r="A633" s="3" t="s">
        <v>256</v>
      </c>
      <c r="B633" s="3" t="s">
        <v>2362</v>
      </c>
      <c r="C633" s="3" t="s">
        <v>2363</v>
      </c>
    </row>
    <row r="634" spans="1:3" ht="15.75" customHeight="1" x14ac:dyDescent="0.2">
      <c r="A634" s="3" t="s">
        <v>547</v>
      </c>
      <c r="B634" s="3" t="s">
        <v>2364</v>
      </c>
      <c r="C634" s="3" t="s">
        <v>2365</v>
      </c>
    </row>
    <row r="635" spans="1:3" ht="15.75" customHeight="1" x14ac:dyDescent="0.2">
      <c r="A635" s="3" t="s">
        <v>2366</v>
      </c>
      <c r="B635" s="3" t="s">
        <v>2367</v>
      </c>
      <c r="C635" s="3" t="s">
        <v>2368</v>
      </c>
    </row>
    <row r="636" spans="1:3" ht="15.75" customHeight="1" x14ac:dyDescent="0.2">
      <c r="A636" s="3" t="s">
        <v>672</v>
      </c>
      <c r="B636" s="3" t="s">
        <v>2369</v>
      </c>
      <c r="C636" s="3" t="s">
        <v>2370</v>
      </c>
    </row>
    <row r="637" spans="1:3" ht="15.75" customHeight="1" x14ac:dyDescent="0.2">
      <c r="A637" s="3" t="s">
        <v>477</v>
      </c>
      <c r="B637" s="3" t="s">
        <v>2371</v>
      </c>
      <c r="C637" s="3" t="s">
        <v>2372</v>
      </c>
    </row>
    <row r="638" spans="1:3" ht="15.75" customHeight="1" x14ac:dyDescent="0.2">
      <c r="A638" s="3" t="s">
        <v>806</v>
      </c>
      <c r="B638" s="3" t="s">
        <v>2373</v>
      </c>
      <c r="C638" s="3" t="s">
        <v>2374</v>
      </c>
    </row>
    <row r="639" spans="1:3" ht="15.75" customHeight="1" x14ac:dyDescent="0.2">
      <c r="A639" s="3" t="s">
        <v>788</v>
      </c>
      <c r="B639" s="3" t="s">
        <v>2375</v>
      </c>
      <c r="C639" s="3" t="s">
        <v>2376</v>
      </c>
    </row>
    <row r="640" spans="1:3" ht="15.75" customHeight="1" x14ac:dyDescent="0.2">
      <c r="A640" s="3" t="s">
        <v>969</v>
      </c>
      <c r="B640" s="3" t="s">
        <v>2377</v>
      </c>
      <c r="C640" s="3" t="s">
        <v>2378</v>
      </c>
    </row>
    <row r="641" spans="1:3" ht="15.75" customHeight="1" x14ac:dyDescent="0.2">
      <c r="A641" s="3" t="s">
        <v>970</v>
      </c>
      <c r="B641" s="3" t="s">
        <v>2379</v>
      </c>
      <c r="C641" s="3" t="s">
        <v>2378</v>
      </c>
    </row>
    <row r="642" spans="1:3" ht="15.75" customHeight="1" x14ac:dyDescent="0.2">
      <c r="A642" s="3" t="s">
        <v>377</v>
      </c>
      <c r="B642" s="3" t="s">
        <v>2380</v>
      </c>
      <c r="C642" s="3" t="s">
        <v>2381</v>
      </c>
    </row>
    <row r="643" spans="1:3" ht="15.75" customHeight="1" x14ac:dyDescent="0.2">
      <c r="A643" s="3" t="s">
        <v>1024</v>
      </c>
      <c r="B643" s="3" t="s">
        <v>2382</v>
      </c>
      <c r="C643" s="3" t="s">
        <v>2383</v>
      </c>
    </row>
    <row r="644" spans="1:3" ht="15.75" customHeight="1" x14ac:dyDescent="0.2">
      <c r="A644" s="3" t="s">
        <v>957</v>
      </c>
      <c r="B644" s="3" t="s">
        <v>2384</v>
      </c>
      <c r="C644" s="3" t="s">
        <v>2385</v>
      </c>
    </row>
    <row r="645" spans="1:3" ht="15.75" customHeight="1" x14ac:dyDescent="0.2">
      <c r="A645" s="3" t="s">
        <v>1009</v>
      </c>
      <c r="B645" s="3" t="s">
        <v>2386</v>
      </c>
      <c r="C645" s="3" t="s">
        <v>2387</v>
      </c>
    </row>
    <row r="646" spans="1:3" ht="15.75" customHeight="1" x14ac:dyDescent="0.2">
      <c r="A646" s="3" t="s">
        <v>449</v>
      </c>
      <c r="B646" s="3" t="s">
        <v>2388</v>
      </c>
      <c r="C646" s="3" t="s">
        <v>2389</v>
      </c>
    </row>
    <row r="647" spans="1:3" ht="15.75" customHeight="1" x14ac:dyDescent="0.2">
      <c r="A647" s="3" t="s">
        <v>470</v>
      </c>
      <c r="B647" s="3" t="s">
        <v>2390</v>
      </c>
      <c r="C647" s="3" t="s">
        <v>2391</v>
      </c>
    </row>
    <row r="648" spans="1:3" ht="15.75" customHeight="1" x14ac:dyDescent="0.2">
      <c r="A648" s="3" t="s">
        <v>470</v>
      </c>
      <c r="B648" s="3" t="s">
        <v>2392</v>
      </c>
      <c r="C648" s="3" t="s">
        <v>2391</v>
      </c>
    </row>
    <row r="649" spans="1:3" ht="15.75" customHeight="1" x14ac:dyDescent="0.2">
      <c r="A649" s="3" t="s">
        <v>470</v>
      </c>
      <c r="B649" s="3" t="s">
        <v>2393</v>
      </c>
      <c r="C649" s="3" t="s">
        <v>2391</v>
      </c>
    </row>
    <row r="650" spans="1:3" ht="15.75" customHeight="1" x14ac:dyDescent="0.2">
      <c r="A650" s="3" t="s">
        <v>470</v>
      </c>
      <c r="B650" s="3" t="s">
        <v>2394</v>
      </c>
      <c r="C650" s="3" t="s">
        <v>2391</v>
      </c>
    </row>
    <row r="651" spans="1:3" ht="15.75" customHeight="1" x14ac:dyDescent="0.2">
      <c r="A651" s="3" t="s">
        <v>470</v>
      </c>
      <c r="B651" s="3" t="s">
        <v>2395</v>
      </c>
      <c r="C651" s="3" t="s">
        <v>2391</v>
      </c>
    </row>
    <row r="652" spans="1:3" ht="15.75" customHeight="1" x14ac:dyDescent="0.2">
      <c r="A652" s="3" t="s">
        <v>565</v>
      </c>
      <c r="B652" s="3" t="s">
        <v>2396</v>
      </c>
      <c r="C652" s="3" t="s">
        <v>2397</v>
      </c>
    </row>
    <row r="653" spans="1:3" ht="15.75" customHeight="1" x14ac:dyDescent="0.2">
      <c r="A653" s="3" t="s">
        <v>873</v>
      </c>
      <c r="B653" s="3" t="s">
        <v>2398</v>
      </c>
      <c r="C653" s="3" t="s">
        <v>2399</v>
      </c>
    </row>
    <row r="654" spans="1:3" ht="15.75" customHeight="1" x14ac:dyDescent="0.2">
      <c r="A654" s="3" t="s">
        <v>522</v>
      </c>
      <c r="B654" s="3" t="s">
        <v>2400</v>
      </c>
      <c r="C654" s="3" t="s">
        <v>2401</v>
      </c>
    </row>
    <row r="655" spans="1:3" ht="15.75" customHeight="1" x14ac:dyDescent="0.2">
      <c r="A655" s="3" t="s">
        <v>492</v>
      </c>
      <c r="B655" s="3" t="s">
        <v>2402</v>
      </c>
      <c r="C655" s="3" t="s">
        <v>2403</v>
      </c>
    </row>
    <row r="656" spans="1:3" ht="15.75" customHeight="1" x14ac:dyDescent="0.2">
      <c r="A656" s="3" t="s">
        <v>758</v>
      </c>
      <c r="B656" s="3" t="s">
        <v>2404</v>
      </c>
      <c r="C656" s="3" t="s">
        <v>2405</v>
      </c>
    </row>
    <row r="657" spans="1:3" ht="15.75" customHeight="1" x14ac:dyDescent="0.2">
      <c r="A657" s="3" t="s">
        <v>1011</v>
      </c>
      <c r="B657" s="3" t="s">
        <v>2406</v>
      </c>
      <c r="C657" s="3" t="s">
        <v>2407</v>
      </c>
    </row>
    <row r="658" spans="1:3" ht="15.75" customHeight="1" x14ac:dyDescent="0.2">
      <c r="A658" s="3" t="s">
        <v>868</v>
      </c>
      <c r="B658" s="3" t="s">
        <v>2408</v>
      </c>
      <c r="C658" s="3" t="s">
        <v>2409</v>
      </c>
    </row>
    <row r="659" spans="1:3" ht="15.75" customHeight="1" x14ac:dyDescent="0.2">
      <c r="A659" s="3" t="s">
        <v>661</v>
      </c>
      <c r="B659" s="3" t="s">
        <v>2410</v>
      </c>
      <c r="C659" s="3" t="s">
        <v>2411</v>
      </c>
    </row>
    <row r="660" spans="1:3" ht="15.75" customHeight="1" x14ac:dyDescent="0.2">
      <c r="A660" s="3" t="s">
        <v>329</v>
      </c>
      <c r="B660" s="3" t="s">
        <v>2412</v>
      </c>
      <c r="C660" s="3" t="s">
        <v>2413</v>
      </c>
    </row>
    <row r="661" spans="1:3" ht="15.75" customHeight="1" x14ac:dyDescent="0.2">
      <c r="A661" s="3" t="s">
        <v>2414</v>
      </c>
      <c r="B661" s="3" t="s">
        <v>2415</v>
      </c>
      <c r="C661" s="3" t="s">
        <v>2416</v>
      </c>
    </row>
    <row r="662" spans="1:3" ht="15.75" customHeight="1" x14ac:dyDescent="0.2">
      <c r="A662" s="3" t="s">
        <v>742</v>
      </c>
      <c r="B662" s="3" t="s">
        <v>2417</v>
      </c>
      <c r="C662" s="3" t="s">
        <v>2418</v>
      </c>
    </row>
    <row r="663" spans="1:3" ht="15.75" customHeight="1" x14ac:dyDescent="0.2">
      <c r="A663" s="3" t="s">
        <v>474</v>
      </c>
      <c r="B663" s="3" t="s">
        <v>2419</v>
      </c>
      <c r="C663" s="3" t="s">
        <v>2420</v>
      </c>
    </row>
    <row r="664" spans="1:3" ht="15.75" customHeight="1" x14ac:dyDescent="0.2">
      <c r="A664" s="3" t="s">
        <v>476</v>
      </c>
      <c r="B664" s="3" t="s">
        <v>2421</v>
      </c>
      <c r="C664" s="3" t="s">
        <v>2422</v>
      </c>
    </row>
    <row r="665" spans="1:3" ht="15.75" customHeight="1" x14ac:dyDescent="0.2">
      <c r="A665" s="3" t="s">
        <v>384</v>
      </c>
      <c r="B665" s="3" t="s">
        <v>2423</v>
      </c>
      <c r="C665" s="3" t="s">
        <v>2424</v>
      </c>
    </row>
    <row r="666" spans="1:3" ht="15.75" customHeight="1" x14ac:dyDescent="0.2">
      <c r="A666" s="3" t="s">
        <v>828</v>
      </c>
      <c r="B666" s="3" t="s">
        <v>2425</v>
      </c>
      <c r="C666" s="3" t="s">
        <v>2426</v>
      </c>
    </row>
    <row r="667" spans="1:3" ht="15.75" customHeight="1" x14ac:dyDescent="0.2">
      <c r="A667" s="3" t="s">
        <v>632</v>
      </c>
      <c r="B667" s="3" t="s">
        <v>2427</v>
      </c>
      <c r="C667" s="3" t="s">
        <v>2428</v>
      </c>
    </row>
    <row r="668" spans="1:3" ht="15.75" customHeight="1" x14ac:dyDescent="0.2">
      <c r="A668" s="3" t="s">
        <v>631</v>
      </c>
      <c r="B668" s="3" t="s">
        <v>2429</v>
      </c>
      <c r="C668" s="3" t="s">
        <v>2430</v>
      </c>
    </row>
    <row r="669" spans="1:3" ht="15.75" customHeight="1" x14ac:dyDescent="0.2">
      <c r="A669" s="3" t="s">
        <v>2431</v>
      </c>
      <c r="B669" s="3" t="s">
        <v>2432</v>
      </c>
      <c r="C669" s="3" t="s">
        <v>2433</v>
      </c>
    </row>
    <row r="670" spans="1:3" ht="15.75" customHeight="1" x14ac:dyDescent="0.2">
      <c r="A670" s="3" t="s">
        <v>637</v>
      </c>
      <c r="B670" s="3" t="s">
        <v>2434</v>
      </c>
      <c r="C670" s="3" t="s">
        <v>2435</v>
      </c>
    </row>
    <row r="671" spans="1:3" ht="15.75" customHeight="1" x14ac:dyDescent="0.2">
      <c r="A671" s="3" t="s">
        <v>1068</v>
      </c>
      <c r="B671" s="3" t="s">
        <v>2436</v>
      </c>
      <c r="C671" s="3" t="s">
        <v>2437</v>
      </c>
    </row>
    <row r="672" spans="1:3" ht="15.75" customHeight="1" x14ac:dyDescent="0.2">
      <c r="A672" s="3" t="s">
        <v>866</v>
      </c>
      <c r="B672" s="3" t="s">
        <v>2438</v>
      </c>
      <c r="C672" s="3" t="s">
        <v>2439</v>
      </c>
    </row>
    <row r="673" spans="1:3" ht="15.75" customHeight="1" x14ac:dyDescent="0.2">
      <c r="A673" s="3" t="s">
        <v>654</v>
      </c>
      <c r="B673" s="3" t="s">
        <v>2440</v>
      </c>
      <c r="C673" s="3" t="s">
        <v>2441</v>
      </c>
    </row>
    <row r="674" spans="1:3" ht="15.75" customHeight="1" x14ac:dyDescent="0.2">
      <c r="A674" s="3" t="s">
        <v>650</v>
      </c>
      <c r="B674" s="3" t="s">
        <v>2442</v>
      </c>
      <c r="C674" s="3" t="s">
        <v>2443</v>
      </c>
    </row>
    <row r="675" spans="1:3" ht="15.75" customHeight="1" x14ac:dyDescent="0.2">
      <c r="A675" s="3" t="s">
        <v>989</v>
      </c>
      <c r="B675" s="3" t="s">
        <v>2444</v>
      </c>
      <c r="C675" s="3" t="s">
        <v>2445</v>
      </c>
    </row>
    <row r="676" spans="1:3" ht="15.75" customHeight="1" x14ac:dyDescent="0.2">
      <c r="A676" s="3" t="s">
        <v>958</v>
      </c>
      <c r="B676" s="3" t="s">
        <v>2446</v>
      </c>
      <c r="C676" s="3" t="s">
        <v>2447</v>
      </c>
    </row>
    <row r="677" spans="1:3" ht="15.75" customHeight="1" x14ac:dyDescent="0.2">
      <c r="A677" s="3" t="s">
        <v>931</v>
      </c>
      <c r="B677" s="3" t="s">
        <v>2448</v>
      </c>
      <c r="C677" s="3" t="s">
        <v>2449</v>
      </c>
    </row>
    <row r="678" spans="1:3" ht="15.75" customHeight="1" x14ac:dyDescent="0.2">
      <c r="A678" s="3" t="s">
        <v>962</v>
      </c>
      <c r="B678" s="3" t="s">
        <v>2450</v>
      </c>
      <c r="C678" s="3" t="s">
        <v>2449</v>
      </c>
    </row>
    <row r="679" spans="1:3" ht="15.75" customHeight="1" x14ac:dyDescent="0.2">
      <c r="A679" s="3" t="s">
        <v>235</v>
      </c>
      <c r="B679" s="3" t="s">
        <v>2451</v>
      </c>
      <c r="C679" s="3" t="s">
        <v>2452</v>
      </c>
    </row>
    <row r="680" spans="1:3" ht="15.75" customHeight="1" x14ac:dyDescent="0.2">
      <c r="A680" s="3" t="s">
        <v>819</v>
      </c>
      <c r="B680" s="3" t="s">
        <v>2453</v>
      </c>
      <c r="C680" s="3" t="s">
        <v>2454</v>
      </c>
    </row>
    <row r="681" spans="1:3" ht="15.75" customHeight="1" x14ac:dyDescent="0.2">
      <c r="A681" s="3" t="s">
        <v>792</v>
      </c>
      <c r="B681" s="3" t="s">
        <v>2455</v>
      </c>
      <c r="C681" s="3" t="s">
        <v>2456</v>
      </c>
    </row>
    <row r="682" spans="1:3" ht="15.75" customHeight="1" x14ac:dyDescent="0.2">
      <c r="A682" s="3" t="s">
        <v>289</v>
      </c>
      <c r="B682" s="3" t="s">
        <v>2457</v>
      </c>
      <c r="C682" s="3" t="s">
        <v>2458</v>
      </c>
    </row>
    <row r="683" spans="1:3" ht="15.75" customHeight="1" x14ac:dyDescent="0.2">
      <c r="A683" s="3" t="s">
        <v>220</v>
      </c>
      <c r="B683" s="3" t="s">
        <v>2459</v>
      </c>
      <c r="C683" s="3" t="s">
        <v>2460</v>
      </c>
    </row>
    <row r="684" spans="1:3" ht="15.75" customHeight="1" x14ac:dyDescent="0.2">
      <c r="A684" s="3" t="s">
        <v>221</v>
      </c>
      <c r="B684" s="3" t="s">
        <v>2461</v>
      </c>
      <c r="C684" s="3" t="s">
        <v>2462</v>
      </c>
    </row>
    <row r="685" spans="1:3" ht="15.75" customHeight="1" x14ac:dyDescent="0.2">
      <c r="A685" s="3" t="s">
        <v>893</v>
      </c>
      <c r="B685" s="3" t="s">
        <v>2463</v>
      </c>
      <c r="C685" s="3" t="s">
        <v>2464</v>
      </c>
    </row>
    <row r="686" spans="1:3" ht="15.75" customHeight="1" x14ac:dyDescent="0.2">
      <c r="A686" s="3" t="s">
        <v>1039</v>
      </c>
      <c r="B686" s="3" t="s">
        <v>2465</v>
      </c>
      <c r="C686" s="3" t="s">
        <v>2466</v>
      </c>
    </row>
    <row r="687" spans="1:3" ht="15.75" customHeight="1" x14ac:dyDescent="0.2">
      <c r="A687" s="3" t="s">
        <v>611</v>
      </c>
      <c r="B687" s="3" t="s">
        <v>2467</v>
      </c>
      <c r="C687" s="3" t="s">
        <v>2468</v>
      </c>
    </row>
    <row r="688" spans="1:3" ht="15.75" customHeight="1" x14ac:dyDescent="0.2">
      <c r="A688" s="3" t="s">
        <v>341</v>
      </c>
      <c r="B688" s="3" t="s">
        <v>2469</v>
      </c>
      <c r="C688" s="3" t="s">
        <v>2470</v>
      </c>
    </row>
    <row r="689" spans="1:3" ht="15.75" customHeight="1" x14ac:dyDescent="0.2">
      <c r="A689" s="3" t="s">
        <v>478</v>
      </c>
      <c r="B689" s="3" t="s">
        <v>2471</v>
      </c>
      <c r="C689" s="3" t="s">
        <v>2472</v>
      </c>
    </row>
    <row r="690" spans="1:3" ht="15.75" customHeight="1" x14ac:dyDescent="0.2">
      <c r="A690" s="3" t="s">
        <v>411</v>
      </c>
      <c r="B690" s="3" t="s">
        <v>2473</v>
      </c>
      <c r="C690" s="3" t="s">
        <v>2474</v>
      </c>
    </row>
    <row r="691" spans="1:3" ht="15.75" customHeight="1" x14ac:dyDescent="0.2">
      <c r="A691" s="3" t="s">
        <v>303</v>
      </c>
      <c r="B691" s="3" t="s">
        <v>2475</v>
      </c>
      <c r="C691" s="3" t="s">
        <v>2476</v>
      </c>
    </row>
    <row r="692" spans="1:3" ht="15.75" customHeight="1" x14ac:dyDescent="0.2">
      <c r="A692" s="3" t="s">
        <v>500</v>
      </c>
      <c r="B692" s="3" t="s">
        <v>2477</v>
      </c>
      <c r="C692" s="3" t="s">
        <v>2478</v>
      </c>
    </row>
    <row r="693" spans="1:3" ht="15.75" customHeight="1" x14ac:dyDescent="0.2">
      <c r="A693" s="3" t="s">
        <v>979</v>
      </c>
      <c r="B693" s="3" t="s">
        <v>2479</v>
      </c>
      <c r="C693" s="3" t="s">
        <v>2480</v>
      </c>
    </row>
    <row r="694" spans="1:3" ht="15.75" customHeight="1" x14ac:dyDescent="0.2">
      <c r="A694" s="3" t="s">
        <v>429</v>
      </c>
      <c r="B694" s="3" t="s">
        <v>2481</v>
      </c>
      <c r="C694" s="3" t="s">
        <v>2482</v>
      </c>
    </row>
    <row r="695" spans="1:3" ht="15.75" customHeight="1" x14ac:dyDescent="0.2">
      <c r="A695" s="3" t="s">
        <v>532</v>
      </c>
      <c r="B695" s="3" t="s">
        <v>2483</v>
      </c>
      <c r="C695" s="3" t="s">
        <v>2484</v>
      </c>
    </row>
    <row r="696" spans="1:3" ht="15.75" customHeight="1" x14ac:dyDescent="0.2">
      <c r="A696" s="3" t="s">
        <v>789</v>
      </c>
      <c r="B696" s="3" t="s">
        <v>2485</v>
      </c>
      <c r="C696" s="3" t="s">
        <v>2486</v>
      </c>
    </row>
    <row r="697" spans="1:3" ht="15.75" customHeight="1" x14ac:dyDescent="0.2">
      <c r="A697" s="3" t="s">
        <v>671</v>
      </c>
      <c r="B697" s="3" t="s">
        <v>2487</v>
      </c>
      <c r="C697" s="3" t="s">
        <v>2488</v>
      </c>
    </row>
    <row r="698" spans="1:3" ht="15.75" customHeight="1" x14ac:dyDescent="0.2">
      <c r="A698" s="3" t="s">
        <v>733</v>
      </c>
      <c r="B698" s="3" t="s">
        <v>2489</v>
      </c>
      <c r="C698" s="3" t="s">
        <v>2490</v>
      </c>
    </row>
    <row r="699" spans="1:3" ht="15.75" customHeight="1" x14ac:dyDescent="0.2">
      <c r="A699" s="3" t="s">
        <v>635</v>
      </c>
      <c r="B699" s="3" t="s">
        <v>2491</v>
      </c>
      <c r="C699" s="3" t="s">
        <v>2492</v>
      </c>
    </row>
    <row r="700" spans="1:3" ht="15.75" customHeight="1" x14ac:dyDescent="0.2">
      <c r="A700" s="3" t="s">
        <v>697</v>
      </c>
      <c r="B700" s="3" t="s">
        <v>2493</v>
      </c>
      <c r="C700" s="3" t="s">
        <v>2494</v>
      </c>
    </row>
    <row r="701" spans="1:3" ht="15.75" customHeight="1" x14ac:dyDescent="0.2">
      <c r="A701" s="3" t="s">
        <v>488</v>
      </c>
      <c r="B701" s="3" t="s">
        <v>2495</v>
      </c>
      <c r="C701" s="3" t="s">
        <v>2496</v>
      </c>
    </row>
    <row r="702" spans="1:3" ht="15.75" customHeight="1" x14ac:dyDescent="0.2">
      <c r="A702" s="3" t="s">
        <v>737</v>
      </c>
      <c r="B702" s="3" t="s">
        <v>2497</v>
      </c>
      <c r="C702" s="3" t="s">
        <v>2498</v>
      </c>
    </row>
    <row r="703" spans="1:3" ht="15.75" customHeight="1" x14ac:dyDescent="0.2">
      <c r="A703" s="3" t="s">
        <v>573</v>
      </c>
      <c r="B703" s="3" t="s">
        <v>2499</v>
      </c>
      <c r="C703" s="3" t="s">
        <v>2500</v>
      </c>
    </row>
    <row r="704" spans="1:3" ht="15.75" customHeight="1" x14ac:dyDescent="0.2">
      <c r="A704" s="3" t="s">
        <v>634</v>
      </c>
      <c r="B704" s="3" t="s">
        <v>2501</v>
      </c>
      <c r="C704" s="3" t="s">
        <v>2502</v>
      </c>
    </row>
    <row r="705" spans="1:3" ht="15.75" customHeight="1" x14ac:dyDescent="0.2">
      <c r="A705" s="3" t="s">
        <v>580</v>
      </c>
      <c r="B705" s="3" t="s">
        <v>2503</v>
      </c>
      <c r="C705" s="3" t="s">
        <v>2504</v>
      </c>
    </row>
    <row r="706" spans="1:3" ht="15.75" customHeight="1" x14ac:dyDescent="0.2">
      <c r="A706" s="3" t="s">
        <v>1047</v>
      </c>
      <c r="B706" s="3" t="s">
        <v>2505</v>
      </c>
      <c r="C706" s="3" t="s">
        <v>2506</v>
      </c>
    </row>
    <row r="707" spans="1:3" ht="15.75" customHeight="1" x14ac:dyDescent="0.2">
      <c r="A707" s="3" t="s">
        <v>431</v>
      </c>
      <c r="B707" s="3" t="s">
        <v>2507</v>
      </c>
      <c r="C707" s="3" t="s">
        <v>2508</v>
      </c>
    </row>
    <row r="708" spans="1:3" ht="15.75" customHeight="1" x14ac:dyDescent="0.2">
      <c r="A708" s="3" t="s">
        <v>743</v>
      </c>
      <c r="B708" s="3" t="s">
        <v>2509</v>
      </c>
      <c r="C708" s="3" t="s">
        <v>2510</v>
      </c>
    </row>
    <row r="709" spans="1:3" ht="15.75" customHeight="1" x14ac:dyDescent="0.2">
      <c r="A709" s="3" t="s">
        <v>2511</v>
      </c>
      <c r="B709" s="3" t="s">
        <v>2512</v>
      </c>
      <c r="C709" s="3" t="s">
        <v>2513</v>
      </c>
    </row>
    <row r="710" spans="1:3" ht="15.75" customHeight="1" x14ac:dyDescent="0.2">
      <c r="A710" s="3" t="s">
        <v>332</v>
      </c>
      <c r="B710" s="3" t="s">
        <v>2514</v>
      </c>
      <c r="C710" s="3" t="s">
        <v>2515</v>
      </c>
    </row>
    <row r="711" spans="1:3" ht="15.75" customHeight="1" x14ac:dyDescent="0.2">
      <c r="A711" s="3" t="s">
        <v>875</v>
      </c>
      <c r="B711" s="3" t="s">
        <v>2516</v>
      </c>
      <c r="C711" s="3" t="s">
        <v>2517</v>
      </c>
    </row>
    <row r="712" spans="1:3" ht="15.75" customHeight="1" x14ac:dyDescent="0.2">
      <c r="A712" s="3" t="s">
        <v>464</v>
      </c>
      <c r="B712" s="3" t="s">
        <v>2518</v>
      </c>
      <c r="C712" s="3" t="s">
        <v>2519</v>
      </c>
    </row>
    <row r="713" spans="1:3" ht="15.75" customHeight="1" x14ac:dyDescent="0.2">
      <c r="A713" s="3" t="s">
        <v>808</v>
      </c>
      <c r="B713" s="3" t="s">
        <v>2520</v>
      </c>
      <c r="C713" s="3" t="s">
        <v>2521</v>
      </c>
    </row>
    <row r="714" spans="1:3" ht="15.75" customHeight="1" x14ac:dyDescent="0.2">
      <c r="A714" s="3" t="s">
        <v>351</v>
      </c>
      <c r="B714" s="3" t="s">
        <v>2522</v>
      </c>
      <c r="C714" s="3" t="s">
        <v>2523</v>
      </c>
    </row>
    <row r="715" spans="1:3" ht="15.75" customHeight="1" x14ac:dyDescent="0.2">
      <c r="A715" s="3" t="s">
        <v>2524</v>
      </c>
      <c r="B715" s="3" t="s">
        <v>2525</v>
      </c>
      <c r="C715" s="3" t="s">
        <v>2526</v>
      </c>
    </row>
    <row r="716" spans="1:3" ht="15.75" customHeight="1" x14ac:dyDescent="0.2">
      <c r="A716" s="3" t="s">
        <v>222</v>
      </c>
      <c r="B716" s="3" t="s">
        <v>2527</v>
      </c>
      <c r="C716" s="3" t="s">
        <v>2528</v>
      </c>
    </row>
    <row r="717" spans="1:3" ht="15.75" customHeight="1" x14ac:dyDescent="0.2">
      <c r="A717" s="3" t="s">
        <v>1045</v>
      </c>
      <c r="B717" s="3" t="s">
        <v>2529</v>
      </c>
      <c r="C717" s="3" t="s">
        <v>2530</v>
      </c>
    </row>
    <row r="718" spans="1:3" ht="15.75" customHeight="1" x14ac:dyDescent="0.2">
      <c r="A718" s="3" t="s">
        <v>888</v>
      </c>
      <c r="B718" s="3" t="s">
        <v>2531</v>
      </c>
      <c r="C718" s="3" t="s">
        <v>2532</v>
      </c>
    </row>
    <row r="719" spans="1:3" ht="15.75" customHeight="1" x14ac:dyDescent="0.2">
      <c r="A719" s="3" t="s">
        <v>534</v>
      </c>
      <c r="B719" s="3" t="s">
        <v>2533</v>
      </c>
      <c r="C719" s="3" t="s">
        <v>2534</v>
      </c>
    </row>
    <row r="720" spans="1:3" ht="15.75" customHeight="1" x14ac:dyDescent="0.2">
      <c r="A720" s="3" t="s">
        <v>1023</v>
      </c>
      <c r="B720" s="3" t="s">
        <v>2535</v>
      </c>
      <c r="C720" s="3" t="s">
        <v>2536</v>
      </c>
    </row>
    <row r="721" spans="1:3" ht="15.75" customHeight="1" x14ac:dyDescent="0.2">
      <c r="A721" s="3" t="s">
        <v>813</v>
      </c>
      <c r="B721" s="3" t="s">
        <v>2537</v>
      </c>
      <c r="C721" s="3" t="s">
        <v>2538</v>
      </c>
    </row>
    <row r="722" spans="1:3" ht="15.75" customHeight="1" x14ac:dyDescent="0.2">
      <c r="A722" s="3" t="s">
        <v>761</v>
      </c>
      <c r="B722" s="3" t="s">
        <v>2539</v>
      </c>
      <c r="C722" s="3" t="s">
        <v>2540</v>
      </c>
    </row>
    <row r="723" spans="1:3" ht="15.75" customHeight="1" x14ac:dyDescent="0.2">
      <c r="A723" s="3" t="s">
        <v>2541</v>
      </c>
      <c r="B723" s="3" t="s">
        <v>2542</v>
      </c>
      <c r="C723" s="3" t="s">
        <v>2543</v>
      </c>
    </row>
    <row r="724" spans="1:3" ht="15.75" customHeight="1" x14ac:dyDescent="0.2">
      <c r="A724" s="3" t="s">
        <v>934</v>
      </c>
      <c r="B724" s="3" t="s">
        <v>2544</v>
      </c>
      <c r="C724" s="3" t="s">
        <v>2545</v>
      </c>
    </row>
    <row r="725" spans="1:3" ht="15.75" customHeight="1" x14ac:dyDescent="0.2">
      <c r="A725" s="3" t="s">
        <v>1073</v>
      </c>
      <c r="B725" s="3" t="s">
        <v>2546</v>
      </c>
      <c r="C725" s="3" t="s">
        <v>2547</v>
      </c>
    </row>
    <row r="726" spans="1:3" ht="15.75" customHeight="1" x14ac:dyDescent="0.2">
      <c r="A726" s="3" t="s">
        <v>479</v>
      </c>
      <c r="B726" s="3" t="s">
        <v>2548</v>
      </c>
      <c r="C726" s="3" t="s">
        <v>2549</v>
      </c>
    </row>
    <row r="727" spans="1:3" ht="15.75" customHeight="1" x14ac:dyDescent="0.2">
      <c r="A727" s="3" t="s">
        <v>347</v>
      </c>
      <c r="B727" s="3" t="s">
        <v>2550</v>
      </c>
      <c r="C727" s="3" t="s">
        <v>2551</v>
      </c>
    </row>
    <row r="728" spans="1:3" ht="15.75" customHeight="1" x14ac:dyDescent="0.2">
      <c r="A728" s="3" t="s">
        <v>481</v>
      </c>
      <c r="B728" s="3" t="s">
        <v>2552</v>
      </c>
      <c r="C728" s="3" t="s">
        <v>2553</v>
      </c>
    </row>
    <row r="729" spans="1:3" ht="15.75" customHeight="1" x14ac:dyDescent="0.2">
      <c r="A729" s="3" t="s">
        <v>597</v>
      </c>
      <c r="B729" s="3" t="s">
        <v>2554</v>
      </c>
      <c r="C729" s="3" t="s">
        <v>2555</v>
      </c>
    </row>
    <row r="730" spans="1:3" ht="15.75" customHeight="1" x14ac:dyDescent="0.2">
      <c r="A730" s="3" t="s">
        <v>1063</v>
      </c>
      <c r="B730" s="3" t="s">
        <v>2556</v>
      </c>
      <c r="C730" s="3" t="s">
        <v>2557</v>
      </c>
    </row>
    <row r="731" spans="1:3" ht="15.75" customHeight="1" x14ac:dyDescent="0.2">
      <c r="A731" s="3" t="s">
        <v>1038</v>
      </c>
      <c r="B731" s="3" t="s">
        <v>2558</v>
      </c>
      <c r="C731" s="3" t="s">
        <v>2559</v>
      </c>
    </row>
    <row r="732" spans="1:3" ht="15.75" customHeight="1" x14ac:dyDescent="0.2">
      <c r="A732" s="3" t="s">
        <v>950</v>
      </c>
      <c r="B732" s="3" t="s">
        <v>2560</v>
      </c>
      <c r="C732" s="3" t="s">
        <v>2561</v>
      </c>
    </row>
    <row r="733" spans="1:3" ht="15.75" customHeight="1" x14ac:dyDescent="0.2">
      <c r="A733" s="3" t="s">
        <v>265</v>
      </c>
      <c r="B733" s="3" t="s">
        <v>2562</v>
      </c>
      <c r="C733" s="3" t="s">
        <v>2563</v>
      </c>
    </row>
    <row r="734" spans="1:3" ht="15.75" customHeight="1" x14ac:dyDescent="0.2">
      <c r="A734" s="3" t="s">
        <v>414</v>
      </c>
      <c r="B734" s="3" t="s">
        <v>2564</v>
      </c>
      <c r="C734" s="3" t="s">
        <v>2565</v>
      </c>
    </row>
    <row r="735" spans="1:3" ht="15.75" customHeight="1" x14ac:dyDescent="0.2">
      <c r="A735" s="3" t="s">
        <v>616</v>
      </c>
      <c r="B735" s="3" t="s">
        <v>2566</v>
      </c>
      <c r="C735" s="3" t="s">
        <v>2567</v>
      </c>
    </row>
    <row r="736" spans="1:3" ht="15.75" customHeight="1" x14ac:dyDescent="0.2">
      <c r="A736" s="3" t="s">
        <v>848</v>
      </c>
      <c r="B736" s="3" t="s">
        <v>2568</v>
      </c>
      <c r="C736" s="3" t="s">
        <v>2569</v>
      </c>
    </row>
    <row r="737" spans="1:3" ht="15.75" customHeight="1" x14ac:dyDescent="0.2">
      <c r="A737" s="3" t="s">
        <v>658</v>
      </c>
      <c r="B737" s="3" t="s">
        <v>2570</v>
      </c>
      <c r="C737" s="3" t="s">
        <v>2571</v>
      </c>
    </row>
    <row r="738" spans="1:3" ht="15.75" customHeight="1" x14ac:dyDescent="0.2">
      <c r="A738" s="3" t="s">
        <v>518</v>
      </c>
      <c r="B738" s="3" t="s">
        <v>2572</v>
      </c>
      <c r="C738" s="3" t="s">
        <v>2573</v>
      </c>
    </row>
    <row r="739" spans="1:3" ht="15.75" customHeight="1" x14ac:dyDescent="0.2">
      <c r="A739" s="3" t="s">
        <v>271</v>
      </c>
      <c r="B739" s="3" t="s">
        <v>2574</v>
      </c>
      <c r="C739" s="3" t="s">
        <v>2575</v>
      </c>
    </row>
    <row r="740" spans="1:3" ht="15.75" customHeight="1" x14ac:dyDescent="0.2">
      <c r="A740" s="3" t="s">
        <v>270</v>
      </c>
      <c r="B740" s="3" t="s">
        <v>2576</v>
      </c>
      <c r="C740" s="3" t="s">
        <v>2577</v>
      </c>
    </row>
    <row r="741" spans="1:3" ht="15.75" customHeight="1" x14ac:dyDescent="0.2">
      <c r="A741" s="3" t="s">
        <v>2578</v>
      </c>
      <c r="B741" s="3" t="s">
        <v>2579</v>
      </c>
      <c r="C741" s="3" t="s">
        <v>2580</v>
      </c>
    </row>
    <row r="742" spans="1:3" ht="15.75" customHeight="1" x14ac:dyDescent="0.2">
      <c r="A742" s="3" t="s">
        <v>770</v>
      </c>
      <c r="B742" s="3" t="s">
        <v>2581</v>
      </c>
      <c r="C742" s="3" t="s">
        <v>2582</v>
      </c>
    </row>
    <row r="743" spans="1:3" ht="15.75" customHeight="1" x14ac:dyDescent="0.2">
      <c r="A743" s="3" t="s">
        <v>415</v>
      </c>
      <c r="B743" s="3" t="s">
        <v>2583</v>
      </c>
      <c r="C743" s="3" t="s">
        <v>2584</v>
      </c>
    </row>
    <row r="744" spans="1:3" ht="15.75" customHeight="1" x14ac:dyDescent="0.2">
      <c r="A744" s="3" t="s">
        <v>691</v>
      </c>
      <c r="B744" s="3" t="s">
        <v>2585</v>
      </c>
      <c r="C744" s="3" t="s">
        <v>2586</v>
      </c>
    </row>
    <row r="745" spans="1:3" ht="15.75" customHeight="1" x14ac:dyDescent="0.2">
      <c r="A745" s="3" t="s">
        <v>833</v>
      </c>
      <c r="B745" s="3" t="s">
        <v>2587</v>
      </c>
      <c r="C745" s="3" t="s">
        <v>2588</v>
      </c>
    </row>
    <row r="746" spans="1:3" ht="15.75" customHeight="1" x14ac:dyDescent="0.2">
      <c r="A746" s="3" t="s">
        <v>926</v>
      </c>
      <c r="B746" s="3" t="s">
        <v>2589</v>
      </c>
      <c r="C746" s="3" t="s">
        <v>2590</v>
      </c>
    </row>
    <row r="747" spans="1:3" ht="15.75" customHeight="1" x14ac:dyDescent="0.2">
      <c r="A747" s="3" t="s">
        <v>463</v>
      </c>
      <c r="B747" s="3" t="s">
        <v>2591</v>
      </c>
      <c r="C747" s="3" t="s">
        <v>2592</v>
      </c>
    </row>
    <row r="748" spans="1:3" ht="15.75" customHeight="1" x14ac:dyDescent="0.2">
      <c r="A748" s="3" t="s">
        <v>909</v>
      </c>
      <c r="B748" s="3" t="s">
        <v>2593</v>
      </c>
      <c r="C748" s="3" t="s">
        <v>2594</v>
      </c>
    </row>
    <row r="749" spans="1:3" ht="15.75" customHeight="1" x14ac:dyDescent="0.2">
      <c r="A749" s="3" t="s">
        <v>608</v>
      </c>
      <c r="B749" s="3" t="s">
        <v>2595</v>
      </c>
      <c r="C749" s="3" t="s">
        <v>2596</v>
      </c>
    </row>
    <row r="750" spans="1:3" ht="15.75" customHeight="1" x14ac:dyDescent="0.2">
      <c r="A750" s="3" t="s">
        <v>807</v>
      </c>
      <c r="B750" s="3" t="s">
        <v>2597</v>
      </c>
      <c r="C750" s="3" t="s">
        <v>2598</v>
      </c>
    </row>
    <row r="751" spans="1:3" ht="15.75" customHeight="1" x14ac:dyDescent="0.2">
      <c r="A751" s="3" t="s">
        <v>685</v>
      </c>
      <c r="B751" s="3" t="s">
        <v>2599</v>
      </c>
      <c r="C751" s="3" t="s">
        <v>2600</v>
      </c>
    </row>
    <row r="752" spans="1:3" ht="15.75" customHeight="1" x14ac:dyDescent="0.2">
      <c r="A752" s="3" t="s">
        <v>648</v>
      </c>
      <c r="B752" s="3" t="s">
        <v>2601</v>
      </c>
      <c r="C752" s="3" t="s">
        <v>2602</v>
      </c>
    </row>
    <row r="753" spans="1:3" ht="15.75" customHeight="1" x14ac:dyDescent="0.2">
      <c r="A753" s="3" t="s">
        <v>1026</v>
      </c>
      <c r="B753" s="3" t="s">
        <v>2603</v>
      </c>
      <c r="C753" s="3" t="s">
        <v>2604</v>
      </c>
    </row>
    <row r="754" spans="1:3" ht="15.75" customHeight="1" x14ac:dyDescent="0.2">
      <c r="A754" s="3" t="s">
        <v>820</v>
      </c>
      <c r="B754" s="3" t="s">
        <v>2605</v>
      </c>
      <c r="C754" s="3" t="s">
        <v>2606</v>
      </c>
    </row>
    <row r="755" spans="1:3" ht="15.75" customHeight="1" x14ac:dyDescent="0.2">
      <c r="A755" s="3" t="s">
        <v>914</v>
      </c>
      <c r="B755" s="3" t="s">
        <v>2607</v>
      </c>
      <c r="C755" s="3" t="s">
        <v>2608</v>
      </c>
    </row>
    <row r="756" spans="1:3" ht="15.75" customHeight="1" x14ac:dyDescent="0.2">
      <c r="A756" s="3" t="s">
        <v>666</v>
      </c>
      <c r="B756" s="3" t="s">
        <v>2609</v>
      </c>
      <c r="C756" s="3" t="s">
        <v>2610</v>
      </c>
    </row>
    <row r="757" spans="1:3" ht="15.75" customHeight="1" x14ac:dyDescent="0.2">
      <c r="A757" s="3" t="s">
        <v>2611</v>
      </c>
      <c r="B757" s="3" t="s">
        <v>2612</v>
      </c>
      <c r="C757" s="3" t="s">
        <v>2613</v>
      </c>
    </row>
    <row r="758" spans="1:3" ht="15.75" customHeight="1" x14ac:dyDescent="0.2">
      <c r="A758" s="3" t="s">
        <v>396</v>
      </c>
      <c r="B758" s="3" t="s">
        <v>2614</v>
      </c>
      <c r="C758" s="3" t="s">
        <v>2615</v>
      </c>
    </row>
    <row r="759" spans="1:3" ht="15.75" customHeight="1" x14ac:dyDescent="0.2">
      <c r="A759" s="3" t="s">
        <v>438</v>
      </c>
      <c r="B759" s="3" t="s">
        <v>2616</v>
      </c>
      <c r="C759" s="3" t="s">
        <v>2617</v>
      </c>
    </row>
    <row r="760" spans="1:3" ht="15.75" customHeight="1" x14ac:dyDescent="0.2">
      <c r="A760" s="3" t="s">
        <v>860</v>
      </c>
      <c r="B760" s="3" t="s">
        <v>2618</v>
      </c>
      <c r="C760" s="3" t="s">
        <v>2619</v>
      </c>
    </row>
    <row r="761" spans="1:3" ht="15.75" customHeight="1" x14ac:dyDescent="0.2">
      <c r="A761" s="3" t="s">
        <v>706</v>
      </c>
      <c r="B761" s="3" t="s">
        <v>2620</v>
      </c>
      <c r="C761" s="3" t="s">
        <v>2621</v>
      </c>
    </row>
    <row r="762" spans="1:3" ht="15.75" customHeight="1" x14ac:dyDescent="0.2">
      <c r="A762" s="3" t="s">
        <v>1066</v>
      </c>
      <c r="B762" s="3" t="s">
        <v>2622</v>
      </c>
      <c r="C762" s="3" t="s">
        <v>2623</v>
      </c>
    </row>
    <row r="763" spans="1:3" ht="15.75" customHeight="1" x14ac:dyDescent="0.2">
      <c r="A763" s="3" t="s">
        <v>858</v>
      </c>
      <c r="B763" s="3" t="s">
        <v>2624</v>
      </c>
      <c r="C763" s="3" t="s">
        <v>2625</v>
      </c>
    </row>
    <row r="764" spans="1:3" ht="15.75" customHeight="1" x14ac:dyDescent="0.2">
      <c r="A764" s="3" t="s">
        <v>665</v>
      </c>
      <c r="B764" s="3" t="s">
        <v>2626</v>
      </c>
      <c r="C764" s="3" t="s">
        <v>2627</v>
      </c>
    </row>
    <row r="765" spans="1:3" ht="15.75" customHeight="1" x14ac:dyDescent="0.2">
      <c r="A765" s="3" t="s">
        <v>783</v>
      </c>
      <c r="B765" s="3" t="s">
        <v>2628</v>
      </c>
      <c r="C765" s="3" t="s">
        <v>2629</v>
      </c>
    </row>
    <row r="766" spans="1:3" ht="15.75" customHeight="1" x14ac:dyDescent="0.2">
      <c r="A766" s="3" t="s">
        <v>322</v>
      </c>
      <c r="B766" s="3" t="s">
        <v>2630</v>
      </c>
      <c r="C766" s="3" t="s">
        <v>2631</v>
      </c>
    </row>
    <row r="767" spans="1:3" ht="15.75" customHeight="1" x14ac:dyDescent="0.2">
      <c r="A767" s="3" t="s">
        <v>2632</v>
      </c>
      <c r="B767" s="3" t="s">
        <v>2633</v>
      </c>
      <c r="C767" s="3" t="s">
        <v>2634</v>
      </c>
    </row>
    <row r="768" spans="1:3" ht="15.75" customHeight="1" x14ac:dyDescent="0.2">
      <c r="A768" s="3" t="s">
        <v>910</v>
      </c>
      <c r="B768" s="3" t="s">
        <v>2635</v>
      </c>
      <c r="C768" s="3" t="s">
        <v>2636</v>
      </c>
    </row>
    <row r="769" spans="1:3" ht="15.75" customHeight="1" x14ac:dyDescent="0.2">
      <c r="A769" s="3" t="s">
        <v>349</v>
      </c>
      <c r="B769" s="3" t="s">
        <v>2637</v>
      </c>
      <c r="C769" s="3" t="s">
        <v>2638</v>
      </c>
    </row>
    <row r="770" spans="1:3" ht="15.75" customHeight="1" x14ac:dyDescent="0.2">
      <c r="A770" s="3" t="s">
        <v>365</v>
      </c>
      <c r="B770" s="3" t="s">
        <v>2639</v>
      </c>
      <c r="C770" s="3" t="s">
        <v>2640</v>
      </c>
    </row>
    <row r="771" spans="1:3" ht="15.75" customHeight="1" x14ac:dyDescent="0.2">
      <c r="A771" s="3" t="s">
        <v>376</v>
      </c>
      <c r="B771" s="3" t="s">
        <v>2641</v>
      </c>
      <c r="C771" s="3" t="s">
        <v>2642</v>
      </c>
    </row>
    <row r="772" spans="1:3" ht="15.75" customHeight="1" x14ac:dyDescent="0.2">
      <c r="A772" s="3" t="s">
        <v>360</v>
      </c>
      <c r="B772" s="3" t="s">
        <v>2643</v>
      </c>
      <c r="C772" s="3" t="s">
        <v>2644</v>
      </c>
    </row>
    <row r="773" spans="1:3" ht="15.75" customHeight="1" x14ac:dyDescent="0.2">
      <c r="A773" s="3" t="s">
        <v>816</v>
      </c>
      <c r="B773" s="3" t="s">
        <v>2645</v>
      </c>
      <c r="C773" s="3" t="s">
        <v>2646</v>
      </c>
    </row>
    <row r="774" spans="1:3" ht="15.75" customHeight="1" x14ac:dyDescent="0.2">
      <c r="A774" s="3" t="s">
        <v>358</v>
      </c>
      <c r="B774" s="3" t="s">
        <v>2647</v>
      </c>
      <c r="C774" s="3" t="s">
        <v>2648</v>
      </c>
    </row>
    <row r="775" spans="1:3" ht="15.75" customHeight="1" x14ac:dyDescent="0.2">
      <c r="A775" s="3" t="s">
        <v>533</v>
      </c>
      <c r="B775" s="3" t="s">
        <v>2649</v>
      </c>
      <c r="C775" s="3" t="s">
        <v>2650</v>
      </c>
    </row>
    <row r="776" spans="1:3" ht="15.75" customHeight="1" x14ac:dyDescent="0.2">
      <c r="A776" s="3" t="s">
        <v>968</v>
      </c>
      <c r="B776" s="3" t="s">
        <v>2651</v>
      </c>
      <c r="C776" s="3" t="s">
        <v>2650</v>
      </c>
    </row>
    <row r="777" spans="1:3" ht="15.75" customHeight="1" x14ac:dyDescent="0.2">
      <c r="A777" s="3" t="s">
        <v>680</v>
      </c>
      <c r="B777" s="3" t="s">
        <v>2652</v>
      </c>
      <c r="C777" s="3" t="s">
        <v>2653</v>
      </c>
    </row>
    <row r="778" spans="1:3" ht="15.75" customHeight="1" x14ac:dyDescent="0.2">
      <c r="A778" s="3" t="s">
        <v>918</v>
      </c>
      <c r="B778" s="3" t="s">
        <v>2654</v>
      </c>
      <c r="C778" s="3" t="s">
        <v>2655</v>
      </c>
    </row>
    <row r="779" spans="1:3" ht="15.75" customHeight="1" x14ac:dyDescent="0.2">
      <c r="A779" s="3" t="s">
        <v>1006</v>
      </c>
      <c r="B779" s="3" t="s">
        <v>2656</v>
      </c>
      <c r="C779" s="3" t="s">
        <v>2657</v>
      </c>
    </row>
    <row r="780" spans="1:3" ht="15.75" customHeight="1" x14ac:dyDescent="0.2">
      <c r="A780" s="3" t="s">
        <v>738</v>
      </c>
      <c r="B780" s="3" t="s">
        <v>2658</v>
      </c>
      <c r="C780" s="3" t="s">
        <v>2659</v>
      </c>
    </row>
    <row r="781" spans="1:3" ht="15.75" customHeight="1" x14ac:dyDescent="0.2">
      <c r="A781" s="3" t="s">
        <v>392</v>
      </c>
      <c r="B781" s="3" t="s">
        <v>2660</v>
      </c>
      <c r="C781" s="3" t="s">
        <v>2661</v>
      </c>
    </row>
    <row r="782" spans="1:3" ht="15.75" customHeight="1" x14ac:dyDescent="0.2">
      <c r="A782" s="3" t="s">
        <v>840</v>
      </c>
      <c r="B782" s="3" t="s">
        <v>2662</v>
      </c>
      <c r="C782" s="3" t="s">
        <v>2663</v>
      </c>
    </row>
    <row r="783" spans="1:3" ht="15.75" customHeight="1" x14ac:dyDescent="0.2">
      <c r="A783" s="3" t="s">
        <v>708</v>
      </c>
      <c r="B783" s="3" t="s">
        <v>2664</v>
      </c>
      <c r="C783" s="3" t="s">
        <v>2665</v>
      </c>
    </row>
    <row r="784" spans="1:3" ht="15.75" customHeight="1" x14ac:dyDescent="0.2">
      <c r="A784" s="3" t="s">
        <v>231</v>
      </c>
      <c r="B784" s="3" t="s">
        <v>2666</v>
      </c>
      <c r="C784" s="3" t="s">
        <v>2667</v>
      </c>
    </row>
    <row r="785" spans="1:3" ht="15.75" customHeight="1" x14ac:dyDescent="0.2">
      <c r="A785" s="3" t="s">
        <v>2668</v>
      </c>
      <c r="B785" s="3" t="s">
        <v>2669</v>
      </c>
      <c r="C785" s="3" t="s">
        <v>2670</v>
      </c>
    </row>
    <row r="786" spans="1:3" ht="15.75" customHeight="1" x14ac:dyDescent="0.2">
      <c r="A786" s="3" t="s">
        <v>601</v>
      </c>
      <c r="B786" s="3" t="s">
        <v>2671</v>
      </c>
      <c r="C786" s="3" t="s">
        <v>2672</v>
      </c>
    </row>
    <row r="787" spans="1:3" ht="15.75" customHeight="1" x14ac:dyDescent="0.2">
      <c r="A787" s="3" t="s">
        <v>600</v>
      </c>
      <c r="B787" s="3" t="s">
        <v>2673</v>
      </c>
      <c r="C787" s="3" t="s">
        <v>2674</v>
      </c>
    </row>
    <row r="788" spans="1:3" ht="15.75" customHeight="1" x14ac:dyDescent="0.2">
      <c r="A788" s="3" t="s">
        <v>514</v>
      </c>
      <c r="B788" s="3" t="s">
        <v>2675</v>
      </c>
      <c r="C788" s="3" t="s">
        <v>2676</v>
      </c>
    </row>
    <row r="789" spans="1:3" ht="15.75" customHeight="1" x14ac:dyDescent="0.2">
      <c r="A789" s="3" t="s">
        <v>572</v>
      </c>
      <c r="B789" s="3" t="s">
        <v>2677</v>
      </c>
      <c r="C789" s="3" t="s">
        <v>2678</v>
      </c>
    </row>
    <row r="790" spans="1:3" ht="15.75" customHeight="1" x14ac:dyDescent="0.2">
      <c r="A790" s="3" t="s">
        <v>420</v>
      </c>
      <c r="B790" s="3" t="s">
        <v>2679</v>
      </c>
      <c r="C790" s="3" t="s">
        <v>2680</v>
      </c>
    </row>
    <row r="791" spans="1:3" ht="15.75" customHeight="1" x14ac:dyDescent="0.2">
      <c r="A791" s="3" t="s">
        <v>283</v>
      </c>
      <c r="B791" s="3" t="s">
        <v>2681</v>
      </c>
      <c r="C791" s="3" t="s">
        <v>2682</v>
      </c>
    </row>
    <row r="792" spans="1:3" ht="15.75" customHeight="1" x14ac:dyDescent="0.2">
      <c r="A792" s="3" t="s">
        <v>290</v>
      </c>
      <c r="B792" s="3" t="s">
        <v>2683</v>
      </c>
      <c r="C792" s="3" t="s">
        <v>2684</v>
      </c>
    </row>
    <row r="793" spans="1:3" ht="15.75" customHeight="1" x14ac:dyDescent="0.2">
      <c r="A793" s="3" t="s">
        <v>1036</v>
      </c>
      <c r="B793" s="3" t="s">
        <v>2685</v>
      </c>
      <c r="C793" s="3" t="s">
        <v>2686</v>
      </c>
    </row>
    <row r="794" spans="1:3" ht="15.75" customHeight="1" x14ac:dyDescent="0.2">
      <c r="A794" s="3" t="s">
        <v>586</v>
      </c>
      <c r="B794" s="3" t="s">
        <v>2687</v>
      </c>
      <c r="C794" s="3" t="s">
        <v>2688</v>
      </c>
    </row>
    <row r="795" spans="1:3" ht="15.75" customHeight="1" x14ac:dyDescent="0.2">
      <c r="A795" s="3" t="s">
        <v>559</v>
      </c>
      <c r="B795" s="3" t="s">
        <v>2689</v>
      </c>
      <c r="C795" s="3" t="s">
        <v>2690</v>
      </c>
    </row>
    <row r="796" spans="1:3" ht="15.75" customHeight="1" x14ac:dyDescent="0.2">
      <c r="A796" s="3" t="s">
        <v>583</v>
      </c>
      <c r="B796" s="3" t="s">
        <v>2691</v>
      </c>
      <c r="C796" s="3" t="s">
        <v>2692</v>
      </c>
    </row>
    <row r="797" spans="1:3" ht="15.75" customHeight="1" x14ac:dyDescent="0.2">
      <c r="A797" s="3" t="s">
        <v>845</v>
      </c>
      <c r="B797" s="3" t="s">
        <v>2693</v>
      </c>
      <c r="C797" s="3" t="s">
        <v>2694</v>
      </c>
    </row>
    <row r="798" spans="1:3" ht="15.75" customHeight="1" x14ac:dyDescent="0.2">
      <c r="A798" s="3" t="s">
        <v>981</v>
      </c>
      <c r="B798" s="3" t="s">
        <v>2695</v>
      </c>
      <c r="C798" s="3" t="s">
        <v>2696</v>
      </c>
    </row>
    <row r="799" spans="1:3" ht="15.75" customHeight="1" x14ac:dyDescent="0.2">
      <c r="A799" s="3" t="s">
        <v>456</v>
      </c>
      <c r="B799" s="3" t="s">
        <v>2697</v>
      </c>
      <c r="C799" s="3" t="s">
        <v>2698</v>
      </c>
    </row>
    <row r="800" spans="1:3" ht="15.75" customHeight="1" x14ac:dyDescent="0.2">
      <c r="A800" s="3" t="s">
        <v>2699</v>
      </c>
      <c r="B800" s="3" t="s">
        <v>2700</v>
      </c>
      <c r="C800" s="3" t="s">
        <v>2701</v>
      </c>
    </row>
    <row r="801" spans="1:3" ht="15.75" customHeight="1" x14ac:dyDescent="0.2">
      <c r="A801" s="3" t="s">
        <v>531</v>
      </c>
      <c r="B801" s="3" t="s">
        <v>2702</v>
      </c>
      <c r="C801" s="3" t="s">
        <v>2703</v>
      </c>
    </row>
    <row r="802" spans="1:3" ht="15.75" customHeight="1" x14ac:dyDescent="0.2">
      <c r="A802" s="3" t="s">
        <v>268</v>
      </c>
      <c r="B802" s="3" t="s">
        <v>2704</v>
      </c>
      <c r="C802" s="3" t="s">
        <v>2705</v>
      </c>
    </row>
    <row r="803" spans="1:3" ht="15.75" customHeight="1" x14ac:dyDescent="0.2">
      <c r="A803" s="3" t="s">
        <v>515</v>
      </c>
      <c r="B803" s="3" t="s">
        <v>2706</v>
      </c>
      <c r="C803" s="3" t="s">
        <v>2707</v>
      </c>
    </row>
    <row r="804" spans="1:3" ht="15.75" customHeight="1" x14ac:dyDescent="0.2">
      <c r="A804" s="3" t="s">
        <v>739</v>
      </c>
      <c r="B804" s="3" t="s">
        <v>2708</v>
      </c>
      <c r="C804" s="3" t="s">
        <v>2709</v>
      </c>
    </row>
    <row r="805" spans="1:3" ht="15.75" customHeight="1" x14ac:dyDescent="0.2">
      <c r="A805" s="3" t="s">
        <v>881</v>
      </c>
      <c r="B805" s="3" t="s">
        <v>2710</v>
      </c>
      <c r="C805" s="3" t="s">
        <v>2711</v>
      </c>
    </row>
    <row r="806" spans="1:3" ht="15.75" customHeight="1" x14ac:dyDescent="0.2">
      <c r="A806" s="3" t="s">
        <v>847</v>
      </c>
      <c r="B806" s="3" t="s">
        <v>2712</v>
      </c>
      <c r="C806" s="3" t="s">
        <v>2713</v>
      </c>
    </row>
    <row r="807" spans="1:3" ht="15.75" customHeight="1" x14ac:dyDescent="0.2">
      <c r="A807" s="3" t="s">
        <v>2714</v>
      </c>
      <c r="B807" s="3" t="s">
        <v>2715</v>
      </c>
      <c r="C807" s="3" t="s">
        <v>2716</v>
      </c>
    </row>
    <row r="808" spans="1:3" ht="15.75" customHeight="1" x14ac:dyDescent="0.2">
      <c r="A808" s="3" t="s">
        <v>2717</v>
      </c>
      <c r="B808" s="3" t="s">
        <v>2718</v>
      </c>
      <c r="C808" s="3" t="s">
        <v>2719</v>
      </c>
    </row>
    <row r="809" spans="1:3" ht="15.75" customHeight="1" x14ac:dyDescent="0.2">
      <c r="A809" s="3" t="s">
        <v>300</v>
      </c>
      <c r="B809" s="3" t="s">
        <v>2720</v>
      </c>
      <c r="C809" s="3" t="s">
        <v>2721</v>
      </c>
    </row>
    <row r="810" spans="1:3" ht="15.75" customHeight="1" x14ac:dyDescent="0.2">
      <c r="A810" s="3" t="s">
        <v>398</v>
      </c>
      <c r="B810" s="3" t="s">
        <v>2722</v>
      </c>
      <c r="C810" s="3" t="s">
        <v>2723</v>
      </c>
    </row>
    <row r="811" spans="1:3" ht="15.75" customHeight="1" x14ac:dyDescent="0.2">
      <c r="A811" s="3" t="s">
        <v>983</v>
      </c>
      <c r="B811" s="3" t="s">
        <v>2724</v>
      </c>
      <c r="C811" s="3" t="s">
        <v>2725</v>
      </c>
    </row>
    <row r="812" spans="1:3" ht="15.75" customHeight="1" x14ac:dyDescent="0.2">
      <c r="A812" s="3" t="s">
        <v>995</v>
      </c>
      <c r="B812" s="3" t="s">
        <v>2726</v>
      </c>
      <c r="C812" s="3" t="s">
        <v>2727</v>
      </c>
    </row>
    <row r="813" spans="1:3" ht="15.75" customHeight="1" x14ac:dyDescent="0.2">
      <c r="A813" s="3" t="s">
        <v>878</v>
      </c>
      <c r="B813" s="3" t="s">
        <v>2728</v>
      </c>
      <c r="C813" s="3" t="s">
        <v>2729</v>
      </c>
    </row>
    <row r="814" spans="1:3" ht="15.75" customHeight="1" x14ac:dyDescent="0.2">
      <c r="A814" s="3" t="s">
        <v>432</v>
      </c>
      <c r="B814" s="3" t="s">
        <v>2730</v>
      </c>
      <c r="C814" s="3" t="s">
        <v>2731</v>
      </c>
    </row>
    <row r="815" spans="1:3" ht="15.75" customHeight="1" x14ac:dyDescent="0.2">
      <c r="A815" s="3" t="s">
        <v>483</v>
      </c>
      <c r="B815" s="3" t="s">
        <v>2732</v>
      </c>
      <c r="C815" s="3" t="s">
        <v>2733</v>
      </c>
    </row>
    <row r="816" spans="1:3" ht="15.75" customHeight="1" x14ac:dyDescent="0.2">
      <c r="A816" s="3" t="s">
        <v>246</v>
      </c>
      <c r="B816" s="3" t="s">
        <v>2734</v>
      </c>
      <c r="C816" s="3" t="s">
        <v>2735</v>
      </c>
    </row>
    <row r="817" spans="1:3" ht="15.75" customHeight="1" x14ac:dyDescent="0.2">
      <c r="A817" s="3" t="s">
        <v>516</v>
      </c>
      <c r="B817" s="3" t="s">
        <v>2736</v>
      </c>
      <c r="C817" s="3" t="s">
        <v>2737</v>
      </c>
    </row>
    <row r="818" spans="1:3" ht="15.75" customHeight="1" x14ac:dyDescent="0.2">
      <c r="A818" s="3" t="s">
        <v>793</v>
      </c>
      <c r="B818" s="3" t="s">
        <v>2738</v>
      </c>
      <c r="C818" s="3" t="s">
        <v>2739</v>
      </c>
    </row>
    <row r="819" spans="1:3" ht="15.75" customHeight="1" x14ac:dyDescent="0.2">
      <c r="A819" s="3" t="s">
        <v>2740</v>
      </c>
      <c r="B819" s="3" t="s">
        <v>2741</v>
      </c>
      <c r="C819" s="3" t="s">
        <v>2742</v>
      </c>
    </row>
    <row r="820" spans="1:3" ht="15.75" customHeight="1" x14ac:dyDescent="0.2">
      <c r="A820" s="3" t="s">
        <v>876</v>
      </c>
      <c r="B820" s="3" t="s">
        <v>2743</v>
      </c>
      <c r="C820" s="3" t="s">
        <v>2744</v>
      </c>
    </row>
    <row r="821" spans="1:3" ht="15.75" customHeight="1" x14ac:dyDescent="0.2">
      <c r="A821" s="3" t="s">
        <v>879</v>
      </c>
      <c r="B821" s="3" t="s">
        <v>2745</v>
      </c>
      <c r="C821" s="3" t="s">
        <v>2746</v>
      </c>
    </row>
    <row r="822" spans="1:3" ht="15.75" customHeight="1" x14ac:dyDescent="0.2">
      <c r="A822" s="3" t="s">
        <v>233</v>
      </c>
      <c r="B822" s="3" t="s">
        <v>2747</v>
      </c>
      <c r="C822" s="3" t="s">
        <v>2748</v>
      </c>
    </row>
    <row r="823" spans="1:3" ht="15.75" customHeight="1" x14ac:dyDescent="0.2">
      <c r="A823" s="3" t="s">
        <v>598</v>
      </c>
      <c r="B823" s="3" t="s">
        <v>2749</v>
      </c>
      <c r="C823" s="3" t="s">
        <v>2750</v>
      </c>
    </row>
    <row r="824" spans="1:3" ht="15.75" customHeight="1" x14ac:dyDescent="0.2">
      <c r="A824" s="3" t="s">
        <v>2751</v>
      </c>
      <c r="B824" s="3" t="s">
        <v>2752</v>
      </c>
      <c r="C824" s="3" t="s">
        <v>2753</v>
      </c>
    </row>
    <row r="825" spans="1:3" ht="15.75" customHeight="1" x14ac:dyDescent="0.2">
      <c r="A825" s="3" t="s">
        <v>726</v>
      </c>
      <c r="B825" s="3" t="s">
        <v>2754</v>
      </c>
      <c r="C825" s="3" t="s">
        <v>2755</v>
      </c>
    </row>
    <row r="826" spans="1:3" ht="15.75" customHeight="1" x14ac:dyDescent="0.2">
      <c r="A826" s="3" t="s">
        <v>248</v>
      </c>
      <c r="B826" s="3" t="s">
        <v>2756</v>
      </c>
      <c r="C826" s="3" t="s">
        <v>2757</v>
      </c>
    </row>
    <row r="827" spans="1:3" ht="15.75" customHeight="1" x14ac:dyDescent="0.2">
      <c r="A827" s="3" t="s">
        <v>512</v>
      </c>
      <c r="B827" s="3" t="s">
        <v>2758</v>
      </c>
      <c r="C827" s="3" t="s">
        <v>2759</v>
      </c>
    </row>
    <row r="828" spans="1:3" ht="15.75" customHeight="1" x14ac:dyDescent="0.2">
      <c r="A828" s="3" t="s">
        <v>254</v>
      </c>
      <c r="B828" s="3" t="s">
        <v>2760</v>
      </c>
      <c r="C828" s="3" t="s">
        <v>2761</v>
      </c>
    </row>
    <row r="829" spans="1:3" ht="15.75" customHeight="1" x14ac:dyDescent="0.2">
      <c r="A829" s="3" t="s">
        <v>217</v>
      </c>
      <c r="B829" s="3" t="s">
        <v>2762</v>
      </c>
      <c r="C829" s="3" t="s">
        <v>2763</v>
      </c>
    </row>
    <row r="830" spans="1:3" ht="15.75" customHeight="1" x14ac:dyDescent="0.2">
      <c r="A830" s="3" t="s">
        <v>655</v>
      </c>
      <c r="B830" s="3" t="s">
        <v>2764</v>
      </c>
      <c r="C830" s="3" t="s">
        <v>2765</v>
      </c>
    </row>
    <row r="831" spans="1:3" ht="15.75" customHeight="1" x14ac:dyDescent="0.2">
      <c r="A831" s="3" t="s">
        <v>993</v>
      </c>
      <c r="B831" s="3" t="s">
        <v>2766</v>
      </c>
      <c r="C831" s="3" t="s">
        <v>2767</v>
      </c>
    </row>
    <row r="832" spans="1:3" ht="15.75" customHeight="1" x14ac:dyDescent="0.2">
      <c r="A832" s="3" t="s">
        <v>239</v>
      </c>
      <c r="B832" s="3" t="s">
        <v>2768</v>
      </c>
      <c r="C832" s="3" t="s">
        <v>2769</v>
      </c>
    </row>
    <row r="833" spans="1:3" ht="15.75" customHeight="1" x14ac:dyDescent="0.2">
      <c r="A833" s="3" t="s">
        <v>949</v>
      </c>
      <c r="B833" s="3" t="s">
        <v>2770</v>
      </c>
      <c r="C833" s="3" t="s">
        <v>2771</v>
      </c>
    </row>
    <row r="834" spans="1:3" ht="15.75" customHeight="1" x14ac:dyDescent="0.2">
      <c r="A834" s="3" t="s">
        <v>576</v>
      </c>
      <c r="B834" s="3" t="s">
        <v>2772</v>
      </c>
      <c r="C834" s="3" t="s">
        <v>2773</v>
      </c>
    </row>
    <row r="835" spans="1:3" ht="15.75" customHeight="1" x14ac:dyDescent="0.2">
      <c r="A835" s="3" t="s">
        <v>653</v>
      </c>
      <c r="B835" s="3" t="s">
        <v>2774</v>
      </c>
      <c r="C835" s="3" t="s">
        <v>2775</v>
      </c>
    </row>
    <row r="836" spans="1:3" ht="15.75" customHeight="1" x14ac:dyDescent="0.2">
      <c r="A836" s="3" t="s">
        <v>409</v>
      </c>
      <c r="B836" s="3" t="s">
        <v>2776</v>
      </c>
      <c r="C836" s="3" t="s">
        <v>2777</v>
      </c>
    </row>
    <row r="837" spans="1:3" ht="15.75" customHeight="1" x14ac:dyDescent="0.2">
      <c r="A837" s="3" t="s">
        <v>425</v>
      </c>
      <c r="B837" s="3" t="s">
        <v>2778</v>
      </c>
      <c r="C837" s="3" t="s">
        <v>2779</v>
      </c>
    </row>
    <row r="838" spans="1:3" ht="15.75" customHeight="1" x14ac:dyDescent="0.2">
      <c r="A838" s="3" t="s">
        <v>584</v>
      </c>
      <c r="B838" s="3" t="s">
        <v>2780</v>
      </c>
      <c r="C838" s="3" t="s">
        <v>2781</v>
      </c>
    </row>
    <row r="839" spans="1:3" ht="15.75" customHeight="1" x14ac:dyDescent="0.2">
      <c r="A839" s="3" t="s">
        <v>278</v>
      </c>
      <c r="B839" s="3" t="s">
        <v>2782</v>
      </c>
      <c r="C839" s="3" t="s">
        <v>2783</v>
      </c>
    </row>
    <row r="840" spans="1:3" ht="15.75" customHeight="1" x14ac:dyDescent="0.2">
      <c r="A840" s="3" t="s">
        <v>1007</v>
      </c>
      <c r="B840" s="3" t="s">
        <v>2784</v>
      </c>
      <c r="C840" s="3" t="s">
        <v>2785</v>
      </c>
    </row>
    <row r="841" spans="1:3" ht="15.75" customHeight="1" x14ac:dyDescent="0.2">
      <c r="A841" s="3" t="s">
        <v>388</v>
      </c>
      <c r="B841" s="3" t="s">
        <v>2786</v>
      </c>
      <c r="C841" s="3" t="s">
        <v>2787</v>
      </c>
    </row>
    <row r="842" spans="1:3" ht="15.75" customHeight="1" x14ac:dyDescent="0.2">
      <c r="A842" s="3" t="s">
        <v>2788</v>
      </c>
      <c r="B842" s="3" t="s">
        <v>2789</v>
      </c>
      <c r="C842" s="3" t="s">
        <v>2790</v>
      </c>
    </row>
    <row r="843" spans="1:3" ht="15.75" customHeight="1" x14ac:dyDescent="0.2">
      <c r="A843" s="3" t="s">
        <v>1070</v>
      </c>
      <c r="B843" s="3" t="s">
        <v>2791</v>
      </c>
      <c r="C843" s="3" t="s">
        <v>2792</v>
      </c>
    </row>
    <row r="844" spans="1:3" ht="15.75" customHeight="1" x14ac:dyDescent="0.2">
      <c r="A844" s="3" t="s">
        <v>971</v>
      </c>
      <c r="B844" s="3" t="s">
        <v>2793</v>
      </c>
      <c r="C844" s="3" t="s">
        <v>2794</v>
      </c>
    </row>
    <row r="845" spans="1:3" ht="15.75" customHeight="1" x14ac:dyDescent="0.2">
      <c r="A845" s="3" t="s">
        <v>369</v>
      </c>
      <c r="B845" s="3" t="s">
        <v>2795</v>
      </c>
      <c r="C845" s="3" t="s">
        <v>2796</v>
      </c>
    </row>
    <row r="846" spans="1:3" ht="15.75" customHeight="1" x14ac:dyDescent="0.2">
      <c r="A846" s="3" t="s">
        <v>368</v>
      </c>
      <c r="B846" s="3" t="s">
        <v>2797</v>
      </c>
      <c r="C846" s="3" t="s">
        <v>2798</v>
      </c>
    </row>
    <row r="847" spans="1:3" ht="15.75" customHeight="1" x14ac:dyDescent="0.2">
      <c r="A847" s="3" t="s">
        <v>370</v>
      </c>
      <c r="B847" s="3" t="s">
        <v>2799</v>
      </c>
      <c r="C847" s="3" t="s">
        <v>2800</v>
      </c>
    </row>
    <row r="848" spans="1:3" ht="15.75" customHeight="1" x14ac:dyDescent="0.2">
      <c r="A848" s="3" t="s">
        <v>301</v>
      </c>
      <c r="B848" s="3" t="s">
        <v>2801</v>
      </c>
      <c r="C848" s="3" t="s">
        <v>2802</v>
      </c>
    </row>
    <row r="849" spans="1:3" ht="15.75" customHeight="1" x14ac:dyDescent="0.2">
      <c r="A849" s="3" t="s">
        <v>1031</v>
      </c>
      <c r="B849" s="3" t="s">
        <v>2803</v>
      </c>
      <c r="C849" s="3" t="s">
        <v>2804</v>
      </c>
    </row>
    <row r="850" spans="1:3" ht="15.75" customHeight="1" x14ac:dyDescent="0.2">
      <c r="A850" s="3" t="s">
        <v>986</v>
      </c>
      <c r="B850" s="3" t="s">
        <v>2805</v>
      </c>
      <c r="C850" s="3" t="s">
        <v>2806</v>
      </c>
    </row>
    <row r="851" spans="1:3" ht="15.75" customHeight="1" x14ac:dyDescent="0.2">
      <c r="A851" s="3" t="s">
        <v>223</v>
      </c>
      <c r="B851" s="3" t="s">
        <v>2807</v>
      </c>
      <c r="C851" s="3" t="s">
        <v>2808</v>
      </c>
    </row>
    <row r="852" spans="1:3" ht="15.75" customHeight="1" x14ac:dyDescent="0.2">
      <c r="A852" s="3" t="s">
        <v>992</v>
      </c>
      <c r="B852" s="3" t="s">
        <v>2809</v>
      </c>
      <c r="C852" s="3" t="s">
        <v>2810</v>
      </c>
    </row>
    <row r="853" spans="1:3" ht="15.75" customHeight="1" x14ac:dyDescent="0.2">
      <c r="A853" s="3" t="s">
        <v>316</v>
      </c>
      <c r="B853" s="3" t="s">
        <v>2811</v>
      </c>
      <c r="C853" s="3" t="s">
        <v>2812</v>
      </c>
    </row>
    <row r="854" spans="1:3" ht="15.75" customHeight="1" x14ac:dyDescent="0.2">
      <c r="A854" s="3" t="s">
        <v>984</v>
      </c>
      <c r="B854" s="3" t="s">
        <v>2813</v>
      </c>
      <c r="C854" s="3" t="s">
        <v>2814</v>
      </c>
    </row>
    <row r="855" spans="1:3" ht="15.75" customHeight="1" x14ac:dyDescent="0.2">
      <c r="A855" s="3" t="s">
        <v>537</v>
      </c>
      <c r="B855" s="3" t="s">
        <v>2815</v>
      </c>
      <c r="C855" s="3" t="s">
        <v>2816</v>
      </c>
    </row>
    <row r="856" spans="1:3" ht="15.75" customHeight="1" x14ac:dyDescent="0.2">
      <c r="A856" s="3" t="s">
        <v>924</v>
      </c>
      <c r="B856" s="3" t="s">
        <v>2817</v>
      </c>
      <c r="C856" s="3" t="s">
        <v>2818</v>
      </c>
    </row>
    <row r="857" spans="1:3" ht="15.75" customHeight="1" x14ac:dyDescent="0.2">
      <c r="A857" s="3" t="s">
        <v>339</v>
      </c>
      <c r="B857" s="3" t="s">
        <v>2819</v>
      </c>
      <c r="C857" s="3" t="s">
        <v>2820</v>
      </c>
    </row>
    <row r="858" spans="1:3" ht="15.75" customHeight="1" x14ac:dyDescent="0.2">
      <c r="A858" s="3" t="s">
        <v>2821</v>
      </c>
      <c r="B858" s="3" t="s">
        <v>2822</v>
      </c>
      <c r="C858" s="3" t="s">
        <v>2823</v>
      </c>
    </row>
    <row r="859" spans="1:3" ht="15.75" customHeight="1" x14ac:dyDescent="0.2">
      <c r="A859" s="3" t="s">
        <v>323</v>
      </c>
      <c r="B859" s="3" t="s">
        <v>2824</v>
      </c>
      <c r="C859" s="3" t="s">
        <v>2825</v>
      </c>
    </row>
    <row r="860" spans="1:3" ht="15.75" customHeight="1" x14ac:dyDescent="0.2">
      <c r="A860" s="3" t="s">
        <v>375</v>
      </c>
      <c r="B860" s="3" t="s">
        <v>2826</v>
      </c>
      <c r="C860" s="3" t="s">
        <v>2827</v>
      </c>
    </row>
    <row r="861" spans="1:3" ht="15.75" customHeight="1" x14ac:dyDescent="0.2">
      <c r="A861" s="3" t="s">
        <v>872</v>
      </c>
      <c r="B861" s="3" t="s">
        <v>2828</v>
      </c>
      <c r="C861" s="3" t="s">
        <v>2829</v>
      </c>
    </row>
    <row r="862" spans="1:3" ht="15.75" customHeight="1" x14ac:dyDescent="0.2">
      <c r="A862" s="3" t="s">
        <v>313</v>
      </c>
      <c r="B862" s="3" t="s">
        <v>2830</v>
      </c>
      <c r="C862" s="3" t="s">
        <v>2831</v>
      </c>
    </row>
    <row r="863" spans="1:3" ht="15.75" customHeight="1" x14ac:dyDescent="0.2">
      <c r="A863" s="3" t="s">
        <v>552</v>
      </c>
      <c r="B863" s="3" t="s">
        <v>2832</v>
      </c>
      <c r="C863" s="3" t="s">
        <v>2833</v>
      </c>
    </row>
    <row r="864" spans="1:3" ht="15.75" customHeight="1" x14ac:dyDescent="0.2">
      <c r="A864" s="3" t="s">
        <v>1005</v>
      </c>
      <c r="B864" s="3" t="s">
        <v>2834</v>
      </c>
      <c r="C864" s="3" t="s">
        <v>2835</v>
      </c>
    </row>
    <row r="865" spans="1:3" ht="15.75" customHeight="1" x14ac:dyDescent="0.2">
      <c r="A865" s="3" t="s">
        <v>1048</v>
      </c>
      <c r="B865" s="3" t="s">
        <v>2836</v>
      </c>
      <c r="C865" s="3" t="s">
        <v>2837</v>
      </c>
    </row>
    <row r="866" spans="1:3" ht="15.75" customHeight="1" x14ac:dyDescent="0.2">
      <c r="A866" s="3" t="s">
        <v>864</v>
      </c>
      <c r="B866" s="3" t="s">
        <v>2838</v>
      </c>
      <c r="C866" s="3" t="s">
        <v>2839</v>
      </c>
    </row>
    <row r="867" spans="1:3" ht="15.75" customHeight="1" x14ac:dyDescent="0.2">
      <c r="A867" s="3" t="s">
        <v>1075</v>
      </c>
      <c r="B867" s="3" t="s">
        <v>2840</v>
      </c>
      <c r="C867" s="3" t="s">
        <v>2841</v>
      </c>
    </row>
    <row r="868" spans="1:3" ht="15.75" customHeight="1" x14ac:dyDescent="0.2">
      <c r="A868" s="3" t="s">
        <v>941</v>
      </c>
      <c r="B868" s="3" t="s">
        <v>2842</v>
      </c>
      <c r="C868" s="3" t="s">
        <v>2843</v>
      </c>
    </row>
    <row r="869" spans="1:3" ht="15.75" customHeight="1" x14ac:dyDescent="0.2">
      <c r="A869" s="3" t="s">
        <v>346</v>
      </c>
      <c r="B869" s="3" t="s">
        <v>2844</v>
      </c>
      <c r="C869" s="3" t="s">
        <v>2845</v>
      </c>
    </row>
    <row r="870" spans="1:3" ht="15.75" customHeight="1" x14ac:dyDescent="0.2">
      <c r="A870" s="3" t="s">
        <v>543</v>
      </c>
      <c r="B870" s="3" t="s">
        <v>2846</v>
      </c>
      <c r="C870" s="3" t="s">
        <v>2847</v>
      </c>
    </row>
    <row r="871" spans="1:3" ht="15.75" customHeight="1" x14ac:dyDescent="0.2">
      <c r="A871" s="3" t="s">
        <v>748</v>
      </c>
      <c r="B871" s="3" t="s">
        <v>2848</v>
      </c>
      <c r="C871" s="3" t="s">
        <v>2849</v>
      </c>
    </row>
    <row r="872" spans="1:3" ht="15.75" customHeight="1" x14ac:dyDescent="0.2">
      <c r="A872" s="3" t="s">
        <v>609</v>
      </c>
      <c r="B872" s="3" t="s">
        <v>2850</v>
      </c>
      <c r="C872" s="3" t="s">
        <v>2851</v>
      </c>
    </row>
    <row r="873" spans="1:3" ht="15.75" customHeight="1" x14ac:dyDescent="0.2">
      <c r="A873" s="3" t="s">
        <v>1014</v>
      </c>
      <c r="B873" s="3" t="s">
        <v>2852</v>
      </c>
      <c r="C873" s="3" t="s">
        <v>2853</v>
      </c>
    </row>
    <row r="874" spans="1:3" ht="15.75" customHeight="1" x14ac:dyDescent="0.2">
      <c r="A874" s="3" t="s">
        <v>642</v>
      </c>
      <c r="B874" s="3" t="s">
        <v>2854</v>
      </c>
      <c r="C874" s="3" t="s">
        <v>2855</v>
      </c>
    </row>
    <row r="875" spans="1:3" ht="15.75" customHeight="1" x14ac:dyDescent="0.2">
      <c r="A875" s="3" t="s">
        <v>1000</v>
      </c>
      <c r="B875" s="3" t="s">
        <v>2856</v>
      </c>
      <c r="C875" s="3" t="s">
        <v>2857</v>
      </c>
    </row>
    <row r="876" spans="1:3" ht="15.75" customHeight="1" x14ac:dyDescent="0.2">
      <c r="A876" s="3" t="s">
        <v>991</v>
      </c>
      <c r="B876" s="3" t="s">
        <v>2858</v>
      </c>
      <c r="C876" s="3" t="s">
        <v>2859</v>
      </c>
    </row>
    <row r="877" spans="1:3" ht="15.75" customHeight="1" x14ac:dyDescent="0.2">
      <c r="A877" s="3" t="s">
        <v>263</v>
      </c>
      <c r="B877" s="3" t="s">
        <v>2860</v>
      </c>
      <c r="C877" s="3" t="s">
        <v>2861</v>
      </c>
    </row>
    <row r="878" spans="1:3" ht="15.75" customHeight="1" x14ac:dyDescent="0.2">
      <c r="A878" s="3" t="s">
        <v>458</v>
      </c>
      <c r="B878" s="3" t="s">
        <v>2862</v>
      </c>
      <c r="C878" s="3" t="s">
        <v>2863</v>
      </c>
    </row>
    <row r="879" spans="1:3" ht="15.75" customHeight="1" x14ac:dyDescent="0.2">
      <c r="A879" s="3" t="s">
        <v>587</v>
      </c>
      <c r="B879" s="3" t="s">
        <v>2864</v>
      </c>
      <c r="C879" s="3" t="s">
        <v>2865</v>
      </c>
    </row>
    <row r="880" spans="1:3" ht="15.75" customHeight="1" x14ac:dyDescent="0.2">
      <c r="A880" s="3" t="s">
        <v>591</v>
      </c>
      <c r="B880" s="3" t="s">
        <v>2866</v>
      </c>
      <c r="C880" s="3" t="s">
        <v>2867</v>
      </c>
    </row>
    <row r="881" spans="1:3" ht="15.75" customHeight="1" x14ac:dyDescent="0.2">
      <c r="A881" s="3" t="s">
        <v>1055</v>
      </c>
      <c r="B881" s="3" t="s">
        <v>2868</v>
      </c>
      <c r="C881" s="3" t="s">
        <v>2869</v>
      </c>
    </row>
    <row r="882" spans="1:3" ht="15.75" customHeight="1" x14ac:dyDescent="0.2">
      <c r="A882" s="3" t="s">
        <v>933</v>
      </c>
      <c r="B882" s="3" t="s">
        <v>2870</v>
      </c>
      <c r="C882" s="3" t="s">
        <v>2871</v>
      </c>
    </row>
    <row r="883" spans="1:3" ht="15.75" customHeight="1" x14ac:dyDescent="0.2">
      <c r="A883" s="3" t="s">
        <v>974</v>
      </c>
      <c r="B883" s="3" t="s">
        <v>2872</v>
      </c>
      <c r="C883" s="3" t="s">
        <v>2873</v>
      </c>
    </row>
    <row r="884" spans="1:3" ht="15.75" customHeight="1" x14ac:dyDescent="0.2">
      <c r="A884" s="3" t="s">
        <v>946</v>
      </c>
      <c r="B884" s="3" t="s">
        <v>2874</v>
      </c>
      <c r="C884" s="3" t="s">
        <v>2875</v>
      </c>
    </row>
    <row r="885" spans="1:3" ht="15.75" customHeight="1" x14ac:dyDescent="0.2">
      <c r="A885" s="3" t="s">
        <v>311</v>
      </c>
      <c r="B885" s="3" t="s">
        <v>2876</v>
      </c>
      <c r="C885" s="3" t="s">
        <v>2877</v>
      </c>
    </row>
    <row r="886" spans="1:3" ht="15.75" customHeight="1" x14ac:dyDescent="0.2">
      <c r="A886" s="3" t="s">
        <v>852</v>
      </c>
      <c r="B886" s="3" t="s">
        <v>2878</v>
      </c>
      <c r="C886" s="3" t="s">
        <v>2879</v>
      </c>
    </row>
    <row r="887" spans="1:3" ht="15.75" customHeight="1" x14ac:dyDescent="0.2">
      <c r="A887" s="3" t="s">
        <v>517</v>
      </c>
      <c r="B887" s="3" t="s">
        <v>2880</v>
      </c>
      <c r="C887" s="3" t="s">
        <v>2881</v>
      </c>
    </row>
    <row r="888" spans="1:3" ht="15.75" customHeight="1" x14ac:dyDescent="0.2">
      <c r="A888" s="3" t="s">
        <v>940</v>
      </c>
      <c r="B888" s="3" t="s">
        <v>2882</v>
      </c>
      <c r="C888" s="3" t="s">
        <v>2883</v>
      </c>
    </row>
    <row r="889" spans="1:3" ht="15.75" customHeight="1" x14ac:dyDescent="0.2">
      <c r="A889" s="3" t="s">
        <v>939</v>
      </c>
      <c r="B889" s="3" t="s">
        <v>2884</v>
      </c>
      <c r="C889" s="3" t="s">
        <v>2885</v>
      </c>
    </row>
    <row r="890" spans="1:3" ht="15.75" customHeight="1" x14ac:dyDescent="0.2">
      <c r="A890" s="3" t="s">
        <v>219</v>
      </c>
      <c r="B890" s="3" t="s">
        <v>2886</v>
      </c>
      <c r="C890" s="3" t="s">
        <v>2887</v>
      </c>
    </row>
    <row r="891" spans="1:3" ht="15.75" customHeight="1" x14ac:dyDescent="0.2">
      <c r="A891" s="3" t="s">
        <v>757</v>
      </c>
      <c r="B891" s="3" t="s">
        <v>2888</v>
      </c>
      <c r="C891" s="3" t="s">
        <v>2889</v>
      </c>
    </row>
    <row r="892" spans="1:3" ht="15.75" customHeight="1" x14ac:dyDescent="0.2">
      <c r="A892" s="3" t="s">
        <v>434</v>
      </c>
      <c r="B892" s="3" t="s">
        <v>2890</v>
      </c>
      <c r="C892" s="3" t="s">
        <v>2891</v>
      </c>
    </row>
    <row r="893" spans="1:3" ht="15.75" customHeight="1" x14ac:dyDescent="0.2">
      <c r="A893" s="3" t="s">
        <v>1025</v>
      </c>
      <c r="B893" s="3" t="s">
        <v>2892</v>
      </c>
      <c r="C893" s="3" t="s">
        <v>2893</v>
      </c>
    </row>
    <row r="894" spans="1:3" ht="15.75" customHeight="1" x14ac:dyDescent="0.2">
      <c r="A894" s="3" t="s">
        <v>681</v>
      </c>
      <c r="B894" s="3" t="s">
        <v>2894</v>
      </c>
      <c r="C894" s="3" t="s">
        <v>2895</v>
      </c>
    </row>
    <row r="895" spans="1:3" ht="15.75" customHeight="1" x14ac:dyDescent="0.2">
      <c r="A895" s="3" t="s">
        <v>546</v>
      </c>
      <c r="B895" s="3" t="s">
        <v>2896</v>
      </c>
      <c r="C895" s="3" t="s">
        <v>2897</v>
      </c>
    </row>
    <row r="896" spans="1:3" ht="15.75" customHeight="1" x14ac:dyDescent="0.2">
      <c r="A896" s="3" t="s">
        <v>484</v>
      </c>
      <c r="B896" s="3" t="s">
        <v>2898</v>
      </c>
      <c r="C896" s="3" t="s">
        <v>2899</v>
      </c>
    </row>
    <row r="897" spans="1:3" ht="15.75" customHeight="1" x14ac:dyDescent="0.2">
      <c r="A897" s="3" t="s">
        <v>469</v>
      </c>
      <c r="B897" s="3" t="s">
        <v>2900</v>
      </c>
      <c r="C897" s="3" t="s">
        <v>2901</v>
      </c>
    </row>
    <row r="898" spans="1:3" ht="15.75" customHeight="1" x14ac:dyDescent="0.2">
      <c r="A898" s="3" t="s">
        <v>394</v>
      </c>
      <c r="B898" s="3" t="s">
        <v>2902</v>
      </c>
      <c r="C898" s="3" t="s">
        <v>2903</v>
      </c>
    </row>
    <row r="899" spans="1:3" ht="15.75" customHeight="1" x14ac:dyDescent="0.2">
      <c r="A899" s="3" t="s">
        <v>985</v>
      </c>
      <c r="B899" s="3" t="s">
        <v>2904</v>
      </c>
      <c r="C899" s="3" t="s">
        <v>2905</v>
      </c>
    </row>
    <row r="900" spans="1:3" ht="15.75" customHeight="1" x14ac:dyDescent="0.2">
      <c r="A900" s="3" t="s">
        <v>839</v>
      </c>
      <c r="B900" s="3" t="s">
        <v>2906</v>
      </c>
      <c r="C900" s="3" t="s">
        <v>2907</v>
      </c>
    </row>
    <row r="901" spans="1:3" ht="15.75" customHeight="1" x14ac:dyDescent="0.2">
      <c r="A901" s="3" t="s">
        <v>882</v>
      </c>
      <c r="B901" s="3" t="s">
        <v>2908</v>
      </c>
      <c r="C901" s="3" t="s">
        <v>2909</v>
      </c>
    </row>
    <row r="902" spans="1:3" ht="15.75" customHeight="1" x14ac:dyDescent="0.2">
      <c r="A902" s="3" t="s">
        <v>1072</v>
      </c>
      <c r="B902" s="3" t="s">
        <v>2910</v>
      </c>
      <c r="C902" s="3" t="s">
        <v>2911</v>
      </c>
    </row>
    <row r="903" spans="1:3" ht="15.75" customHeight="1" x14ac:dyDescent="0.2">
      <c r="A903" s="3" t="s">
        <v>542</v>
      </c>
      <c r="B903" s="3" t="s">
        <v>2912</v>
      </c>
      <c r="C903" s="3" t="s">
        <v>2913</v>
      </c>
    </row>
    <row r="904" spans="1:3" ht="15.75" customHeight="1" x14ac:dyDescent="0.2">
      <c r="A904" s="3" t="s">
        <v>804</v>
      </c>
      <c r="B904" s="3" t="s">
        <v>2914</v>
      </c>
      <c r="C904" s="3" t="s">
        <v>2915</v>
      </c>
    </row>
    <row r="905" spans="1:3" ht="15.75" customHeight="1" x14ac:dyDescent="0.2">
      <c r="A905" s="3" t="s">
        <v>446</v>
      </c>
      <c r="B905" s="3" t="s">
        <v>2916</v>
      </c>
      <c r="C905" s="3" t="s">
        <v>2917</v>
      </c>
    </row>
    <row r="906" spans="1:3" ht="15.75" customHeight="1" x14ac:dyDescent="0.2">
      <c r="A906" s="3" t="s">
        <v>293</v>
      </c>
      <c r="B906" s="3" t="s">
        <v>2918</v>
      </c>
      <c r="C906" s="3" t="s">
        <v>2919</v>
      </c>
    </row>
    <row r="907" spans="1:3" ht="15.75" customHeight="1" x14ac:dyDescent="0.2">
      <c r="A907" s="3" t="s">
        <v>237</v>
      </c>
      <c r="B907" s="3" t="s">
        <v>2920</v>
      </c>
      <c r="C907" s="3" t="s">
        <v>2921</v>
      </c>
    </row>
    <row r="908" spans="1:3" ht="15.75" customHeight="1" x14ac:dyDescent="0.2">
      <c r="A908" s="3" t="s">
        <v>690</v>
      </c>
      <c r="B908" s="3" t="s">
        <v>2922</v>
      </c>
      <c r="C908" s="3" t="s">
        <v>2923</v>
      </c>
    </row>
    <row r="909" spans="1:3" ht="15.75" customHeight="1" x14ac:dyDescent="0.2">
      <c r="A909" s="3" t="s">
        <v>865</v>
      </c>
      <c r="B909" s="3" t="s">
        <v>2924</v>
      </c>
      <c r="C909" s="3" t="s">
        <v>2925</v>
      </c>
    </row>
    <row r="910" spans="1:3" ht="15.75" customHeight="1" x14ac:dyDescent="0.2">
      <c r="A910" s="3" t="s">
        <v>539</v>
      </c>
      <c r="B910" s="3" t="s">
        <v>2926</v>
      </c>
      <c r="C910" s="3" t="s">
        <v>2927</v>
      </c>
    </row>
    <row r="911" spans="1:3" ht="15.75" customHeight="1" x14ac:dyDescent="0.2">
      <c r="A911" s="3" t="s">
        <v>948</v>
      </c>
      <c r="B911" s="3" t="s">
        <v>2928</v>
      </c>
      <c r="C911" s="3" t="s">
        <v>2929</v>
      </c>
    </row>
    <row r="912" spans="1:3" ht="15.75" customHeight="1" x14ac:dyDescent="0.2">
      <c r="A912" s="3" t="s">
        <v>720</v>
      </c>
      <c r="B912" s="3" t="s">
        <v>2930</v>
      </c>
      <c r="C912" s="3" t="s">
        <v>2931</v>
      </c>
    </row>
    <row r="913" spans="1:3" ht="15.75" customHeight="1" x14ac:dyDescent="0.2">
      <c r="A913" s="3" t="s">
        <v>798</v>
      </c>
      <c r="B913" s="3" t="s">
        <v>2932</v>
      </c>
      <c r="C913" s="3" t="s">
        <v>2933</v>
      </c>
    </row>
    <row r="914" spans="1:3" ht="15.75" customHeight="1" x14ac:dyDescent="0.2">
      <c r="A914" s="3" t="s">
        <v>646</v>
      </c>
      <c r="B914" s="3" t="s">
        <v>2934</v>
      </c>
      <c r="C914" s="3" t="s">
        <v>2935</v>
      </c>
    </row>
    <row r="915" spans="1:3" ht="15.75" customHeight="1" x14ac:dyDescent="0.2">
      <c r="A915" s="3" t="s">
        <v>520</v>
      </c>
      <c r="B915" s="3" t="s">
        <v>2936</v>
      </c>
      <c r="C915" s="3" t="s">
        <v>2937</v>
      </c>
    </row>
    <row r="916" spans="1:3" ht="15.75" customHeight="1" x14ac:dyDescent="0.2">
      <c r="A916" s="3" t="s">
        <v>521</v>
      </c>
      <c r="B916" s="3" t="s">
        <v>2938</v>
      </c>
      <c r="C916" s="3" t="s">
        <v>2939</v>
      </c>
    </row>
    <row r="917" spans="1:3" ht="15.75" customHeight="1" x14ac:dyDescent="0.2">
      <c r="A917" s="3" t="s">
        <v>2940</v>
      </c>
      <c r="B917" s="3" t="s">
        <v>2941</v>
      </c>
      <c r="C917" s="3" t="s">
        <v>2942</v>
      </c>
    </row>
    <row r="918" spans="1:3" ht="15.75" customHeight="1" x14ac:dyDescent="0.2">
      <c r="A918" s="3" t="s">
        <v>777</v>
      </c>
      <c r="B918" s="3" t="s">
        <v>2943</v>
      </c>
      <c r="C918" s="3" t="s">
        <v>2944</v>
      </c>
    </row>
    <row r="919" spans="1:3" ht="15.75" customHeight="1" x14ac:dyDescent="0.2">
      <c r="A919" s="3" t="s">
        <v>766</v>
      </c>
      <c r="B919" s="3" t="s">
        <v>2945</v>
      </c>
      <c r="C919" s="3" t="s">
        <v>2946</v>
      </c>
    </row>
    <row r="920" spans="1:3" ht="15.75" customHeight="1" x14ac:dyDescent="0.2">
      <c r="A920" s="3" t="s">
        <v>519</v>
      </c>
      <c r="B920" s="3" t="s">
        <v>2947</v>
      </c>
      <c r="C920" s="3" t="s">
        <v>2948</v>
      </c>
    </row>
    <row r="921" spans="1:3" ht="15.75" customHeight="1" x14ac:dyDescent="0.2">
      <c r="A921" s="3" t="s">
        <v>688</v>
      </c>
      <c r="B921" s="3" t="s">
        <v>2949</v>
      </c>
      <c r="C921" s="3" t="s">
        <v>2950</v>
      </c>
    </row>
    <row r="922" spans="1:3" ht="15.75" customHeight="1" x14ac:dyDescent="0.2">
      <c r="A922" s="3" t="s">
        <v>445</v>
      </c>
      <c r="B922" s="3" t="s">
        <v>2951</v>
      </c>
      <c r="C922" s="3" t="s">
        <v>2952</v>
      </c>
    </row>
    <row r="923" spans="1:3" ht="15.75" customHeight="1" x14ac:dyDescent="0.2">
      <c r="A923" s="3" t="s">
        <v>1001</v>
      </c>
      <c r="B923" s="3" t="s">
        <v>2953</v>
      </c>
      <c r="C923" s="3" t="s">
        <v>2954</v>
      </c>
    </row>
    <row r="924" spans="1:3" ht="15.75" customHeight="1" x14ac:dyDescent="0.2">
      <c r="A924" s="3" t="s">
        <v>749</v>
      </c>
      <c r="B924" s="3" t="s">
        <v>2955</v>
      </c>
      <c r="C924" s="3" t="s">
        <v>2956</v>
      </c>
    </row>
    <row r="925" spans="1:3" ht="15.75" customHeight="1" x14ac:dyDescent="0.2">
      <c r="A925" s="3" t="s">
        <v>908</v>
      </c>
      <c r="B925" s="3" t="s">
        <v>2957</v>
      </c>
      <c r="C925" s="3" t="s">
        <v>2958</v>
      </c>
    </row>
    <row r="926" spans="1:3" ht="15.75" customHeight="1" x14ac:dyDescent="0.2">
      <c r="A926" s="3" t="s">
        <v>525</v>
      </c>
      <c r="B926" s="3" t="s">
        <v>2959</v>
      </c>
      <c r="C926" s="3" t="s">
        <v>2960</v>
      </c>
    </row>
    <row r="927" spans="1:3" ht="15.75" customHeight="1" x14ac:dyDescent="0.2">
      <c r="A927" s="3" t="s">
        <v>524</v>
      </c>
      <c r="B927" s="3" t="s">
        <v>2961</v>
      </c>
      <c r="C927" s="3" t="s">
        <v>2960</v>
      </c>
    </row>
    <row r="928" spans="1:3" ht="15.75" customHeight="1" x14ac:dyDescent="0.2">
      <c r="A928" s="3" t="s">
        <v>504</v>
      </c>
      <c r="B928" s="3" t="s">
        <v>2962</v>
      </c>
      <c r="C928" s="3" t="s">
        <v>2963</v>
      </c>
    </row>
    <row r="929" spans="1:3" ht="15.75" customHeight="1" x14ac:dyDescent="0.2">
      <c r="A929" s="3" t="s">
        <v>499</v>
      </c>
      <c r="B929" s="3" t="s">
        <v>2964</v>
      </c>
      <c r="C929" s="3" t="s">
        <v>2965</v>
      </c>
    </row>
    <row r="930" spans="1:3" ht="15.75" customHeight="1" x14ac:dyDescent="0.2"/>
    <row r="931" spans="1:3" ht="15.75" customHeight="1" x14ac:dyDescent="0.2"/>
    <row r="932" spans="1:3" ht="15.75" customHeight="1" x14ac:dyDescent="0.2"/>
    <row r="933" spans="1:3" ht="15.75" customHeight="1" x14ac:dyDescent="0.2"/>
    <row r="934" spans="1:3" ht="15.75" customHeight="1" x14ac:dyDescent="0.2"/>
    <row r="935" spans="1:3" ht="15.75" customHeight="1" x14ac:dyDescent="0.2"/>
    <row r="936" spans="1:3" ht="15.75" customHeight="1" x14ac:dyDescent="0.2"/>
    <row r="937" spans="1:3" ht="15.75" customHeight="1" x14ac:dyDescent="0.2"/>
    <row r="938" spans="1:3" ht="15.75" customHeight="1" x14ac:dyDescent="0.2"/>
    <row r="939" spans="1:3" ht="15.75" customHeight="1" x14ac:dyDescent="0.2"/>
    <row r="940" spans="1:3" ht="15.75" customHeight="1" x14ac:dyDescent="0.2"/>
    <row r="941" spans="1:3" ht="15.75" customHeight="1" x14ac:dyDescent="0.2"/>
    <row r="942" spans="1:3" ht="15.75" customHeight="1" x14ac:dyDescent="0.2"/>
    <row r="943" spans="1:3" ht="15.75" customHeight="1" x14ac:dyDescent="0.2"/>
    <row r="944" spans="1:3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1" sqref="F1:F929"/>
    </sheetView>
  </sheetViews>
  <sheetFormatPr baseColWidth="10" defaultColWidth="11.1640625" defaultRowHeight="15" customHeight="1" x14ac:dyDescent="0.2"/>
  <cols>
    <col min="1" max="1" width="27.5" customWidth="1"/>
    <col min="2" max="2" width="23.6640625" customWidth="1"/>
    <col min="3" max="3" width="27.5" customWidth="1"/>
    <col min="4" max="4" width="40.6640625" customWidth="1"/>
    <col min="5" max="5" width="46" customWidth="1"/>
    <col min="6" max="7" width="22.5" customWidth="1"/>
    <col min="8" max="26" width="10.5" customWidth="1"/>
  </cols>
  <sheetData>
    <row r="1" spans="1:7" ht="15.75" customHeight="1" x14ac:dyDescent="0.2">
      <c r="A1" s="1" t="s">
        <v>156</v>
      </c>
      <c r="B1" s="1" t="s">
        <v>2966</v>
      </c>
      <c r="C1" s="1" t="s">
        <v>157</v>
      </c>
      <c r="D1" s="1" t="s">
        <v>2967</v>
      </c>
      <c r="E1" s="1" t="s">
        <v>2968</v>
      </c>
      <c r="F1" s="1" t="str" cm="1">
        <f t="array" ref="F1:G1">_xlfn.TEXTSPLIT(E1, ", ")</f>
        <v>Lat</v>
      </c>
      <c r="G1" t="str">
        <v>Lon</v>
      </c>
    </row>
    <row r="2" spans="1:7" ht="15.75" customHeight="1" x14ac:dyDescent="0.2">
      <c r="A2" s="1" t="s">
        <v>158</v>
      </c>
      <c r="B2" s="1" t="s">
        <v>158</v>
      </c>
      <c r="C2" s="1" t="s">
        <v>2</v>
      </c>
      <c r="D2" s="1" t="str">
        <f t="shared" ref="D2:D256" si="0">"ที่ว่าการอำเภอ"&amp;A2 &amp; " "&amp;C2</f>
        <v>ที่ว่าการอำเภอเมืองกระบี่ กระบี่</v>
      </c>
      <c r="E2" s="1" t="s">
        <v>2969</v>
      </c>
      <c r="F2" s="1" t="str" cm="1">
        <f t="array" ref="F2:G2">_xlfn.TEXTSPLIT(E2, ", ")</f>
        <v>8.061763150872709</v>
      </c>
      <c r="G2" t="str">
        <v>98.91857211721937</v>
      </c>
    </row>
    <row r="3" spans="1:7" ht="15.75" customHeight="1" x14ac:dyDescent="0.2">
      <c r="A3" s="1" t="s">
        <v>159</v>
      </c>
      <c r="B3" s="1" t="s">
        <v>159</v>
      </c>
      <c r="C3" s="1" t="s">
        <v>2</v>
      </c>
      <c r="D3" s="1" t="str">
        <f t="shared" si="0"/>
        <v>ที่ว่าการอำเภอเขาพนม กระบี่</v>
      </c>
      <c r="E3" s="1" t="s">
        <v>2970</v>
      </c>
      <c r="F3" s="1" t="str" cm="1">
        <f t="array" ref="F3:G3">_xlfn.TEXTSPLIT(E3, ", ")</f>
        <v>8.264923005122508</v>
      </c>
      <c r="G3" t="str">
        <v>99.04963943438898</v>
      </c>
    </row>
    <row r="4" spans="1:7" ht="15.75" customHeight="1" x14ac:dyDescent="0.2">
      <c r="A4" s="1" t="s">
        <v>160</v>
      </c>
      <c r="B4" s="1" t="s">
        <v>160</v>
      </c>
      <c r="C4" s="1" t="s">
        <v>2</v>
      </c>
      <c r="D4" s="1" t="str">
        <f t="shared" si="0"/>
        <v>ที่ว่าการอำเภอเกาะลันตา กระบี่</v>
      </c>
      <c r="E4" s="1" t="s">
        <v>2971</v>
      </c>
      <c r="F4" s="1" t="str" cm="1">
        <f t="array" ref="F4:G4">_xlfn.TEXTSPLIT(E4, ", ")</f>
        <v>7.655484457684147</v>
      </c>
      <c r="G4" t="str">
        <v>99.04171480554669</v>
      </c>
    </row>
    <row r="5" spans="1:7" ht="15.75" customHeight="1" x14ac:dyDescent="0.2">
      <c r="A5" s="1" t="s">
        <v>161</v>
      </c>
      <c r="B5" s="1" t="s">
        <v>161</v>
      </c>
      <c r="C5" s="1" t="s">
        <v>2</v>
      </c>
      <c r="D5" s="1" t="str">
        <f t="shared" si="0"/>
        <v>ที่ว่าการอำเภอคลองท่อม กระบี่</v>
      </c>
      <c r="E5" s="1" t="s">
        <v>2972</v>
      </c>
      <c r="F5" s="1" t="str" cm="1">
        <f t="array" ref="F5:G5">_xlfn.TEXTSPLIT(E5, ", ")</f>
        <v>7.95423580685739</v>
      </c>
      <c r="G5" t="str">
        <v>99.14489509762547</v>
      </c>
    </row>
    <row r="6" spans="1:7" ht="15.75" customHeight="1" x14ac:dyDescent="0.2">
      <c r="A6" s="1" t="s">
        <v>162</v>
      </c>
      <c r="B6" s="1" t="s">
        <v>162</v>
      </c>
      <c r="C6" s="1" t="s">
        <v>2</v>
      </c>
      <c r="D6" s="1" t="str">
        <f t="shared" si="0"/>
        <v>ที่ว่าการอำเภออ่าวลึก กระบี่</v>
      </c>
      <c r="E6" s="1" t="s">
        <v>2973</v>
      </c>
      <c r="F6" s="1" t="str" cm="1">
        <f t="array" ref="F6:G6">_xlfn.TEXTSPLIT(E6, ", ")</f>
        <v>8.37794399292716</v>
      </c>
      <c r="G6" t="str">
        <v>98.72216047857258</v>
      </c>
    </row>
    <row r="7" spans="1:7" ht="15.75" customHeight="1" x14ac:dyDescent="0.2">
      <c r="A7" s="1" t="s">
        <v>163</v>
      </c>
      <c r="B7" s="1" t="s">
        <v>163</v>
      </c>
      <c r="C7" s="1" t="s">
        <v>2</v>
      </c>
      <c r="D7" s="1" t="str">
        <f t="shared" si="0"/>
        <v>ที่ว่าการอำเภอปลายพระยา กระบี่</v>
      </c>
      <c r="E7" s="1" t="s">
        <v>2974</v>
      </c>
      <c r="F7" s="1" t="str" cm="1">
        <f t="array" ref="F7:G7">_xlfn.TEXTSPLIT(E7, ", ")</f>
        <v>8.533183092941565</v>
      </c>
      <c r="G7" t="str">
        <v>98.86447316433053</v>
      </c>
    </row>
    <row r="8" spans="1:7" ht="15.75" customHeight="1" x14ac:dyDescent="0.2">
      <c r="A8" s="1" t="s">
        <v>164</v>
      </c>
      <c r="B8" s="1" t="s">
        <v>164</v>
      </c>
      <c r="C8" s="1" t="s">
        <v>2</v>
      </c>
      <c r="D8" s="1" t="str">
        <f t="shared" si="0"/>
        <v>ที่ว่าการอำเภอลำทับ กระบี่</v>
      </c>
      <c r="E8" s="1" t="s">
        <v>2975</v>
      </c>
      <c r="F8" s="1" t="str" cm="1">
        <f t="array" ref="F8:G8">_xlfn.TEXTSPLIT(E8, ", ")</f>
        <v>8.072378697520255</v>
      </c>
      <c r="G8" t="str">
        <v>99.29234917671407</v>
      </c>
    </row>
    <row r="9" spans="1:7" ht="15.75" customHeight="1" x14ac:dyDescent="0.2">
      <c r="A9" s="1" t="s">
        <v>165</v>
      </c>
      <c r="B9" s="1" t="s">
        <v>165</v>
      </c>
      <c r="C9" s="1" t="s">
        <v>2</v>
      </c>
      <c r="D9" s="1" t="str">
        <f t="shared" si="0"/>
        <v>ที่ว่าการอำเภอเหนือคลอง กระบี่</v>
      </c>
      <c r="E9" s="1" t="s">
        <v>2976</v>
      </c>
      <c r="F9" s="1" t="str" cm="1">
        <f t="array" ref="F9:G9">_xlfn.TEXTSPLIT(E9, ", ")</f>
        <v>8.074737684045544</v>
      </c>
      <c r="G9" t="str">
        <v>99.00413052275218</v>
      </c>
    </row>
    <row r="10" spans="1:7" ht="15.75" customHeight="1" x14ac:dyDescent="0.2">
      <c r="A10" s="1" t="s">
        <v>166</v>
      </c>
      <c r="B10" s="1" t="s">
        <v>2084</v>
      </c>
      <c r="C10" s="1" t="s">
        <v>4</v>
      </c>
      <c r="D10" s="1" t="str">
        <f t="shared" si="0"/>
        <v>ที่ว่าการอำเภอพระนคร กรุงเทพมหานคร</v>
      </c>
      <c r="E10" s="1" t="s">
        <v>2977</v>
      </c>
      <c r="F10" s="1" t="str" cm="1">
        <f t="array" ref="F10:G10">_xlfn.TEXTSPLIT(E10, ", ")</f>
        <v>13.765096200668543</v>
      </c>
      <c r="G10" t="str">
        <v>100.49935721120431</v>
      </c>
    </row>
    <row r="11" spans="1:7" ht="15.75" customHeight="1" x14ac:dyDescent="0.2">
      <c r="A11" s="1" t="s">
        <v>167</v>
      </c>
      <c r="B11" s="1" t="s">
        <v>1169</v>
      </c>
      <c r="C11" s="1" t="s">
        <v>4</v>
      </c>
      <c r="D11" s="1" t="str">
        <f t="shared" si="0"/>
        <v>ที่ว่าการอำเภอดุสิต กรุงเทพมหานคร</v>
      </c>
      <c r="E11" s="1" t="s">
        <v>2978</v>
      </c>
      <c r="F11" s="1" t="str" cm="1">
        <f t="array" ref="F11:G11">_xlfn.TEXTSPLIT(E11, ", ")</f>
        <v>13.777345569576957</v>
      </c>
      <c r="G11" t="str">
        <v>100.52093624797357</v>
      </c>
    </row>
    <row r="12" spans="1:7" ht="15.75" customHeight="1" x14ac:dyDescent="0.2">
      <c r="A12" s="1" t="s">
        <v>168</v>
      </c>
      <c r="B12" s="1" t="s">
        <v>2301</v>
      </c>
      <c r="C12" s="1" t="s">
        <v>4</v>
      </c>
      <c r="D12" s="1" t="str">
        <f t="shared" si="0"/>
        <v>ที่ว่าการอำเภอบางรัก กรุงเทพมหานคร</v>
      </c>
      <c r="E12" s="1" t="s">
        <v>2979</v>
      </c>
      <c r="F12" s="1" t="str" cm="1">
        <f t="array" ref="F12:G12">_xlfn.TEXTSPLIT(E12, ", ")</f>
        <v>13.730903075589106</v>
      </c>
      <c r="G12" t="str">
        <v>100.5235481693973</v>
      </c>
    </row>
    <row r="13" spans="1:7" ht="15.75" customHeight="1" x14ac:dyDescent="0.2">
      <c r="A13" s="1" t="s">
        <v>169</v>
      </c>
      <c r="B13" s="1" t="s">
        <v>2026</v>
      </c>
      <c r="C13" s="1" t="s">
        <v>4</v>
      </c>
      <c r="D13" s="1" t="str">
        <f t="shared" si="0"/>
        <v>ที่ว่าการอำเภอพญาไท กรุงเทพมหานคร</v>
      </c>
      <c r="E13" s="1" t="s">
        <v>2980</v>
      </c>
      <c r="F13" s="1" t="str" cm="1">
        <f t="array" ref="F13:G13">_xlfn.TEXTSPLIT(E13, ", ")</f>
        <v>13.779998407203031</v>
      </c>
      <c r="G13" t="str">
        <v>100.54271621357861</v>
      </c>
    </row>
    <row r="14" spans="1:7" ht="15.75" customHeight="1" x14ac:dyDescent="0.2">
      <c r="A14" s="1" t="s">
        <v>170</v>
      </c>
      <c r="B14" s="1" t="s">
        <v>1867</v>
      </c>
      <c r="C14" s="1" t="s">
        <v>4</v>
      </c>
      <c r="D14" s="1" t="str">
        <f t="shared" si="0"/>
        <v>ที่ว่าการอำเภอหนองจอก กรุงเทพมหานคร</v>
      </c>
      <c r="E14" s="1" t="s">
        <v>2981</v>
      </c>
      <c r="F14" s="1" t="str" cm="1">
        <f t="array" ref="F14:G14">_xlfn.TEXTSPLIT(E14, ", ")</f>
        <v>13.855727552946405</v>
      </c>
      <c r="G14" t="str">
        <v>100.86262861357989</v>
      </c>
    </row>
    <row r="15" spans="1:7" ht="15.75" customHeight="1" x14ac:dyDescent="0.2">
      <c r="A15" s="1" t="s">
        <v>171</v>
      </c>
      <c r="B15" s="1" t="s">
        <v>1334</v>
      </c>
      <c r="C15" s="1" t="s">
        <v>4</v>
      </c>
      <c r="D15" s="1" t="str">
        <f t="shared" si="0"/>
        <v>ที่ว่าการอำเภอคลองเตย กรุงเทพมหานคร</v>
      </c>
      <c r="E15" s="1" t="s">
        <v>2982</v>
      </c>
      <c r="F15" s="1" t="str" cm="1">
        <f t="array" ref="F15:G15">_xlfn.TEXTSPLIT(E15, ", ")</f>
        <v>13.708316681521428</v>
      </c>
      <c r="G15" t="str">
        <v>100.58374911172466</v>
      </c>
    </row>
    <row r="16" spans="1:7" ht="15.75" customHeight="1" x14ac:dyDescent="0.2">
      <c r="A16" s="1" t="s">
        <v>172</v>
      </c>
      <c r="B16" s="1" t="s">
        <v>2254</v>
      </c>
      <c r="C16" s="1" t="s">
        <v>4</v>
      </c>
      <c r="D16" s="1" t="str">
        <f t="shared" si="0"/>
        <v>ที่ว่าการอำเภอบางเขน กรุงเทพมหานคร</v>
      </c>
      <c r="E16" s="1" t="s">
        <v>2983</v>
      </c>
      <c r="F16" s="1" t="str" cm="1">
        <f t="array" ref="F16:G16">_xlfn.TEXTSPLIT(E16, ", ")</f>
        <v>13.873676020006384</v>
      </c>
      <c r="G16" t="str">
        <v>100.59662351968223</v>
      </c>
    </row>
    <row r="17" spans="1:7" ht="15.75" customHeight="1" x14ac:dyDescent="0.2">
      <c r="A17" s="1" t="s">
        <v>173</v>
      </c>
      <c r="B17" s="1" t="s">
        <v>2081</v>
      </c>
      <c r="C17" s="1" t="s">
        <v>4</v>
      </c>
      <c r="D17" s="1" t="str">
        <f t="shared" si="0"/>
        <v>ที่ว่าการอำเภอพระโขนง กรุงเทพมหานคร</v>
      </c>
      <c r="E17" s="1" t="s">
        <v>2984</v>
      </c>
      <c r="F17" s="1" t="str" cm="1">
        <f t="array" ref="F17:G17">_xlfn.TEXTSPLIT(E17, ", ")</f>
        <v>13.702658132757334</v>
      </c>
      <c r="G17" t="str">
        <v>100.60205691172463</v>
      </c>
    </row>
    <row r="18" spans="1:7" ht="15.75" customHeight="1" x14ac:dyDescent="0.2">
      <c r="A18" s="1" t="s">
        <v>174</v>
      </c>
      <c r="B18" s="1" t="s">
        <v>2246</v>
      </c>
      <c r="C18" s="1" t="s">
        <v>4</v>
      </c>
      <c r="D18" s="1" t="str">
        <f t="shared" si="0"/>
        <v>ที่ว่าการอำเภอบางกะปิ กรุงเทพมหานคร</v>
      </c>
      <c r="E18" s="1" t="s">
        <v>2985</v>
      </c>
      <c r="F18" s="1" t="str" cm="1">
        <f t="array" ref="F18:G18">_xlfn.TEXTSPLIT(E18, ", ")</f>
        <v>13.765991079203733</v>
      </c>
      <c r="G18" t="str">
        <v>100.6474855828894</v>
      </c>
    </row>
    <row r="19" spans="1:7" ht="15.75" customHeight="1" x14ac:dyDescent="0.2">
      <c r="A19" s="1" t="s">
        <v>175</v>
      </c>
      <c r="B19" s="1" t="s">
        <v>1982</v>
      </c>
      <c r="C19" s="1" t="s">
        <v>4</v>
      </c>
      <c r="D19" s="1" t="str">
        <f t="shared" si="0"/>
        <v>ที่ว่าการอำเภอปทุมวัน กรุงเทพมหานคร</v>
      </c>
      <c r="E19" s="1" t="s">
        <v>2986</v>
      </c>
      <c r="F19" s="1" t="str" cm="1">
        <f t="array" ref="F19:G19">_xlfn.TEXTSPLIT(E19, ", ")</f>
        <v>13.745258155294323</v>
      </c>
      <c r="G19" t="str">
        <v>100.52353470829607</v>
      </c>
    </row>
    <row r="20" spans="1:7" ht="15.75" customHeight="1" x14ac:dyDescent="0.2">
      <c r="A20" s="1" t="s">
        <v>176</v>
      </c>
      <c r="B20" s="1" t="s">
        <v>2146</v>
      </c>
      <c r="C20" s="1" t="s">
        <v>4</v>
      </c>
      <c r="D20" s="1" t="str">
        <f t="shared" si="0"/>
        <v>ที่ว่าการอำเภอป้อมปราบศัตรูพ่าย กรุงเทพมหานคร</v>
      </c>
      <c r="E20" s="1" t="s">
        <v>2987</v>
      </c>
      <c r="F20" s="1" t="str" cm="1">
        <f t="array" ref="F20:G20">_xlfn.TEXTSPLIT(E20, ", ")</f>
        <v>13.75852341758535</v>
      </c>
      <c r="G20" t="str">
        <v>100.51335771465203</v>
      </c>
    </row>
    <row r="21" spans="1:7" ht="15.75" customHeight="1" x14ac:dyDescent="0.2">
      <c r="A21" s="1" t="s">
        <v>177</v>
      </c>
      <c r="B21" s="1" t="s">
        <v>1580</v>
      </c>
      <c r="C21" s="1" t="s">
        <v>4</v>
      </c>
      <c r="D21" s="1" t="str">
        <f t="shared" si="0"/>
        <v>ที่ว่าการอำเภอมีนบุรี กรุงเทพมหานคร</v>
      </c>
      <c r="E21" s="1" t="s">
        <v>2988</v>
      </c>
      <c r="F21" s="1" t="str" cm="1">
        <f t="array" ref="F21:G21">_xlfn.TEXTSPLIT(E21, ", ")</f>
        <v>13.814110523521652</v>
      </c>
      <c r="G21" t="str">
        <v>100.73293981572438</v>
      </c>
    </row>
    <row r="22" spans="1:7" ht="15.75" customHeight="1" x14ac:dyDescent="0.2">
      <c r="A22" s="1" t="s">
        <v>178</v>
      </c>
      <c r="B22" s="1" t="s">
        <v>2788</v>
      </c>
      <c r="C22" s="1" t="s">
        <v>4</v>
      </c>
      <c r="D22" s="1" t="str">
        <f t="shared" si="0"/>
        <v>ที่ว่าการอำเภอสัมพันธวงศ์ กรุงเทพมหานคร</v>
      </c>
      <c r="E22" s="1" t="s">
        <v>2989</v>
      </c>
      <c r="F22" s="1" t="str" cm="1">
        <f t="array" ref="F22:G22">_xlfn.TEXTSPLIT(E22, ", ")</f>
        <v>13.732807152899278</v>
      </c>
      <c r="G22" t="str">
        <v>100.51486866614468</v>
      </c>
    </row>
    <row r="23" spans="1:7" ht="15.75" customHeight="1" x14ac:dyDescent="0.2">
      <c r="A23" s="1" t="s">
        <v>179</v>
      </c>
      <c r="B23" s="1" t="s">
        <v>1497</v>
      </c>
      <c r="C23" s="1" t="s">
        <v>4</v>
      </c>
      <c r="D23" s="1" t="str">
        <f t="shared" si="0"/>
        <v>ที่ว่าการอำเภอลาดกระบัง กรุงเทพมหานคร</v>
      </c>
      <c r="E23" s="1" t="s">
        <v>2990</v>
      </c>
      <c r="F23" s="1" t="str" cm="1">
        <f t="array" ref="F23:G23">_xlfn.TEXTSPLIT(E23, ", ")</f>
        <v>13.723693550837679</v>
      </c>
      <c r="G23" t="str">
        <v>100.78417398564892</v>
      </c>
    </row>
    <row r="24" spans="1:7" ht="15.75" customHeight="1" x14ac:dyDescent="0.2">
      <c r="A24" s="1" t="s">
        <v>180</v>
      </c>
      <c r="B24" s="1" t="s">
        <v>2668</v>
      </c>
      <c r="C24" s="1" t="s">
        <v>4</v>
      </c>
      <c r="D24" s="1" t="str">
        <f t="shared" si="0"/>
        <v>ที่ว่าการอำเภอยานนาวา กรุงเทพมหานคร</v>
      </c>
      <c r="E24" s="1" t="s">
        <v>2991</v>
      </c>
      <c r="F24" s="1" t="str" cm="1">
        <f t="array" ref="F24:G24">_xlfn.TEXTSPLIT(E24, ", ")</f>
        <v>13.696415827574207</v>
      </c>
      <c r="G24" t="str">
        <v>100.54322614915867</v>
      </c>
    </row>
    <row r="25" spans="1:7" ht="15.75" customHeight="1" x14ac:dyDescent="0.2">
      <c r="A25" s="1" t="s">
        <v>181</v>
      </c>
      <c r="B25" s="1" t="s">
        <v>2524</v>
      </c>
      <c r="C25" s="1" t="s">
        <v>4</v>
      </c>
      <c r="D25" s="1" t="str">
        <f t="shared" si="0"/>
        <v>ที่ว่าการอำเภอธนบุรี กรุงเทพมหานคร</v>
      </c>
      <c r="E25" s="1" t="s">
        <v>2992</v>
      </c>
      <c r="F25" s="1" t="str" cm="1">
        <f t="array" ref="F25:G25">_xlfn.TEXTSPLIT(E25, ", ")</f>
        <v>13.725002157379908</v>
      </c>
      <c r="G25" t="str">
        <v>100.48615069389639</v>
      </c>
    </row>
    <row r="26" spans="1:7" ht="15.75" customHeight="1" x14ac:dyDescent="0.2">
      <c r="A26" s="1" t="s">
        <v>182</v>
      </c>
      <c r="B26" s="1" t="s">
        <v>2323</v>
      </c>
      <c r="C26" s="1" t="s">
        <v>4</v>
      </c>
      <c r="D26" s="1" t="str">
        <f t="shared" si="0"/>
        <v>ที่ว่าการอำเภอบางกอกใหญ่ กรุงเทพมหานคร</v>
      </c>
      <c r="E26" s="1" t="s">
        <v>2993</v>
      </c>
      <c r="F26" s="1" t="str" cm="1">
        <f t="array" ref="F26:G26">_xlfn.TEXTSPLIT(E26, ", ")</f>
        <v>13.723473183582243</v>
      </c>
      <c r="G26" t="str">
        <v>100.47708275693978</v>
      </c>
    </row>
    <row r="27" spans="1:7" ht="15.75" customHeight="1" x14ac:dyDescent="0.2">
      <c r="A27" s="1" t="s">
        <v>183</v>
      </c>
      <c r="B27" s="1" t="s">
        <v>1200</v>
      </c>
      <c r="C27" s="1" t="s">
        <v>4</v>
      </c>
      <c r="D27" s="1" t="str">
        <f t="shared" si="0"/>
        <v>ที่ว่าการอำเภอห้วยขวาง กรุงเทพมหานคร</v>
      </c>
      <c r="E27" s="1" t="s">
        <v>2994</v>
      </c>
      <c r="F27" s="1" t="str" cm="1">
        <f t="array" ref="F27:G27">_xlfn.TEXTSPLIT(E27, ", ")</f>
        <v>13.776695141273885</v>
      </c>
      <c r="G27" t="str">
        <v>100.57959023437807</v>
      </c>
    </row>
    <row r="28" spans="1:7" ht="15.75" customHeight="1" x14ac:dyDescent="0.2">
      <c r="A28" s="1" t="s">
        <v>184</v>
      </c>
      <c r="B28" s="1" t="s">
        <v>1329</v>
      </c>
      <c r="C28" s="1" t="s">
        <v>4</v>
      </c>
      <c r="D28" s="1" t="str">
        <f t="shared" si="0"/>
        <v>ที่ว่าการอำเภอคลองสาน กรุงเทพมหานคร</v>
      </c>
      <c r="E28" s="1" t="s">
        <v>2995</v>
      </c>
      <c r="F28" s="1" t="str" cm="1">
        <f t="array" ref="F28:G28">_xlfn.TEXTSPLIT(E28, ", ")</f>
        <v>13.730772789057715</v>
      </c>
      <c r="G28" t="str">
        <v>100.50976688401391</v>
      </c>
    </row>
    <row r="29" spans="1:7" ht="15.75" customHeight="1" x14ac:dyDescent="0.2">
      <c r="A29" s="1" t="s">
        <v>185</v>
      </c>
      <c r="B29" s="1" t="s">
        <v>2431</v>
      </c>
      <c r="C29" s="1" t="s">
        <v>4</v>
      </c>
      <c r="D29" s="1" t="str">
        <f t="shared" si="0"/>
        <v>ที่ว่าการอำเภอตลิ่งชัน กรุงเทพมหานคร</v>
      </c>
      <c r="E29" s="1" t="s">
        <v>2996</v>
      </c>
      <c r="F29" s="1" t="str" cm="1">
        <f t="array" ref="F29:G29">_xlfn.TEXTSPLIT(E29, ", ")</f>
        <v>13.776959943820513</v>
      </c>
      <c r="G29" t="str">
        <v>100.4567464343912</v>
      </c>
    </row>
    <row r="30" spans="1:7" ht="15.75" customHeight="1" x14ac:dyDescent="0.2">
      <c r="A30" s="1" t="s">
        <v>186</v>
      </c>
      <c r="B30" s="1" t="s">
        <v>2320</v>
      </c>
      <c r="C30" s="1" t="s">
        <v>4</v>
      </c>
      <c r="D30" s="1" t="str">
        <f t="shared" si="0"/>
        <v>ที่ว่าการอำเภอบางกอกน้อย กรุงเทพมหานคร</v>
      </c>
      <c r="E30" s="1" t="s">
        <v>2997</v>
      </c>
      <c r="F30" s="1" t="str" cm="1">
        <f t="array" ref="F30:G30">_xlfn.TEXTSPLIT(E30, ", ")</f>
        <v>13.770995815859512</v>
      </c>
      <c r="G30" t="str">
        <v>100.4680357083089</v>
      </c>
    </row>
    <row r="31" spans="1:7" ht="15.75" customHeight="1" x14ac:dyDescent="0.2">
      <c r="A31" s="1" t="s">
        <v>187</v>
      </c>
      <c r="B31" s="1" t="s">
        <v>2264</v>
      </c>
      <c r="C31" s="1" t="s">
        <v>4</v>
      </c>
      <c r="D31" s="1" t="str">
        <f t="shared" si="0"/>
        <v>ที่ว่าการอำเภอบางขุนเทียน กรุงเทพมหานคร</v>
      </c>
      <c r="E31" s="1" t="s">
        <v>2998</v>
      </c>
      <c r="F31" s="1" t="str" cm="1">
        <f t="array" ref="F31:G31">_xlfn.TEXTSPLIT(E31, ", ")</f>
        <v>13.660833876686974</v>
      </c>
      <c r="G31" t="str">
        <v>100.43538625923355</v>
      </c>
    </row>
    <row r="32" spans="1:7" ht="15.75" customHeight="1" x14ac:dyDescent="0.2">
      <c r="A32" s="1" t="s">
        <v>188</v>
      </c>
      <c r="B32" s="1" t="s">
        <v>2017</v>
      </c>
      <c r="C32" s="1" t="s">
        <v>4</v>
      </c>
      <c r="D32" s="1" t="str">
        <f t="shared" si="0"/>
        <v>ที่ว่าการอำเภอภาษีเจริญ กรุงเทพมหานคร</v>
      </c>
      <c r="E32" s="1" t="s">
        <v>2999</v>
      </c>
      <c r="F32" s="1" t="str" cm="1">
        <f t="array" ref="F32:G32">_xlfn.TEXTSPLIT(E32, ", ")</f>
        <v>13.71512262220817</v>
      </c>
      <c r="G32" t="str">
        <v>100.43692713555347</v>
      </c>
    </row>
    <row r="33" spans="1:7" ht="15.75" customHeight="1" x14ac:dyDescent="0.2">
      <c r="A33" s="1" t="s">
        <v>189</v>
      </c>
      <c r="B33" s="1" t="s">
        <v>1880</v>
      </c>
      <c r="C33" s="1" t="s">
        <v>4</v>
      </c>
      <c r="D33" s="1" t="str">
        <f t="shared" si="0"/>
        <v>ที่ว่าการอำเภอหนองแขม กรุงเทพมหานคร</v>
      </c>
      <c r="E33" s="1" t="s">
        <v>3000</v>
      </c>
      <c r="F33" s="1" t="str" cm="1">
        <f t="array" ref="F33:G33">_xlfn.TEXTSPLIT(E33, ", ")</f>
        <v>13.705582378636471</v>
      </c>
      <c r="G33" t="str">
        <v>100.34916214904652</v>
      </c>
    </row>
    <row r="34" spans="1:7" ht="15.75" customHeight="1" x14ac:dyDescent="0.2">
      <c r="A34" s="1" t="s">
        <v>190</v>
      </c>
      <c r="B34" s="1" t="s">
        <v>1155</v>
      </c>
      <c r="C34" s="1" t="s">
        <v>4</v>
      </c>
      <c r="D34" s="1" t="str">
        <f t="shared" si="0"/>
        <v>ที่ว่าการอำเภอดอนเมือง กรุงเทพมหานคร</v>
      </c>
      <c r="E34" s="1" t="s">
        <v>3001</v>
      </c>
      <c r="F34" s="1" t="str" cm="1">
        <f t="array" ref="F34:G34">_xlfn.TEXTSPLIT(E34, ", ")</f>
        <v>13.910132234393089</v>
      </c>
      <c r="G34" t="str">
        <v>100.59469589323075</v>
      </c>
    </row>
    <row r="35" spans="1:7" ht="15.75" customHeight="1" x14ac:dyDescent="0.2">
      <c r="A35" s="1" t="s">
        <v>191</v>
      </c>
      <c r="B35" s="1" t="s">
        <v>2714</v>
      </c>
      <c r="C35" s="1" t="s">
        <v>4</v>
      </c>
      <c r="D35" s="1" t="str">
        <f t="shared" si="0"/>
        <v>ที่ว่าการอำเภอราษฎร์บูรณะ กรุงเทพมหานคร</v>
      </c>
      <c r="E35" s="1" t="s">
        <v>3002</v>
      </c>
      <c r="F35" s="1" t="str" cm="1">
        <f t="array" ref="F35:G35">_xlfn.TEXTSPLIT(E35, ", ")</f>
        <v>13.682153999925848</v>
      </c>
      <c r="G35" t="str">
        <v>100.50579653555751</v>
      </c>
    </row>
    <row r="36" spans="1:7" ht="15.75" customHeight="1" x14ac:dyDescent="0.2">
      <c r="A36" s="1" t="s">
        <v>192</v>
      </c>
      <c r="B36" s="1" t="s">
        <v>2292</v>
      </c>
      <c r="C36" s="1" t="s">
        <v>4</v>
      </c>
      <c r="D36" s="1" t="str">
        <f t="shared" si="0"/>
        <v>ที่ว่าการอำเภอบางพลัด กรุงเทพมหานคร</v>
      </c>
      <c r="E36" s="1" t="s">
        <v>3003</v>
      </c>
      <c r="F36" s="1" t="str" cm="1">
        <f t="array" ref="F36:G36">_xlfn.TEXTSPLIT(E36, ", ")</f>
        <v>13.794135697838847</v>
      </c>
      <c r="G36" t="str">
        <v>100.5050670778795</v>
      </c>
    </row>
    <row r="37" spans="1:7" ht="15.75" customHeight="1" x14ac:dyDescent="0.2">
      <c r="A37" s="1" t="s">
        <v>193</v>
      </c>
      <c r="B37" s="1" t="s">
        <v>1136</v>
      </c>
      <c r="C37" s="1" t="s">
        <v>4</v>
      </c>
      <c r="D37" s="1" t="str">
        <f t="shared" si="0"/>
        <v>ที่ว่าการอำเภอดินแดง กรุงเทพมหานคร</v>
      </c>
      <c r="E37" s="1" t="s">
        <v>3004</v>
      </c>
      <c r="F37" s="1" t="str" cm="1">
        <f t="array" ref="F37:G37">_xlfn.TEXTSPLIT(E37, ", ")</f>
        <v>13.770418796720545</v>
      </c>
      <c r="G37" t="str">
        <v>100.55307700672566</v>
      </c>
    </row>
    <row r="38" spans="1:7" ht="15.75" customHeight="1" x14ac:dyDescent="0.2">
      <c r="A38" s="1" t="s">
        <v>194</v>
      </c>
      <c r="B38" s="1" t="s">
        <v>2366</v>
      </c>
      <c r="C38" s="1" t="s">
        <v>4</v>
      </c>
      <c r="D38" s="1" t="str">
        <f t="shared" si="0"/>
        <v>ที่ว่าการอำเภอบึงกุ่ม กรุงเทพมหานคร</v>
      </c>
      <c r="E38" s="1" t="s">
        <v>3005</v>
      </c>
      <c r="F38" s="1" t="str" cm="1">
        <f t="array" ref="F38:G38">_xlfn.TEXTSPLIT(E38, ", ")</f>
        <v>13.785344968090715</v>
      </c>
      <c r="G38" t="str">
        <v>100.66962464089049</v>
      </c>
    </row>
    <row r="39" spans="1:7" ht="15.75" customHeight="1" x14ac:dyDescent="0.2">
      <c r="A39" s="1" t="s">
        <v>195</v>
      </c>
      <c r="B39" s="1" t="s">
        <v>2740</v>
      </c>
      <c r="C39" s="1" t="s">
        <v>4</v>
      </c>
      <c r="D39" s="1" t="str">
        <f t="shared" si="0"/>
        <v>ที่ว่าการอำเภอสาทร กรุงเทพมหานคร</v>
      </c>
      <c r="E39" s="1" t="s">
        <v>3006</v>
      </c>
      <c r="F39" s="1" t="str" cm="1">
        <f t="array" ref="F39:G39">_xlfn.TEXTSPLIT(E39, ", ")</f>
        <v>13.708091593085635</v>
      </c>
      <c r="G39" t="str">
        <v>100.52623037569685</v>
      </c>
    </row>
    <row r="40" spans="1:7" ht="15.75" customHeight="1" x14ac:dyDescent="0.2">
      <c r="A40" s="1" t="s">
        <v>196</v>
      </c>
      <c r="B40" s="1" t="s">
        <v>2315</v>
      </c>
      <c r="C40" s="1" t="s">
        <v>4</v>
      </c>
      <c r="D40" s="1" t="str">
        <f t="shared" si="0"/>
        <v>ที่ว่าการอำเภอบางซื่อ กรุงเทพมหานคร</v>
      </c>
      <c r="E40" s="1" t="s">
        <v>3007</v>
      </c>
      <c r="F40" s="1" t="str" cm="1">
        <f t="array" ref="F40:G40">_xlfn.TEXTSPLIT(E40, ", ")</f>
        <v>13.809604945942551</v>
      </c>
      <c r="G40" t="str">
        <v>100.53746027380195</v>
      </c>
    </row>
    <row r="41" spans="1:7" ht="15.75" customHeight="1" x14ac:dyDescent="0.2">
      <c r="A41" s="1" t="s">
        <v>197</v>
      </c>
      <c r="B41" s="1" t="s">
        <v>2414</v>
      </c>
      <c r="C41" s="1" t="s">
        <v>4</v>
      </c>
      <c r="D41" s="1" t="str">
        <f t="shared" si="0"/>
        <v>ที่ว่าการอำเภอจตุจักร กรุงเทพมหานคร</v>
      </c>
      <c r="E41" s="1" t="s">
        <v>3008</v>
      </c>
      <c r="F41" s="1" t="str" cm="1">
        <f t="array" ref="F41:G41">_xlfn.TEXTSPLIT(E41, ", ")</f>
        <v>13.828788705336812</v>
      </c>
      <c r="G41" t="str">
        <v>100.55995953555454</v>
      </c>
    </row>
    <row r="42" spans="1:7" ht="15.75" customHeight="1" x14ac:dyDescent="0.2">
      <c r="A42" s="1" t="s">
        <v>198</v>
      </c>
      <c r="B42" s="1" t="s">
        <v>2259</v>
      </c>
      <c r="C42" s="1" t="s">
        <v>4</v>
      </c>
      <c r="D42" s="1" t="str">
        <f t="shared" si="0"/>
        <v>ที่ว่าการอำเภอบางคอแหลม กรุงเทพมหานคร</v>
      </c>
      <c r="E42" s="1" t="s">
        <v>3009</v>
      </c>
      <c r="F42" s="1" t="str" cm="1">
        <f t="array" ref="F42:G42">_xlfn.TEXTSPLIT(E42, ", ")</f>
        <v>13.693005011948237</v>
      </c>
      <c r="G42" t="str">
        <v>100.5024407509094</v>
      </c>
    </row>
    <row r="43" spans="1:7" ht="15.75" customHeight="1" x14ac:dyDescent="0.2">
      <c r="A43" s="1" t="s">
        <v>199</v>
      </c>
      <c r="B43" s="1" t="s">
        <v>2699</v>
      </c>
      <c r="C43" s="1" t="s">
        <v>4</v>
      </c>
      <c r="D43" s="1" t="str">
        <f t="shared" si="0"/>
        <v>ที่ว่าการอำเภอประเวศ กรุงเทพมหานคร</v>
      </c>
      <c r="E43" s="1" t="s">
        <v>3010</v>
      </c>
      <c r="F43" s="1" t="str" cm="1">
        <f t="array" ref="F43:G43">_xlfn.TEXTSPLIT(E43, ", ")</f>
        <v>13.717211470704347</v>
      </c>
      <c r="G43" t="str">
        <v>100.6946517094993</v>
      </c>
    </row>
    <row r="44" spans="1:7" ht="15.75" customHeight="1" x14ac:dyDescent="0.2">
      <c r="A44" s="1" t="s">
        <v>200</v>
      </c>
      <c r="B44" s="1" t="s">
        <v>2940</v>
      </c>
      <c r="C44" s="1" t="s">
        <v>4</v>
      </c>
      <c r="D44" s="1" t="str">
        <f t="shared" si="0"/>
        <v>ที่ว่าการอำเภอสวนหลวง กรุงเทพมหานคร</v>
      </c>
      <c r="E44" s="1" t="s">
        <v>3011</v>
      </c>
      <c r="F44" s="1" t="str" cm="1">
        <f t="array" ref="F44:G44">_xlfn.TEXTSPLIT(E44, ", ")</f>
        <v>13.730198987432098</v>
      </c>
      <c r="G44" t="str">
        <v>100.65136400918249</v>
      </c>
    </row>
    <row r="45" spans="1:7" ht="15.75" customHeight="1" x14ac:dyDescent="0.2">
      <c r="A45" s="1" t="s">
        <v>201</v>
      </c>
      <c r="B45" s="1" t="s">
        <v>1102</v>
      </c>
      <c r="C45" s="1" t="s">
        <v>4</v>
      </c>
      <c r="D45" s="1" t="str">
        <f t="shared" si="0"/>
        <v>ที่ว่าการอำเภอจอมทอง กรุงเทพมหานคร</v>
      </c>
      <c r="E45" s="1" t="s">
        <v>3012</v>
      </c>
      <c r="F45" s="1" t="str" cm="1">
        <f t="array" ref="F45:G45">_xlfn.TEXTSPLIT(E45, ", ")</f>
        <v>13.710527557707767</v>
      </c>
      <c r="G45" t="str">
        <v>100.43776599407524</v>
      </c>
    </row>
    <row r="46" spans="1:7" ht="15.75" customHeight="1" x14ac:dyDescent="0.2">
      <c r="A46" s="1" t="s">
        <v>202</v>
      </c>
      <c r="B46" s="1" t="s">
        <v>2717</v>
      </c>
      <c r="C46" s="1" t="s">
        <v>4</v>
      </c>
      <c r="D46" s="1" t="str">
        <f t="shared" si="0"/>
        <v>ที่ว่าการอำเภอราชเทวี กรุงเทพมหานคร</v>
      </c>
      <c r="E46" s="1" t="s">
        <v>3013</v>
      </c>
      <c r="F46" s="1" t="str" cm="1">
        <f t="array" ref="F46:G46">_xlfn.TEXTSPLIT(E46, ", ")</f>
        <v>13.759135910480085</v>
      </c>
      <c r="G46" t="str">
        <v>100.5342050355645</v>
      </c>
    </row>
    <row r="47" spans="1:7" ht="15.75" customHeight="1" x14ac:dyDescent="0.2">
      <c r="A47" s="1" t="s">
        <v>203</v>
      </c>
      <c r="B47" s="1" t="s">
        <v>1502</v>
      </c>
      <c r="C47" s="1" t="s">
        <v>4</v>
      </c>
      <c r="D47" s="1" t="str">
        <f t="shared" si="0"/>
        <v>ที่ว่าการอำเภอลาดพร้าว กรุงเทพมหานคร</v>
      </c>
      <c r="E47" s="1" t="s">
        <v>3014</v>
      </c>
      <c r="F47" s="1" t="str" cm="1">
        <f t="array" ref="F47:G47">_xlfn.TEXTSPLIT(E47, ", ")</f>
        <v>13.80350554056472</v>
      </c>
      <c r="G47" t="str">
        <v>100.60739049351355</v>
      </c>
    </row>
    <row r="48" spans="1:7" ht="15.75" customHeight="1" x14ac:dyDescent="0.2">
      <c r="A48" s="1" t="s">
        <v>204</v>
      </c>
      <c r="B48" s="1" t="s">
        <v>2632</v>
      </c>
      <c r="C48" s="1" t="s">
        <v>4</v>
      </c>
      <c r="D48" s="1" t="str">
        <f t="shared" si="0"/>
        <v>ที่ว่าการอำเภอวัฒนา กรุงเทพมหานคร</v>
      </c>
      <c r="E48" s="1" t="s">
        <v>3015</v>
      </c>
      <c r="F48" s="1" t="str" cm="1">
        <f t="array" ref="F48:G48">_xlfn.TEXTSPLIT(E48, ", ")</f>
        <v>13.742640679091139</v>
      </c>
      <c r="G48" t="str">
        <v>100.58563983041536</v>
      </c>
    </row>
    <row r="49" spans="1:7" ht="15.75" customHeight="1" x14ac:dyDescent="0.2">
      <c r="A49" s="1" t="s">
        <v>205</v>
      </c>
      <c r="B49" s="1" t="s">
        <v>2249</v>
      </c>
      <c r="C49" s="1" t="s">
        <v>4</v>
      </c>
      <c r="D49" s="1" t="str">
        <f t="shared" si="0"/>
        <v>ที่ว่าการอำเภอบางแค กรุงเทพมหานคร</v>
      </c>
      <c r="E49" s="1" t="s">
        <v>3016</v>
      </c>
      <c r="F49" s="1" t="str" cm="1">
        <f t="array" ref="F49:G49">_xlfn.TEXTSPLIT(E49, ", ")</f>
        <v>13.696168920426395</v>
      </c>
      <c r="G49" t="str">
        <v>100.40917719959403</v>
      </c>
    </row>
    <row r="50" spans="1:7" ht="15.75" customHeight="1" x14ac:dyDescent="0.2">
      <c r="A50" s="1" t="s">
        <v>206</v>
      </c>
      <c r="B50" s="1" t="s">
        <v>1464</v>
      </c>
      <c r="C50" s="1" t="s">
        <v>4</v>
      </c>
      <c r="D50" s="1" t="str">
        <f t="shared" si="0"/>
        <v>ที่ว่าการอำเภอหลักสี่ กรุงเทพมหานคร</v>
      </c>
      <c r="E50" s="1" t="s">
        <v>3017</v>
      </c>
      <c r="F50" s="1" t="str" cm="1">
        <f t="array" ref="F50:G50">_xlfn.TEXTSPLIT(E50, ", ")</f>
        <v>13.887495712316154</v>
      </c>
      <c r="G50" t="str">
        <v>100.57892209643944</v>
      </c>
    </row>
    <row r="51" spans="1:7" ht="15.75" customHeight="1" x14ac:dyDescent="0.2">
      <c r="A51" s="1" t="s">
        <v>207</v>
      </c>
      <c r="B51" s="1" t="s">
        <v>2751</v>
      </c>
      <c r="C51" s="1" t="s">
        <v>4</v>
      </c>
      <c r="D51" s="1" t="str">
        <f t="shared" si="0"/>
        <v>ที่ว่าการอำเภอสายไหม กรุงเทพมหานคร</v>
      </c>
      <c r="E51" s="1" t="s">
        <v>3018</v>
      </c>
      <c r="F51" s="1" t="str" cm="1">
        <f t="array" ref="F51:G51">_xlfn.TEXTSPLIT(E51, ", ")</f>
        <v>13.89509435160269</v>
      </c>
      <c r="G51" t="str">
        <v>100.66047956693004</v>
      </c>
    </row>
    <row r="52" spans="1:7" ht="15.75" customHeight="1" x14ac:dyDescent="0.2">
      <c r="A52" s="1" t="s">
        <v>208</v>
      </c>
      <c r="B52" s="1" t="s">
        <v>1281</v>
      </c>
      <c r="C52" s="1" t="s">
        <v>4</v>
      </c>
      <c r="D52" s="1" t="str">
        <f t="shared" si="0"/>
        <v>ที่ว่าการอำเภอคันนายาว กรุงเทพมหานคร</v>
      </c>
      <c r="E52" s="1" t="s">
        <v>3019</v>
      </c>
      <c r="F52" s="1" t="str" cm="1">
        <f t="array" ref="F52:G52">_xlfn.TEXTSPLIT(E52, ", ")</f>
        <v>13.799303969900633</v>
      </c>
      <c r="G52" t="str">
        <v>100.68268068334568</v>
      </c>
    </row>
    <row r="53" spans="1:7" ht="15.75" customHeight="1" x14ac:dyDescent="0.2">
      <c r="A53" s="1" t="s">
        <v>209</v>
      </c>
      <c r="B53" s="1" t="s">
        <v>2821</v>
      </c>
      <c r="C53" s="1" t="s">
        <v>4</v>
      </c>
      <c r="D53" s="1" t="str">
        <f t="shared" si="0"/>
        <v>ที่ว่าการอำเภอสะพานสูง กรุงเทพมหานคร</v>
      </c>
      <c r="E53" s="1" t="s">
        <v>3020</v>
      </c>
      <c r="F53" s="1" t="str" cm="1">
        <f t="array" ref="F53:G53">_xlfn.TEXTSPLIT(E53, ", ")</f>
        <v>13.768914169173515</v>
      </c>
      <c r="G53" t="str">
        <v>100.68570992959629</v>
      </c>
    </row>
    <row r="54" spans="1:7" ht="15.75" customHeight="1" x14ac:dyDescent="0.2">
      <c r="A54" s="1" t="s">
        <v>210</v>
      </c>
      <c r="B54" s="1" t="s">
        <v>2611</v>
      </c>
      <c r="C54" s="1" t="s">
        <v>4</v>
      </c>
      <c r="D54" s="1" t="str">
        <f t="shared" si="0"/>
        <v>ที่ว่าการอำเภอวังทองหลาง กรุงเทพมหานคร</v>
      </c>
      <c r="E54" s="1" t="s">
        <v>3021</v>
      </c>
      <c r="F54" s="1" t="str" cm="1">
        <f t="array" ref="F54:G54">_xlfn.TEXTSPLIT(E54, ", ")</f>
        <v>13.764163789040015</v>
      </c>
      <c r="G54" t="str">
        <v>100.60572374917237</v>
      </c>
    </row>
    <row r="55" spans="1:7" ht="15.75" customHeight="1" x14ac:dyDescent="0.2">
      <c r="A55" s="1" t="s">
        <v>211</v>
      </c>
      <c r="B55" s="1" t="s">
        <v>1326</v>
      </c>
      <c r="C55" s="1" t="s">
        <v>4</v>
      </c>
      <c r="D55" s="1" t="str">
        <f t="shared" si="0"/>
        <v>ที่ว่าการอำเภอคลองสามวา กรุงเทพมหานคร</v>
      </c>
      <c r="E55" s="1" t="s">
        <v>3022</v>
      </c>
      <c r="F55" s="1" t="str" cm="1">
        <f t="array" ref="F55:G55">_xlfn.TEXTSPLIT(E55, ", ")</f>
        <v>13.859980708225791</v>
      </c>
      <c r="G55" t="str">
        <v>100.70418943555298</v>
      </c>
    </row>
    <row r="56" spans="1:7" ht="15.75" customHeight="1" x14ac:dyDescent="0.2">
      <c r="A56" s="1" t="s">
        <v>212</v>
      </c>
      <c r="B56" s="1" t="s">
        <v>2279</v>
      </c>
      <c r="C56" s="1" t="s">
        <v>4</v>
      </c>
      <c r="D56" s="1" t="str">
        <f t="shared" si="0"/>
        <v>ที่ว่าการอำเภอบางนา กรุงเทพมหานคร</v>
      </c>
      <c r="E56" s="1" t="s">
        <v>3023</v>
      </c>
      <c r="F56" s="1" t="str" cm="1">
        <f t="array" ref="F56:G56">_xlfn.TEXTSPLIT(E56, ", ")</f>
        <v>13.68116344979929</v>
      </c>
      <c r="G56" t="str">
        <v>100.5920689526488</v>
      </c>
    </row>
    <row r="57" spans="1:7" ht="15.75" customHeight="1" x14ac:dyDescent="0.2">
      <c r="A57" s="1" t="s">
        <v>213</v>
      </c>
      <c r="B57" s="1" t="s">
        <v>2511</v>
      </c>
      <c r="C57" s="1" t="s">
        <v>4</v>
      </c>
      <c r="D57" s="1" t="str">
        <f t="shared" si="0"/>
        <v>ที่ว่าการอำเภอทวีวัฒนา กรุงเทพมหานคร</v>
      </c>
      <c r="E57" s="1" t="s">
        <v>3024</v>
      </c>
      <c r="F57" s="1" t="str" cm="1">
        <f t="array" ref="F57:G57">_xlfn.TEXTSPLIT(E57, ", ")</f>
        <v>13.773012727713503</v>
      </c>
      <c r="G57" t="str">
        <v>100.35312191434879</v>
      </c>
    </row>
    <row r="58" spans="1:7" ht="15.75" customHeight="1" x14ac:dyDescent="0.2">
      <c r="A58" s="1" t="s">
        <v>214</v>
      </c>
      <c r="B58" s="1" t="s">
        <v>2541</v>
      </c>
      <c r="C58" s="1" t="s">
        <v>4</v>
      </c>
      <c r="D58" s="1" t="str">
        <f t="shared" si="0"/>
        <v>ที่ว่าการอำเภอทุ่งครุ กรุงเทพมหานคร</v>
      </c>
      <c r="E58" s="1" t="s">
        <v>3025</v>
      </c>
      <c r="F58" s="1" t="str" cm="1">
        <f t="array" ref="F58:G58">_xlfn.TEXTSPLIT(E58, ", ")</f>
        <v>13.611530107310376</v>
      </c>
      <c r="G58" t="str">
        <v>100.50873517093675</v>
      </c>
    </row>
    <row r="59" spans="1:7" ht="15.75" customHeight="1" x14ac:dyDescent="0.2">
      <c r="A59" s="1" t="s">
        <v>215</v>
      </c>
      <c r="B59" s="1" t="s">
        <v>2239</v>
      </c>
      <c r="C59" s="1" t="s">
        <v>4</v>
      </c>
      <c r="D59" s="1" t="str">
        <f t="shared" si="0"/>
        <v>ที่ว่าการอำเภอบางบอน กรุงเทพมหานคร</v>
      </c>
      <c r="E59" s="1" t="s">
        <v>3026</v>
      </c>
      <c r="F59" s="1" t="str" cm="1">
        <f t="array" ref="F59:G59">_xlfn.TEXTSPLIT(E59, ", ")</f>
        <v>13.633938296697691</v>
      </c>
      <c r="G59" t="str">
        <v>100.36887942354102</v>
      </c>
    </row>
    <row r="60" spans="1:7" ht="15.75" customHeight="1" x14ac:dyDescent="0.2">
      <c r="A60" s="1" t="s">
        <v>216</v>
      </c>
      <c r="B60" s="1" t="s">
        <v>216</v>
      </c>
      <c r="C60" s="1" t="s">
        <v>6</v>
      </c>
      <c r="D60" s="1" t="str">
        <f t="shared" si="0"/>
        <v>ที่ว่าการอำเภอเมืองกาญจนบุรี กาญจนบุรี</v>
      </c>
      <c r="E60" s="1" t="s">
        <v>3027</v>
      </c>
      <c r="F60" s="1" t="str" cm="1">
        <f t="array" ref="F60:G60">_xlfn.TEXTSPLIT(E60, ", ")</f>
        <v>14.003795734800713</v>
      </c>
      <c r="G60" t="str">
        <v>99.55000973701178</v>
      </c>
    </row>
    <row r="61" spans="1:7" ht="15.75" customHeight="1" x14ac:dyDescent="0.2">
      <c r="A61" s="1" t="s">
        <v>217</v>
      </c>
      <c r="B61" s="1" t="s">
        <v>217</v>
      </c>
      <c r="C61" s="1" t="s">
        <v>6</v>
      </c>
      <c r="D61" s="1" t="str">
        <f t="shared" si="0"/>
        <v>ที่ว่าการอำเภอไทรโยค กาญจนบุรี</v>
      </c>
      <c r="E61" s="1" t="s">
        <v>3028</v>
      </c>
      <c r="F61" s="1" t="str" cm="1">
        <f t="array" ref="F61:G61">_xlfn.TEXTSPLIT(E61, ", ")</f>
        <v>14.11564124503416</v>
      </c>
      <c r="G61" t="str">
        <v>99.14469703566327</v>
      </c>
    </row>
    <row r="62" spans="1:7" ht="15.75" customHeight="1" x14ac:dyDescent="0.2">
      <c r="A62" s="1" t="s">
        <v>218</v>
      </c>
      <c r="B62" s="1" t="s">
        <v>218</v>
      </c>
      <c r="C62" s="1" t="s">
        <v>6</v>
      </c>
      <c r="D62" s="1" t="str">
        <f t="shared" si="0"/>
        <v>ที่ว่าการอำเภอบ่อพลอย กาญจนบุรี</v>
      </c>
      <c r="E62" s="1" t="s">
        <v>3029</v>
      </c>
      <c r="F62" s="1" t="str" cm="1">
        <f t="array" ref="F62:G62">_xlfn.TEXTSPLIT(E62, ", ")</f>
        <v>14.324989914458358</v>
      </c>
      <c r="G62" t="str">
        <v>99.51430720635362</v>
      </c>
    </row>
    <row r="63" spans="1:7" ht="15.75" customHeight="1" x14ac:dyDescent="0.2">
      <c r="A63" s="1" t="s">
        <v>219</v>
      </c>
      <c r="B63" s="1" t="s">
        <v>219</v>
      </c>
      <c r="C63" s="1" t="s">
        <v>6</v>
      </c>
      <c r="D63" s="1" t="str">
        <f t="shared" si="0"/>
        <v>ที่ว่าการอำเภอศรีสวัสดิ์ กาญจนบุรี</v>
      </c>
      <c r="E63" s="1" t="s">
        <v>3030</v>
      </c>
      <c r="F63" s="1" t="str" cm="1">
        <f t="array" ref="F63:G63">_xlfn.TEXTSPLIT(E63, ", ")</f>
        <v>14.600381506252667</v>
      </c>
      <c r="G63" t="str">
        <v>99.11449091421855</v>
      </c>
    </row>
    <row r="64" spans="1:7" ht="15.75" customHeight="1" x14ac:dyDescent="0.2">
      <c r="A64" s="1" t="s">
        <v>220</v>
      </c>
      <c r="B64" s="1" t="s">
        <v>220</v>
      </c>
      <c r="C64" s="1" t="s">
        <v>6</v>
      </c>
      <c r="D64" s="1" t="str">
        <f t="shared" si="0"/>
        <v>ที่ว่าการอำเภอท่ามะกา กาญจนบุรี</v>
      </c>
      <c r="E64" s="1" t="s">
        <v>3031</v>
      </c>
      <c r="F64" s="1" t="str" cm="1">
        <f t="array" ref="F64:G64">_xlfn.TEXTSPLIT(E64, ", ")</f>
        <v>13.920557686264456</v>
      </c>
      <c r="G64" t="str">
        <v>99.76530037113845</v>
      </c>
    </row>
    <row r="65" spans="1:7" ht="15.75" customHeight="1" x14ac:dyDescent="0.2">
      <c r="A65" s="1" t="s">
        <v>221</v>
      </c>
      <c r="B65" s="1" t="s">
        <v>221</v>
      </c>
      <c r="C65" s="1" t="s">
        <v>6</v>
      </c>
      <c r="D65" s="1" t="str">
        <f t="shared" si="0"/>
        <v>ที่ว่าการอำเภอท่าม่วง กาญจนบุรี</v>
      </c>
      <c r="E65" s="1" t="s">
        <v>3032</v>
      </c>
      <c r="F65" s="1" t="str" cm="1">
        <f t="array" ref="F65:G65">_xlfn.TEXTSPLIT(E65, ", ")</f>
        <v>13.96666478251198</v>
      </c>
      <c r="G65" t="str">
        <v>99.63850500672433</v>
      </c>
    </row>
    <row r="66" spans="1:7" ht="15.75" customHeight="1" x14ac:dyDescent="0.2">
      <c r="A66" s="1" t="s">
        <v>222</v>
      </c>
      <c r="B66" s="1" t="s">
        <v>222</v>
      </c>
      <c r="C66" s="1" t="s">
        <v>6</v>
      </c>
      <c r="D66" s="1" t="str">
        <f t="shared" si="0"/>
        <v>ที่ว่าการอำเภอทองผาภูมิ กาญจนบุรี</v>
      </c>
      <c r="E66" s="1" t="s">
        <v>3033</v>
      </c>
      <c r="F66" s="1" t="str" cm="1">
        <f t="array" ref="F66:G66">_xlfn.TEXTSPLIT(E66, ", ")</f>
        <v>14.74586233676686</v>
      </c>
      <c r="G66" t="str">
        <v>98.62519124904604</v>
      </c>
    </row>
    <row r="67" spans="1:7" ht="15.75" customHeight="1" x14ac:dyDescent="0.2">
      <c r="A67" s="1" t="s">
        <v>223</v>
      </c>
      <c r="B67" s="1" t="s">
        <v>223</v>
      </c>
      <c r="C67" s="1" t="s">
        <v>6</v>
      </c>
      <c r="D67" s="1" t="str">
        <f t="shared" si="0"/>
        <v>ที่ว่าการอำเภอสังขละบุรี กาญจนบุรี</v>
      </c>
      <c r="E67" s="1" t="s">
        <v>3034</v>
      </c>
      <c r="F67" s="1" t="str" cm="1">
        <f t="array" ref="F67:G67">_xlfn.TEXTSPLIT(E67, ", ")</f>
        <v>15.15555421320178</v>
      </c>
      <c r="G67" t="str">
        <v>98.45339575352486</v>
      </c>
    </row>
    <row r="68" spans="1:7" ht="15.75" customHeight="1" x14ac:dyDescent="0.2">
      <c r="A68" s="1" t="s">
        <v>224</v>
      </c>
      <c r="B68" s="1" t="s">
        <v>224</v>
      </c>
      <c r="C68" s="1" t="s">
        <v>6</v>
      </c>
      <c r="D68" s="1" t="str">
        <f t="shared" si="0"/>
        <v>ที่ว่าการอำเภอพนมทวน กาญจนบุรี</v>
      </c>
      <c r="E68" s="1" t="s">
        <v>3035</v>
      </c>
      <c r="F68" s="1" t="str" cm="1">
        <f t="array" ref="F68:G68">_xlfn.TEXTSPLIT(E68, ", ")</f>
        <v>14.130277498277337</v>
      </c>
      <c r="G68" t="str">
        <v>99.69897496298135</v>
      </c>
    </row>
    <row r="69" spans="1:7" ht="15.75" customHeight="1" x14ac:dyDescent="0.2">
      <c r="A69" s="1" t="s">
        <v>225</v>
      </c>
      <c r="B69" s="1" t="s">
        <v>225</v>
      </c>
      <c r="C69" s="1" t="s">
        <v>6</v>
      </c>
      <c r="D69" s="1" t="str">
        <f t="shared" si="0"/>
        <v>ที่ว่าการอำเภอเลาขวัญ กาญจนบุรี</v>
      </c>
      <c r="E69" s="1" t="s">
        <v>3036</v>
      </c>
      <c r="F69" s="1" t="str" cm="1">
        <f t="array" ref="F69:G69">_xlfn.TEXTSPLIT(E69, ", ")</f>
        <v>14.596646077275613</v>
      </c>
      <c r="G69" t="str">
        <v>99.77461389997363</v>
      </c>
    </row>
    <row r="70" spans="1:7" ht="15.75" customHeight="1" x14ac:dyDescent="0.2">
      <c r="A70" s="1" t="s">
        <v>226</v>
      </c>
      <c r="B70" s="1" t="s">
        <v>226</v>
      </c>
      <c r="C70" s="1" t="s">
        <v>6</v>
      </c>
      <c r="D70" s="1" t="str">
        <f t="shared" si="0"/>
        <v>ที่ว่าการอำเภอด่านมะขามเตี้ย กาญจนบุรี</v>
      </c>
      <c r="E70" s="1" t="s">
        <v>3037</v>
      </c>
      <c r="F70" s="1" t="str" cm="1">
        <f t="array" ref="F70:G70">_xlfn.TEXTSPLIT(E70, ", ")</f>
        <v>13.853501976975771</v>
      </c>
      <c r="G70" t="str">
        <v>99.41053332325063</v>
      </c>
    </row>
    <row r="71" spans="1:7" ht="15.75" customHeight="1" x14ac:dyDescent="0.2">
      <c r="A71" s="1" t="s">
        <v>227</v>
      </c>
      <c r="B71" s="1" t="s">
        <v>227</v>
      </c>
      <c r="C71" s="1" t="s">
        <v>6</v>
      </c>
      <c r="D71" s="1" t="str">
        <f t="shared" si="0"/>
        <v>ที่ว่าการอำเภอหนองปรือ กาญจนบุรี</v>
      </c>
      <c r="E71" s="1" t="s">
        <v>3038</v>
      </c>
      <c r="F71" s="1" t="str" cm="1">
        <f t="array" ref="F71:G71">_xlfn.TEXTSPLIT(E71, ", ")</f>
        <v>14.612627379278791</v>
      </c>
      <c r="G71" t="str">
        <v>99.45079308928413</v>
      </c>
    </row>
    <row r="72" spans="1:7" ht="15.75" customHeight="1" x14ac:dyDescent="0.2">
      <c r="A72" s="1" t="s">
        <v>228</v>
      </c>
      <c r="B72" s="1" t="s">
        <v>228</v>
      </c>
      <c r="C72" s="1" t="s">
        <v>6</v>
      </c>
      <c r="D72" s="1" t="str">
        <f t="shared" si="0"/>
        <v>ที่ว่าการอำเภอห้วยกระเจา กาญจนบุรี</v>
      </c>
      <c r="E72" s="1" t="s">
        <v>3039</v>
      </c>
      <c r="F72" s="1" t="str" cm="1">
        <f t="array" ref="F72:G72">_xlfn.TEXTSPLIT(E72, ", ")</f>
        <v>14.327164764908714</v>
      </c>
      <c r="G72" t="str">
        <v>99.6667077137334</v>
      </c>
    </row>
    <row r="73" spans="1:7" ht="15.75" customHeight="1" x14ac:dyDescent="0.2">
      <c r="A73" s="1" t="s">
        <v>229</v>
      </c>
      <c r="B73" s="1" t="s">
        <v>229</v>
      </c>
      <c r="C73" s="1" t="s">
        <v>8</v>
      </c>
      <c r="D73" s="1" t="str">
        <f t="shared" si="0"/>
        <v>ที่ว่าการอำเภอกุฉินารายณ์ กาฬสินธุ์</v>
      </c>
      <c r="E73" s="1" t="s">
        <v>3040</v>
      </c>
      <c r="F73" s="1" t="str" cm="1">
        <f t="array" ref="F73:G73">_xlfn.TEXTSPLIT(E73, ", ")</f>
        <v>16.53714036195696</v>
      </c>
      <c r="G73" t="str">
        <v>104.0545278621071</v>
      </c>
    </row>
    <row r="74" spans="1:7" ht="15.75" customHeight="1" x14ac:dyDescent="0.2">
      <c r="A74" s="1" t="s">
        <v>230</v>
      </c>
      <c r="B74" s="1" t="s">
        <v>230</v>
      </c>
      <c r="C74" s="1" t="s">
        <v>8</v>
      </c>
      <c r="D74" s="1" t="str">
        <f t="shared" si="0"/>
        <v>ที่ว่าการอำเภอเขาวง กาฬสินธุ์</v>
      </c>
      <c r="E74" s="1" t="s">
        <v>3041</v>
      </c>
      <c r="F74" s="1" t="str" cm="1">
        <f t="array" ref="F74:G74">_xlfn.TEXTSPLIT(E74, ", ")</f>
        <v>16.698949685282944</v>
      </c>
      <c r="G74" t="str">
        <v>104.09026521424326</v>
      </c>
    </row>
    <row r="75" spans="1:7" ht="15.75" customHeight="1" x14ac:dyDescent="0.2">
      <c r="A75" s="1" t="s">
        <v>231</v>
      </c>
      <c r="B75" s="1" t="s">
        <v>231</v>
      </c>
      <c r="C75" s="1" t="s">
        <v>8</v>
      </c>
      <c r="D75" s="1" t="str">
        <f t="shared" si="0"/>
        <v>ที่ว่าการอำเภอยางตลาด กาฬสินธุ์</v>
      </c>
      <c r="E75" s="1" t="s">
        <v>3042</v>
      </c>
      <c r="F75" s="1" t="str" cm="1">
        <f t="array" ref="F75:G75">_xlfn.TEXTSPLIT(E75, ", ")</f>
        <v>16.401941863490826</v>
      </c>
      <c r="G75" t="str">
        <v>103.37315002802606</v>
      </c>
    </row>
    <row r="76" spans="1:7" ht="15.75" customHeight="1" x14ac:dyDescent="0.2">
      <c r="A76" s="1" t="s">
        <v>232</v>
      </c>
      <c r="B76" s="1" t="s">
        <v>232</v>
      </c>
      <c r="C76" s="1" t="s">
        <v>8</v>
      </c>
      <c r="D76" s="1" t="str">
        <f t="shared" si="0"/>
        <v>ที่ว่าการอำเภอห้วยเม็ก กาฬสินธุ์</v>
      </c>
      <c r="E76" s="1" t="s">
        <v>3043</v>
      </c>
      <c r="F76" s="1" t="str" cm="1">
        <f t="array" ref="F76:G76">_xlfn.TEXTSPLIT(E76, ", ")</f>
        <v>16.590242004514444</v>
      </c>
      <c r="G76" t="str">
        <v>103.23547700580501</v>
      </c>
    </row>
    <row r="77" spans="1:7" ht="15.75" customHeight="1" x14ac:dyDescent="0.2">
      <c r="A77" s="1" t="s">
        <v>233</v>
      </c>
      <c r="B77" s="1" t="s">
        <v>233</v>
      </c>
      <c r="C77" s="1" t="s">
        <v>8</v>
      </c>
      <c r="D77" s="1" t="str">
        <f t="shared" si="0"/>
        <v>ที่ว่าการอำเภอสหัสขันธ์ กาฬสินธุ์</v>
      </c>
      <c r="E77" s="1" t="s">
        <v>3044</v>
      </c>
      <c r="F77" s="1" t="str" cm="1">
        <f t="array" ref="F77:G77">_xlfn.TEXTSPLIT(E77, ", ")</f>
        <v>16.711980737828213</v>
      </c>
      <c r="G77" t="str">
        <v>103.5199535355484</v>
      </c>
    </row>
    <row r="78" spans="1:7" ht="15.75" customHeight="1" x14ac:dyDescent="0.2">
      <c r="A78" s="1" t="s">
        <v>234</v>
      </c>
      <c r="B78" s="1" t="s">
        <v>234</v>
      </c>
      <c r="C78" s="1" t="s">
        <v>8</v>
      </c>
      <c r="D78" s="1" t="str">
        <f t="shared" si="0"/>
        <v>ที่ว่าการอำเภอคำม่วง กาฬสินธุ์</v>
      </c>
      <c r="E78" s="1" t="s">
        <v>3045</v>
      </c>
      <c r="F78" s="1" t="str" cm="1">
        <f t="array" ref="F78:G78">_xlfn.TEXTSPLIT(E78, ", ")</f>
        <v>16.922153839276657</v>
      </c>
      <c r="G78" t="str">
        <v>103.6314086508996</v>
      </c>
    </row>
    <row r="79" spans="1:7" ht="15.75" customHeight="1" x14ac:dyDescent="0.2">
      <c r="A79" s="1" t="s">
        <v>235</v>
      </c>
      <c r="B79" s="1" t="s">
        <v>235</v>
      </c>
      <c r="C79" s="1" t="s">
        <v>8</v>
      </c>
      <c r="D79" s="1" t="str">
        <f t="shared" si="0"/>
        <v>ที่ว่าการอำเภอท่าคันโท กาฬสินธุ์</v>
      </c>
      <c r="E79" s="1" t="s">
        <v>3046</v>
      </c>
      <c r="F79" s="1" t="str" cm="1">
        <f t="array" ref="F79:G79">_xlfn.TEXTSPLIT(E79, ", ")</f>
        <v>16.939970568332946</v>
      </c>
      <c r="G79" t="str">
        <v>103.24449189152752</v>
      </c>
    </row>
    <row r="80" spans="1:7" ht="15.75" customHeight="1" x14ac:dyDescent="0.2">
      <c r="A80" s="1" t="s">
        <v>236</v>
      </c>
      <c r="B80" s="1" t="s">
        <v>236</v>
      </c>
      <c r="C80" s="1" t="s">
        <v>8</v>
      </c>
      <c r="D80" s="1" t="str">
        <f t="shared" si="0"/>
        <v>ที่ว่าการอำเภอหนองกุงศรี กาฬสินธุ์</v>
      </c>
      <c r="E80" s="1" t="s">
        <v>3047</v>
      </c>
      <c r="F80" s="1" t="str" cm="1">
        <f t="array" ref="F80:G80">_xlfn.TEXTSPLIT(E80, ", ")</f>
        <v>16.65582733202319</v>
      </c>
      <c r="G80" t="str">
        <v>103.29400183056623</v>
      </c>
    </row>
    <row r="81" spans="1:7" ht="15.75" customHeight="1" x14ac:dyDescent="0.2">
      <c r="A81" s="1" t="s">
        <v>237</v>
      </c>
      <c r="B81" s="1" t="s">
        <v>237</v>
      </c>
      <c r="C81" s="1" t="s">
        <v>8</v>
      </c>
      <c r="D81" s="1" t="str">
        <f t="shared" si="0"/>
        <v>ที่ว่าการอำเภอสมเด็จ กาฬสินธุ์</v>
      </c>
      <c r="E81" s="1" t="s">
        <v>3048</v>
      </c>
      <c r="F81" s="1" t="str" cm="1">
        <f t="array" ref="F81:G81">_xlfn.TEXTSPLIT(E81, ", ")</f>
        <v>16.704395194461927</v>
      </c>
      <c r="G81" t="str">
        <v>103.74976191199094</v>
      </c>
    </row>
    <row r="82" spans="1:7" ht="15.75" customHeight="1" x14ac:dyDescent="0.2">
      <c r="A82" s="1" t="s">
        <v>238</v>
      </c>
      <c r="B82" s="1" t="s">
        <v>238</v>
      </c>
      <c r="C82" s="1" t="s">
        <v>8</v>
      </c>
      <c r="D82" s="1" t="str">
        <f t="shared" si="0"/>
        <v>ที่ว่าการอำเภอห้วยผึ้ง กาฬสินธุ์</v>
      </c>
      <c r="E82" s="1" t="s">
        <v>3049</v>
      </c>
      <c r="F82" s="1" t="str" cm="1">
        <f t="array" ref="F82:G82">_xlfn.TEXTSPLIT(E82, ", ")</f>
        <v>16.6459444811615</v>
      </c>
      <c r="G82" t="str">
        <v>103.90872893555462</v>
      </c>
    </row>
    <row r="83" spans="1:7" ht="15.75" customHeight="1" x14ac:dyDescent="0.2">
      <c r="A83" s="1" t="s">
        <v>239</v>
      </c>
      <c r="B83" s="1" t="s">
        <v>239</v>
      </c>
      <c r="C83" s="1" t="s">
        <v>8</v>
      </c>
      <c r="D83" s="1" t="str">
        <f t="shared" si="0"/>
        <v>ที่ว่าการอำเภอสามชัย กาฬสินธุ์</v>
      </c>
      <c r="E83" s="1" t="s">
        <v>3050</v>
      </c>
      <c r="F83" s="1" t="str" cm="1">
        <f t="array" ref="F83:G83">_xlfn.TEXTSPLIT(E83, ", ")</f>
        <v>16.863178029688243</v>
      </c>
      <c r="G83" t="str">
        <v>103.5372491999296</v>
      </c>
    </row>
    <row r="84" spans="1:7" ht="15.75" customHeight="1" x14ac:dyDescent="0.2">
      <c r="A84" s="1" t="s">
        <v>240</v>
      </c>
      <c r="B84" s="1" t="s">
        <v>240</v>
      </c>
      <c r="C84" s="1" t="s">
        <v>8</v>
      </c>
      <c r="D84" s="1" t="str">
        <f t="shared" si="0"/>
        <v>ที่ว่าการอำเภอนาคู กาฬสินธุ์</v>
      </c>
      <c r="E84" s="1" t="s">
        <v>3051</v>
      </c>
      <c r="F84" s="1" t="str" cm="1">
        <f t="array" ref="F84:G84">_xlfn.TEXTSPLIT(E84, ", ")</f>
        <v>16.77903033897658</v>
      </c>
      <c r="G84" t="str">
        <v>104.03322205974554</v>
      </c>
    </row>
    <row r="85" spans="1:7" ht="15.75" customHeight="1" x14ac:dyDescent="0.2">
      <c r="A85" s="1" t="s">
        <v>241</v>
      </c>
      <c r="B85" s="1" t="s">
        <v>241</v>
      </c>
      <c r="C85" s="1" t="s">
        <v>8</v>
      </c>
      <c r="D85" s="1" t="str">
        <f t="shared" si="0"/>
        <v>ที่ว่าการอำเภอดอนจาน กาฬสินธุ์</v>
      </c>
      <c r="E85" s="1" t="s">
        <v>3052</v>
      </c>
      <c r="F85" s="1" t="str" cm="1">
        <f t="array" ref="F85:G85">_xlfn.TEXTSPLIT(E85, ", ")</f>
        <v>16.45660449638548</v>
      </c>
      <c r="G85" t="str">
        <v>103.69480293146961</v>
      </c>
    </row>
    <row r="86" spans="1:7" ht="15.75" customHeight="1" x14ac:dyDescent="0.2">
      <c r="A86" s="1" t="s">
        <v>242</v>
      </c>
      <c r="B86" s="1" t="s">
        <v>242</v>
      </c>
      <c r="C86" s="1" t="s">
        <v>8</v>
      </c>
      <c r="D86" s="1" t="str">
        <f t="shared" si="0"/>
        <v>ที่ว่าการอำเภอฆ้องชัย กาฬสินธุ์</v>
      </c>
      <c r="E86" s="1" t="s">
        <v>3053</v>
      </c>
      <c r="F86" s="1" t="str" cm="1">
        <f t="array" ref="F86:G86">_xlfn.TEXTSPLIT(E86, ", ")</f>
        <v>16.260472708966073</v>
      </c>
      <c r="G86" t="str">
        <v>103.45805075484499</v>
      </c>
    </row>
    <row r="87" spans="1:7" ht="15.75" customHeight="1" x14ac:dyDescent="0.2">
      <c r="A87" s="1" t="s">
        <v>243</v>
      </c>
      <c r="B87" s="1" t="s">
        <v>243</v>
      </c>
      <c r="C87" s="1" t="s">
        <v>8</v>
      </c>
      <c r="D87" s="1" t="str">
        <f t="shared" si="0"/>
        <v>ที่ว่าการอำเภอเมืองกาฬสินธุ์ กาฬสินธุ์</v>
      </c>
      <c r="E87" s="1" t="s">
        <v>3054</v>
      </c>
      <c r="F87" s="1" t="str" cm="1">
        <f t="array" ref="F87:G87">_xlfn.TEXTSPLIT(E87, ", ")</f>
        <v>16.442973154963248</v>
      </c>
      <c r="G87" t="str">
        <v>103.53416210672601</v>
      </c>
    </row>
    <row r="88" spans="1:7" ht="15.75" customHeight="1" x14ac:dyDescent="0.2">
      <c r="A88" s="1" t="s">
        <v>244</v>
      </c>
      <c r="B88" s="1" t="s">
        <v>244</v>
      </c>
      <c r="C88" s="1" t="s">
        <v>8</v>
      </c>
      <c r="D88" s="1" t="str">
        <f t="shared" si="0"/>
        <v>ที่ว่าการอำเภอนามน กาฬสินธุ์</v>
      </c>
      <c r="E88" s="1" t="s">
        <v>3055</v>
      </c>
      <c r="F88" s="1" t="str" cm="1">
        <f t="array" ref="F88:G88">_xlfn.TEXTSPLIT(E88, ", ")</f>
        <v>16.575307366323827</v>
      </c>
      <c r="G88" t="str">
        <v>103.78671824430373</v>
      </c>
    </row>
    <row r="89" spans="1:7" ht="15.75" customHeight="1" x14ac:dyDescent="0.2">
      <c r="A89" s="1" t="s">
        <v>245</v>
      </c>
      <c r="B89" s="1" t="s">
        <v>245</v>
      </c>
      <c r="C89" s="1" t="s">
        <v>8</v>
      </c>
      <c r="D89" s="1" t="str">
        <f t="shared" si="0"/>
        <v>ที่ว่าการอำเภอกมลาไสย กาฬสินธุ์</v>
      </c>
      <c r="E89" s="1" t="s">
        <v>3056</v>
      </c>
      <c r="F89" s="1" t="str" cm="1">
        <f t="array" ref="F89:G89">_xlfn.TEXTSPLIT(E89, ", ")</f>
        <v>16.33872396029222</v>
      </c>
      <c r="G89" t="str">
        <v>103.57524274678777</v>
      </c>
    </row>
    <row r="90" spans="1:7" ht="15.75" customHeight="1" x14ac:dyDescent="0.2">
      <c r="A90" s="1" t="s">
        <v>246</v>
      </c>
      <c r="B90" s="1" t="s">
        <v>246</v>
      </c>
      <c r="C90" s="1" t="s">
        <v>8</v>
      </c>
      <c r="D90" s="1" t="str">
        <f t="shared" si="0"/>
        <v>ที่ว่าการอำเภอร่องคำ กาฬสินธุ์</v>
      </c>
      <c r="E90" s="1" t="s">
        <v>3057</v>
      </c>
      <c r="F90" s="1" t="str" cm="1">
        <f t="array" ref="F90:G90">_xlfn.TEXTSPLIT(E90, ", ")</f>
        <v>16.26654001435999</v>
      </c>
      <c r="G90" t="str">
        <v>103.7404735429607</v>
      </c>
    </row>
    <row r="91" spans="1:7" ht="15.75" customHeight="1" x14ac:dyDescent="0.2">
      <c r="A91" s="1" t="s">
        <v>247</v>
      </c>
      <c r="B91" s="1" t="s">
        <v>247</v>
      </c>
      <c r="C91" s="1" t="s">
        <v>10</v>
      </c>
      <c r="D91" s="1" t="str">
        <f t="shared" si="0"/>
        <v>ที่ว่าการอำเภอเมืองกำแพงเพชร กำแพงเพชร</v>
      </c>
      <c r="E91" s="1" t="s">
        <v>3058</v>
      </c>
      <c r="F91" s="1" t="str" cm="1">
        <f t="array" ref="F91:G91">_xlfn.TEXTSPLIT(E91, ", ")</f>
        <v>16.48523075200554</v>
      </c>
      <c r="G91" t="str">
        <v>99.52500076523968</v>
      </c>
    </row>
    <row r="92" spans="1:7" ht="15.75" customHeight="1" x14ac:dyDescent="0.2">
      <c r="A92" s="1" t="s">
        <v>248</v>
      </c>
      <c r="B92" s="1" t="s">
        <v>248</v>
      </c>
      <c r="C92" s="1" t="s">
        <v>10</v>
      </c>
      <c r="D92" s="1" t="str">
        <f t="shared" si="0"/>
        <v>ที่ว่าการอำเภอไทรงาม กำแพงเพชร</v>
      </c>
      <c r="E92" s="1" t="s">
        <v>3059</v>
      </c>
      <c r="F92" s="1" t="str" cm="1">
        <f t="array" ref="F92:G92">_xlfn.TEXTSPLIT(E92, ", ")</f>
        <v>16.472510066814085</v>
      </c>
      <c r="G92" t="str">
        <v>99.8966488979254</v>
      </c>
    </row>
    <row r="93" spans="1:7" ht="15.75" customHeight="1" x14ac:dyDescent="0.2">
      <c r="A93" s="1" t="s">
        <v>249</v>
      </c>
      <c r="B93" s="1" t="s">
        <v>249</v>
      </c>
      <c r="C93" s="1" t="s">
        <v>10</v>
      </c>
      <c r="D93" s="1" t="str">
        <f t="shared" si="0"/>
        <v>ที่ว่าการอำเภอคลองลาน กำแพงเพชร</v>
      </c>
      <c r="E93" s="1" t="s">
        <v>3060</v>
      </c>
      <c r="F93" s="1" t="str" cm="1">
        <f t="array" ref="F93:G93">_xlfn.TEXTSPLIT(E93, ", ")</f>
        <v>16.20374705394309</v>
      </c>
      <c r="G93" t="str">
        <v>99.32089897788117</v>
      </c>
    </row>
    <row r="94" spans="1:7" ht="15.75" customHeight="1" x14ac:dyDescent="0.2">
      <c r="A94" s="1" t="s">
        <v>250</v>
      </c>
      <c r="B94" s="1" t="s">
        <v>250</v>
      </c>
      <c r="C94" s="1" t="s">
        <v>10</v>
      </c>
      <c r="D94" s="1" t="str">
        <f t="shared" si="0"/>
        <v>ที่ว่าการอำเภอขาณุวรลักษบุรี กำแพงเพชร</v>
      </c>
      <c r="E94" s="1" t="s">
        <v>3061</v>
      </c>
      <c r="F94" s="1" t="str" cm="1">
        <f t="array" ref="F94:G94">_xlfn.TEXTSPLIT(E94, ", ")</f>
        <v>16.06186131900579</v>
      </c>
      <c r="G94" t="str">
        <v>99.86015417501454</v>
      </c>
    </row>
    <row r="95" spans="1:7" ht="15.75" customHeight="1" x14ac:dyDescent="0.2">
      <c r="A95" s="1" t="s">
        <v>251</v>
      </c>
      <c r="B95" s="1" t="s">
        <v>251</v>
      </c>
      <c r="C95" s="1" t="s">
        <v>10</v>
      </c>
      <c r="D95" s="1" t="str">
        <f t="shared" si="0"/>
        <v>ที่ว่าการอำเภอคลองขลุง กำแพงเพชร</v>
      </c>
      <c r="E95" s="1" t="s">
        <v>3062</v>
      </c>
      <c r="F95" s="1" t="str" cm="1">
        <f t="array" ref="F95:G95">_xlfn.TEXTSPLIT(E95, ", ")</f>
        <v>16.21648174147064</v>
      </c>
      <c r="G95" t="str">
        <v>99.71933967721397</v>
      </c>
    </row>
    <row r="96" spans="1:7" ht="15.75" customHeight="1" x14ac:dyDescent="0.2">
      <c r="A96" s="1" t="s">
        <v>252</v>
      </c>
      <c r="B96" s="1" t="s">
        <v>252</v>
      </c>
      <c r="C96" s="1" t="s">
        <v>10</v>
      </c>
      <c r="D96" s="1" t="str">
        <f t="shared" si="0"/>
        <v>ที่ว่าการอำเภอพรานกระต่าย กำแพงเพชร</v>
      </c>
      <c r="E96" s="1" t="s">
        <v>3063</v>
      </c>
      <c r="F96" s="1" t="str" cm="1">
        <f t="array" ref="F96:G96">_xlfn.TEXTSPLIT(E96, ", ")</f>
        <v>16.664907571895444</v>
      </c>
      <c r="G96" t="str">
        <v>99.58837658041672</v>
      </c>
    </row>
    <row r="97" spans="1:7" ht="15.75" customHeight="1" x14ac:dyDescent="0.2">
      <c r="A97" s="1" t="s">
        <v>253</v>
      </c>
      <c r="B97" s="1" t="s">
        <v>253</v>
      </c>
      <c r="C97" s="1" t="s">
        <v>10</v>
      </c>
      <c r="D97" s="1" t="str">
        <f t="shared" si="0"/>
        <v>ที่ว่าการอำเภอลานกระบือ กำแพงเพชร</v>
      </c>
      <c r="E97" s="1" t="s">
        <v>3064</v>
      </c>
      <c r="F97" s="1" t="str" cm="1">
        <f t="array" ref="F97:G97">_xlfn.TEXTSPLIT(E97, ", ")</f>
        <v>16.600780727548756</v>
      </c>
      <c r="G97" t="str">
        <v>99.849079115929</v>
      </c>
    </row>
    <row r="98" spans="1:7" ht="15.75" customHeight="1" x14ac:dyDescent="0.2">
      <c r="A98" s="1" t="s">
        <v>254</v>
      </c>
      <c r="B98" s="1" t="s">
        <v>254</v>
      </c>
      <c r="C98" s="1" t="s">
        <v>10</v>
      </c>
      <c r="D98" s="1" t="str">
        <f t="shared" si="0"/>
        <v>ที่ว่าการอำเภอทรายทองวัฒนา กำแพงเพชร</v>
      </c>
      <c r="E98" s="1" t="s">
        <v>3065</v>
      </c>
      <c r="F98" s="1" t="str" cm="1">
        <f t="array" ref="F98:G98">_xlfn.TEXTSPLIT(E98, ", ")</f>
        <v>16.312338316651278</v>
      </c>
      <c r="G98" t="str">
        <v>99.8309265507412</v>
      </c>
    </row>
    <row r="99" spans="1:7" ht="15.75" customHeight="1" x14ac:dyDescent="0.2">
      <c r="A99" s="1" t="s">
        <v>255</v>
      </c>
      <c r="B99" s="1" t="s">
        <v>255</v>
      </c>
      <c r="C99" s="1" t="s">
        <v>10</v>
      </c>
      <c r="D99" s="1" t="str">
        <f t="shared" si="0"/>
        <v>ที่ว่าการอำเภอปางศิลาทอง กำแพงเพชร</v>
      </c>
      <c r="E99" s="1" t="s">
        <v>3066</v>
      </c>
      <c r="F99" s="1" t="str" cm="1">
        <f t="array" ref="F99:G99">_xlfn.TEXTSPLIT(E99, ", ")</f>
        <v>16.09638001749571</v>
      </c>
      <c r="G99" t="str">
        <v>99.49017304034966</v>
      </c>
    </row>
    <row r="100" spans="1:7" ht="15.75" customHeight="1" x14ac:dyDescent="0.2">
      <c r="A100" s="1" t="s">
        <v>256</v>
      </c>
      <c r="B100" s="1" t="s">
        <v>256</v>
      </c>
      <c r="C100" s="1" t="s">
        <v>10</v>
      </c>
      <c r="D100" s="1" t="str">
        <f t="shared" si="0"/>
        <v>ที่ว่าการอำเภอบึงสามัคคี กำแพงเพชร</v>
      </c>
      <c r="E100" s="1" t="s">
        <v>3067</v>
      </c>
      <c r="F100" s="1" t="str" cm="1">
        <f t="array" ref="F100:G100">_xlfn.TEXTSPLIT(E100, ", ")</f>
        <v>16.18860980258306</v>
      </c>
      <c r="G100" t="str">
        <v>99.97757186706309</v>
      </c>
    </row>
    <row r="101" spans="1:7" ht="15.75" customHeight="1" x14ac:dyDescent="0.2">
      <c r="A101" s="1" t="s">
        <v>257</v>
      </c>
      <c r="B101" s="1" t="s">
        <v>257</v>
      </c>
      <c r="C101" s="1" t="s">
        <v>10</v>
      </c>
      <c r="D101" s="1" t="str">
        <f t="shared" si="0"/>
        <v>ที่ว่าการอำเภอโกสัมพีนคร กำแพงเพชร</v>
      </c>
      <c r="E101" s="1" t="s">
        <v>3068</v>
      </c>
      <c r="F101" s="1" t="str" cm="1">
        <f t="array" ref="F101:G101">_xlfn.TEXTSPLIT(E101, ", ")</f>
        <v>16.633418729016476</v>
      </c>
      <c r="G101" t="str">
        <v>99.3499055313749</v>
      </c>
    </row>
    <row r="102" spans="1:7" ht="15.75" customHeight="1" x14ac:dyDescent="0.2">
      <c r="A102" s="1" t="s">
        <v>258</v>
      </c>
      <c r="B102" s="1" t="s">
        <v>258</v>
      </c>
      <c r="C102" s="1" t="s">
        <v>12</v>
      </c>
      <c r="D102" s="1" t="str">
        <f t="shared" si="0"/>
        <v>ที่ว่าการอำเภอเมืองขอนแก่น ขอนแก่น</v>
      </c>
      <c r="E102" s="1" t="s">
        <v>3069</v>
      </c>
      <c r="F102" s="1" t="str" cm="1">
        <f t="array" ref="F102:G102">_xlfn.TEXTSPLIT(E102, ", ")</f>
        <v>16.43865994428428</v>
      </c>
      <c r="G102" t="str">
        <v>102.83921294592125</v>
      </c>
    </row>
    <row r="103" spans="1:7" ht="15.75" customHeight="1" x14ac:dyDescent="0.2">
      <c r="A103" s="1" t="s">
        <v>259</v>
      </c>
      <c r="B103" s="1" t="s">
        <v>259</v>
      </c>
      <c r="C103" s="1" t="s">
        <v>12</v>
      </c>
      <c r="D103" s="1" t="str">
        <f t="shared" si="0"/>
        <v>ที่ว่าการอำเภอบ้านฝาง ขอนแก่น</v>
      </c>
      <c r="E103" s="1" t="s">
        <v>3070</v>
      </c>
      <c r="F103" s="1" t="str" cm="1">
        <f t="array" ref="F103:G103">_xlfn.TEXTSPLIT(E103, ", ")</f>
        <v>16.45312386572681</v>
      </c>
      <c r="G103" t="str">
        <v>102.63834976439526</v>
      </c>
    </row>
    <row r="104" spans="1:7" ht="15.75" customHeight="1" x14ac:dyDescent="0.2">
      <c r="A104" s="1" t="s">
        <v>260</v>
      </c>
      <c r="B104" s="1" t="s">
        <v>260</v>
      </c>
      <c r="C104" s="1" t="s">
        <v>12</v>
      </c>
      <c r="D104" s="1" t="str">
        <f t="shared" si="0"/>
        <v>ที่ว่าการอำเภอพระยืน ขอนแก่น</v>
      </c>
      <c r="E104" s="1" t="s">
        <v>3071</v>
      </c>
      <c r="F104" s="1" t="str" cm="1">
        <f t="array" ref="F104:G104">_xlfn.TEXTSPLIT(E104, ", ")</f>
        <v>16.32399151690055</v>
      </c>
      <c r="G104" t="str">
        <v>102.64852405130186</v>
      </c>
    </row>
    <row r="105" spans="1:7" ht="15.75" customHeight="1" x14ac:dyDescent="0.2">
      <c r="A105" s="1" t="s">
        <v>261</v>
      </c>
      <c r="B105" s="1" t="s">
        <v>261</v>
      </c>
      <c r="C105" s="1" t="s">
        <v>12</v>
      </c>
      <c r="D105" s="1" t="str">
        <f t="shared" si="0"/>
        <v>ที่ว่าการอำเภอหนองเรือ ขอนแก่น</v>
      </c>
      <c r="E105" s="1" t="s">
        <v>3072</v>
      </c>
      <c r="F105" s="1" t="str" cm="1">
        <f t="array" ref="F105:G105">_xlfn.TEXTSPLIT(E105, ", ")</f>
        <v>16.4932176199975</v>
      </c>
      <c r="G105" t="str">
        <v>102.4332543444999</v>
      </c>
    </row>
    <row r="106" spans="1:7" ht="15.75" customHeight="1" x14ac:dyDescent="0.2">
      <c r="A106" s="1" t="s">
        <v>262</v>
      </c>
      <c r="B106" s="1" t="s">
        <v>262</v>
      </c>
      <c r="C106" s="1" t="s">
        <v>12</v>
      </c>
      <c r="D106" s="1" t="str">
        <f t="shared" si="0"/>
        <v>ที่ว่าการอำเภอชุมแพ ขอนแก่น</v>
      </c>
      <c r="E106" s="1" t="s">
        <v>3073</v>
      </c>
      <c r="F106" s="1" t="str" cm="1">
        <f t="array" ref="F106:G106">_xlfn.TEXTSPLIT(E106, ", ")</f>
        <v>16.54427809999829</v>
      </c>
      <c r="G106" t="str">
        <v>102.09954100671577</v>
      </c>
    </row>
    <row r="107" spans="1:7" ht="15.75" customHeight="1" x14ac:dyDescent="0.2">
      <c r="A107" s="1" t="s">
        <v>263</v>
      </c>
      <c r="B107" s="1" t="s">
        <v>263</v>
      </c>
      <c r="C107" s="1" t="s">
        <v>12</v>
      </c>
      <c r="D107" s="1" t="str">
        <f t="shared" si="0"/>
        <v>ที่ว่าการอำเภอสีชมพู ขอนแก่น</v>
      </c>
      <c r="E107" s="1" t="s">
        <v>3074</v>
      </c>
      <c r="F107" s="1" t="str" cm="1">
        <f t="array" ref="F107:G107">_xlfn.TEXTSPLIT(E107, ", ")</f>
        <v>16.800011913377805</v>
      </c>
      <c r="G107" t="str">
        <v>102.18789294967566</v>
      </c>
    </row>
    <row r="108" spans="1:7" ht="15.75" customHeight="1" x14ac:dyDescent="0.2">
      <c r="A108" s="1" t="s">
        <v>264</v>
      </c>
      <c r="B108" s="1" t="s">
        <v>264</v>
      </c>
      <c r="C108" s="1" t="s">
        <v>12</v>
      </c>
      <c r="D108" s="1" t="str">
        <f t="shared" si="0"/>
        <v>ที่ว่าการอำเภอน้ำพอง ขอนแก่น</v>
      </c>
      <c r="E108" s="1" t="s">
        <v>3075</v>
      </c>
      <c r="F108" s="1" t="str" cm="1">
        <f t="array" ref="F108:G108">_xlfn.TEXTSPLIT(E108, ", ")</f>
        <v>16.70183253011191</v>
      </c>
      <c r="G108" t="str">
        <v>102.85649793157243</v>
      </c>
    </row>
    <row r="109" spans="1:7" ht="15.75" customHeight="1" x14ac:dyDescent="0.2">
      <c r="A109" s="1" t="s">
        <v>265</v>
      </c>
      <c r="B109" s="1" t="s">
        <v>265</v>
      </c>
      <c r="C109" s="1" t="s">
        <v>12</v>
      </c>
      <c r="D109" s="1" t="str">
        <f t="shared" si="0"/>
        <v>ที่ว่าการอำเภออุบลรัตน์ ขอนแก่น</v>
      </c>
      <c r="E109" s="1" t="s">
        <v>3076</v>
      </c>
      <c r="F109" s="1" t="str" cm="1">
        <f t="array" ref="F109:G109">_xlfn.TEXTSPLIT(E109, ", ")</f>
        <v>16.752896947921656</v>
      </c>
      <c r="G109" t="str">
        <v>102.63291168143336</v>
      </c>
    </row>
    <row r="110" spans="1:7" ht="15.75" customHeight="1" x14ac:dyDescent="0.2">
      <c r="A110" s="1" t="s">
        <v>266</v>
      </c>
      <c r="B110" s="1" t="s">
        <v>266</v>
      </c>
      <c r="C110" s="1" t="s">
        <v>12</v>
      </c>
      <c r="D110" s="1" t="str">
        <f t="shared" si="0"/>
        <v>ที่ว่าการอำเภอกระนวน ขอนแก่น</v>
      </c>
      <c r="E110" s="1" t="s">
        <v>3077</v>
      </c>
      <c r="F110" s="1" t="str" cm="1">
        <f t="array" ref="F110:G110">_xlfn.TEXTSPLIT(E110, ", ")</f>
        <v>16.706322461992897</v>
      </c>
      <c r="G110" t="str">
        <v>103.07884237788147</v>
      </c>
    </row>
    <row r="111" spans="1:7" ht="15.75" customHeight="1" x14ac:dyDescent="0.2">
      <c r="A111" s="1" t="s">
        <v>267</v>
      </c>
      <c r="B111" s="1" t="s">
        <v>267</v>
      </c>
      <c r="C111" s="1" t="s">
        <v>12</v>
      </c>
      <c r="D111" s="1" t="str">
        <f t="shared" si="0"/>
        <v>ที่ว่าการอำเภอบ้านไผ่ ขอนแก่น</v>
      </c>
      <c r="E111" s="1" t="s">
        <v>3078</v>
      </c>
      <c r="F111" s="1" t="str" cm="1">
        <f t="array" ref="F111:G111">_xlfn.TEXTSPLIT(E111, ", ")</f>
        <v>16.059736841424005</v>
      </c>
      <c r="G111" t="str">
        <v>102.73104906883604</v>
      </c>
    </row>
    <row r="112" spans="1:7" ht="15.75" customHeight="1" x14ac:dyDescent="0.2">
      <c r="A112" s="1" t="s">
        <v>268</v>
      </c>
      <c r="B112" s="1" t="s">
        <v>268</v>
      </c>
      <c r="C112" s="1" t="s">
        <v>12</v>
      </c>
      <c r="D112" s="1" t="str">
        <f t="shared" si="0"/>
        <v>ที่ว่าการอำเภอเปือยน้อย ขอนแก่น</v>
      </c>
      <c r="E112" s="1" t="s">
        <v>3079</v>
      </c>
      <c r="F112" s="1" t="str" cm="1">
        <f t="array" ref="F112:G112">_xlfn.TEXTSPLIT(E112, ", ")</f>
        <v>15.871565620926086</v>
      </c>
      <c r="G112" t="str">
        <v>102.90552539308143</v>
      </c>
    </row>
    <row r="113" spans="1:7" ht="15.75" customHeight="1" x14ac:dyDescent="0.2">
      <c r="A113" s="1" t="s">
        <v>269</v>
      </c>
      <c r="B113" s="1" t="s">
        <v>269</v>
      </c>
      <c r="C113" s="1" t="s">
        <v>12</v>
      </c>
      <c r="D113" s="1" t="str">
        <f t="shared" si="0"/>
        <v>ที่ว่าการอำเภอพล ขอนแก่น</v>
      </c>
      <c r="E113" s="1" t="s">
        <v>3080</v>
      </c>
      <c r="F113" s="1" t="str" cm="1">
        <f t="array" ref="F113:G113">_xlfn.TEXTSPLIT(E113, ", ")</f>
        <v>15.815968916717734</v>
      </c>
      <c r="G113" t="str">
        <v>102.59877526133549</v>
      </c>
    </row>
    <row r="114" spans="1:7" ht="15.75" customHeight="1" x14ac:dyDescent="0.2">
      <c r="A114" s="1" t="s">
        <v>270</v>
      </c>
      <c r="B114" s="1" t="s">
        <v>270</v>
      </c>
      <c r="C114" s="1" t="s">
        <v>12</v>
      </c>
      <c r="D114" s="1" t="str">
        <f t="shared" si="0"/>
        <v>ที่ว่าการอำเภอแวงใหญ่ ขอนแก่น</v>
      </c>
      <c r="E114" s="1" t="s">
        <v>3081</v>
      </c>
      <c r="F114" s="1" t="str" cm="1">
        <f t="array" ref="F114:G114">_xlfn.TEXTSPLIT(E114, ", ")</f>
        <v>15.959653457639075</v>
      </c>
      <c r="G114" t="str">
        <v>102.5478166644033</v>
      </c>
    </row>
    <row r="115" spans="1:7" ht="15.75" customHeight="1" x14ac:dyDescent="0.2">
      <c r="A115" s="1" t="s">
        <v>271</v>
      </c>
      <c r="B115" s="1" t="s">
        <v>271</v>
      </c>
      <c r="C115" s="1" t="s">
        <v>12</v>
      </c>
      <c r="D115" s="1" t="str">
        <f t="shared" si="0"/>
        <v>ที่ว่าการอำเภอแวงน้อย ขอนแก่น</v>
      </c>
      <c r="E115" s="1" t="s">
        <v>3082</v>
      </c>
      <c r="F115" s="1" t="str" cm="1">
        <f t="array" ref="F115:G115">_xlfn.TEXTSPLIT(E115, ", ")</f>
        <v>15.803674638347102</v>
      </c>
      <c r="G115" t="str">
        <v>102.41590700672275</v>
      </c>
    </row>
    <row r="116" spans="1:7" ht="15.75" customHeight="1" x14ac:dyDescent="0.2">
      <c r="A116" s="1" t="s">
        <v>272</v>
      </c>
      <c r="B116" s="1" t="s">
        <v>272</v>
      </c>
      <c r="C116" s="1" t="s">
        <v>12</v>
      </c>
      <c r="D116" s="1" t="str">
        <f t="shared" si="0"/>
        <v>ที่ว่าการอำเภอหนองสองห้อง ขอนแก่น</v>
      </c>
      <c r="E116" s="1" t="s">
        <v>3083</v>
      </c>
      <c r="F116" s="1" t="str" cm="1">
        <f t="array" ref="F116:G116">_xlfn.TEXTSPLIT(E116, ", ")</f>
        <v>15.73348514401534</v>
      </c>
      <c r="G116" t="str">
        <v>102.79543380672582</v>
      </c>
    </row>
    <row r="117" spans="1:7" ht="15.75" customHeight="1" x14ac:dyDescent="0.2">
      <c r="A117" s="1" t="s">
        <v>273</v>
      </c>
      <c r="B117" s="1" t="s">
        <v>273</v>
      </c>
      <c r="C117" s="1" t="s">
        <v>12</v>
      </c>
      <c r="D117" s="1" t="str">
        <f t="shared" si="0"/>
        <v>ที่ว่าการอำเภอภูเวียง ขอนแก่น</v>
      </c>
      <c r="E117" s="1" t="s">
        <v>3084</v>
      </c>
      <c r="F117" s="1" t="str" cm="1">
        <f t="array" ref="F117:G117">_xlfn.TEXTSPLIT(E117, ", ")</f>
        <v>16.654477653118366</v>
      </c>
      <c r="G117" t="str">
        <v>102.37692255372478</v>
      </c>
    </row>
    <row r="118" spans="1:7" ht="15.75" customHeight="1" x14ac:dyDescent="0.2">
      <c r="A118" s="1" t="s">
        <v>274</v>
      </c>
      <c r="B118" s="1" t="s">
        <v>274</v>
      </c>
      <c r="C118" s="1" t="s">
        <v>12</v>
      </c>
      <c r="D118" s="1" t="str">
        <f t="shared" si="0"/>
        <v>ที่ว่าการอำเภอมัญจาคีรี ขอนแก่น</v>
      </c>
      <c r="E118" s="1" t="s">
        <v>3085</v>
      </c>
      <c r="F118" s="1" t="str" cm="1">
        <f t="array" ref="F118:G118">_xlfn.TEXTSPLIT(E118, ", ")</f>
        <v>16.12678294666457</v>
      </c>
      <c r="G118" t="str">
        <v>102.54222999322624</v>
      </c>
    </row>
    <row r="119" spans="1:7" ht="15.75" customHeight="1" x14ac:dyDescent="0.2">
      <c r="A119" s="1" t="s">
        <v>275</v>
      </c>
      <c r="B119" s="1" t="s">
        <v>275</v>
      </c>
      <c r="C119" s="1" t="s">
        <v>12</v>
      </c>
      <c r="D119" s="1" t="str">
        <f t="shared" si="0"/>
        <v>ที่ว่าการอำเภอชนบท ขอนแก่น</v>
      </c>
      <c r="E119" s="1" t="s">
        <v>3086</v>
      </c>
      <c r="F119" s="1" t="str" cm="1">
        <f t="array" ref="F119:G119">_xlfn.TEXTSPLIT(E119, ", ")</f>
        <v>16.088352774389534</v>
      </c>
      <c r="G119" t="str">
        <v>102.62183873874265</v>
      </c>
    </row>
    <row r="120" spans="1:7" ht="15.75" customHeight="1" x14ac:dyDescent="0.2">
      <c r="A120" s="1" t="s">
        <v>276</v>
      </c>
      <c r="B120" s="1" t="s">
        <v>276</v>
      </c>
      <c r="C120" s="1" t="s">
        <v>12</v>
      </c>
      <c r="D120" s="1" t="str">
        <f t="shared" si="0"/>
        <v>ที่ว่าการอำเภอเขาสวนกวาง ขอนแก่น</v>
      </c>
      <c r="E120" s="1" t="s">
        <v>3087</v>
      </c>
      <c r="F120" s="1" t="str" cm="1">
        <f t="array" ref="F120:G120">_xlfn.TEXTSPLIT(E120, ", ")</f>
        <v>16.859295556584645</v>
      </c>
      <c r="G120" t="str">
        <v>102.86079776578924</v>
      </c>
    </row>
    <row r="121" spans="1:7" ht="15.75" customHeight="1" x14ac:dyDescent="0.2">
      <c r="A121" s="1" t="s">
        <v>277</v>
      </c>
      <c r="B121" s="1" t="s">
        <v>277</v>
      </c>
      <c r="C121" s="1" t="s">
        <v>12</v>
      </c>
      <c r="D121" s="1" t="str">
        <f t="shared" si="0"/>
        <v>ที่ว่าการอำเภอภูผาม่าน ขอนแก่น</v>
      </c>
      <c r="E121" s="1" t="s">
        <v>3088</v>
      </c>
      <c r="F121" s="1" t="str" cm="1">
        <f t="array" ref="F121:G121">_xlfn.TEXTSPLIT(E121, ", ")</f>
        <v>16.64516811889137</v>
      </c>
      <c r="G121" t="str">
        <v>101.903915706719</v>
      </c>
    </row>
    <row r="122" spans="1:7" ht="15.75" customHeight="1" x14ac:dyDescent="0.2">
      <c r="A122" s="1" t="s">
        <v>278</v>
      </c>
      <c r="B122" s="1" t="s">
        <v>278</v>
      </c>
      <c r="C122" s="1" t="s">
        <v>12</v>
      </c>
      <c r="D122" s="1" t="str">
        <f t="shared" si="0"/>
        <v>ที่ว่าการอำเภอซำสูง ขอนแก่น</v>
      </c>
      <c r="E122" s="1" t="s">
        <v>3089</v>
      </c>
      <c r="F122" s="1" t="str" cm="1">
        <f t="array" ref="F122:G122">_xlfn.TEXTSPLIT(E122, ", ")</f>
        <v>16.542908857626646</v>
      </c>
      <c r="G122" t="str">
        <v>103.07983763555258</v>
      </c>
    </row>
    <row r="123" spans="1:7" ht="15.75" customHeight="1" x14ac:dyDescent="0.2">
      <c r="A123" s="1" t="s">
        <v>279</v>
      </c>
      <c r="B123" s="1" t="s">
        <v>279</v>
      </c>
      <c r="C123" s="1" t="s">
        <v>12</v>
      </c>
      <c r="D123" s="1" t="str">
        <f t="shared" si="0"/>
        <v>ที่ว่าการอำเภอโคกโพธิ์ไชย ขอนแก่น</v>
      </c>
      <c r="E123" s="1" t="s">
        <v>3090</v>
      </c>
      <c r="F123" s="1" t="str" cm="1">
        <f t="array" ref="F123:G123">_xlfn.TEXTSPLIT(E123, ", ")</f>
        <v>16.083872382233945</v>
      </c>
      <c r="G123" t="str">
        <v>102.39893953554682</v>
      </c>
    </row>
    <row r="124" spans="1:7" ht="15.75" customHeight="1" x14ac:dyDescent="0.2">
      <c r="A124" s="1" t="s">
        <v>280</v>
      </c>
      <c r="B124" s="1" t="s">
        <v>280</v>
      </c>
      <c r="C124" s="1" t="s">
        <v>12</v>
      </c>
      <c r="D124" s="1" t="str">
        <f t="shared" si="0"/>
        <v>ที่ว่าการอำเภอหนองนาคำ ขอนแก่น</v>
      </c>
      <c r="E124" s="1" t="s">
        <v>3091</v>
      </c>
      <c r="F124" s="1" t="str" cm="1">
        <f t="array" ref="F124:G124">_xlfn.TEXTSPLIT(E124, ", ")</f>
        <v>16.800912442494674</v>
      </c>
      <c r="G124" t="str">
        <v>102.34132328247428</v>
      </c>
    </row>
    <row r="125" spans="1:7" ht="15.75" customHeight="1" x14ac:dyDescent="0.2">
      <c r="A125" s="1" t="s">
        <v>281</v>
      </c>
      <c r="B125" s="1" t="s">
        <v>281</v>
      </c>
      <c r="C125" s="1" t="s">
        <v>12</v>
      </c>
      <c r="D125" s="1" t="str">
        <f t="shared" si="0"/>
        <v>ที่ว่าการอำเภอบ้านแฮด ขอนแก่น</v>
      </c>
      <c r="E125" s="1" t="s">
        <v>3092</v>
      </c>
      <c r="F125" s="1" t="str" cm="1">
        <f t="array" ref="F125:G125">_xlfn.TEXTSPLIT(E125, ", ")</f>
        <v>16.202394351339397</v>
      </c>
      <c r="G125" t="str">
        <v>102.75057286439291</v>
      </c>
    </row>
    <row r="126" spans="1:7" ht="15.75" customHeight="1" x14ac:dyDescent="0.2">
      <c r="A126" s="1" t="s">
        <v>282</v>
      </c>
      <c r="B126" s="1" t="s">
        <v>282</v>
      </c>
      <c r="C126" s="1" t="s">
        <v>12</v>
      </c>
      <c r="D126" s="1" t="str">
        <f t="shared" si="0"/>
        <v>ที่ว่าการอำเภอโนนศิลา ขอนแก่น</v>
      </c>
      <c r="E126" s="1" t="s">
        <v>3093</v>
      </c>
      <c r="F126" s="1" t="str" cm="1">
        <f t="array" ref="F126:G126">_xlfn.TEXTSPLIT(E126, ", ")</f>
        <v>15.973802109664463</v>
      </c>
      <c r="G126" t="str">
        <v>102.66907723794296</v>
      </c>
    </row>
    <row r="127" spans="1:7" ht="15.75" customHeight="1" x14ac:dyDescent="0.2">
      <c r="A127" s="1" t="s">
        <v>283</v>
      </c>
      <c r="B127" s="1" t="s">
        <v>283</v>
      </c>
      <c r="C127" s="1" t="s">
        <v>12</v>
      </c>
      <c r="D127" s="1" t="str">
        <f t="shared" si="0"/>
        <v>ที่ว่าการอำเภอเวียงเก่า ขอนแก่น</v>
      </c>
      <c r="E127" s="1" t="s">
        <v>3094</v>
      </c>
      <c r="F127" s="1" t="str" cm="1">
        <f t="array" ref="F127:G127">_xlfn.TEXTSPLIT(E127, ", ")</f>
        <v>16.68210830856427</v>
      </c>
      <c r="G127" t="str">
        <v>102.2936593903998</v>
      </c>
    </row>
    <row r="128" spans="1:7" ht="15.75" customHeight="1" x14ac:dyDescent="0.2">
      <c r="A128" s="1" t="s">
        <v>284</v>
      </c>
      <c r="B128" s="1" t="s">
        <v>284</v>
      </c>
      <c r="C128" s="1" t="s">
        <v>14</v>
      </c>
      <c r="D128" s="1" t="str">
        <f t="shared" si="0"/>
        <v>ที่ว่าการอำเภอแก่งหางแมว จันทบุรี</v>
      </c>
      <c r="E128" s="1" t="s">
        <v>3095</v>
      </c>
      <c r="F128" s="1" t="str" cm="1">
        <f t="array" ref="F128:G128">_xlfn.TEXTSPLIT(E128, ", ")</f>
        <v>13.008427731735095</v>
      </c>
      <c r="G128" t="str">
        <v>101.90557365089711</v>
      </c>
    </row>
    <row r="129" spans="1:7" ht="15.75" customHeight="1" x14ac:dyDescent="0.2">
      <c r="A129" s="1" t="s">
        <v>285</v>
      </c>
      <c r="B129" s="1" t="s">
        <v>285</v>
      </c>
      <c r="C129" s="1" t="s">
        <v>14</v>
      </c>
      <c r="D129" s="1" t="str">
        <f t="shared" si="0"/>
        <v>ที่ว่าการอำเภอนายายอาม จันทบุรี</v>
      </c>
      <c r="E129" s="1" t="s">
        <v>3096</v>
      </c>
      <c r="F129" s="1" t="str" cm="1">
        <f t="array" ref="F129:G129">_xlfn.TEXTSPLIT(E129, ", ")</f>
        <v>12.770403782491881</v>
      </c>
      <c r="G129" t="str">
        <v>101.85476473178987</v>
      </c>
    </row>
    <row r="130" spans="1:7" ht="15.75" customHeight="1" x14ac:dyDescent="0.2">
      <c r="A130" s="1" t="s">
        <v>286</v>
      </c>
      <c r="B130" s="1" t="s">
        <v>286</v>
      </c>
      <c r="C130" s="1" t="s">
        <v>14</v>
      </c>
      <c r="D130" s="1" t="str">
        <f t="shared" si="0"/>
        <v>ที่ว่าการอำเภอเขาคิชฌกูฏ จันทบุรี</v>
      </c>
      <c r="E130" s="1" t="s">
        <v>3097</v>
      </c>
      <c r="F130" s="1" t="str" cm="1">
        <f t="array" ref="F130:G130">_xlfn.TEXTSPLIT(E130, ", ")</f>
        <v>12.804373665985485</v>
      </c>
      <c r="G130" t="str">
        <v>102.11488205430912</v>
      </c>
    </row>
    <row r="131" spans="1:7" ht="15.75" customHeight="1" x14ac:dyDescent="0.2">
      <c r="A131" s="1" t="s">
        <v>287</v>
      </c>
      <c r="B131" s="1" t="s">
        <v>287</v>
      </c>
      <c r="C131" s="1" t="s">
        <v>14</v>
      </c>
      <c r="D131" s="1" t="str">
        <f t="shared" si="0"/>
        <v>ที่ว่าการอำเภอเมืองจันทบุรี จันทบุรี</v>
      </c>
      <c r="E131" s="1" t="s">
        <v>3098</v>
      </c>
      <c r="F131" s="1" t="str" cm="1">
        <f t="array" ref="F131:G131">_xlfn.TEXTSPLIT(E131, ", ")</f>
        <v>12.610554449205216</v>
      </c>
      <c r="G131" t="str">
        <v>102.10463859472078</v>
      </c>
    </row>
    <row r="132" spans="1:7" ht="15.75" customHeight="1" x14ac:dyDescent="0.2">
      <c r="A132" s="1" t="s">
        <v>288</v>
      </c>
      <c r="B132" s="1" t="s">
        <v>288</v>
      </c>
      <c r="C132" s="1" t="s">
        <v>14</v>
      </c>
      <c r="D132" s="1" t="str">
        <f t="shared" si="0"/>
        <v>ที่ว่าการอำเภอขลุง จันทบุรี</v>
      </c>
      <c r="E132" s="1" t="s">
        <v>3099</v>
      </c>
      <c r="F132" s="1" t="str" cm="1">
        <f t="array" ref="F132:G132">_xlfn.TEXTSPLIT(E132, ", ")</f>
        <v>12.610575616960881</v>
      </c>
      <c r="G132" t="str">
        <v>102.10458192926251</v>
      </c>
    </row>
    <row r="133" spans="1:7" ht="15.75" customHeight="1" x14ac:dyDescent="0.2">
      <c r="A133" s="1" t="s">
        <v>289</v>
      </c>
      <c r="B133" s="1" t="s">
        <v>289</v>
      </c>
      <c r="C133" s="1" t="s">
        <v>14</v>
      </c>
      <c r="D133" s="1" t="str">
        <f t="shared" si="0"/>
        <v>ที่ว่าการอำเภอท่าใหม่ จันทบุรี</v>
      </c>
      <c r="E133" s="1" t="s">
        <v>3100</v>
      </c>
      <c r="F133" s="1" t="str" cm="1">
        <f t="array" ref="F133:G133">_xlfn.TEXTSPLIT(E133, ", ")</f>
        <v>12.45481960917899</v>
      </c>
      <c r="G133" t="str">
        <v>102.22137985198864</v>
      </c>
    </row>
    <row r="134" spans="1:7" ht="15.75" customHeight="1" x14ac:dyDescent="0.2">
      <c r="A134" s="1" t="s">
        <v>290</v>
      </c>
      <c r="B134" s="1" t="s">
        <v>290</v>
      </c>
      <c r="C134" s="1" t="s">
        <v>14</v>
      </c>
      <c r="D134" s="1" t="str">
        <f t="shared" si="0"/>
        <v>ที่ว่าการอำเภอโป่งน้ำร้อน จันทบุรี</v>
      </c>
      <c r="E134" s="1" t="s">
        <v>3101</v>
      </c>
      <c r="F134" s="1" t="str" cm="1">
        <f t="array" ref="F134:G134">_xlfn.TEXTSPLIT(E134, ", ")</f>
        <v>12.905957309805649</v>
      </c>
      <c r="G134" t="str">
        <v>102.26272392501556</v>
      </c>
    </row>
    <row r="135" spans="1:7" ht="15.75" customHeight="1" x14ac:dyDescent="0.2">
      <c r="A135" s="1" t="s">
        <v>291</v>
      </c>
      <c r="B135" s="1" t="s">
        <v>291</v>
      </c>
      <c r="C135" s="1" t="s">
        <v>14</v>
      </c>
      <c r="D135" s="1" t="str">
        <f t="shared" si="0"/>
        <v>ที่ว่าการอำเภอมะขาม จันทบุรี</v>
      </c>
      <c r="E135" s="1" t="s">
        <v>3102</v>
      </c>
      <c r="F135" s="1" t="str" cm="1">
        <f t="array" ref="F135:G135">_xlfn.TEXTSPLIT(E135, ", ")</f>
        <v>12.685556757893737</v>
      </c>
      <c r="G135" t="str">
        <v>102.1967383558936</v>
      </c>
    </row>
    <row r="136" spans="1:7" ht="15.75" customHeight="1" x14ac:dyDescent="0.2">
      <c r="A136" s="1" t="s">
        <v>292</v>
      </c>
      <c r="B136" s="1" t="s">
        <v>292</v>
      </c>
      <c r="C136" s="1" t="s">
        <v>14</v>
      </c>
      <c r="D136" s="1" t="str">
        <f t="shared" si="0"/>
        <v>ที่ว่าการอำเภอแหลมสิงห์ จันทบุรี</v>
      </c>
      <c r="E136" s="1" t="s">
        <v>3103</v>
      </c>
      <c r="F136" s="1" t="str" cm="1">
        <f t="array" ref="F136:G136">_xlfn.TEXTSPLIT(E136, ", ")</f>
        <v>12.481590162365078</v>
      </c>
      <c r="G136" t="str">
        <v>102.07366969293147</v>
      </c>
    </row>
    <row r="137" spans="1:7" ht="15.75" customHeight="1" x14ac:dyDescent="0.2">
      <c r="A137" s="1" t="s">
        <v>293</v>
      </c>
      <c r="B137" s="1" t="s">
        <v>293</v>
      </c>
      <c r="C137" s="1" t="s">
        <v>14</v>
      </c>
      <c r="D137" s="1" t="str">
        <f t="shared" si="0"/>
        <v>ที่ว่าการอำเภอสอยดาว จันทบุรี</v>
      </c>
      <c r="E137" s="1" t="s">
        <v>3104</v>
      </c>
      <c r="F137" s="1" t="str" cm="1">
        <f t="array" ref="F137:G137">_xlfn.TEXTSPLIT(E137, ", ")</f>
        <v>13.137206782969503</v>
      </c>
      <c r="G137" t="str">
        <v>102.21870096114098</v>
      </c>
    </row>
    <row r="138" spans="1:7" ht="15.75" customHeight="1" x14ac:dyDescent="0.2">
      <c r="A138" s="1" t="s">
        <v>294</v>
      </c>
      <c r="B138" s="1" t="s">
        <v>294</v>
      </c>
      <c r="C138" s="1" t="s">
        <v>16</v>
      </c>
      <c r="D138" s="1" t="str">
        <f t="shared" si="0"/>
        <v>ที่ว่าการอำเภอเมืองฉะเชิงเทรา ฉะเชิงเทรา</v>
      </c>
      <c r="E138" s="1" t="s">
        <v>3105</v>
      </c>
      <c r="F138" s="1" t="str" cm="1">
        <f t="array" ref="F138:G138">_xlfn.TEXTSPLIT(E138, ", ")</f>
        <v>13.68864558771947</v>
      </c>
      <c r="G138" t="str">
        <v>101.07080148283227</v>
      </c>
    </row>
    <row r="139" spans="1:7" ht="15.75" customHeight="1" x14ac:dyDescent="0.2">
      <c r="A139" s="1" t="s">
        <v>295</v>
      </c>
      <c r="B139" s="1" t="s">
        <v>295</v>
      </c>
      <c r="C139" s="1" t="s">
        <v>16</v>
      </c>
      <c r="D139" s="1" t="str">
        <f t="shared" si="0"/>
        <v>ที่ว่าการอำเภอบางคล้า ฉะเชิงเทรา</v>
      </c>
      <c r="E139" s="1" t="s">
        <v>3106</v>
      </c>
      <c r="F139" s="1" t="str" cm="1">
        <f t="array" ref="F139:G139">_xlfn.TEXTSPLIT(E139, ", ")</f>
        <v>13.728021178696535</v>
      </c>
      <c r="G139" t="str">
        <v>101.20797434720093</v>
      </c>
    </row>
    <row r="140" spans="1:7" ht="15.75" customHeight="1" x14ac:dyDescent="0.2">
      <c r="A140" s="1" t="s">
        <v>296</v>
      </c>
      <c r="B140" s="1" t="s">
        <v>296</v>
      </c>
      <c r="C140" s="1" t="s">
        <v>16</v>
      </c>
      <c r="D140" s="1" t="str">
        <f t="shared" si="0"/>
        <v>ที่ว่าการอำเภอบางน้ำเปรี้ยว ฉะเชิงเทรา</v>
      </c>
      <c r="E140" s="1" t="s">
        <v>3107</v>
      </c>
      <c r="F140" s="1" t="str" cm="1">
        <f t="array" ref="F140:G140">_xlfn.TEXTSPLIT(E140, ", ")</f>
        <v>13.847417207015644</v>
      </c>
      <c r="G140" t="str">
        <v>101.05336953775803</v>
      </c>
    </row>
    <row r="141" spans="1:7" ht="15.75" customHeight="1" x14ac:dyDescent="0.2">
      <c r="A141" s="1" t="s">
        <v>297</v>
      </c>
      <c r="B141" s="1" t="s">
        <v>297</v>
      </c>
      <c r="C141" s="1" t="s">
        <v>16</v>
      </c>
      <c r="D141" s="1" t="str">
        <f t="shared" si="0"/>
        <v>ที่ว่าการอำเภอบางปะกง ฉะเชิงเทรา</v>
      </c>
      <c r="E141" s="1" t="s">
        <v>3108</v>
      </c>
      <c r="F141" s="1" t="str" cm="1">
        <f t="array" ref="F141:G141">_xlfn.TEXTSPLIT(E141, ", ")</f>
        <v>13.542791806827136</v>
      </c>
      <c r="G141" t="str">
        <v>100.99396213556518</v>
      </c>
    </row>
    <row r="142" spans="1:7" ht="15.75" customHeight="1" x14ac:dyDescent="0.2">
      <c r="A142" s="1" t="s">
        <v>298</v>
      </c>
      <c r="B142" s="1" t="s">
        <v>298</v>
      </c>
      <c r="C142" s="1" t="s">
        <v>16</v>
      </c>
      <c r="D142" s="1" t="str">
        <f t="shared" si="0"/>
        <v>ที่ว่าการอำเภอบ้านโพธิ์ ฉะเชิงเทรา</v>
      </c>
      <c r="E142" s="1" t="s">
        <v>3109</v>
      </c>
      <c r="F142" s="1" t="str" cm="1">
        <f t="array" ref="F142:G142">_xlfn.TEXTSPLIT(E142, ", ")</f>
        <v>13.599799907219216</v>
      </c>
      <c r="G142" t="str">
        <v>101.07850637481063</v>
      </c>
    </row>
    <row r="143" spans="1:7" ht="15.75" customHeight="1" x14ac:dyDescent="0.2">
      <c r="A143" s="1" t="s">
        <v>299</v>
      </c>
      <c r="B143" s="1" t="s">
        <v>299</v>
      </c>
      <c r="C143" s="1" t="s">
        <v>16</v>
      </c>
      <c r="D143" s="1" t="str">
        <f t="shared" si="0"/>
        <v>ที่ว่าการอำเภอพนมสารคาม ฉะเชิงเทรา</v>
      </c>
      <c r="E143" s="1" t="s">
        <v>3110</v>
      </c>
      <c r="F143" s="1" t="str" cm="1">
        <f t="array" ref="F143:G143">_xlfn.TEXTSPLIT(E143, ", ")</f>
        <v>13.744491372971442</v>
      </c>
      <c r="G143" t="str">
        <v>101.34660803554905</v>
      </c>
    </row>
    <row r="144" spans="1:7" ht="15.75" customHeight="1" x14ac:dyDescent="0.2">
      <c r="A144" s="1" t="s">
        <v>300</v>
      </c>
      <c r="B144" s="1" t="s">
        <v>300</v>
      </c>
      <c r="C144" s="1" t="s">
        <v>16</v>
      </c>
      <c r="D144" s="1" t="str">
        <f t="shared" si="0"/>
        <v>ที่ว่าการอำเภอราชสาส์น ฉะเชิงเทรา</v>
      </c>
      <c r="E144" s="1" t="s">
        <v>3111</v>
      </c>
      <c r="F144" s="1" t="str" cm="1">
        <f t="array" ref="F144:G144">_xlfn.TEXTSPLIT(E144, ", ")</f>
        <v>13.782018355046386</v>
      </c>
      <c r="G144" t="str">
        <v>101.28146903933485</v>
      </c>
    </row>
    <row r="145" spans="1:7" ht="15.75" customHeight="1" x14ac:dyDescent="0.2">
      <c r="A145" s="1" t="s">
        <v>301</v>
      </c>
      <c r="B145" s="1" t="s">
        <v>301</v>
      </c>
      <c r="C145" s="1" t="s">
        <v>16</v>
      </c>
      <c r="D145" s="1" t="str">
        <f t="shared" si="0"/>
        <v>ที่ว่าการอำเภอสนามชัยเขต ฉะเชิงเทรา</v>
      </c>
      <c r="E145" s="1" t="s">
        <v>3112</v>
      </c>
      <c r="F145" s="1" t="str" cm="1">
        <f t="array" ref="F145:G145">_xlfn.TEXTSPLIT(E145, ", ")</f>
        <v>13.658296503917612</v>
      </c>
      <c r="G145" t="str">
        <v>101.4388328167952</v>
      </c>
    </row>
    <row r="146" spans="1:7" ht="15.75" customHeight="1" x14ac:dyDescent="0.2">
      <c r="A146" s="1" t="s">
        <v>302</v>
      </c>
      <c r="B146" s="1" t="s">
        <v>302</v>
      </c>
      <c r="C146" s="1" t="s">
        <v>16</v>
      </c>
      <c r="D146" s="1" t="str">
        <f t="shared" si="0"/>
        <v>ที่ว่าการอำเภอแปลงยาว ฉะเชิงเทรา</v>
      </c>
      <c r="E146" s="1" t="s">
        <v>3113</v>
      </c>
      <c r="F146" s="1" t="str" cm="1">
        <f t="array" ref="F146:G146">_xlfn.TEXTSPLIT(E146, ", ")</f>
        <v>13.584513986185764</v>
      </c>
      <c r="G146" t="str">
        <v>101.28413922975338</v>
      </c>
    </row>
    <row r="147" spans="1:7" ht="15.75" customHeight="1" x14ac:dyDescent="0.2">
      <c r="A147" s="1" t="s">
        <v>303</v>
      </c>
      <c r="B147" s="1" t="s">
        <v>303</v>
      </c>
      <c r="C147" s="1" t="s">
        <v>16</v>
      </c>
      <c r="D147" s="1" t="str">
        <f t="shared" si="0"/>
        <v>ที่ว่าการอำเภอท่าตะเกียบ ฉะเชิงเทรา</v>
      </c>
      <c r="E147" s="1" t="s">
        <v>3114</v>
      </c>
      <c r="F147" s="1" t="str" cm="1">
        <f t="array" ref="F147:G147">_xlfn.TEXTSPLIT(E147, ", ")</f>
        <v>13.544069876589958</v>
      </c>
      <c r="G147" t="str">
        <v>101.64860050455898</v>
      </c>
    </row>
    <row r="148" spans="1:7" ht="15.75" customHeight="1" x14ac:dyDescent="0.2">
      <c r="A148" s="1" t="s">
        <v>304</v>
      </c>
      <c r="B148" s="1" t="s">
        <v>304</v>
      </c>
      <c r="C148" s="1" t="s">
        <v>16</v>
      </c>
      <c r="D148" s="1" t="str">
        <f t="shared" si="0"/>
        <v>ที่ว่าการอำเภอคลองเขื่อน ฉะเชิงเทรา</v>
      </c>
      <c r="E148" s="1" t="s">
        <v>3115</v>
      </c>
      <c r="F148" s="1" t="str" cm="1">
        <f t="array" ref="F148:G148">_xlfn.TEXTSPLIT(E148, ", ")</f>
        <v>13.791290841456012</v>
      </c>
      <c r="G148" t="str">
        <v>101.16284193538264</v>
      </c>
    </row>
    <row r="149" spans="1:7" ht="15.75" customHeight="1" x14ac:dyDescent="0.2">
      <c r="A149" s="1" t="s">
        <v>305</v>
      </c>
      <c r="B149" s="1" t="s">
        <v>305</v>
      </c>
      <c r="C149" s="1" t="s">
        <v>18</v>
      </c>
      <c r="D149" s="1" t="str">
        <f t="shared" si="0"/>
        <v>ที่ว่าการอำเภอเมืองชลบุรี ชลบุรี</v>
      </c>
      <c r="E149" s="1" t="s">
        <v>3116</v>
      </c>
      <c r="F149" s="1" t="str" cm="1">
        <f t="array" ref="F149:G149">_xlfn.TEXTSPLIT(E149, ", ")</f>
        <v>13.361868622789313</v>
      </c>
      <c r="G149" t="str">
        <v>100.97985053612275</v>
      </c>
    </row>
    <row r="150" spans="1:7" ht="15.75" customHeight="1" x14ac:dyDescent="0.2">
      <c r="A150" s="1" t="s">
        <v>306</v>
      </c>
      <c r="B150" s="1" t="s">
        <v>306</v>
      </c>
      <c r="C150" s="1" t="s">
        <v>18</v>
      </c>
      <c r="D150" s="1" t="str">
        <f t="shared" si="0"/>
        <v>ที่ว่าการอำเภอบ้านบึง ชลบุรี</v>
      </c>
      <c r="E150" s="1" t="s">
        <v>3117</v>
      </c>
      <c r="F150" s="1" t="str" cm="1">
        <f t="array" ref="F150:G150">_xlfn.TEXTSPLIT(E150, ", ")</f>
        <v>13.31143893659305</v>
      </c>
      <c r="G150" t="str">
        <v>101.11220636748156</v>
      </c>
    </row>
    <row r="151" spans="1:7" ht="15.75" customHeight="1" x14ac:dyDescent="0.2">
      <c r="A151" s="1" t="s">
        <v>307</v>
      </c>
      <c r="B151" s="1" t="s">
        <v>307</v>
      </c>
      <c r="C151" s="1" t="s">
        <v>18</v>
      </c>
      <c r="D151" s="1" t="str">
        <f t="shared" si="0"/>
        <v>ที่ว่าการอำเภอหนองใหญ่ ชลบุรี</v>
      </c>
      <c r="E151" s="1" t="s">
        <v>3118</v>
      </c>
      <c r="F151" s="1" t="str" cm="1">
        <f t="array" ref="F151:G151">_xlfn.TEXTSPLIT(E151, ", ")</f>
        <v>13.156292129128829</v>
      </c>
      <c r="G151" t="str">
        <v>101.36600424229827</v>
      </c>
    </row>
    <row r="152" spans="1:7" ht="15.75" customHeight="1" x14ac:dyDescent="0.2">
      <c r="A152" s="1" t="s">
        <v>308</v>
      </c>
      <c r="B152" s="1" t="s">
        <v>308</v>
      </c>
      <c r="C152" s="1" t="s">
        <v>18</v>
      </c>
      <c r="D152" s="1" t="str">
        <f t="shared" si="0"/>
        <v>ที่ว่าการอำเภอบางละมุง ชลบุรี</v>
      </c>
      <c r="E152" s="1" t="s">
        <v>3119</v>
      </c>
      <c r="F152" s="1" t="str" cm="1">
        <f t="array" ref="F152:G152">_xlfn.TEXTSPLIT(E152, ", ")</f>
        <v>12.976830087112038</v>
      </c>
      <c r="G152" t="str">
        <v>100.91382634314554</v>
      </c>
    </row>
    <row r="153" spans="1:7" ht="15.75" customHeight="1" x14ac:dyDescent="0.2">
      <c r="A153" s="1" t="s">
        <v>309</v>
      </c>
      <c r="B153" s="1" t="s">
        <v>309</v>
      </c>
      <c r="C153" s="1" t="s">
        <v>18</v>
      </c>
      <c r="D153" s="1" t="str">
        <f t="shared" si="0"/>
        <v>ที่ว่าการอำเภอพานทอง ชลบุรี</v>
      </c>
      <c r="E153" s="1" t="s">
        <v>3120</v>
      </c>
      <c r="F153" s="1" t="str" cm="1">
        <f t="array" ref="F153:G153">_xlfn.TEXTSPLIT(E153, ", ")</f>
        <v>13.470700820237557</v>
      </c>
      <c r="G153" t="str">
        <v>101.09681915894343</v>
      </c>
    </row>
    <row r="154" spans="1:7" ht="15.75" customHeight="1" x14ac:dyDescent="0.2">
      <c r="A154" s="1" t="s">
        <v>310</v>
      </c>
      <c r="B154" s="1" t="s">
        <v>310</v>
      </c>
      <c r="C154" s="1" t="s">
        <v>18</v>
      </c>
      <c r="D154" s="1" t="str">
        <f t="shared" si="0"/>
        <v>ที่ว่าการอำเภอพนัสนิคม ชลบุรี</v>
      </c>
      <c r="E154" s="1" t="s">
        <v>3121</v>
      </c>
      <c r="F154" s="1" t="str" cm="1">
        <f t="array" ref="F154:G154">_xlfn.TEXTSPLIT(E154, ", ")</f>
        <v>13.45218579852603</v>
      </c>
      <c r="G154" t="str">
        <v>101.17735879334313</v>
      </c>
    </row>
    <row r="155" spans="1:7" ht="15.75" customHeight="1" x14ac:dyDescent="0.2">
      <c r="A155" s="1" t="s">
        <v>311</v>
      </c>
      <c r="B155" s="1" t="s">
        <v>311</v>
      </c>
      <c r="C155" s="1" t="s">
        <v>18</v>
      </c>
      <c r="D155" s="1" t="str">
        <f t="shared" si="0"/>
        <v>ที่ว่าการอำเภอศรีราชา ชลบุรี</v>
      </c>
      <c r="E155" s="1" t="s">
        <v>3122</v>
      </c>
      <c r="F155" s="1" t="str" cm="1">
        <f t="array" ref="F155:G155">_xlfn.TEXTSPLIT(E155, ", ")</f>
        <v>13.174465471582042</v>
      </c>
      <c r="G155" t="str">
        <v>100.93087411341172</v>
      </c>
    </row>
    <row r="156" spans="1:7" ht="15.75" customHeight="1" x14ac:dyDescent="0.2">
      <c r="A156" s="1" t="s">
        <v>312</v>
      </c>
      <c r="B156" s="1" t="s">
        <v>312</v>
      </c>
      <c r="C156" s="1" t="s">
        <v>18</v>
      </c>
      <c r="D156" s="1" t="str">
        <f t="shared" si="0"/>
        <v>ที่ว่าการอำเภอเกาะสีชัง ชลบุรี</v>
      </c>
      <c r="E156" s="1" t="s">
        <v>3123</v>
      </c>
      <c r="F156" s="1" t="str" cm="1">
        <f t="array" ref="F156:G156">_xlfn.TEXTSPLIT(E156, ", ")</f>
        <v>13.163655129103061</v>
      </c>
      <c r="G156" t="str">
        <v>100.80801383369268</v>
      </c>
    </row>
    <row r="157" spans="1:7" ht="15.75" customHeight="1" x14ac:dyDescent="0.2">
      <c r="A157" s="1" t="s">
        <v>313</v>
      </c>
      <c r="B157" s="1" t="s">
        <v>313</v>
      </c>
      <c r="C157" s="1" t="s">
        <v>18</v>
      </c>
      <c r="D157" s="1" t="str">
        <f t="shared" si="0"/>
        <v>ที่ว่าการอำเภอสัตหีบ ชลบุรี</v>
      </c>
      <c r="E157" s="1" t="s">
        <v>3124</v>
      </c>
      <c r="F157" s="1" t="str" cm="1">
        <f t="array" ref="F157:G157">_xlfn.TEXTSPLIT(E157, ", ")</f>
        <v>12.662951960377892</v>
      </c>
      <c r="G157" t="str">
        <v>100.9056031031669</v>
      </c>
    </row>
    <row r="158" spans="1:7" ht="15.75" customHeight="1" x14ac:dyDescent="0.2">
      <c r="A158" s="1" t="s">
        <v>314</v>
      </c>
      <c r="B158" s="1" t="s">
        <v>314</v>
      </c>
      <c r="C158" s="1" t="s">
        <v>18</v>
      </c>
      <c r="D158" s="1" t="str">
        <f t="shared" si="0"/>
        <v>ที่ว่าการอำเภอบ่อทอง ชลบุรี</v>
      </c>
      <c r="E158" s="1" t="s">
        <v>3125</v>
      </c>
      <c r="F158" s="1" t="str" cm="1">
        <f t="array" ref="F158:G158">_xlfn.TEXTSPLIT(E158, ", ")</f>
        <v>13.279393753120061</v>
      </c>
      <c r="G158" t="str">
        <v>101.43949353555276</v>
      </c>
    </row>
    <row r="159" spans="1:7" ht="15.75" customHeight="1" x14ac:dyDescent="0.2">
      <c r="A159" s="1" t="s">
        <v>315</v>
      </c>
      <c r="B159" s="1" t="s">
        <v>315</v>
      </c>
      <c r="C159" s="1" t="s">
        <v>18</v>
      </c>
      <c r="D159" s="1" t="str">
        <f t="shared" si="0"/>
        <v>ที่ว่าการอำเภอเกาะจันทร์ ชลบุรี</v>
      </c>
      <c r="E159" s="1" t="s">
        <v>3126</v>
      </c>
      <c r="F159" s="1" t="str" cm="1">
        <f t="array" ref="F159:G159">_xlfn.TEXTSPLIT(E159, ", ")</f>
        <v>13.417378017992023</v>
      </c>
      <c r="G159" t="str">
        <v>101.33445367788929</v>
      </c>
    </row>
    <row r="160" spans="1:7" ht="15.75" customHeight="1" x14ac:dyDescent="0.2">
      <c r="A160" s="1" t="s">
        <v>316</v>
      </c>
      <c r="B160" s="1" t="s">
        <v>316</v>
      </c>
      <c r="C160" s="1" t="s">
        <v>20</v>
      </c>
      <c r="D160" s="1" t="str">
        <f t="shared" si="0"/>
        <v>ที่ว่าการอำเภอสรรคบุรี ชัยนาท</v>
      </c>
      <c r="E160" s="1" t="s">
        <v>3127</v>
      </c>
      <c r="F160" s="1" t="str" cm="1">
        <f t="array" ref="F160:G160">_xlfn.TEXTSPLIT(E160, ", ")</f>
        <v>15.047257229075646</v>
      </c>
      <c r="G160" t="str">
        <v>100.16174672812167</v>
      </c>
    </row>
    <row r="161" spans="1:7" ht="15.75" customHeight="1" x14ac:dyDescent="0.2">
      <c r="A161" s="1" t="s">
        <v>317</v>
      </c>
      <c r="B161" s="1" t="s">
        <v>317</v>
      </c>
      <c r="C161" s="1" t="s">
        <v>20</v>
      </c>
      <c r="D161" s="1" t="str">
        <f t="shared" si="0"/>
        <v>ที่ว่าการอำเภอหันคา ชัยนาท</v>
      </c>
      <c r="E161" s="1" t="s">
        <v>3128</v>
      </c>
      <c r="F161" s="1" t="str" cm="1">
        <f t="array" ref="F161:G161">_xlfn.TEXTSPLIT(E161, ", ")</f>
        <v>14.98112873581745</v>
      </c>
      <c r="G161" t="str">
        <v>100.01477595274008</v>
      </c>
    </row>
    <row r="162" spans="1:7" ht="15.75" customHeight="1" x14ac:dyDescent="0.2">
      <c r="A162" s="1" t="s">
        <v>318</v>
      </c>
      <c r="B162" s="1" t="s">
        <v>318</v>
      </c>
      <c r="C162" s="1" t="s">
        <v>20</v>
      </c>
      <c r="D162" s="1" t="str">
        <f t="shared" si="0"/>
        <v>ที่ว่าการอำเภอหนองมะโมง ชัยนาท</v>
      </c>
      <c r="E162" s="1" t="s">
        <v>3129</v>
      </c>
      <c r="F162" s="1" t="str" cm="1">
        <f t="array" ref="F162:G162">_xlfn.TEXTSPLIT(E162, ", ")</f>
        <v>15.276835726290395</v>
      </c>
      <c r="G162" t="str">
        <v>99.86664692758198</v>
      </c>
    </row>
    <row r="163" spans="1:7" ht="15.75" customHeight="1" x14ac:dyDescent="0.2">
      <c r="A163" s="1" t="s">
        <v>319</v>
      </c>
      <c r="B163" s="1" t="s">
        <v>319</v>
      </c>
      <c r="C163" s="1" t="s">
        <v>20</v>
      </c>
      <c r="D163" s="1" t="str">
        <f t="shared" si="0"/>
        <v>ที่ว่าการอำเภอเนินขาม ชัยนาท</v>
      </c>
      <c r="E163" s="1" t="s">
        <v>3130</v>
      </c>
      <c r="F163" s="1" t="str" cm="1">
        <f t="array" ref="F163:G163">_xlfn.TEXTSPLIT(E163, ", ")</f>
        <v>14.962278914964896</v>
      </c>
      <c r="G163" t="str">
        <v>99.9117169296217</v>
      </c>
    </row>
    <row r="164" spans="1:7" ht="15.75" customHeight="1" x14ac:dyDescent="0.2">
      <c r="A164" s="1" t="s">
        <v>320</v>
      </c>
      <c r="B164" s="1" t="s">
        <v>320</v>
      </c>
      <c r="C164" s="1" t="s">
        <v>20</v>
      </c>
      <c r="D164" s="1" t="str">
        <f t="shared" si="0"/>
        <v>ที่ว่าการอำเภอเมืองชัยนาท ชัยนาท</v>
      </c>
      <c r="E164" s="1" t="s">
        <v>3131</v>
      </c>
      <c r="F164" s="1" t="str" cm="1">
        <f t="array" ref="F164:G164">_xlfn.TEXTSPLIT(E164, ", ")</f>
        <v>15.185476927142602</v>
      </c>
      <c r="G164" t="str">
        <v>100.12382635033302</v>
      </c>
    </row>
    <row r="165" spans="1:7" ht="15.75" customHeight="1" x14ac:dyDescent="0.2">
      <c r="A165" s="1" t="s">
        <v>321</v>
      </c>
      <c r="B165" s="1" t="s">
        <v>321</v>
      </c>
      <c r="C165" s="1" t="s">
        <v>20</v>
      </c>
      <c r="D165" s="1" t="str">
        <f t="shared" si="0"/>
        <v>ที่ว่าการอำเภอมโนรมย์ ชัยนาท</v>
      </c>
      <c r="E165" s="1" t="s">
        <v>3132</v>
      </c>
      <c r="F165" s="1" t="str" cm="1">
        <f t="array" ref="F165:G165">_xlfn.TEXTSPLIT(E165, ", ")</f>
        <v>15.3094800665875</v>
      </c>
      <c r="G165" t="str">
        <v>100.08378510604118</v>
      </c>
    </row>
    <row r="166" spans="1:7" ht="15.75" customHeight="1" x14ac:dyDescent="0.2">
      <c r="A166" s="1" t="s">
        <v>322</v>
      </c>
      <c r="B166" s="1" t="s">
        <v>322</v>
      </c>
      <c r="C166" s="1" t="s">
        <v>20</v>
      </c>
      <c r="D166" s="1" t="str">
        <f t="shared" si="0"/>
        <v>ที่ว่าการอำเภอวัดสิงห์ ชัยนาท</v>
      </c>
      <c r="E166" s="1" t="s">
        <v>3133</v>
      </c>
      <c r="F166" s="1" t="str" cm="1">
        <f t="array" ref="F166:G166">_xlfn.TEXTSPLIT(E166, ", ")</f>
        <v>15.255265096570072</v>
      </c>
      <c r="G166" t="str">
        <v>100.03802771669226</v>
      </c>
    </row>
    <row r="167" spans="1:7" ht="15.75" customHeight="1" x14ac:dyDescent="0.2">
      <c r="A167" s="1" t="s">
        <v>323</v>
      </c>
      <c r="B167" s="1" t="s">
        <v>323</v>
      </c>
      <c r="C167" s="1" t="s">
        <v>20</v>
      </c>
      <c r="D167" s="1" t="str">
        <f t="shared" si="0"/>
        <v>ที่ว่าการอำเภอสรรพยา ชัยนาท</v>
      </c>
      <c r="E167" s="1" t="s">
        <v>3134</v>
      </c>
      <c r="F167" s="1" t="str" cm="1">
        <f t="array" ref="F167:G167">_xlfn.TEXTSPLIT(E167, ", ")</f>
        <v>15.137619461100124</v>
      </c>
      <c r="G167" t="str">
        <v>100.24287642162429</v>
      </c>
    </row>
    <row r="168" spans="1:7" ht="15.75" customHeight="1" x14ac:dyDescent="0.2">
      <c r="A168" s="1" t="s">
        <v>324</v>
      </c>
      <c r="B168" s="1" t="s">
        <v>324</v>
      </c>
      <c r="C168" s="1" t="s">
        <v>22</v>
      </c>
      <c r="D168" s="1" t="str">
        <f t="shared" si="0"/>
        <v>ที่ว่าการอำเภอเมืองชัยภูมิ ชัยภูมิ</v>
      </c>
      <c r="E168" s="1" t="s">
        <v>3135</v>
      </c>
      <c r="F168" s="1" t="str" cm="1">
        <f t="array" ref="F168:G168">_xlfn.TEXTSPLIT(E168, ", ")</f>
        <v>15.809781485736533</v>
      </c>
      <c r="G168" t="str">
        <v>102.02033377050536</v>
      </c>
    </row>
    <row r="169" spans="1:7" ht="15.75" customHeight="1" x14ac:dyDescent="0.2">
      <c r="A169" s="1" t="s">
        <v>325</v>
      </c>
      <c r="B169" s="1" t="s">
        <v>325</v>
      </c>
      <c r="C169" s="1" t="s">
        <v>22</v>
      </c>
      <c r="D169" s="1" t="str">
        <f t="shared" si="0"/>
        <v>ที่ว่าการอำเภอบ้านเขว้า ชัยภูมิ</v>
      </c>
      <c r="E169" s="1" t="s">
        <v>3136</v>
      </c>
      <c r="F169" s="1" t="str" cm="1">
        <f t="array" ref="F169:G169">_xlfn.TEXTSPLIT(E169, ", ")</f>
        <v>15.778334283794903</v>
      </c>
      <c r="G169" t="str">
        <v>101.90702222170779</v>
      </c>
    </row>
    <row r="170" spans="1:7" ht="15.75" customHeight="1" x14ac:dyDescent="0.2">
      <c r="A170" s="1" t="s">
        <v>326</v>
      </c>
      <c r="B170" s="1" t="s">
        <v>326</v>
      </c>
      <c r="C170" s="1" t="s">
        <v>22</v>
      </c>
      <c r="D170" s="1" t="str">
        <f t="shared" si="0"/>
        <v>ที่ว่าการอำเภอคอนสวรรค์ ชัยภูมิ</v>
      </c>
      <c r="E170" s="1" t="s">
        <v>3137</v>
      </c>
      <c r="F170" s="1" t="str" cm="1">
        <f t="array" ref="F170:G170">_xlfn.TEXTSPLIT(E170, ", ")</f>
        <v>15.931555834516104</v>
      </c>
      <c r="G170" t="str">
        <v>102.28118371823965</v>
      </c>
    </row>
    <row r="171" spans="1:7" ht="15.75" customHeight="1" x14ac:dyDescent="0.2">
      <c r="A171" s="1" t="s">
        <v>327</v>
      </c>
      <c r="B171" s="1" t="s">
        <v>327</v>
      </c>
      <c r="C171" s="1" t="s">
        <v>22</v>
      </c>
      <c r="D171" s="1" t="str">
        <f t="shared" si="0"/>
        <v>ที่ว่าการอำเภอเกษตรสมบูรณ์ ชัยภูมิ</v>
      </c>
      <c r="E171" s="1" t="s">
        <v>3138</v>
      </c>
      <c r="F171" s="1" t="str" cm="1">
        <f t="array" ref="F171:G171">_xlfn.TEXTSPLIT(E171, ", ")</f>
        <v>16.28032577618898</v>
      </c>
      <c r="G171" t="str">
        <v>101.9539288749888</v>
      </c>
    </row>
    <row r="172" spans="1:7" ht="15.75" customHeight="1" x14ac:dyDescent="0.2">
      <c r="A172" s="1" t="s">
        <v>328</v>
      </c>
      <c r="B172" s="1" t="s">
        <v>328</v>
      </c>
      <c r="C172" s="1" t="s">
        <v>22</v>
      </c>
      <c r="D172" s="1" t="str">
        <f t="shared" si="0"/>
        <v>ที่ว่าการอำเภอหนองบัวแดง ชัยภูมิ</v>
      </c>
      <c r="E172" s="1" t="s">
        <v>3139</v>
      </c>
      <c r="F172" s="1" t="str" cm="1">
        <f t="array" ref="F172:G172">_xlfn.TEXTSPLIT(E172, ", ")</f>
        <v>16.081613966033075</v>
      </c>
      <c r="G172" t="str">
        <v>101.80247674534563</v>
      </c>
    </row>
    <row r="173" spans="1:7" ht="15.75" customHeight="1" x14ac:dyDescent="0.2">
      <c r="A173" s="1" t="s">
        <v>329</v>
      </c>
      <c r="B173" s="1" t="s">
        <v>329</v>
      </c>
      <c r="C173" s="1" t="s">
        <v>22</v>
      </c>
      <c r="D173" s="1" t="str">
        <f t="shared" si="0"/>
        <v>ที่ว่าการอำเภอจัตุรัส ชัยภูมิ</v>
      </c>
      <c r="E173" s="1" t="s">
        <v>3140</v>
      </c>
      <c r="F173" s="1" t="str" cm="1">
        <f t="array" ref="F173:G173">_xlfn.TEXTSPLIT(E173, ", ")</f>
        <v>15.565579475600195</v>
      </c>
      <c r="G173" t="str">
        <v>101.84535767491671</v>
      </c>
    </row>
    <row r="174" spans="1:7" ht="15.75" customHeight="1" x14ac:dyDescent="0.2">
      <c r="A174" s="1" t="s">
        <v>330</v>
      </c>
      <c r="B174" s="1" t="s">
        <v>330</v>
      </c>
      <c r="C174" s="1" t="s">
        <v>22</v>
      </c>
      <c r="D174" s="1" t="str">
        <f t="shared" si="0"/>
        <v>ที่ว่าการอำเภอบำเหน็จณรงค์ ชัยภูมิ</v>
      </c>
      <c r="E174" s="1" t="s">
        <v>3141</v>
      </c>
      <c r="F174" s="1" t="str" cm="1">
        <f t="array" ref="F174:G174">_xlfn.TEXTSPLIT(E174, ", ")</f>
        <v>15.500152458978487</v>
      </c>
      <c r="G174" t="str">
        <v>101.68631497804733</v>
      </c>
    </row>
    <row r="175" spans="1:7" ht="15.75" customHeight="1" x14ac:dyDescent="0.2">
      <c r="A175" s="1" t="s">
        <v>331</v>
      </c>
      <c r="B175" s="1" t="s">
        <v>331</v>
      </c>
      <c r="C175" s="1" t="s">
        <v>22</v>
      </c>
      <c r="D175" s="1" t="str">
        <f t="shared" si="0"/>
        <v>ที่ว่าการอำเภอหนองบัวระเหว ชัยภูมิ</v>
      </c>
      <c r="E175" s="1" t="s">
        <v>3142</v>
      </c>
      <c r="F175" s="1" t="str" cm="1">
        <f t="array" ref="F175:G175">_xlfn.TEXTSPLIT(E175, ", ")</f>
        <v>15.748656363036124</v>
      </c>
      <c r="G175" t="str">
        <v>101.75927734904135</v>
      </c>
    </row>
    <row r="176" spans="1:7" ht="15.75" customHeight="1" x14ac:dyDescent="0.2">
      <c r="A176" s="1" t="s">
        <v>332</v>
      </c>
      <c r="B176" s="1" t="s">
        <v>332</v>
      </c>
      <c r="C176" s="1" t="s">
        <v>22</v>
      </c>
      <c r="D176" s="1" t="str">
        <f t="shared" si="0"/>
        <v>ที่ว่าการอำเภอเทพสถิต ชัยภูมิ</v>
      </c>
      <c r="E176" s="1" t="s">
        <v>3143</v>
      </c>
      <c r="F176" s="1" t="str" cm="1">
        <f t="array" ref="F176:G176">_xlfn.TEXTSPLIT(E176, ", ")</f>
        <v>15.392981627997282</v>
      </c>
      <c r="G176" t="str">
        <v>101.45110670671998</v>
      </c>
    </row>
    <row r="177" spans="1:7" ht="15.75" customHeight="1" x14ac:dyDescent="0.2">
      <c r="A177" s="1" t="s">
        <v>333</v>
      </c>
      <c r="B177" s="1" t="s">
        <v>333</v>
      </c>
      <c r="C177" s="1" t="s">
        <v>22</v>
      </c>
      <c r="D177" s="1" t="str">
        <f t="shared" si="0"/>
        <v>ที่ว่าการอำเภอภูเขียว ชัยภูมิ</v>
      </c>
      <c r="E177" s="1" t="s">
        <v>3144</v>
      </c>
      <c r="F177" s="1" t="str" cm="1">
        <f t="array" ref="F177:G177">_xlfn.TEXTSPLIT(E177, ", ")</f>
        <v>16.377153931610064</v>
      </c>
      <c r="G177" t="str">
        <v>102.12867721901824</v>
      </c>
    </row>
    <row r="178" spans="1:7" ht="15.75" customHeight="1" x14ac:dyDescent="0.2">
      <c r="A178" s="1" t="s">
        <v>334</v>
      </c>
      <c r="B178" s="1" t="s">
        <v>334</v>
      </c>
      <c r="C178" s="1" t="s">
        <v>22</v>
      </c>
      <c r="D178" s="1" t="str">
        <f t="shared" si="0"/>
        <v>ที่ว่าการอำเภอบ้านแท่น ชัยภูมิ</v>
      </c>
      <c r="E178" s="1" t="s">
        <v>3145</v>
      </c>
      <c r="F178" s="1" t="str" cm="1">
        <f t="array" ref="F178:G178">_xlfn.TEXTSPLIT(E178, ", ")</f>
        <v>16.405160589678573</v>
      </c>
      <c r="G178" t="str">
        <v>102.34207585458132</v>
      </c>
    </row>
    <row r="179" spans="1:7" ht="15.75" customHeight="1" x14ac:dyDescent="0.2">
      <c r="A179" s="1" t="s">
        <v>335</v>
      </c>
      <c r="B179" s="1" t="s">
        <v>335</v>
      </c>
      <c r="C179" s="1" t="s">
        <v>22</v>
      </c>
      <c r="D179" s="1" t="str">
        <f t="shared" si="0"/>
        <v>ที่ว่าการอำเภอภักดีชุมพล ชัยภูมิ</v>
      </c>
      <c r="E179" s="1" t="s">
        <v>3146</v>
      </c>
      <c r="F179" s="1" t="str" cm="1">
        <f t="array" ref="F179:G179">_xlfn.TEXTSPLIT(E179, ", ")</f>
        <v>15.904564344320002</v>
      </c>
      <c r="G179" t="str">
        <v>101.42148730056888</v>
      </c>
    </row>
    <row r="180" spans="1:7" ht="15.75" customHeight="1" x14ac:dyDescent="0.2">
      <c r="A180" s="1" t="s">
        <v>336</v>
      </c>
      <c r="B180" s="1" t="s">
        <v>336</v>
      </c>
      <c r="C180" s="1" t="s">
        <v>22</v>
      </c>
      <c r="D180" s="1" t="str">
        <f t="shared" si="0"/>
        <v>ที่ว่าการอำเภอแก้งคร้อ ชัยภูมิ</v>
      </c>
      <c r="E180" s="1" t="s">
        <v>3147</v>
      </c>
      <c r="F180" s="1" t="str" cm="1">
        <f t="array" ref="F180:G180">_xlfn.TEXTSPLIT(E180, ", ")</f>
        <v>16.108462946192542</v>
      </c>
      <c r="G180" t="str">
        <v>102.25806906439708</v>
      </c>
    </row>
    <row r="181" spans="1:7" ht="15.75" customHeight="1" x14ac:dyDescent="0.2">
      <c r="A181" s="1" t="s">
        <v>337</v>
      </c>
      <c r="B181" s="1" t="s">
        <v>337</v>
      </c>
      <c r="C181" s="1" t="s">
        <v>22</v>
      </c>
      <c r="D181" s="1" t="str">
        <f t="shared" si="0"/>
        <v>ที่ว่าการอำเภอคอนสาร ชัยภูมิ</v>
      </c>
      <c r="E181" s="1" t="s">
        <v>3148</v>
      </c>
      <c r="F181" s="1" t="str" cm="1">
        <f t="array" ref="F181:G181">_xlfn.TEXTSPLIT(E181, ", ")</f>
        <v>16.613829550390115</v>
      </c>
      <c r="G181" t="str">
        <v>101.91972859577797</v>
      </c>
    </row>
    <row r="182" spans="1:7" ht="15.75" customHeight="1" x14ac:dyDescent="0.2">
      <c r="A182" s="1" t="s">
        <v>338</v>
      </c>
      <c r="B182" s="1" t="s">
        <v>338</v>
      </c>
      <c r="C182" s="1" t="s">
        <v>22</v>
      </c>
      <c r="D182" s="1" t="str">
        <f t="shared" si="0"/>
        <v>ที่ว่าการอำเภอเนินสง่า ชัยภูมิ</v>
      </c>
      <c r="E182" s="1" t="s">
        <v>3149</v>
      </c>
      <c r="F182" s="1" t="str" cm="1">
        <f t="array" ref="F182:G182">_xlfn.TEXTSPLIT(E182, ", ")</f>
        <v>15.564056941046013</v>
      </c>
      <c r="G182" t="str">
        <v>102.00183410922186</v>
      </c>
    </row>
    <row r="183" spans="1:7" ht="15.75" customHeight="1" x14ac:dyDescent="0.2">
      <c r="A183" s="1" t="s">
        <v>339</v>
      </c>
      <c r="B183" s="1" t="s">
        <v>339</v>
      </c>
      <c r="C183" s="1" t="s">
        <v>22</v>
      </c>
      <c r="D183" s="1" t="str">
        <f t="shared" si="0"/>
        <v>ที่ว่าการอำเภอซับใหญ่ ชัยภูมิ</v>
      </c>
      <c r="E183" s="1" t="s">
        <v>3150</v>
      </c>
      <c r="F183" s="1" t="str" cm="1">
        <f t="array" ref="F183:G183">_xlfn.TEXTSPLIT(E183, ", ")</f>
        <v>15.64192889723741</v>
      </c>
      <c r="G183" t="str">
        <v>101.62955192880756</v>
      </c>
    </row>
    <row r="184" spans="1:7" ht="15.75" customHeight="1" x14ac:dyDescent="0.2">
      <c r="A184" s="1" t="s">
        <v>340</v>
      </c>
      <c r="B184" s="1" t="s">
        <v>340</v>
      </c>
      <c r="C184" s="1" t="s">
        <v>24</v>
      </c>
      <c r="D184" s="1" t="str">
        <f t="shared" si="0"/>
        <v>ที่ว่าการอำเภอเมืองชุมพร ชุมพร</v>
      </c>
      <c r="E184" s="1" t="s">
        <v>3151</v>
      </c>
      <c r="F184" s="1" t="str" cm="1">
        <f t="array" ref="F184:G184">_xlfn.TEXTSPLIT(E184, ", ")</f>
        <v>10.49278495852351</v>
      </c>
      <c r="G184" t="str">
        <v>99.1791514535479</v>
      </c>
    </row>
    <row r="185" spans="1:7" ht="15.75" customHeight="1" x14ac:dyDescent="0.2">
      <c r="A185" s="1" t="s">
        <v>341</v>
      </c>
      <c r="B185" s="1" t="s">
        <v>341</v>
      </c>
      <c r="C185" s="1" t="s">
        <v>24</v>
      </c>
      <c r="D185" s="1" t="str">
        <f t="shared" si="0"/>
        <v>ที่ว่าการอำเภอท่าแซะ ชุมพร</v>
      </c>
      <c r="E185" s="1" t="s">
        <v>3152</v>
      </c>
      <c r="F185" s="1" t="str" cm="1">
        <f t="array" ref="F185:G185">_xlfn.TEXTSPLIT(E185, ", ")</f>
        <v>10.664579833437434</v>
      </c>
      <c r="G185" t="str">
        <v>99.17275758530238</v>
      </c>
    </row>
    <row r="186" spans="1:7" ht="15.75" customHeight="1" x14ac:dyDescent="0.2">
      <c r="A186" s="1" t="s">
        <v>342</v>
      </c>
      <c r="B186" s="1" t="s">
        <v>342</v>
      </c>
      <c r="C186" s="1" t="s">
        <v>24</v>
      </c>
      <c r="D186" s="1" t="str">
        <f t="shared" si="0"/>
        <v>ที่ว่าการอำเภอปะทิว ชุมพร</v>
      </c>
      <c r="E186" s="1" t="s">
        <v>3153</v>
      </c>
      <c r="F186" s="1" t="str" cm="1">
        <f t="array" ref="F186:G186">_xlfn.TEXTSPLIT(E186, ", ")</f>
        <v>10.709364824987972</v>
      </c>
      <c r="G186" t="str">
        <v>99.31867741426404</v>
      </c>
    </row>
    <row r="187" spans="1:7" ht="15.75" customHeight="1" x14ac:dyDescent="0.2">
      <c r="A187" s="1" t="s">
        <v>343</v>
      </c>
      <c r="B187" s="1" t="s">
        <v>343</v>
      </c>
      <c r="C187" s="1" t="s">
        <v>24</v>
      </c>
      <c r="D187" s="1" t="str">
        <f t="shared" si="0"/>
        <v>ที่ว่าการอำเภอหลังสวน ชุมพร</v>
      </c>
      <c r="E187" s="1" t="s">
        <v>3154</v>
      </c>
      <c r="F187" s="1" t="str" cm="1">
        <f t="array" ref="F187:G187">_xlfn.TEXTSPLIT(E187, ", ")</f>
        <v>9.945492991040487</v>
      </c>
      <c r="G187" t="str">
        <v>99.07862651437848</v>
      </c>
    </row>
    <row r="188" spans="1:7" ht="15.75" customHeight="1" x14ac:dyDescent="0.2">
      <c r="A188" s="1" t="s">
        <v>344</v>
      </c>
      <c r="B188" s="1" t="s">
        <v>344</v>
      </c>
      <c r="C188" s="1" t="s">
        <v>24</v>
      </c>
      <c r="D188" s="1" t="str">
        <f t="shared" si="0"/>
        <v>ที่ว่าการอำเภอละแม ชุมพร</v>
      </c>
      <c r="E188" s="1" t="s">
        <v>3155</v>
      </c>
      <c r="F188" s="1" t="str" cm="1">
        <f t="array" ref="F188:G188">_xlfn.TEXTSPLIT(E188, ", ")</f>
        <v>9.767947192720776</v>
      </c>
      <c r="G188" t="str">
        <v>99.09218259020514</v>
      </c>
    </row>
    <row r="189" spans="1:7" ht="15.75" customHeight="1" x14ac:dyDescent="0.2">
      <c r="A189" s="1" t="s">
        <v>345</v>
      </c>
      <c r="B189" s="1" t="s">
        <v>345</v>
      </c>
      <c r="C189" s="1" t="s">
        <v>24</v>
      </c>
      <c r="D189" s="1" t="str">
        <f t="shared" si="0"/>
        <v>ที่ว่าการอำเภอพะโต๊ะ ชุมพร</v>
      </c>
      <c r="E189" s="1" t="s">
        <v>3156</v>
      </c>
      <c r="F189" s="1" t="str" cm="1">
        <f t="array" ref="F189:G189">_xlfn.TEXTSPLIT(E189, ", ")</f>
        <v>9.790839295976426</v>
      </c>
      <c r="G189" t="str">
        <v>98.77698127788618</v>
      </c>
    </row>
    <row r="190" spans="1:7" ht="15.75" customHeight="1" x14ac:dyDescent="0.2">
      <c r="A190" s="1" t="s">
        <v>346</v>
      </c>
      <c r="B190" s="1" t="s">
        <v>346</v>
      </c>
      <c r="C190" s="1" t="s">
        <v>24</v>
      </c>
      <c r="D190" s="1" t="str">
        <f t="shared" si="0"/>
        <v>ที่ว่าการอำเภอสวี ชุมพร</v>
      </c>
      <c r="E190" s="1" t="s">
        <v>3157</v>
      </c>
      <c r="F190" s="1" t="str" cm="1">
        <f t="array" ref="F190:G190">_xlfn.TEXTSPLIT(E190, ", ")</f>
        <v>10.253025578743973</v>
      </c>
      <c r="G190" t="str">
        <v>99.09440123555734</v>
      </c>
    </row>
    <row r="191" spans="1:7" ht="15.75" customHeight="1" x14ac:dyDescent="0.2">
      <c r="A191" s="1" t="s">
        <v>347</v>
      </c>
      <c r="B191" s="1" t="s">
        <v>347</v>
      </c>
      <c r="C191" s="1" t="s">
        <v>24</v>
      </c>
      <c r="D191" s="1" t="str">
        <f t="shared" si="0"/>
        <v>ที่ว่าการอำเภอทุ่งตะโก ชุมพร</v>
      </c>
      <c r="E191" s="1" t="s">
        <v>3158</v>
      </c>
      <c r="F191" s="1" t="str" cm="1">
        <f t="array" ref="F191:G191">_xlfn.TEXTSPLIT(E191, ", ")</f>
        <v>10.110545375300745</v>
      </c>
      <c r="G191" t="str">
        <v>99.0825397420601</v>
      </c>
    </row>
    <row r="192" spans="1:7" ht="15.75" customHeight="1" x14ac:dyDescent="0.2">
      <c r="A192" s="1" t="s">
        <v>348</v>
      </c>
      <c r="B192" s="1" t="s">
        <v>348</v>
      </c>
      <c r="C192" s="1" t="s">
        <v>26</v>
      </c>
      <c r="D192" s="1" t="str">
        <f t="shared" si="0"/>
        <v>ที่ว่าการอำเภอเมืองเชียงราย เชียงราย</v>
      </c>
      <c r="E192" s="1" t="s">
        <v>3159</v>
      </c>
      <c r="F192" s="1" t="str" cm="1">
        <f t="array" ref="F192:G192">_xlfn.TEXTSPLIT(E192, ", ")</f>
        <v>19.928877915878015</v>
      </c>
      <c r="G192" t="str">
        <v>99.86442720672781</v>
      </c>
    </row>
    <row r="193" spans="1:7" ht="15.75" customHeight="1" x14ac:dyDescent="0.2">
      <c r="A193" s="1" t="s">
        <v>349</v>
      </c>
      <c r="B193" s="1" t="s">
        <v>349</v>
      </c>
      <c r="C193" s="1" t="s">
        <v>26</v>
      </c>
      <c r="D193" s="1" t="str">
        <f t="shared" si="0"/>
        <v>ที่ว่าการอำเภอเวียงชัย เชียงราย</v>
      </c>
      <c r="E193" s="1" t="s">
        <v>3160</v>
      </c>
      <c r="F193" s="1" t="str" cm="1">
        <f t="array" ref="F193:G193">_xlfn.TEXTSPLIT(E193, ", ")</f>
        <v>19.88335202818794</v>
      </c>
      <c r="G193" t="str">
        <v>99.93288996540733</v>
      </c>
    </row>
    <row r="194" spans="1:7" ht="15.75" customHeight="1" x14ac:dyDescent="0.2">
      <c r="A194" s="1" t="s">
        <v>350</v>
      </c>
      <c r="B194" s="1" t="s">
        <v>350</v>
      </c>
      <c r="C194" s="1" t="s">
        <v>26</v>
      </c>
      <c r="D194" s="1" t="str">
        <f t="shared" si="0"/>
        <v>ที่ว่าการอำเภอเชียงของ เชียงราย</v>
      </c>
      <c r="E194" s="1" t="s">
        <v>3161</v>
      </c>
      <c r="F194" s="1" t="str" cm="1">
        <f t="array" ref="F194:G194">_xlfn.TEXTSPLIT(E194, ", ")</f>
        <v>20.260989184177557</v>
      </c>
      <c r="G194" t="str">
        <v>100.4060912842285</v>
      </c>
    </row>
    <row r="195" spans="1:7" ht="15.75" customHeight="1" x14ac:dyDescent="0.2">
      <c r="A195" s="1" t="s">
        <v>351</v>
      </c>
      <c r="B195" s="1" t="s">
        <v>351</v>
      </c>
      <c r="C195" s="1" t="s">
        <v>26</v>
      </c>
      <c r="D195" s="1" t="str">
        <f t="shared" si="0"/>
        <v>ที่ว่าการอำเภอเทิง เชียงราย</v>
      </c>
      <c r="E195" s="1" t="s">
        <v>3162</v>
      </c>
      <c r="F195" s="1" t="str" cm="1">
        <f t="array" ref="F195:G195">_xlfn.TEXTSPLIT(E195, ", ")</f>
        <v>19.685431449083147</v>
      </c>
      <c r="G195" t="str">
        <v>100.19367620671237</v>
      </c>
    </row>
    <row r="196" spans="1:7" ht="15.75" customHeight="1" x14ac:dyDescent="0.2">
      <c r="A196" s="1" t="s">
        <v>352</v>
      </c>
      <c r="B196" s="1" t="s">
        <v>352</v>
      </c>
      <c r="C196" s="1" t="s">
        <v>26</v>
      </c>
      <c r="D196" s="1" t="str">
        <f t="shared" si="0"/>
        <v>ที่ว่าการอำเภอพาน เชียงราย</v>
      </c>
      <c r="E196" s="1" t="s">
        <v>3163</v>
      </c>
      <c r="F196" s="1" t="str" cm="1">
        <f t="array" ref="F196:G196">_xlfn.TEXTSPLIT(E196, ", ")</f>
        <v>19.55388342175084</v>
      </c>
      <c r="G196" t="str">
        <v>99.74041952021147</v>
      </c>
    </row>
    <row r="197" spans="1:7" ht="15.75" customHeight="1" x14ac:dyDescent="0.2">
      <c r="A197" s="1" t="s">
        <v>353</v>
      </c>
      <c r="B197" s="1" t="s">
        <v>353</v>
      </c>
      <c r="C197" s="1" t="s">
        <v>26</v>
      </c>
      <c r="D197" s="1" t="str">
        <f t="shared" si="0"/>
        <v>ที่ว่าการอำเภอป่าแดด เชียงราย</v>
      </c>
      <c r="E197" s="1" t="s">
        <v>3164</v>
      </c>
      <c r="F197" s="1" t="str" cm="1">
        <f t="array" ref="F197:G197">_xlfn.TEXTSPLIT(E197, ", ")</f>
        <v>19.50411610318775</v>
      </c>
      <c r="G197" t="str">
        <v>99.99212081808497</v>
      </c>
    </row>
    <row r="198" spans="1:7" ht="15.75" customHeight="1" x14ac:dyDescent="0.2">
      <c r="A198" s="1" t="s">
        <v>354</v>
      </c>
      <c r="B198" s="1" t="s">
        <v>354</v>
      </c>
      <c r="C198" s="1" t="s">
        <v>26</v>
      </c>
      <c r="D198" s="1" t="str">
        <f t="shared" si="0"/>
        <v>ที่ว่าการอำเภอแม่จัน เชียงราย</v>
      </c>
      <c r="E198" s="1" t="s">
        <v>3165</v>
      </c>
      <c r="F198" s="1" t="str" cm="1">
        <f t="array" ref="F198:G198">_xlfn.TEXTSPLIT(E198, ", ")</f>
        <v>20.146308612150637</v>
      </c>
      <c r="G198" t="str">
        <v>99.85253584216245</v>
      </c>
    </row>
    <row r="199" spans="1:7" ht="15.75" customHeight="1" x14ac:dyDescent="0.2">
      <c r="A199" s="1" t="s">
        <v>355</v>
      </c>
      <c r="B199" s="1" t="s">
        <v>355</v>
      </c>
      <c r="C199" s="1" t="s">
        <v>26</v>
      </c>
      <c r="D199" s="1" t="str">
        <f t="shared" si="0"/>
        <v>ที่ว่าการอำเภอเชียงแสน เชียงราย</v>
      </c>
      <c r="E199" s="1" t="s">
        <v>3166</v>
      </c>
      <c r="F199" s="1" t="str" cm="1">
        <f t="array" ref="F199:G199">_xlfn.TEXTSPLIT(E199, ", ")</f>
        <v>20.274858730728187</v>
      </c>
      <c r="G199" t="str">
        <v>100.08778524729105</v>
      </c>
    </row>
    <row r="200" spans="1:7" ht="15.75" customHeight="1" x14ac:dyDescent="0.2">
      <c r="A200" s="1" t="s">
        <v>356</v>
      </c>
      <c r="B200" s="1" t="s">
        <v>356</v>
      </c>
      <c r="C200" s="1" t="s">
        <v>26</v>
      </c>
      <c r="D200" s="1" t="str">
        <f t="shared" si="0"/>
        <v>ที่ว่าการอำเภอแม่สาย เชียงราย</v>
      </c>
      <c r="E200" s="1" t="s">
        <v>3167</v>
      </c>
      <c r="F200" s="1" t="str" cm="1">
        <f t="array" ref="F200:G200">_xlfn.TEXTSPLIT(E200, ", ")</f>
        <v>20.428128463201652</v>
      </c>
      <c r="G200" t="str">
        <v>99.88318434198627</v>
      </c>
    </row>
    <row r="201" spans="1:7" ht="15.75" customHeight="1" x14ac:dyDescent="0.2">
      <c r="A201" s="1" t="s">
        <v>357</v>
      </c>
      <c r="B201" s="1" t="s">
        <v>357</v>
      </c>
      <c r="C201" s="1" t="s">
        <v>26</v>
      </c>
      <c r="D201" s="1" t="str">
        <f t="shared" si="0"/>
        <v>ที่ว่าการอำเภอแม่สรวย เชียงราย</v>
      </c>
      <c r="E201" s="1" t="s">
        <v>3168</v>
      </c>
      <c r="F201" s="1" t="str" cm="1">
        <f t="array" ref="F201:G201">_xlfn.TEXTSPLIT(E201, ", ")</f>
        <v>19.65649836268194</v>
      </c>
      <c r="G201" t="str">
        <v>99.5423820760323</v>
      </c>
    </row>
    <row r="202" spans="1:7" ht="15.75" customHeight="1" x14ac:dyDescent="0.2">
      <c r="A202" s="1" t="s">
        <v>358</v>
      </c>
      <c r="B202" s="1" t="s">
        <v>358</v>
      </c>
      <c r="C202" s="1" t="s">
        <v>26</v>
      </c>
      <c r="D202" s="1" t="str">
        <f t="shared" si="0"/>
        <v>ที่ว่าการอำเภอเวียงป่าเป้า เชียงราย</v>
      </c>
      <c r="E202" s="1" t="s">
        <v>3169</v>
      </c>
      <c r="F202" s="1" t="str" cm="1">
        <f t="array" ref="F202:G202">_xlfn.TEXTSPLIT(E202, ", ")</f>
        <v>19.34763860653743</v>
      </c>
      <c r="G202" t="str">
        <v>99.50770232679372</v>
      </c>
    </row>
    <row r="203" spans="1:7" ht="15.75" customHeight="1" x14ac:dyDescent="0.2">
      <c r="A203" s="1" t="s">
        <v>359</v>
      </c>
      <c r="B203" s="1" t="s">
        <v>359</v>
      </c>
      <c r="C203" s="1" t="s">
        <v>26</v>
      </c>
      <c r="D203" s="1" t="str">
        <f t="shared" si="0"/>
        <v>ที่ว่าการอำเภอพญาเม็งราย เชียงราย</v>
      </c>
      <c r="E203" s="1" t="s">
        <v>3170</v>
      </c>
      <c r="F203" s="1" t="str" cm="1">
        <f t="array" ref="F203:G203">_xlfn.TEXTSPLIT(E203, ", ")</f>
        <v>19.849130946368557</v>
      </c>
      <c r="G203" t="str">
        <v>100.15353724079425</v>
      </c>
    </row>
    <row r="204" spans="1:7" ht="15.75" customHeight="1" x14ac:dyDescent="0.2">
      <c r="A204" s="1" t="s">
        <v>360</v>
      </c>
      <c r="B204" s="1" t="s">
        <v>360</v>
      </c>
      <c r="C204" s="1" t="s">
        <v>26</v>
      </c>
      <c r="D204" s="1" t="str">
        <f t="shared" si="0"/>
        <v>ที่ว่าการอำเภอเวียงแก่น เชียงราย</v>
      </c>
      <c r="E204" s="1" t="s">
        <v>3171</v>
      </c>
      <c r="F204" s="1" t="str" cm="1">
        <f t="array" ref="F204:G204">_xlfn.TEXTSPLIT(E204, ", ")</f>
        <v>20.112263535876888</v>
      </c>
      <c r="G204" t="str">
        <v>100.51350615149562</v>
      </c>
    </row>
    <row r="205" spans="1:7" ht="15.75" customHeight="1" x14ac:dyDescent="0.2">
      <c r="A205" s="1" t="s">
        <v>361</v>
      </c>
      <c r="B205" s="1" t="s">
        <v>361</v>
      </c>
      <c r="C205" s="1" t="s">
        <v>26</v>
      </c>
      <c r="D205" s="1" t="str">
        <f t="shared" si="0"/>
        <v>ที่ว่าการอำเภอขุนตาล เชียงราย</v>
      </c>
      <c r="E205" s="1" t="s">
        <v>3172</v>
      </c>
      <c r="F205" s="1" t="str" cm="1">
        <f t="array" ref="F205:G205">_xlfn.TEXTSPLIT(E205, ", ")</f>
        <v>19.833640372292113</v>
      </c>
      <c r="G205" t="str">
        <v>100.25870048792169</v>
      </c>
    </row>
    <row r="206" spans="1:7" ht="15.75" customHeight="1" x14ac:dyDescent="0.2">
      <c r="A206" s="1" t="s">
        <v>362</v>
      </c>
      <c r="B206" s="1" t="s">
        <v>362</v>
      </c>
      <c r="C206" s="1" t="s">
        <v>26</v>
      </c>
      <c r="D206" s="1" t="str">
        <f t="shared" si="0"/>
        <v>ที่ว่าการอำเภอแม่ฟ้าหลวง เชียงราย</v>
      </c>
      <c r="E206" s="1" t="s">
        <v>3173</v>
      </c>
      <c r="F206" s="1" t="str" cm="1">
        <f t="array" ref="F206:G206">_xlfn.TEXTSPLIT(E206, ", ")</f>
        <v>20.266901132295565</v>
      </c>
      <c r="G206" t="str">
        <v>99.80111893982065</v>
      </c>
    </row>
    <row r="207" spans="1:7" ht="15.75" customHeight="1" x14ac:dyDescent="0.2">
      <c r="A207" s="1" t="s">
        <v>363</v>
      </c>
      <c r="B207" s="1" t="s">
        <v>363</v>
      </c>
      <c r="C207" s="1" t="s">
        <v>26</v>
      </c>
      <c r="D207" s="1" t="str">
        <f t="shared" si="0"/>
        <v>ที่ว่าการอำเภอดอยหลวง เชียงราย</v>
      </c>
      <c r="E207" s="1" t="s">
        <v>3174</v>
      </c>
      <c r="F207" s="1" t="str" cm="1">
        <f t="array" ref="F207:G207">_xlfn.TEXTSPLIT(E207, ", ")</f>
        <v>20.118402963408027</v>
      </c>
      <c r="G207" t="str">
        <v>100.09920051397727</v>
      </c>
    </row>
    <row r="208" spans="1:7" ht="15.75" customHeight="1" x14ac:dyDescent="0.2">
      <c r="A208" s="1" t="s">
        <v>364</v>
      </c>
      <c r="B208" s="1" t="s">
        <v>364</v>
      </c>
      <c r="C208" s="1" t="s">
        <v>26</v>
      </c>
      <c r="D208" s="1" t="str">
        <f t="shared" si="0"/>
        <v>ที่ว่าการอำเภอแม่ลาว เชียงราย</v>
      </c>
      <c r="E208" s="1" t="s">
        <v>3175</v>
      </c>
      <c r="F208" s="1" t="str" cm="1">
        <f t="array" ref="F208:G208">_xlfn.TEXTSPLIT(E208, ", ")</f>
        <v>19.790045626090436</v>
      </c>
      <c r="G208" t="str">
        <v>99.69957960563622</v>
      </c>
    </row>
    <row r="209" spans="1:7" ht="15.75" customHeight="1" x14ac:dyDescent="0.2">
      <c r="A209" s="1" t="s">
        <v>365</v>
      </c>
      <c r="B209" s="1" t="s">
        <v>365</v>
      </c>
      <c r="C209" s="1" t="s">
        <v>26</v>
      </c>
      <c r="D209" s="1" t="str">
        <f t="shared" si="0"/>
        <v>ที่ว่าการอำเภอเวียงเชียงรุ้ง เชียงราย</v>
      </c>
      <c r="E209" s="1" t="s">
        <v>3176</v>
      </c>
      <c r="F209" s="1" t="str" cm="1">
        <f t="array" ref="F209:G209">_xlfn.TEXTSPLIT(E209, ", ")</f>
        <v>20.012794066244027</v>
      </c>
      <c r="G209" t="str">
        <v>100.05668916743959</v>
      </c>
    </row>
    <row r="210" spans="1:7" ht="15.75" customHeight="1" x14ac:dyDescent="0.2">
      <c r="A210" s="1" t="s">
        <v>366</v>
      </c>
      <c r="B210" s="1" t="s">
        <v>366</v>
      </c>
      <c r="C210" s="1" t="s">
        <v>28</v>
      </c>
      <c r="D210" s="1" t="str">
        <f t="shared" si="0"/>
        <v>ที่ว่าการอำเภอแม่อาย เชียงใหม่</v>
      </c>
      <c r="E210" s="1" t="s">
        <v>3177</v>
      </c>
      <c r="F210" s="1" t="str" cm="1">
        <f t="array" ref="F210:G210">_xlfn.TEXTSPLIT(E210, ", ")</f>
        <v>20.031090240362236</v>
      </c>
      <c r="G210" t="str">
        <v>99.28698414229575</v>
      </c>
    </row>
    <row r="211" spans="1:7" ht="15.75" customHeight="1" x14ac:dyDescent="0.2">
      <c r="A211" s="1" t="s">
        <v>367</v>
      </c>
      <c r="B211" s="1" t="s">
        <v>367</v>
      </c>
      <c r="C211" s="1" t="s">
        <v>28</v>
      </c>
      <c r="D211" s="1" t="str">
        <f t="shared" si="0"/>
        <v>ที่ว่าการอำเภอพร้าว เชียงใหม่</v>
      </c>
      <c r="E211" s="1" t="s">
        <v>3178</v>
      </c>
      <c r="F211" s="1" t="str" cm="1">
        <f t="array" ref="F211:G211">_xlfn.TEXTSPLIT(E211, ", ")</f>
        <v>19.36566883370072</v>
      </c>
      <c r="G211" t="str">
        <v>99.20222477349878</v>
      </c>
    </row>
    <row r="212" spans="1:7" ht="15.75" customHeight="1" x14ac:dyDescent="0.2">
      <c r="A212" s="1" t="s">
        <v>368</v>
      </c>
      <c r="B212" s="1" t="s">
        <v>368</v>
      </c>
      <c r="C212" s="1" t="s">
        <v>28</v>
      </c>
      <c r="D212" s="1" t="str">
        <f t="shared" si="0"/>
        <v>ที่ว่าการอำเภอสันป่าตอง เชียงใหม่</v>
      </c>
      <c r="E212" s="1" t="s">
        <v>3179</v>
      </c>
      <c r="F212" s="1" t="str" cm="1">
        <f t="array" ref="F212:G212">_xlfn.TEXTSPLIT(E212, ", ")</f>
        <v>18.628535259578282</v>
      </c>
      <c r="G212" t="str">
        <v>98.89572036880732</v>
      </c>
    </row>
    <row r="213" spans="1:7" ht="15.75" customHeight="1" x14ac:dyDescent="0.2">
      <c r="A213" s="1" t="s">
        <v>369</v>
      </c>
      <c r="B213" s="1" t="s">
        <v>369</v>
      </c>
      <c r="C213" s="1" t="s">
        <v>28</v>
      </c>
      <c r="D213" s="1" t="str">
        <f t="shared" si="0"/>
        <v>ที่ว่าการอำเภอสันกำแพง เชียงใหม่</v>
      </c>
      <c r="E213" s="1" t="s">
        <v>3180</v>
      </c>
      <c r="F213" s="1" t="str" cm="1">
        <f t="array" ref="F213:G213">_xlfn.TEXTSPLIT(E213, ", ")</f>
        <v>18.738766455521713</v>
      </c>
      <c r="G213" t="str">
        <v>99.15674537113317</v>
      </c>
    </row>
    <row r="214" spans="1:7" ht="15.75" customHeight="1" x14ac:dyDescent="0.2">
      <c r="A214" s="1" t="s">
        <v>370</v>
      </c>
      <c r="B214" s="1" t="s">
        <v>370</v>
      </c>
      <c r="C214" s="1" t="s">
        <v>28</v>
      </c>
      <c r="D214" s="1" t="str">
        <f t="shared" si="0"/>
        <v>ที่ว่าการอำเภอสันทราย เชียงใหม่</v>
      </c>
      <c r="E214" s="1" t="s">
        <v>3181</v>
      </c>
      <c r="F214" s="1" t="str" cm="1">
        <f t="array" ref="F214:G214">_xlfn.TEXTSPLIT(E214, ", ")</f>
        <v>18.84864061622723</v>
      </c>
      <c r="G214" t="str">
        <v>99.04506003555053</v>
      </c>
    </row>
    <row r="215" spans="1:7" ht="15.75" customHeight="1" x14ac:dyDescent="0.2">
      <c r="A215" s="1" t="s">
        <v>371</v>
      </c>
      <c r="B215" s="1" t="s">
        <v>371</v>
      </c>
      <c r="C215" s="1" t="s">
        <v>28</v>
      </c>
      <c r="D215" s="1" t="str">
        <f t="shared" si="0"/>
        <v>ที่ว่าการอำเภอหางดง เชียงใหม่</v>
      </c>
      <c r="E215" s="1" t="s">
        <v>3182</v>
      </c>
      <c r="F215" s="1" t="str" cm="1">
        <f t="array" ref="F215:G215">_xlfn.TEXTSPLIT(E215, ", ")</f>
        <v>18.686729214832106</v>
      </c>
      <c r="G215" t="str">
        <v>98.91896918042747</v>
      </c>
    </row>
    <row r="216" spans="1:7" ht="15.75" customHeight="1" x14ac:dyDescent="0.2">
      <c r="A216" s="1" t="s">
        <v>372</v>
      </c>
      <c r="B216" s="1" t="s">
        <v>372</v>
      </c>
      <c r="C216" s="1" t="s">
        <v>28</v>
      </c>
      <c r="D216" s="1" t="str">
        <f t="shared" si="0"/>
        <v>ที่ว่าการอำเภอฮอด เชียงใหม่</v>
      </c>
      <c r="E216" s="1" t="s">
        <v>3183</v>
      </c>
      <c r="F216" s="1" t="str" cm="1">
        <f t="array" ref="F216:G216">_xlfn.TEXTSPLIT(E216, ", ")</f>
        <v>18.68672788193913</v>
      </c>
      <c r="G216" t="str">
        <v>98.9189872504858</v>
      </c>
    </row>
    <row r="217" spans="1:7" ht="15.75" customHeight="1" x14ac:dyDescent="0.2">
      <c r="A217" s="1" t="s">
        <v>373</v>
      </c>
      <c r="B217" s="1" t="s">
        <v>373</v>
      </c>
      <c r="C217" s="1" t="s">
        <v>28</v>
      </c>
      <c r="D217" s="1" t="str">
        <f t="shared" si="0"/>
        <v>ที่ว่าการอำเภอดอยเต่า เชียงใหม่</v>
      </c>
      <c r="E217" s="1" t="s">
        <v>3184</v>
      </c>
      <c r="F217" s="1" t="str" cm="1">
        <f t="array" ref="F217:G217">_xlfn.TEXTSPLIT(E217, ", ")</f>
        <v>17.953534811966865</v>
      </c>
      <c r="G217" t="str">
        <v>98.68489671721564</v>
      </c>
    </row>
    <row r="218" spans="1:7" ht="15.75" customHeight="1" x14ac:dyDescent="0.2">
      <c r="A218" s="1" t="s">
        <v>374</v>
      </c>
      <c r="B218" s="1" t="s">
        <v>374</v>
      </c>
      <c r="C218" s="1" t="s">
        <v>28</v>
      </c>
      <c r="D218" s="1" t="str">
        <f t="shared" si="0"/>
        <v>ที่ว่าการอำเภออมก๋อย เชียงใหม่</v>
      </c>
      <c r="E218" s="1" t="s">
        <v>3185</v>
      </c>
      <c r="F218" s="1" t="str" cm="1">
        <f t="array" ref="F218:G218">_xlfn.TEXTSPLIT(E218, ", ")</f>
        <v>17.800841937325014</v>
      </c>
      <c r="G218" t="str">
        <v>98.35797247820933</v>
      </c>
    </row>
    <row r="219" spans="1:7" ht="15.75" customHeight="1" x14ac:dyDescent="0.2">
      <c r="A219" s="1" t="s">
        <v>375</v>
      </c>
      <c r="B219" s="1" t="s">
        <v>375</v>
      </c>
      <c r="C219" s="1" t="s">
        <v>28</v>
      </c>
      <c r="D219" s="1" t="str">
        <f t="shared" si="0"/>
        <v>ที่ว่าการอำเภอสารภี เชียงใหม่</v>
      </c>
      <c r="E219" s="1" t="s">
        <v>3186</v>
      </c>
      <c r="F219" s="1" t="str" cm="1">
        <f t="array" ref="F219:G219">_xlfn.TEXTSPLIT(E219, ", ")</f>
        <v>18.713413605338868</v>
      </c>
      <c r="G219" t="str">
        <v>99.03649192136429</v>
      </c>
    </row>
    <row r="220" spans="1:7" ht="15.75" customHeight="1" x14ac:dyDescent="0.2">
      <c r="A220" s="1" t="s">
        <v>376</v>
      </c>
      <c r="B220" s="1" t="s">
        <v>376</v>
      </c>
      <c r="C220" s="1" t="s">
        <v>28</v>
      </c>
      <c r="D220" s="1" t="str">
        <f t="shared" si="0"/>
        <v>ที่ว่าการอำเภอเวียงแหง เชียงใหม่</v>
      </c>
      <c r="E220" s="1" t="s">
        <v>3187</v>
      </c>
      <c r="F220" s="1" t="str" cm="1">
        <f t="array" ref="F220:G220">_xlfn.TEXTSPLIT(E220, ", ")</f>
        <v>19.561368738463724</v>
      </c>
      <c r="G220" t="str">
        <v>98.63729652535777</v>
      </c>
    </row>
    <row r="221" spans="1:7" ht="15.75" customHeight="1" x14ac:dyDescent="0.2">
      <c r="A221" s="1" t="s">
        <v>377</v>
      </c>
      <c r="B221" s="1" t="s">
        <v>377</v>
      </c>
      <c r="C221" s="1" t="s">
        <v>28</v>
      </c>
      <c r="D221" s="1" t="str">
        <f t="shared" si="0"/>
        <v>ที่ว่าการอำเภอไชยปราการ เชียงใหม่</v>
      </c>
      <c r="E221" s="1" t="s">
        <v>3188</v>
      </c>
      <c r="F221" s="1" t="str" cm="1">
        <f t="array" ref="F221:G221">_xlfn.TEXTSPLIT(E221, ", ")</f>
        <v>19.732181241756003</v>
      </c>
      <c r="G221" t="str">
        <v>99.14013056993265</v>
      </c>
    </row>
    <row r="222" spans="1:7" ht="15.75" customHeight="1" x14ac:dyDescent="0.2">
      <c r="A222" s="1" t="s">
        <v>378</v>
      </c>
      <c r="B222" s="1" t="s">
        <v>378</v>
      </c>
      <c r="C222" s="1" t="s">
        <v>28</v>
      </c>
      <c r="D222" s="1" t="str">
        <f t="shared" si="0"/>
        <v>ที่ว่าการอำเภอแม่วาง เชียงใหม่</v>
      </c>
      <c r="E222" s="1" t="s">
        <v>3189</v>
      </c>
      <c r="F222" s="1" t="str" cm="1">
        <f t="array" ref="F222:G222">_xlfn.TEXTSPLIT(E222, ", ")</f>
        <v>18.612474016135437</v>
      </c>
      <c r="G222" t="str">
        <v>98.77494273556366</v>
      </c>
    </row>
    <row r="223" spans="1:7" ht="15.75" customHeight="1" x14ac:dyDescent="0.2">
      <c r="A223" s="1" t="s">
        <v>379</v>
      </c>
      <c r="B223" s="1" t="s">
        <v>379</v>
      </c>
      <c r="C223" s="1" t="s">
        <v>28</v>
      </c>
      <c r="D223" s="1" t="str">
        <f t="shared" si="0"/>
        <v>ที่ว่าการอำเภอแม่ออน เชียงใหม่</v>
      </c>
      <c r="E223" s="1" t="s">
        <v>3190</v>
      </c>
      <c r="F223" s="1" t="str" cm="1">
        <f t="array" ref="F223:G223">_xlfn.TEXTSPLIT(E223, ", ")</f>
        <v>18.77628902413593</v>
      </c>
      <c r="G223" t="str">
        <v>99.24802801012042</v>
      </c>
    </row>
    <row r="224" spans="1:7" ht="15.75" customHeight="1" x14ac:dyDescent="0.2">
      <c r="A224" s="1" t="s">
        <v>380</v>
      </c>
      <c r="B224" s="1" t="s">
        <v>380</v>
      </c>
      <c r="C224" s="1" t="s">
        <v>28</v>
      </c>
      <c r="D224" s="1" t="str">
        <f t="shared" si="0"/>
        <v>ที่ว่าการอำเภอดอยหล่อ เชียงใหม่</v>
      </c>
      <c r="E224" s="1" t="s">
        <v>3191</v>
      </c>
      <c r="F224" s="1" t="str" cm="1">
        <f t="array" ref="F224:G224">_xlfn.TEXTSPLIT(E224, ", ")</f>
        <v>18.474444467811438</v>
      </c>
      <c r="G224" t="str">
        <v>98.78357020460594</v>
      </c>
    </row>
    <row r="225" spans="1:7" ht="15.75" customHeight="1" x14ac:dyDescent="0.2">
      <c r="A225" s="1" t="s">
        <v>381</v>
      </c>
      <c r="B225" s="1" t="s">
        <v>381</v>
      </c>
      <c r="C225" s="1" t="s">
        <v>28</v>
      </c>
      <c r="D225" s="1" t="str">
        <f t="shared" si="0"/>
        <v>ที่ว่าการอำเภอกัลยาณิวัฒนา เชียงใหม่</v>
      </c>
      <c r="E225" s="1" t="s">
        <v>3192</v>
      </c>
      <c r="F225" s="1" t="str" cm="1">
        <f t="array" ref="F225:G225">_xlfn.TEXTSPLIT(E225, ", ")</f>
        <v>19.046440826719586</v>
      </c>
      <c r="G225" t="str">
        <v>98.28568649224431</v>
      </c>
    </row>
    <row r="226" spans="1:7" ht="15.75" customHeight="1" x14ac:dyDescent="0.2">
      <c r="A226" s="1" t="s">
        <v>382</v>
      </c>
      <c r="B226" s="1" t="s">
        <v>382</v>
      </c>
      <c r="C226" s="1" t="s">
        <v>28</v>
      </c>
      <c r="D226" s="1" t="str">
        <f t="shared" si="0"/>
        <v>ที่ว่าการอำเภอเมืองเชียงใหม่ เชียงใหม่</v>
      </c>
      <c r="E226" s="1" t="s">
        <v>3193</v>
      </c>
      <c r="F226" s="1" t="str" cm="1">
        <f t="array" ref="F226:G226">_xlfn.TEXTSPLIT(E226, ", ")</f>
        <v>18.836231071317634</v>
      </c>
      <c r="G226" t="str">
        <v>98.97209817064035</v>
      </c>
    </row>
    <row r="227" spans="1:7" ht="15.75" customHeight="1" x14ac:dyDescent="0.2">
      <c r="A227" s="1" t="s">
        <v>201</v>
      </c>
      <c r="B227" s="1" t="s">
        <v>201</v>
      </c>
      <c r="C227" s="1" t="s">
        <v>28</v>
      </c>
      <c r="D227" s="1" t="str">
        <f t="shared" si="0"/>
        <v>ที่ว่าการอำเภอจอมทอง เชียงใหม่</v>
      </c>
      <c r="E227" s="1" t="s">
        <v>3194</v>
      </c>
      <c r="F227" s="1" t="str" cm="1">
        <f t="array" ref="F227:G227">_xlfn.TEXTSPLIT(E227, ", ")</f>
        <v>18.416829409224494</v>
      </c>
      <c r="G227" t="str">
        <v>98.67599285703537</v>
      </c>
    </row>
    <row r="228" spans="1:7" ht="15.75" customHeight="1" x14ac:dyDescent="0.2">
      <c r="A228" s="1" t="s">
        <v>383</v>
      </c>
      <c r="B228" s="1" t="s">
        <v>383</v>
      </c>
      <c r="C228" s="1" t="s">
        <v>28</v>
      </c>
      <c r="D228" s="1" t="str">
        <f t="shared" si="0"/>
        <v>ที่ว่าการอำเภอแม่แจ่ม เชียงใหม่</v>
      </c>
      <c r="E228" s="1" t="s">
        <v>3195</v>
      </c>
      <c r="F228" s="1" t="str" cm="1">
        <f t="array" ref="F228:G228">_xlfn.TEXTSPLIT(E228, ", ")</f>
        <v>18.498981117858314</v>
      </c>
      <c r="G228" t="str">
        <v>98.36211457629919</v>
      </c>
    </row>
    <row r="229" spans="1:7" ht="15.75" customHeight="1" x14ac:dyDescent="0.2">
      <c r="A229" s="1" t="s">
        <v>384</v>
      </c>
      <c r="B229" s="1" t="s">
        <v>384</v>
      </c>
      <c r="C229" s="1" t="s">
        <v>28</v>
      </c>
      <c r="D229" s="1" t="str">
        <f t="shared" si="0"/>
        <v>ที่ว่าการอำเภอเชียงดาว เชียงใหม่</v>
      </c>
      <c r="E229" s="1" t="s">
        <v>3196</v>
      </c>
      <c r="F229" s="1" t="str" cm="1">
        <f t="array" ref="F229:G229">_xlfn.TEXTSPLIT(E229, ", ")</f>
        <v>19.366154403743554</v>
      </c>
      <c r="G229" t="str">
        <v>98.96396157406592</v>
      </c>
    </row>
    <row r="230" spans="1:7" ht="15.75" customHeight="1" x14ac:dyDescent="0.2">
      <c r="A230" s="1" t="s">
        <v>385</v>
      </c>
      <c r="B230" s="1" t="s">
        <v>385</v>
      </c>
      <c r="C230" s="1" t="s">
        <v>28</v>
      </c>
      <c r="D230" s="1" t="str">
        <f t="shared" si="0"/>
        <v>ที่ว่าการอำเภอดอยสะเก็ด เชียงใหม่</v>
      </c>
      <c r="E230" s="1" t="s">
        <v>3197</v>
      </c>
      <c r="F230" s="1" t="str" cm="1">
        <f t="array" ref="F230:G230">_xlfn.TEXTSPLIT(E230, ", ")</f>
        <v>18.870856879484304</v>
      </c>
      <c r="G230" t="str">
        <v>99.13637957986424</v>
      </c>
    </row>
    <row r="231" spans="1:7" ht="15.75" customHeight="1" x14ac:dyDescent="0.2">
      <c r="A231" s="1" t="s">
        <v>386</v>
      </c>
      <c r="B231" s="1" t="s">
        <v>386</v>
      </c>
      <c r="C231" s="1" t="s">
        <v>28</v>
      </c>
      <c r="D231" s="1" t="str">
        <f t="shared" si="0"/>
        <v>ที่ว่าการอำเภอแม่แตง เชียงใหม่</v>
      </c>
      <c r="E231" s="1" t="s">
        <v>3198</v>
      </c>
      <c r="F231" s="1" t="str" cm="1">
        <f t="array" ref="F231:G231">_xlfn.TEXTSPLIT(E231, ", ")</f>
        <v>19.122009242931313</v>
      </c>
      <c r="G231" t="str">
        <v>98.94345536391373</v>
      </c>
    </row>
    <row r="232" spans="1:7" ht="15.75" customHeight="1" x14ac:dyDescent="0.2">
      <c r="A232" s="1" t="s">
        <v>387</v>
      </c>
      <c r="B232" s="1" t="s">
        <v>387</v>
      </c>
      <c r="C232" s="1" t="s">
        <v>28</v>
      </c>
      <c r="D232" s="1" t="str">
        <f t="shared" si="0"/>
        <v>ที่ว่าการอำเภอแม่ริม เชียงใหม่</v>
      </c>
      <c r="E232" s="1" t="s">
        <v>3199</v>
      </c>
      <c r="F232" s="1" t="str" cm="1">
        <f t="array" ref="F232:G232">_xlfn.TEXTSPLIT(E232, ", ")</f>
        <v>18.91408686908599</v>
      </c>
      <c r="G232" t="str">
        <v>98.94488836085308</v>
      </c>
    </row>
    <row r="233" spans="1:7" ht="15.75" customHeight="1" x14ac:dyDescent="0.2">
      <c r="A233" s="1" t="s">
        <v>388</v>
      </c>
      <c r="B233" s="1" t="s">
        <v>388</v>
      </c>
      <c r="C233" s="1" t="s">
        <v>28</v>
      </c>
      <c r="D233" s="1" t="str">
        <f t="shared" si="0"/>
        <v>ที่ว่าการอำเภอสะเมิง เชียงใหม่</v>
      </c>
      <c r="E233" s="1" t="s">
        <v>3200</v>
      </c>
      <c r="F233" s="1" t="str" cm="1">
        <f t="array" ref="F233:G233">_xlfn.TEXTSPLIT(E233, ", ")</f>
        <v>18.848449679085356</v>
      </c>
      <c r="G233" t="str">
        <v>98.7320689434859</v>
      </c>
    </row>
    <row r="234" spans="1:7" ht="15.75" customHeight="1" x14ac:dyDescent="0.2">
      <c r="A234" s="1" t="s">
        <v>389</v>
      </c>
      <c r="B234" s="1" t="s">
        <v>389</v>
      </c>
      <c r="C234" s="1" t="s">
        <v>28</v>
      </c>
      <c r="D234" s="1" t="str">
        <f t="shared" si="0"/>
        <v>ที่ว่าการอำเภอฝาง เชียงใหม่</v>
      </c>
      <c r="E234" s="1" t="s">
        <v>3201</v>
      </c>
      <c r="F234" s="1" t="str" cm="1">
        <f t="array" ref="F234:G234">_xlfn.TEXTSPLIT(E234, ", ")</f>
        <v>19.918852950445917</v>
      </c>
      <c r="G234" t="str">
        <v>99.21336302150506</v>
      </c>
    </row>
    <row r="235" spans="1:7" ht="15.75" customHeight="1" x14ac:dyDescent="0.2">
      <c r="A235" s="1" t="s">
        <v>390</v>
      </c>
      <c r="B235" s="1" t="s">
        <v>390</v>
      </c>
      <c r="C235" s="1" t="s">
        <v>30</v>
      </c>
      <c r="D235" s="1" t="str">
        <f t="shared" si="0"/>
        <v>ที่ว่าการอำเภอเมืองตรัง ตรัง</v>
      </c>
      <c r="E235" s="1" t="s">
        <v>3202</v>
      </c>
      <c r="F235" s="1" t="str" cm="1">
        <f t="array" ref="F235:G235">_xlfn.TEXTSPLIT(E235, ", ")</f>
        <v>7.557945554933796</v>
      </c>
      <c r="G235" t="str">
        <v>99.60976134250785</v>
      </c>
    </row>
    <row r="236" spans="1:7" ht="15.75" customHeight="1" x14ac:dyDescent="0.2">
      <c r="A236" s="1" t="s">
        <v>391</v>
      </c>
      <c r="B236" s="1" t="s">
        <v>391</v>
      </c>
      <c r="C236" s="1" t="s">
        <v>30</v>
      </c>
      <c r="D236" s="1" t="str">
        <f t="shared" si="0"/>
        <v>ที่ว่าการอำเภอกันตัง ตรัง</v>
      </c>
      <c r="E236" s="1" t="s">
        <v>3203</v>
      </c>
      <c r="F236" s="1" t="str" cm="1">
        <f t="array" ref="F236:G236">_xlfn.TEXTSPLIT(E236, ", ")</f>
        <v>7.405185220762826</v>
      </c>
      <c r="G236" t="str">
        <v>99.5150265342072</v>
      </c>
    </row>
    <row r="237" spans="1:7" ht="15.75" customHeight="1" x14ac:dyDescent="0.2">
      <c r="A237" s="1" t="s">
        <v>392</v>
      </c>
      <c r="B237" s="1" t="s">
        <v>392</v>
      </c>
      <c r="C237" s="1" t="s">
        <v>30</v>
      </c>
      <c r="D237" s="1" t="str">
        <f t="shared" si="0"/>
        <v>ที่ว่าการอำเภอย่านตาขาว ตรัง</v>
      </c>
      <c r="E237" s="1" t="s">
        <v>3204</v>
      </c>
      <c r="F237" s="1" t="str" cm="1">
        <f t="array" ref="F237:G237">_xlfn.TEXTSPLIT(E237, ", ")</f>
        <v>7.385835989027286</v>
      </c>
      <c r="G237" t="str">
        <v>99.66718796190857</v>
      </c>
    </row>
    <row r="238" spans="1:7" ht="15.75" customHeight="1" x14ac:dyDescent="0.2">
      <c r="A238" s="1" t="s">
        <v>393</v>
      </c>
      <c r="B238" s="1" t="s">
        <v>393</v>
      </c>
      <c r="C238" s="1" t="s">
        <v>30</v>
      </c>
      <c r="D238" s="1" t="str">
        <f t="shared" si="0"/>
        <v>ที่ว่าการอำเภอปะเหลียน ตรัง</v>
      </c>
      <c r="E238" s="1" t="s">
        <v>3205</v>
      </c>
      <c r="F238" s="1" t="str" cm="1">
        <f t="array" ref="F238:G238">_xlfn.TEXTSPLIT(E238, ", ")</f>
        <v>7.172320144869202</v>
      </c>
      <c r="G238" t="str">
        <v>99.68580777113645</v>
      </c>
    </row>
    <row r="239" spans="1:7" ht="15.75" customHeight="1" x14ac:dyDescent="0.2">
      <c r="A239" s="1" t="s">
        <v>394</v>
      </c>
      <c r="B239" s="1" t="s">
        <v>394</v>
      </c>
      <c r="C239" s="1" t="s">
        <v>30</v>
      </c>
      <c r="D239" s="1" t="str">
        <f t="shared" si="0"/>
        <v>ที่ว่าการอำเภอสิเกา ตรัง</v>
      </c>
      <c r="E239" s="1" t="s">
        <v>3206</v>
      </c>
      <c r="F239" s="1" t="str" cm="1">
        <f t="array" ref="F239:G239">_xlfn.TEXTSPLIT(E239, ", ")</f>
        <v>7.5710292124824745</v>
      </c>
      <c r="G239" t="str">
        <v>99.34527963341323</v>
      </c>
    </row>
    <row r="240" spans="1:7" ht="15.75" customHeight="1" x14ac:dyDescent="0.2">
      <c r="A240" s="1" t="s">
        <v>395</v>
      </c>
      <c r="B240" s="1" t="s">
        <v>395</v>
      </c>
      <c r="C240" s="1" t="s">
        <v>30</v>
      </c>
      <c r="D240" s="1" t="str">
        <f t="shared" si="0"/>
        <v>ที่ว่าการอำเภอห้วยยอด ตรัง</v>
      </c>
      <c r="E240" s="1" t="s">
        <v>3207</v>
      </c>
      <c r="F240" s="1" t="str" cm="1">
        <f t="array" ref="F240:G240">_xlfn.TEXTSPLIT(E240, ", ")</f>
        <v>7.788867254574253</v>
      </c>
      <c r="G240" t="str">
        <v>99.63461786452095</v>
      </c>
    </row>
    <row r="241" spans="1:7" ht="15.75" customHeight="1" x14ac:dyDescent="0.2">
      <c r="A241" s="1" t="s">
        <v>396</v>
      </c>
      <c r="B241" s="1" t="s">
        <v>396</v>
      </c>
      <c r="C241" s="1" t="s">
        <v>30</v>
      </c>
      <c r="D241" s="1" t="str">
        <f t="shared" si="0"/>
        <v>ที่ว่าการอำเภอวังวิเศษ ตรัง</v>
      </c>
      <c r="E241" s="1" t="s">
        <v>3208</v>
      </c>
      <c r="F241" s="1" t="str" cm="1">
        <f t="array" ref="F241:G241">_xlfn.TEXTSPLIT(E241, ", ")</f>
        <v>7.73592099861079</v>
      </c>
      <c r="G241" t="str">
        <v>99.39294563069903</v>
      </c>
    </row>
    <row r="242" spans="1:7" ht="15.75" customHeight="1" x14ac:dyDescent="0.2">
      <c r="A242" s="1" t="s">
        <v>397</v>
      </c>
      <c r="B242" s="1" t="s">
        <v>397</v>
      </c>
      <c r="C242" s="1" t="s">
        <v>30</v>
      </c>
      <c r="D242" s="1" t="str">
        <f t="shared" si="0"/>
        <v>ที่ว่าการอำเภอนาโยง ตรัง</v>
      </c>
      <c r="E242" s="1" t="s">
        <v>3209</v>
      </c>
      <c r="F242" s="1" t="str" cm="1">
        <f t="array" ref="F242:G242">_xlfn.TEXTSPLIT(E242, ", ")</f>
        <v>7.561650899992816</v>
      </c>
      <c r="G242" t="str">
        <v>99.69495845950368</v>
      </c>
    </row>
    <row r="243" spans="1:7" ht="15.75" customHeight="1" x14ac:dyDescent="0.2">
      <c r="A243" s="1" t="s">
        <v>398</v>
      </c>
      <c r="B243" s="1" t="s">
        <v>398</v>
      </c>
      <c r="C243" s="1" t="s">
        <v>30</v>
      </c>
      <c r="D243" s="1" t="str">
        <f t="shared" si="0"/>
        <v>ที่ว่าการอำเภอรัษฎา ตรัง</v>
      </c>
      <c r="E243" s="1" t="s">
        <v>3210</v>
      </c>
      <c r="F243" s="1" t="str" cm="1">
        <f t="array" ref="F243:G243">_xlfn.TEXTSPLIT(E243, ", ")</f>
        <v>7.97471975015444</v>
      </c>
      <c r="G243" t="str">
        <v>99.63321143554873</v>
      </c>
    </row>
    <row r="244" spans="1:7" ht="15.75" customHeight="1" x14ac:dyDescent="0.2">
      <c r="A244" s="1" t="s">
        <v>399</v>
      </c>
      <c r="B244" s="1" t="s">
        <v>399</v>
      </c>
      <c r="C244" s="1" t="s">
        <v>30</v>
      </c>
      <c r="D244" s="1" t="str">
        <f t="shared" si="0"/>
        <v>ที่ว่าการอำเภอหาดสำราญ ตรัง</v>
      </c>
      <c r="E244" s="1" t="s">
        <v>3211</v>
      </c>
      <c r="F244" s="1" t="str" cm="1">
        <f t="array" ref="F244:G244">_xlfn.TEXTSPLIT(E244, ", ")</f>
        <v>7.239887245254499</v>
      </c>
      <c r="G244" t="str">
        <v>99.57671815029327</v>
      </c>
    </row>
    <row r="245" spans="1:7" ht="15.75" customHeight="1" x14ac:dyDescent="0.2">
      <c r="A245" s="1" t="s">
        <v>400</v>
      </c>
      <c r="B245" s="1" t="s">
        <v>400</v>
      </c>
      <c r="C245" s="1" t="s">
        <v>32</v>
      </c>
      <c r="D245" s="1" t="str">
        <f t="shared" si="0"/>
        <v>ที่ว่าการอำเภอเมืองตราด ตราด</v>
      </c>
      <c r="E245" s="1" t="s">
        <v>3212</v>
      </c>
      <c r="F245" s="1" t="str" cm="1">
        <f t="array" ref="F245:G245">_xlfn.TEXTSPLIT(E245, ", ")</f>
        <v>12.231515364358405</v>
      </c>
      <c r="G245" t="str">
        <v>102.51253348942005</v>
      </c>
    </row>
    <row r="246" spans="1:7" ht="15.75" customHeight="1" x14ac:dyDescent="0.2">
      <c r="A246" s="1" t="s">
        <v>401</v>
      </c>
      <c r="B246" s="1" t="s">
        <v>401</v>
      </c>
      <c r="C246" s="1" t="s">
        <v>32</v>
      </c>
      <c r="D246" s="1" t="str">
        <f t="shared" si="0"/>
        <v>ที่ว่าการอำเภอคลองใหญ่ ตราด</v>
      </c>
      <c r="E246" s="1" t="s">
        <v>3213</v>
      </c>
      <c r="F246" s="1" t="str" cm="1">
        <f t="array" ref="F246:G246">_xlfn.TEXTSPLIT(E246, ", ")</f>
        <v>11.776373172587878</v>
      </c>
      <c r="G246" t="str">
        <v>102.88591004419692</v>
      </c>
    </row>
    <row r="247" spans="1:7" ht="15.75" customHeight="1" x14ac:dyDescent="0.2">
      <c r="A247" s="1" t="s">
        <v>402</v>
      </c>
      <c r="B247" s="1" t="s">
        <v>402</v>
      </c>
      <c r="C247" s="1" t="s">
        <v>32</v>
      </c>
      <c r="D247" s="1" t="str">
        <f t="shared" si="0"/>
        <v>ที่ว่าการอำเภอเขาสมิง ตราด</v>
      </c>
      <c r="E247" s="1" t="s">
        <v>3214</v>
      </c>
      <c r="F247" s="1" t="str" cm="1">
        <f t="array" ref="F247:G247">_xlfn.TEXTSPLIT(E247, ", ")</f>
        <v>12.35374614063274</v>
      </c>
      <c r="G247" t="str">
        <v>102.43505306416631</v>
      </c>
    </row>
    <row r="248" spans="1:7" ht="15.75" customHeight="1" x14ac:dyDescent="0.2">
      <c r="A248" s="1" t="s">
        <v>403</v>
      </c>
      <c r="B248" s="1" t="s">
        <v>403</v>
      </c>
      <c r="C248" s="1" t="s">
        <v>32</v>
      </c>
      <c r="D248" s="1" t="str">
        <f t="shared" si="0"/>
        <v>ที่ว่าการอำเภอบ่อไร่ ตราด</v>
      </c>
      <c r="E248" s="1" t="s">
        <v>3215</v>
      </c>
      <c r="F248" s="1" t="str" cm="1">
        <f t="array" ref="F248:G248">_xlfn.TEXTSPLIT(E248, ", ")</f>
        <v>12.579459804537088</v>
      </c>
      <c r="G248" t="str">
        <v>102.52507410436485</v>
      </c>
    </row>
    <row r="249" spans="1:7" ht="15.75" customHeight="1" x14ac:dyDescent="0.2">
      <c r="A249" s="1" t="s">
        <v>404</v>
      </c>
      <c r="B249" s="1" t="s">
        <v>404</v>
      </c>
      <c r="C249" s="1" t="s">
        <v>32</v>
      </c>
      <c r="D249" s="1" t="str">
        <f t="shared" si="0"/>
        <v>ที่ว่าการอำเภอแหลมงอบ ตราด</v>
      </c>
      <c r="E249" s="1" t="s">
        <v>3216</v>
      </c>
      <c r="F249" s="1" t="str" cm="1">
        <f t="array" ref="F249:G249">_xlfn.TEXTSPLIT(E249, ", ")</f>
        <v>12.171998612345531</v>
      </c>
      <c r="G249" t="str">
        <v>102.39439760671348</v>
      </c>
    </row>
    <row r="250" spans="1:7" ht="15.75" customHeight="1" x14ac:dyDescent="0.2">
      <c r="A250" s="1" t="s">
        <v>405</v>
      </c>
      <c r="B250" s="1" t="s">
        <v>405</v>
      </c>
      <c r="C250" s="1" t="s">
        <v>32</v>
      </c>
      <c r="D250" s="1" t="str">
        <f t="shared" si="0"/>
        <v>ที่ว่าการอำเภอเกาะกูด ตราด</v>
      </c>
      <c r="E250" s="1" t="s">
        <v>3217</v>
      </c>
      <c r="F250" s="1" t="str" cm="1">
        <f t="array" ref="F250:G250">_xlfn.TEXTSPLIT(E250, ", ")</f>
        <v>11.658592993775894</v>
      </c>
      <c r="G250" t="str">
        <v>102.54192836002194</v>
      </c>
    </row>
    <row r="251" spans="1:7" ht="15.75" customHeight="1" x14ac:dyDescent="0.2">
      <c r="A251" s="1" t="s">
        <v>406</v>
      </c>
      <c r="B251" s="1" t="s">
        <v>406</v>
      </c>
      <c r="C251" s="1" t="s">
        <v>32</v>
      </c>
      <c r="D251" s="1" t="str">
        <f t="shared" si="0"/>
        <v>ที่ว่าการอำเภอเกาะช้าง ตราด</v>
      </c>
      <c r="E251" s="1" t="s">
        <v>3218</v>
      </c>
      <c r="F251" s="1" t="str" cm="1">
        <f t="array" ref="F251:G251">_xlfn.TEXTSPLIT(E251, ", ")</f>
        <v>12.103680098576262</v>
      </c>
      <c r="G251" t="str">
        <v>102.35195917390685</v>
      </c>
    </row>
    <row r="252" spans="1:7" ht="15.75" customHeight="1" x14ac:dyDescent="0.2">
      <c r="A252" s="1" t="s">
        <v>407</v>
      </c>
      <c r="B252" s="1" t="s">
        <v>407</v>
      </c>
      <c r="C252" s="1" t="s">
        <v>34</v>
      </c>
      <c r="D252" s="1" t="str">
        <f t="shared" si="0"/>
        <v>ที่ว่าการอำเภอเมืองตาก ตาก</v>
      </c>
      <c r="E252" s="1" t="s">
        <v>3219</v>
      </c>
      <c r="F252" s="1" t="str" cm="1">
        <f t="array" ref="F252:G252">_xlfn.TEXTSPLIT(E252, ", ")</f>
        <v>16.881436164528385</v>
      </c>
      <c r="G252" t="str">
        <v>99.12366399357884</v>
      </c>
    </row>
    <row r="253" spans="1:7" ht="15.75" customHeight="1" x14ac:dyDescent="0.2">
      <c r="A253" s="1" t="s">
        <v>408</v>
      </c>
      <c r="B253" s="1" t="s">
        <v>408</v>
      </c>
      <c r="C253" s="1" t="s">
        <v>34</v>
      </c>
      <c r="D253" s="1" t="str">
        <f t="shared" si="0"/>
        <v>ที่ว่าการอำเภอบ้านตาก ตาก</v>
      </c>
      <c r="E253" s="1" t="s">
        <v>3220</v>
      </c>
      <c r="F253" s="1" t="str" cm="1">
        <f t="array" ref="F253:G253">_xlfn.TEXTSPLIT(E253, ", ")</f>
        <v>17.043440656909368</v>
      </c>
      <c r="G253" t="str">
        <v>99.07903278233451</v>
      </c>
    </row>
    <row r="254" spans="1:7" ht="15.75" customHeight="1" x14ac:dyDescent="0.2">
      <c r="A254" s="1" t="s">
        <v>409</v>
      </c>
      <c r="B254" s="1" t="s">
        <v>409</v>
      </c>
      <c r="C254" s="1" t="s">
        <v>34</v>
      </c>
      <c r="D254" s="1" t="str">
        <f t="shared" si="0"/>
        <v>ที่ว่าการอำเภอสามเงา ตาก</v>
      </c>
      <c r="E254" s="1" t="s">
        <v>3221</v>
      </c>
      <c r="F254" s="1" t="str" cm="1">
        <f t="array" ref="F254:G254">_xlfn.TEXTSPLIT(E254, ", ")</f>
        <v>17.224910985233706</v>
      </c>
      <c r="G254" t="str">
        <v>99.05515902304545</v>
      </c>
    </row>
    <row r="255" spans="1:7" ht="15.75" customHeight="1" x14ac:dyDescent="0.2">
      <c r="A255" s="1" t="s">
        <v>410</v>
      </c>
      <c r="B255" s="1" t="s">
        <v>410</v>
      </c>
      <c r="C255" s="1" t="s">
        <v>34</v>
      </c>
      <c r="D255" s="1" t="str">
        <f t="shared" si="0"/>
        <v>ที่ว่าการอำเภอแม่ระมาด ตาก</v>
      </c>
      <c r="E255" s="1" t="s">
        <v>3222</v>
      </c>
      <c r="F255" s="1" t="str" cm="1">
        <f t="array" ref="F255:G255">_xlfn.TEXTSPLIT(E255, ", ")</f>
        <v>16.982998043672637</v>
      </c>
      <c r="G255" t="str">
        <v>98.51684787033922</v>
      </c>
    </row>
    <row r="256" spans="1:7" ht="15.75" customHeight="1" x14ac:dyDescent="0.2">
      <c r="A256" s="1" t="s">
        <v>411</v>
      </c>
      <c r="B256" s="1" t="s">
        <v>411</v>
      </c>
      <c r="C256" s="1" t="s">
        <v>34</v>
      </c>
      <c r="D256" s="1" t="str">
        <f t="shared" si="0"/>
        <v>ที่ว่าการอำเภอท่าสองยาง ตาก</v>
      </c>
      <c r="E256" s="1" t="s">
        <v>3223</v>
      </c>
      <c r="F256" s="1" t="str" cm="1">
        <f t="array" ref="F256:G256">_xlfn.TEXTSPLIT(E256, ", ")</f>
        <v>17.226916377530127</v>
      </c>
      <c r="G256" t="str">
        <v>98.22577568792933</v>
      </c>
    </row>
    <row r="257" spans="1:7" ht="15.75" customHeight="1" x14ac:dyDescent="0.2">
      <c r="A257" s="1" t="s">
        <v>412</v>
      </c>
      <c r="B257" s="1" t="s">
        <v>412</v>
      </c>
      <c r="C257" s="1" t="s">
        <v>34</v>
      </c>
      <c r="D257" s="1" t="str">
        <f t="shared" ref="D257:D511" si="1">"ที่ว่าการอำเภอ"&amp;A257 &amp; " "&amp;C257</f>
        <v>ที่ว่าการอำเภอแม่สอด ตาก</v>
      </c>
      <c r="E257" s="1" t="s">
        <v>3224</v>
      </c>
      <c r="F257" s="1" t="str" cm="1">
        <f t="array" ref="F257:G257">_xlfn.TEXTSPLIT(E257, ", ")</f>
        <v>16.71302142563281</v>
      </c>
      <c r="G257" t="str">
        <v>98.57470404047821</v>
      </c>
    </row>
    <row r="258" spans="1:7" ht="15.75" customHeight="1" x14ac:dyDescent="0.2">
      <c r="A258" s="1" t="s">
        <v>413</v>
      </c>
      <c r="B258" s="1" t="s">
        <v>413</v>
      </c>
      <c r="C258" s="1" t="s">
        <v>34</v>
      </c>
      <c r="D258" s="1" t="str">
        <f t="shared" si="1"/>
        <v>ที่ว่าการอำเภอพบพระ ตาก</v>
      </c>
      <c r="E258" s="1" t="s">
        <v>3225</v>
      </c>
      <c r="F258" s="1" t="str" cm="1">
        <f t="array" ref="F258:G258">_xlfn.TEXTSPLIT(E258, ", ")</f>
        <v>16.38483019889791</v>
      </c>
      <c r="G258" t="str">
        <v>98.69024308992503</v>
      </c>
    </row>
    <row r="259" spans="1:7" ht="15.75" customHeight="1" x14ac:dyDescent="0.2">
      <c r="A259" s="1" t="s">
        <v>414</v>
      </c>
      <c r="B259" s="1" t="s">
        <v>414</v>
      </c>
      <c r="C259" s="1" t="s">
        <v>34</v>
      </c>
      <c r="D259" s="1" t="str">
        <f t="shared" si="1"/>
        <v>ที่ว่าการอำเภออุ้มผาง ตาก</v>
      </c>
      <c r="E259" s="1" t="s">
        <v>3226</v>
      </c>
      <c r="F259" s="1" t="str" cm="1">
        <f t="array" ref="F259:G259">_xlfn.TEXTSPLIT(E259, ", ")</f>
        <v>16.016322221590247</v>
      </c>
      <c r="G259" t="str">
        <v>98.86271227062278</v>
      </c>
    </row>
    <row r="260" spans="1:7" ht="15.75" customHeight="1" x14ac:dyDescent="0.2">
      <c r="A260" s="1" t="s">
        <v>415</v>
      </c>
      <c r="B260" s="1" t="s">
        <v>415</v>
      </c>
      <c r="C260" s="1" t="s">
        <v>34</v>
      </c>
      <c r="D260" s="1" t="str">
        <f t="shared" si="1"/>
        <v>ที่ว่าการอำเภอวังเจ้า ตาก</v>
      </c>
      <c r="E260" s="1" t="s">
        <v>3227</v>
      </c>
      <c r="F260" s="1" t="str" cm="1">
        <f t="array" ref="F260:G260">_xlfn.TEXTSPLIT(E260, ", ")</f>
        <v>16.70420623704615</v>
      </c>
      <c r="G260" t="str">
        <v>99.24297244920523</v>
      </c>
    </row>
    <row r="261" spans="1:7" ht="15.75" customHeight="1" x14ac:dyDescent="0.2">
      <c r="A261" s="1" t="s">
        <v>416</v>
      </c>
      <c r="B261" s="1" t="s">
        <v>416</v>
      </c>
      <c r="C261" s="1" t="s">
        <v>36</v>
      </c>
      <c r="D261" s="1" t="str">
        <f t="shared" si="1"/>
        <v>ที่ว่าการอำเภอบ้านนา นครนายก</v>
      </c>
      <c r="E261" s="1" t="s">
        <v>3228</v>
      </c>
      <c r="F261" s="1" t="str" cm="1">
        <f t="array" ref="F261:G261">_xlfn.TEXTSPLIT(E261, ", ")</f>
        <v>14.266742994854003</v>
      </c>
      <c r="G261" t="str">
        <v>101.06138663555059</v>
      </c>
    </row>
    <row r="262" spans="1:7" ht="15.75" customHeight="1" x14ac:dyDescent="0.2">
      <c r="A262" s="1" t="s">
        <v>417</v>
      </c>
      <c r="B262" s="1" t="s">
        <v>417</v>
      </c>
      <c r="C262" s="1" t="s">
        <v>36</v>
      </c>
      <c r="D262" s="1" t="str">
        <f t="shared" si="1"/>
        <v>ที่ว่าการอำเภอองครักษ์ นครนายก</v>
      </c>
      <c r="E262" s="1" t="s">
        <v>3229</v>
      </c>
      <c r="F262" s="1" t="str" cm="1">
        <f t="array" ref="F262:G262">_xlfn.TEXTSPLIT(E262, ", ")</f>
        <v>14.121524750638113</v>
      </c>
      <c r="G262" t="str">
        <v>101.00363956152218</v>
      </c>
    </row>
    <row r="263" spans="1:7" ht="15.75" customHeight="1" x14ac:dyDescent="0.2">
      <c r="A263" s="1" t="s">
        <v>418</v>
      </c>
      <c r="B263" s="1" t="s">
        <v>418</v>
      </c>
      <c r="C263" s="1" t="s">
        <v>36</v>
      </c>
      <c r="D263" s="1" t="str">
        <f t="shared" si="1"/>
        <v>ที่ว่าการอำเภอเมืองนครนายก นครนายก</v>
      </c>
      <c r="E263" s="1" t="s">
        <v>3230</v>
      </c>
      <c r="F263" s="1" t="str" cm="1">
        <f t="array" ref="F263:G263">_xlfn.TEXTSPLIT(E263, ", ")</f>
        <v>14.203698232978633</v>
      </c>
      <c r="G263" t="str">
        <v>101.21726173137662</v>
      </c>
    </row>
    <row r="264" spans="1:7" ht="15.75" customHeight="1" x14ac:dyDescent="0.2">
      <c r="A264" s="1" t="s">
        <v>419</v>
      </c>
      <c r="B264" s="1" t="s">
        <v>419</v>
      </c>
      <c r="C264" s="1" t="s">
        <v>36</v>
      </c>
      <c r="D264" s="1" t="str">
        <f t="shared" si="1"/>
        <v>ที่ว่าการอำเภอปากพลี นครนายก</v>
      </c>
      <c r="E264" s="1" t="s">
        <v>3231</v>
      </c>
      <c r="F264" s="1" t="str" cm="1">
        <f t="array" ref="F264:G264">_xlfn.TEXTSPLIT(E264, ", ")</f>
        <v>14.163219546667214</v>
      </c>
      <c r="G264" t="str">
        <v>101.26831869669847</v>
      </c>
    </row>
    <row r="265" spans="1:7" ht="15.75" customHeight="1" x14ac:dyDescent="0.2">
      <c r="A265" s="1" t="s">
        <v>420</v>
      </c>
      <c r="B265" s="1" t="s">
        <v>420</v>
      </c>
      <c r="C265" s="1" t="s">
        <v>38</v>
      </c>
      <c r="D265" s="1" t="str">
        <f t="shared" si="1"/>
        <v>ที่ว่าการอำเภอเมืองนครปฐม นครปฐม</v>
      </c>
      <c r="E265" s="1" t="s">
        <v>3232</v>
      </c>
      <c r="F265" s="1" t="str" cm="1">
        <f t="array" ref="F265:G265">_xlfn.TEXTSPLIT(E265, ", ")</f>
        <v>13.819727627382651</v>
      </c>
      <c r="G265" t="str">
        <v>100.06588514221272</v>
      </c>
    </row>
    <row r="266" spans="1:7" ht="15.75" customHeight="1" x14ac:dyDescent="0.2">
      <c r="A266" s="1" t="s">
        <v>421</v>
      </c>
      <c r="B266" s="1" t="s">
        <v>421</v>
      </c>
      <c r="C266" s="1" t="s">
        <v>38</v>
      </c>
      <c r="D266" s="1" t="str">
        <f t="shared" si="1"/>
        <v>ที่ว่าการอำเภอกำแพงแสน นครปฐม</v>
      </c>
      <c r="E266" s="1" t="s">
        <v>3233</v>
      </c>
      <c r="F266" s="1" t="str" cm="1">
        <f t="array" ref="F266:G266">_xlfn.TEXTSPLIT(E266, ", ")</f>
        <v>13.983890554329648</v>
      </c>
      <c r="G266" t="str">
        <v>99.99387198464478</v>
      </c>
    </row>
    <row r="267" spans="1:7" ht="15.75" customHeight="1" x14ac:dyDescent="0.2">
      <c r="A267" s="1" t="s">
        <v>422</v>
      </c>
      <c r="B267" s="1" t="s">
        <v>422</v>
      </c>
      <c r="C267" s="1" t="s">
        <v>38</v>
      </c>
      <c r="D267" s="1" t="str">
        <f t="shared" si="1"/>
        <v>ที่ว่าการอำเภอนครชัยศรี นครปฐม</v>
      </c>
      <c r="E267" s="1" t="s">
        <v>3234</v>
      </c>
      <c r="F267" s="1" t="str" cm="1">
        <f t="array" ref="F267:G267">_xlfn.TEXTSPLIT(E267, ", ")</f>
        <v>13.80109168210314</v>
      </c>
      <c r="G267" t="str">
        <v>100.18764080393815</v>
      </c>
    </row>
    <row r="268" spans="1:7" ht="15.75" customHeight="1" x14ac:dyDescent="0.2">
      <c r="A268" s="1" t="s">
        <v>423</v>
      </c>
      <c r="B268" s="1" t="s">
        <v>423</v>
      </c>
      <c r="C268" s="1" t="s">
        <v>38</v>
      </c>
      <c r="D268" s="1" t="str">
        <f t="shared" si="1"/>
        <v>ที่ว่าการอำเภอดอนตูม นครปฐม</v>
      </c>
      <c r="E268" s="1" t="s">
        <v>3235</v>
      </c>
      <c r="F268" s="1" t="str" cm="1">
        <f t="array" ref="F268:G268">_xlfn.TEXTSPLIT(E268, ", ")</f>
        <v>13.960498966963947</v>
      </c>
      <c r="G268" t="str">
        <v>100.08122306256008</v>
      </c>
    </row>
    <row r="269" spans="1:7" ht="15.75" customHeight="1" x14ac:dyDescent="0.2">
      <c r="A269" s="1" t="s">
        <v>424</v>
      </c>
      <c r="B269" s="1" t="s">
        <v>424</v>
      </c>
      <c r="C269" s="1" t="s">
        <v>38</v>
      </c>
      <c r="D269" s="1" t="str">
        <f t="shared" si="1"/>
        <v>ที่ว่าการอำเภอบางเลน นครปฐม</v>
      </c>
      <c r="E269" s="1" t="s">
        <v>3236</v>
      </c>
      <c r="F269" s="1" t="str" cm="1">
        <f t="array" ref="F269:G269">_xlfn.TEXTSPLIT(E269, ", ")</f>
        <v>14.02154983765322</v>
      </c>
      <c r="G269" t="str">
        <v>100.1654586176418</v>
      </c>
    </row>
    <row r="270" spans="1:7" ht="15.75" customHeight="1" x14ac:dyDescent="0.2">
      <c r="A270" s="1" t="s">
        <v>425</v>
      </c>
      <c r="B270" s="1" t="s">
        <v>425</v>
      </c>
      <c r="C270" s="1" t="s">
        <v>38</v>
      </c>
      <c r="D270" s="1" t="str">
        <f t="shared" si="1"/>
        <v>ที่ว่าการอำเภอสามพราน นครปฐม</v>
      </c>
      <c r="E270" s="1" t="s">
        <v>3237</v>
      </c>
      <c r="F270" s="1" t="str" cm="1">
        <f t="array" ref="F270:G270">_xlfn.TEXTSPLIT(E270, ", ")</f>
        <v>13.724188966809752</v>
      </c>
      <c r="G270" t="str">
        <v>100.21666095289999</v>
      </c>
    </row>
    <row r="271" spans="1:7" ht="15.75" customHeight="1" x14ac:dyDescent="0.2">
      <c r="A271" s="1" t="s">
        <v>426</v>
      </c>
      <c r="B271" s="1" t="s">
        <v>426</v>
      </c>
      <c r="C271" s="1" t="s">
        <v>38</v>
      </c>
      <c r="D271" s="1" t="str">
        <f t="shared" si="1"/>
        <v>ที่ว่าการอำเภอพุทธมณฑล นครปฐม</v>
      </c>
      <c r="E271" s="1" t="s">
        <v>3238</v>
      </c>
      <c r="F271" s="1" t="str" cm="1">
        <f t="array" ref="F271:G271">_xlfn.TEXTSPLIT(E271, ", ")</f>
        <v>13.802071478437664</v>
      </c>
      <c r="G271" t="str">
        <v>100.32148652876627</v>
      </c>
    </row>
    <row r="272" spans="1:7" ht="15.75" customHeight="1" x14ac:dyDescent="0.2">
      <c r="A272" s="1" t="s">
        <v>427</v>
      </c>
      <c r="B272" s="1" t="s">
        <v>427</v>
      </c>
      <c r="C272" s="1" t="s">
        <v>40</v>
      </c>
      <c r="D272" s="1" t="str">
        <f t="shared" si="1"/>
        <v>ที่ว่าการอำเภอเมืองนครพนม นครพนม</v>
      </c>
      <c r="E272" s="1" t="s">
        <v>3239</v>
      </c>
      <c r="F272" s="1" t="str" cm="1">
        <f t="array" ref="F272:G272">_xlfn.TEXTSPLIT(E272, ", ")</f>
        <v>17.367222906015055</v>
      </c>
      <c r="G272" t="str">
        <v>104.76078973161205</v>
      </c>
    </row>
    <row r="273" spans="1:7" ht="15.75" customHeight="1" x14ac:dyDescent="0.2">
      <c r="A273" s="1" t="s">
        <v>428</v>
      </c>
      <c r="B273" s="1" t="s">
        <v>428</v>
      </c>
      <c r="C273" s="1" t="s">
        <v>40</v>
      </c>
      <c r="D273" s="1" t="str">
        <f t="shared" si="1"/>
        <v>ที่ว่าการอำเภอปลาปาก นครพนม</v>
      </c>
      <c r="E273" s="1" t="s">
        <v>3240</v>
      </c>
      <c r="F273" s="1" t="str" cm="1">
        <f t="array" ref="F273:G273">_xlfn.TEXTSPLIT(E273, ", ")</f>
        <v>17.180583551577215</v>
      </c>
      <c r="G273" t="str">
        <v>104.52613087649155</v>
      </c>
    </row>
    <row r="274" spans="1:7" ht="15.75" customHeight="1" x14ac:dyDescent="0.2">
      <c r="A274" s="1" t="s">
        <v>429</v>
      </c>
      <c r="B274" s="1" t="s">
        <v>429</v>
      </c>
      <c r="C274" s="1" t="s">
        <v>40</v>
      </c>
      <c r="D274" s="1" t="str">
        <f t="shared" si="1"/>
        <v>ที่ว่าการอำเภอท่าอุเทน นครพนม</v>
      </c>
      <c r="E274" s="1" t="s">
        <v>3241</v>
      </c>
      <c r="F274" s="1" t="str" cm="1">
        <f t="array" ref="F274:G274">_xlfn.TEXTSPLIT(E274, ", ")</f>
        <v>17.556860610089167</v>
      </c>
      <c r="G274" t="str">
        <v>104.6123793653115</v>
      </c>
    </row>
    <row r="275" spans="1:7" ht="15.75" customHeight="1" x14ac:dyDescent="0.2">
      <c r="A275" s="1" t="s">
        <v>430</v>
      </c>
      <c r="B275" s="1" t="s">
        <v>430</v>
      </c>
      <c r="C275" s="1" t="s">
        <v>40</v>
      </c>
      <c r="D275" s="1" t="str">
        <f t="shared" si="1"/>
        <v>ที่ว่าการอำเภอบ้านแพง นครพนม</v>
      </c>
      <c r="E275" s="1" t="s">
        <v>3242</v>
      </c>
      <c r="F275" s="1" t="str" cm="1">
        <f t="array" ref="F275:G275">_xlfn.TEXTSPLIT(E275, ", ")</f>
        <v>17.968144555063233</v>
      </c>
      <c r="G275" t="str">
        <v>104.21578831919057</v>
      </c>
    </row>
    <row r="276" spans="1:7" ht="15.75" customHeight="1" x14ac:dyDescent="0.2">
      <c r="A276" s="1" t="s">
        <v>431</v>
      </c>
      <c r="B276" s="1" t="s">
        <v>431</v>
      </c>
      <c r="C276" s="1" t="s">
        <v>40</v>
      </c>
      <c r="D276" s="1" t="str">
        <f t="shared" si="1"/>
        <v>ที่ว่าการอำเภอธาตุพนม นครพนม</v>
      </c>
      <c r="E276" s="1" t="s">
        <v>3243</v>
      </c>
      <c r="F276" s="1" t="str" cm="1">
        <f t="array" ref="F276:G276">_xlfn.TEXTSPLIT(E276, ", ")</f>
        <v>16.936349017356804</v>
      </c>
      <c r="G276" t="str">
        <v>104.70955754789712</v>
      </c>
    </row>
    <row r="277" spans="1:7" ht="15.75" customHeight="1" x14ac:dyDescent="0.2">
      <c r="A277" s="1" t="s">
        <v>432</v>
      </c>
      <c r="B277" s="1" t="s">
        <v>432</v>
      </c>
      <c r="C277" s="1" t="s">
        <v>40</v>
      </c>
      <c r="D277" s="1" t="str">
        <f t="shared" si="1"/>
        <v>ที่ว่าการอำเภอเรณูนคร นครพนม</v>
      </c>
      <c r="E277" s="1" t="s">
        <v>3244</v>
      </c>
      <c r="F277" s="1" t="str" cm="1">
        <f t="array" ref="F277:G277">_xlfn.TEXTSPLIT(E277, ", ")</f>
        <v>17.056293467897245</v>
      </c>
      <c r="G277" t="str">
        <v>104.67976170119317</v>
      </c>
    </row>
    <row r="278" spans="1:7" ht="15.75" customHeight="1" x14ac:dyDescent="0.2">
      <c r="A278" s="1" t="s">
        <v>433</v>
      </c>
      <c r="B278" s="1" t="s">
        <v>433</v>
      </c>
      <c r="C278" s="1" t="s">
        <v>40</v>
      </c>
      <c r="D278" s="1" t="str">
        <f t="shared" si="1"/>
        <v>ที่ว่าการอำเภอนาแก นครพนม</v>
      </c>
      <c r="E278" s="1" t="s">
        <v>3245</v>
      </c>
      <c r="F278" s="1" t="str" cm="1">
        <f t="array" ref="F278:G278">_xlfn.TEXTSPLIT(E278, ", ")</f>
        <v>16.946530733342982</v>
      </c>
      <c r="G278" t="str">
        <v>104.5008062082828</v>
      </c>
    </row>
    <row r="279" spans="1:7" ht="15.75" customHeight="1" x14ac:dyDescent="0.2">
      <c r="A279" s="1" t="s">
        <v>434</v>
      </c>
      <c r="B279" s="1" t="s">
        <v>434</v>
      </c>
      <c r="C279" s="1" t="s">
        <v>40</v>
      </c>
      <c r="D279" s="1" t="str">
        <f t="shared" si="1"/>
        <v>ที่ว่าการอำเภอศรีสงคราม นครพนม</v>
      </c>
      <c r="E279" s="1" t="s">
        <v>3246</v>
      </c>
      <c r="F279" s="1" t="str" cm="1">
        <f t="array" ref="F279:G279">_xlfn.TEXTSPLIT(E279, ", ")</f>
        <v>17.627133271243146</v>
      </c>
      <c r="G279" t="str">
        <v>104.25034585897859</v>
      </c>
    </row>
    <row r="280" spans="1:7" ht="15.75" customHeight="1" x14ac:dyDescent="0.2">
      <c r="A280" s="1" t="s">
        <v>435</v>
      </c>
      <c r="B280" s="1" t="s">
        <v>435</v>
      </c>
      <c r="C280" s="1" t="s">
        <v>40</v>
      </c>
      <c r="D280" s="1" t="str">
        <f t="shared" si="1"/>
        <v>ที่ว่าการอำเภอนาหว้า นครพนม</v>
      </c>
      <c r="E280" s="1" t="s">
        <v>3247</v>
      </c>
      <c r="F280" s="1" t="str" cm="1">
        <f t="array" ref="F280:G280">_xlfn.TEXTSPLIT(E280, ", ")</f>
        <v>17.489266353683053</v>
      </c>
      <c r="G280" t="str">
        <v>104.10140805868639</v>
      </c>
    </row>
    <row r="281" spans="1:7" ht="15.75" customHeight="1" x14ac:dyDescent="0.2">
      <c r="A281" s="1" t="s">
        <v>436</v>
      </c>
      <c r="B281" s="1" t="s">
        <v>436</v>
      </c>
      <c r="C281" s="1" t="s">
        <v>40</v>
      </c>
      <c r="D281" s="1" t="str">
        <f t="shared" si="1"/>
        <v>ที่ว่าการอำเภอโพนสวรรค์ นครพนม</v>
      </c>
      <c r="E281" s="1" t="s">
        <v>3248</v>
      </c>
      <c r="F281" s="1" t="str" cm="1">
        <f t="array" ref="F281:G281">_xlfn.TEXTSPLIT(E281, ", ")</f>
        <v>17.45602123472888</v>
      </c>
      <c r="G281" t="str">
        <v>104.46880368097156</v>
      </c>
    </row>
    <row r="282" spans="1:7" ht="15.75" customHeight="1" x14ac:dyDescent="0.2">
      <c r="A282" s="1" t="s">
        <v>437</v>
      </c>
      <c r="B282" s="1" t="s">
        <v>437</v>
      </c>
      <c r="C282" s="1" t="s">
        <v>40</v>
      </c>
      <c r="D282" s="1" t="str">
        <f t="shared" si="1"/>
        <v>ที่ว่าการอำเภอนาทม นครพนม</v>
      </c>
      <c r="E282" s="1" t="s">
        <v>3249</v>
      </c>
      <c r="F282" s="1" t="str" cm="1">
        <f t="array" ref="F282:G282">_xlfn.TEXTSPLIT(E282, ", ")</f>
        <v>17.785315108301166</v>
      </c>
      <c r="G282" t="str">
        <v>104.09060878693529</v>
      </c>
    </row>
    <row r="283" spans="1:7" ht="15.75" customHeight="1" x14ac:dyDescent="0.2">
      <c r="A283" s="1" t="s">
        <v>438</v>
      </c>
      <c r="B283" s="1" t="s">
        <v>438</v>
      </c>
      <c r="C283" s="1" t="s">
        <v>40</v>
      </c>
      <c r="D283" s="1" t="str">
        <f t="shared" si="1"/>
        <v>ที่ว่าการอำเภอวังยาง นครพนม</v>
      </c>
      <c r="E283" s="1" t="s">
        <v>3250</v>
      </c>
      <c r="F283" s="1" t="str" cm="1">
        <f t="array" ref="F283:G283">_xlfn.TEXTSPLIT(E283, ", ")</f>
        <v>17.06389930674837</v>
      </c>
      <c r="G283" t="str">
        <v>104.45394551340593</v>
      </c>
    </row>
    <row r="284" spans="1:7" ht="15.75" customHeight="1" x14ac:dyDescent="0.2">
      <c r="A284" s="1" t="s">
        <v>439</v>
      </c>
      <c r="B284" s="1" t="s">
        <v>439</v>
      </c>
      <c r="C284" s="1" t="s">
        <v>42</v>
      </c>
      <c r="D284" s="1" t="str">
        <f t="shared" si="1"/>
        <v>ที่ว่าการอำเภอเมืองนครราชสีมา นครราชสีมา</v>
      </c>
      <c r="E284" s="1" t="s">
        <v>3251</v>
      </c>
      <c r="F284" s="1" t="str" cm="1">
        <f t="array" ref="F284:G284">_xlfn.TEXTSPLIT(E284, ", ")</f>
        <v>14.971228405899632</v>
      </c>
      <c r="G284" t="str">
        <v>102.099628010185</v>
      </c>
    </row>
    <row r="285" spans="1:7" ht="15.75" customHeight="1" x14ac:dyDescent="0.2">
      <c r="A285" s="1" t="s">
        <v>440</v>
      </c>
      <c r="B285" s="1" t="s">
        <v>440</v>
      </c>
      <c r="C285" s="1" t="s">
        <v>42</v>
      </c>
      <c r="D285" s="1" t="str">
        <f t="shared" si="1"/>
        <v>ที่ว่าการอำเภอครบุรี นครราชสีมา</v>
      </c>
      <c r="E285" s="1" t="s">
        <v>3252</v>
      </c>
      <c r="F285" s="1" t="str" cm="1">
        <f t="array" ref="F285:G285">_xlfn.TEXTSPLIT(E285, ", ")</f>
        <v>14.52390967043978</v>
      </c>
      <c r="G285" t="str">
        <v>102.24853902180367</v>
      </c>
    </row>
    <row r="286" spans="1:7" ht="15.75" customHeight="1" x14ac:dyDescent="0.2">
      <c r="A286" s="1" t="s">
        <v>441</v>
      </c>
      <c r="B286" s="1" t="s">
        <v>441</v>
      </c>
      <c r="C286" s="1" t="s">
        <v>42</v>
      </c>
      <c r="D286" s="1" t="str">
        <f t="shared" si="1"/>
        <v>ที่ว่าการอำเภอปักธงชัย นครราชสีมา</v>
      </c>
      <c r="E286" s="1" t="s">
        <v>3253</v>
      </c>
      <c r="F286" s="1" t="str" cm="1">
        <f t="array" ref="F286:G286">_xlfn.TEXTSPLIT(E286, ", ")</f>
        <v>14.719545360712553</v>
      </c>
      <c r="G286" t="str">
        <v>102.02130137489515</v>
      </c>
    </row>
    <row r="287" spans="1:7" ht="15.75" customHeight="1" x14ac:dyDescent="0.2">
      <c r="A287" s="1" t="s">
        <v>442</v>
      </c>
      <c r="B287" s="1" t="s">
        <v>442</v>
      </c>
      <c r="C287" s="1" t="s">
        <v>42</v>
      </c>
      <c r="D287" s="1" t="str">
        <f t="shared" si="1"/>
        <v>ที่ว่าการอำเภอพิมาย นครราชสีมา</v>
      </c>
      <c r="E287" s="1" t="s">
        <v>3254</v>
      </c>
      <c r="F287" s="1" t="str" cm="1">
        <f t="array" ref="F287:G287">_xlfn.TEXTSPLIT(E287, ", ")</f>
        <v>15.220618762917432</v>
      </c>
      <c r="G287" t="str">
        <v>102.48596774565601</v>
      </c>
    </row>
    <row r="288" spans="1:7" ht="15.75" customHeight="1" x14ac:dyDescent="0.2">
      <c r="A288" s="1" t="s">
        <v>443</v>
      </c>
      <c r="B288" s="1" t="s">
        <v>443</v>
      </c>
      <c r="C288" s="1" t="s">
        <v>42</v>
      </c>
      <c r="D288" s="1" t="str">
        <f t="shared" si="1"/>
        <v>ที่ว่าการอำเภอห้วยแถลง นครราชสีมา</v>
      </c>
      <c r="E288" s="1" t="s">
        <v>3255</v>
      </c>
      <c r="F288" s="1" t="str" cm="1">
        <f t="array" ref="F288:G288">_xlfn.TEXTSPLIT(E288, ", ")</f>
        <v>14.99718945643116</v>
      </c>
      <c r="G288" t="str">
        <v>102.6389302594888</v>
      </c>
    </row>
    <row r="289" spans="1:7" ht="15.75" customHeight="1" x14ac:dyDescent="0.2">
      <c r="A289" s="1" t="s">
        <v>444</v>
      </c>
      <c r="B289" s="1" t="s">
        <v>444</v>
      </c>
      <c r="C289" s="1" t="s">
        <v>42</v>
      </c>
      <c r="D289" s="1" t="str">
        <f t="shared" si="1"/>
        <v>ที่ว่าการอำเภอชุมพวง นครราชสีมา</v>
      </c>
      <c r="E289" s="1" t="s">
        <v>3256</v>
      </c>
      <c r="F289" s="1" t="str" cm="1">
        <f t="array" ref="F289:G289">_xlfn.TEXTSPLIT(E289, ", ")</f>
        <v>15.34884987306683</v>
      </c>
      <c r="G289" t="str">
        <v>102.74185641344015</v>
      </c>
    </row>
    <row r="290" spans="1:7" ht="15.75" customHeight="1" x14ac:dyDescent="0.2">
      <c r="A290" s="1" t="s">
        <v>445</v>
      </c>
      <c r="B290" s="1" t="s">
        <v>445</v>
      </c>
      <c r="C290" s="1" t="s">
        <v>42</v>
      </c>
      <c r="D290" s="1" t="str">
        <f t="shared" si="1"/>
        <v>ที่ว่าการอำเภอสูงเนิน นครราชสีมา</v>
      </c>
      <c r="E290" s="1" t="s">
        <v>3257</v>
      </c>
      <c r="F290" s="1" t="str" cm="1">
        <f t="array" ref="F290:G290">_xlfn.TEXTSPLIT(E290, ", ")</f>
        <v>14.899045823432228</v>
      </c>
      <c r="G290" t="str">
        <v>101.82063985328404</v>
      </c>
    </row>
    <row r="291" spans="1:7" ht="15.75" customHeight="1" x14ac:dyDescent="0.2">
      <c r="A291" s="1" t="s">
        <v>446</v>
      </c>
      <c r="B291" s="1" t="s">
        <v>446</v>
      </c>
      <c r="C291" s="1" t="s">
        <v>42</v>
      </c>
      <c r="D291" s="1" t="str">
        <f t="shared" si="1"/>
        <v>ที่ว่าการอำเภอเสิงสาง นครราชสีมา</v>
      </c>
      <c r="E291" s="1" t="s">
        <v>3258</v>
      </c>
      <c r="F291" s="1" t="str" cm="1">
        <f t="array" ref="F291:G291">_xlfn.TEXTSPLIT(E291, ", ")</f>
        <v>14.426223869933798</v>
      </c>
      <c r="G291" t="str">
        <v>102.46043957155013</v>
      </c>
    </row>
    <row r="292" spans="1:7" ht="15.75" customHeight="1" x14ac:dyDescent="0.2">
      <c r="A292" s="1" t="s">
        <v>447</v>
      </c>
      <c r="B292" s="1" t="s">
        <v>447</v>
      </c>
      <c r="C292" s="1" t="s">
        <v>42</v>
      </c>
      <c r="D292" s="1" t="str">
        <f t="shared" si="1"/>
        <v>ที่ว่าการอำเภอคง นครราชสีมา</v>
      </c>
      <c r="E292" s="1" t="s">
        <v>3259</v>
      </c>
      <c r="F292" s="1" t="str" cm="1">
        <f t="array" ref="F292:G292">_xlfn.TEXTSPLIT(E292, ", ")</f>
        <v>15.441314691151108</v>
      </c>
      <c r="G292" t="str">
        <v>102.32843171775136</v>
      </c>
    </row>
    <row r="293" spans="1:7" ht="15.75" customHeight="1" x14ac:dyDescent="0.2">
      <c r="A293" s="1" t="s">
        <v>448</v>
      </c>
      <c r="B293" s="1" t="s">
        <v>448</v>
      </c>
      <c r="C293" s="1" t="s">
        <v>42</v>
      </c>
      <c r="D293" s="1" t="str">
        <f t="shared" si="1"/>
        <v>ที่ว่าการอำเภอบ้านเหลื่อม นครราชสีมา</v>
      </c>
      <c r="E293" s="1" t="s">
        <v>3260</v>
      </c>
      <c r="F293" s="1" t="str" cm="1">
        <f t="array" ref="F293:G293">_xlfn.TEXTSPLIT(E293, ", ")</f>
        <v>15.608250083118717</v>
      </c>
      <c r="G293" t="str">
        <v>102.13039567984488</v>
      </c>
    </row>
    <row r="294" spans="1:7" ht="15.75" customHeight="1" x14ac:dyDescent="0.2">
      <c r="A294" s="1" t="s">
        <v>449</v>
      </c>
      <c r="B294" s="1" t="s">
        <v>449</v>
      </c>
      <c r="C294" s="1" t="s">
        <v>42</v>
      </c>
      <c r="D294" s="1" t="str">
        <f t="shared" si="1"/>
        <v>ที่ว่าการอำเภอจักราช นครราชสีมา</v>
      </c>
      <c r="E294" s="1" t="s">
        <v>3261</v>
      </c>
      <c r="F294" s="1" t="str" cm="1">
        <f t="array" ref="F294:G294">_xlfn.TEXTSPLIT(E294, ", ")</f>
        <v>15.013324631561188</v>
      </c>
      <c r="G294" t="str">
        <v>102.41327451834506</v>
      </c>
    </row>
    <row r="295" spans="1:7" ht="15.75" customHeight="1" x14ac:dyDescent="0.2">
      <c r="A295" s="1" t="s">
        <v>450</v>
      </c>
      <c r="B295" s="1" t="s">
        <v>450</v>
      </c>
      <c r="C295" s="1" t="s">
        <v>42</v>
      </c>
      <c r="D295" s="1" t="str">
        <f t="shared" si="1"/>
        <v>ที่ว่าการอำเภอโชคชัย นครราชสีมา</v>
      </c>
      <c r="E295" s="1" t="s">
        <v>3262</v>
      </c>
      <c r="F295" s="1" t="str" cm="1">
        <f t="array" ref="F295:G295">_xlfn.TEXTSPLIT(E295, ", ")</f>
        <v>14.732322601124181</v>
      </c>
      <c r="G295" t="str">
        <v>102.16332414624897</v>
      </c>
    </row>
    <row r="296" spans="1:7" ht="15.75" customHeight="1" x14ac:dyDescent="0.2">
      <c r="A296" s="1" t="s">
        <v>451</v>
      </c>
      <c r="B296" s="1" t="s">
        <v>451</v>
      </c>
      <c r="C296" s="1" t="s">
        <v>42</v>
      </c>
      <c r="D296" s="1" t="str">
        <f t="shared" si="1"/>
        <v>ที่ว่าการอำเภอด่านขุนทด นครราชสีมา</v>
      </c>
      <c r="E296" s="1" t="s">
        <v>3263</v>
      </c>
      <c r="F296" s="1" t="str" cm="1">
        <f t="array" ref="F296:G296">_xlfn.TEXTSPLIT(E296, ", ")</f>
        <v>15.209744629173333</v>
      </c>
      <c r="G296" t="str">
        <v>101.76586537534926</v>
      </c>
    </row>
    <row r="297" spans="1:7" ht="15.75" customHeight="1" x14ac:dyDescent="0.2">
      <c r="A297" s="1" t="s">
        <v>452</v>
      </c>
      <c r="B297" s="1" t="s">
        <v>452</v>
      </c>
      <c r="C297" s="1" t="s">
        <v>42</v>
      </c>
      <c r="D297" s="1" t="str">
        <f t="shared" si="1"/>
        <v>ที่ว่าการอำเภอโนนไทย นครราชสีมา</v>
      </c>
      <c r="E297" s="1" t="s">
        <v>3264</v>
      </c>
      <c r="F297" s="1" t="str" cm="1">
        <f t="array" ref="F297:G297">_xlfn.TEXTSPLIT(E297, ", ")</f>
        <v>15.198471308296387</v>
      </c>
      <c r="G297" t="str">
        <v>102.06994152925257</v>
      </c>
    </row>
    <row r="298" spans="1:7" ht="15.75" customHeight="1" x14ac:dyDescent="0.2">
      <c r="A298" s="1" t="s">
        <v>453</v>
      </c>
      <c r="B298" s="1" t="s">
        <v>453</v>
      </c>
      <c r="C298" s="1" t="s">
        <v>42</v>
      </c>
      <c r="D298" s="1" t="str">
        <f t="shared" si="1"/>
        <v>ที่ว่าการอำเภอโนนสูง นครราชสีมา</v>
      </c>
      <c r="E298" s="1" t="s">
        <v>3265</v>
      </c>
      <c r="F298" s="1" t="str" cm="1">
        <f t="array" ref="F298:G298">_xlfn.TEXTSPLIT(E298, ", ")</f>
        <v>15.179841961641118</v>
      </c>
      <c r="G298" t="str">
        <v>102.25704674353233</v>
      </c>
    </row>
    <row r="299" spans="1:7" ht="15.75" customHeight="1" x14ac:dyDescent="0.2">
      <c r="A299" s="1" t="s">
        <v>454</v>
      </c>
      <c r="B299" s="1" t="s">
        <v>454</v>
      </c>
      <c r="C299" s="1" t="s">
        <v>42</v>
      </c>
      <c r="D299" s="1" t="str">
        <f t="shared" si="1"/>
        <v>ที่ว่าการอำเภอขามสะแกแสง นครราชสีมา</v>
      </c>
      <c r="E299" s="1" t="s">
        <v>3266</v>
      </c>
      <c r="F299" s="1" t="str" cm="1">
        <f t="array" ref="F299:G299">_xlfn.TEXTSPLIT(E299, ", ")</f>
        <v>15.32955593210956</v>
      </c>
      <c r="G299" t="str">
        <v>102.17087444899202</v>
      </c>
    </row>
    <row r="300" spans="1:7" ht="15.75" customHeight="1" x14ac:dyDescent="0.2">
      <c r="A300" s="1" t="s">
        <v>455</v>
      </c>
      <c r="B300" s="1" t="s">
        <v>455</v>
      </c>
      <c r="C300" s="1" t="s">
        <v>42</v>
      </c>
      <c r="D300" s="1" t="str">
        <f t="shared" si="1"/>
        <v>ที่ว่าการอำเภอบัวใหญ่ นครราชสีมา</v>
      </c>
      <c r="E300" s="1" t="s">
        <v>3267</v>
      </c>
      <c r="F300" s="1" t="str" cm="1">
        <f t="array" ref="F300:G300">_xlfn.TEXTSPLIT(E300, ", ")</f>
        <v>15.583278140308066</v>
      </c>
      <c r="G300" t="str">
        <v>102.42301413621016</v>
      </c>
    </row>
    <row r="301" spans="1:7" ht="15.75" customHeight="1" x14ac:dyDescent="0.2">
      <c r="A301" s="1" t="s">
        <v>456</v>
      </c>
      <c r="B301" s="1" t="s">
        <v>456</v>
      </c>
      <c r="C301" s="1" t="s">
        <v>42</v>
      </c>
      <c r="D301" s="1" t="str">
        <f t="shared" si="1"/>
        <v>ที่ว่าการอำเภอประทาย นครราชสีมา</v>
      </c>
      <c r="E301" s="1" t="s">
        <v>3268</v>
      </c>
      <c r="F301" s="1" t="str" cm="1">
        <f t="array" ref="F301:G301">_xlfn.TEXTSPLIT(E301, ", ")</f>
        <v>15.533534341061342</v>
      </c>
      <c r="G301" t="str">
        <v>102.72268223420694</v>
      </c>
    </row>
    <row r="302" spans="1:7" ht="15.75" customHeight="1" x14ac:dyDescent="0.2">
      <c r="A302" s="1" t="s">
        <v>457</v>
      </c>
      <c r="B302" s="1" t="s">
        <v>457</v>
      </c>
      <c r="C302" s="1" t="s">
        <v>42</v>
      </c>
      <c r="D302" s="1" t="str">
        <f t="shared" si="1"/>
        <v>ที่ว่าการอำเภอขามทะเลสอ นครราชสีมา</v>
      </c>
      <c r="E302" s="1" t="s">
        <v>3269</v>
      </c>
      <c r="F302" s="1" t="str" cm="1">
        <f t="array" ref="F302:G302">_xlfn.TEXTSPLIT(E302, ", ")</f>
        <v>14.960763460121939</v>
      </c>
      <c r="G302" t="str">
        <v>101.94759818797199</v>
      </c>
    </row>
    <row r="303" spans="1:7" ht="15.75" customHeight="1" x14ac:dyDescent="0.2">
      <c r="A303" s="1" t="s">
        <v>458</v>
      </c>
      <c r="B303" s="1" t="s">
        <v>458</v>
      </c>
      <c r="C303" s="1" t="s">
        <v>42</v>
      </c>
      <c r="D303" s="1" t="str">
        <f t="shared" si="1"/>
        <v>ที่ว่าการอำเภอสีคิ้ว นครราชสีมา</v>
      </c>
      <c r="E303" s="1" t="s">
        <v>3270</v>
      </c>
      <c r="F303" s="1" t="str" cm="1">
        <f t="array" ref="F303:G303">_xlfn.TEXTSPLIT(E303, ", ")</f>
        <v>14.89247411588234</v>
      </c>
      <c r="G303" t="str">
        <v>101.7231906177229</v>
      </c>
    </row>
    <row r="304" spans="1:7" ht="15.75" customHeight="1" x14ac:dyDescent="0.2">
      <c r="A304" s="1" t="s">
        <v>459</v>
      </c>
      <c r="B304" s="1" t="s">
        <v>459</v>
      </c>
      <c r="C304" s="1" t="s">
        <v>42</v>
      </c>
      <c r="D304" s="1" t="str">
        <f t="shared" si="1"/>
        <v>ที่ว่าการอำเภอปากช่อง นครราชสีมา</v>
      </c>
      <c r="E304" s="1" t="s">
        <v>3271</v>
      </c>
      <c r="F304" s="1" t="str" cm="1">
        <f t="array" ref="F304:G304">_xlfn.TEXTSPLIT(E304, ", ")</f>
        <v>14.712405147995034</v>
      </c>
      <c r="G304" t="str">
        <v>101.42187077858492</v>
      </c>
    </row>
    <row r="305" spans="1:7" ht="15.75" customHeight="1" x14ac:dyDescent="0.2">
      <c r="A305" s="1" t="s">
        <v>460</v>
      </c>
      <c r="B305" s="1" t="s">
        <v>460</v>
      </c>
      <c r="C305" s="1" t="s">
        <v>42</v>
      </c>
      <c r="D305" s="1" t="str">
        <f t="shared" si="1"/>
        <v>ที่ว่าการอำเภอหนองบุญมาก นครราชสีมา</v>
      </c>
      <c r="E305" s="1" t="s">
        <v>3272</v>
      </c>
      <c r="F305" s="1" t="str" cm="1">
        <f t="array" ref="F305:G305">_xlfn.TEXTSPLIT(E305, ", ")</f>
        <v>14.739520711470385</v>
      </c>
      <c r="G305" t="str">
        <v>102.36647166497508</v>
      </c>
    </row>
    <row r="306" spans="1:7" ht="15.75" customHeight="1" x14ac:dyDescent="0.2">
      <c r="A306" s="1" t="s">
        <v>461</v>
      </c>
      <c r="B306" s="1" t="s">
        <v>461</v>
      </c>
      <c r="C306" s="1" t="s">
        <v>42</v>
      </c>
      <c r="D306" s="1" t="str">
        <f t="shared" si="1"/>
        <v>ที่ว่าการอำเภอแก้งสนามนาง นครราชสีมา</v>
      </c>
      <c r="E306" s="1" t="s">
        <v>3273</v>
      </c>
      <c r="F306" s="1" t="str" cm="1">
        <f t="array" ref="F306:G306">_xlfn.TEXTSPLIT(E306, ", ")</f>
        <v>15.749726658859126</v>
      </c>
      <c r="G306" t="str">
        <v>102.25470691342542</v>
      </c>
    </row>
    <row r="307" spans="1:7" ht="15.75" customHeight="1" x14ac:dyDescent="0.2">
      <c r="A307" s="1" t="s">
        <v>462</v>
      </c>
      <c r="B307" s="1" t="s">
        <v>462</v>
      </c>
      <c r="C307" s="1" t="s">
        <v>42</v>
      </c>
      <c r="D307" s="1" t="str">
        <f t="shared" si="1"/>
        <v>ที่ว่าการอำเภอโนนแดง นครราชสีมา</v>
      </c>
      <c r="E307" s="1" t="s">
        <v>3274</v>
      </c>
      <c r="F307" s="1" t="str" cm="1">
        <f t="array" ref="F307:G307">_xlfn.TEXTSPLIT(E307, ", ")</f>
        <v>15.410941249372447</v>
      </c>
      <c r="G307" t="str">
        <v>102.54035411044293</v>
      </c>
    </row>
    <row r="308" spans="1:7" ht="15.75" customHeight="1" x14ac:dyDescent="0.2">
      <c r="A308" s="1" t="s">
        <v>463</v>
      </c>
      <c r="B308" s="1" t="s">
        <v>463</v>
      </c>
      <c r="C308" s="1" t="s">
        <v>42</v>
      </c>
      <c r="D308" s="1" t="str">
        <f t="shared" si="1"/>
        <v>ที่ว่าการอำเภอวังน้ำเขียว นครราชสีมา</v>
      </c>
      <c r="E308" s="1" t="s">
        <v>3275</v>
      </c>
      <c r="F308" s="1" t="str" cm="1">
        <f t="array" ref="F308:G308">_xlfn.TEXTSPLIT(E308, ", ")</f>
        <v>14.41783695411292</v>
      </c>
      <c r="G308" t="str">
        <v>101.8502801247863</v>
      </c>
    </row>
    <row r="309" spans="1:7" ht="15.75" customHeight="1" x14ac:dyDescent="0.2">
      <c r="A309" s="1" t="s">
        <v>464</v>
      </c>
      <c r="B309" s="1" t="s">
        <v>464</v>
      </c>
      <c r="C309" s="1" t="s">
        <v>42</v>
      </c>
      <c r="D309" s="1" t="str">
        <f t="shared" si="1"/>
        <v>ที่ว่าการอำเภอเทพารักษ์ นครราชสีมา</v>
      </c>
      <c r="E309" s="1" t="s">
        <v>3276</v>
      </c>
      <c r="F309" s="1" t="str" cm="1">
        <f t="array" ref="F309:G309">_xlfn.TEXTSPLIT(E309, ", ")</f>
        <v>15.309458096169333</v>
      </c>
      <c r="G309" t="str">
        <v>101.55104432847098</v>
      </c>
    </row>
    <row r="310" spans="1:7" ht="15.75" customHeight="1" x14ac:dyDescent="0.2">
      <c r="A310" s="1" t="s">
        <v>465</v>
      </c>
      <c r="B310" s="1" t="s">
        <v>465</v>
      </c>
      <c r="C310" s="1" t="s">
        <v>42</v>
      </c>
      <c r="D310" s="1" t="str">
        <f t="shared" si="1"/>
        <v>ที่ว่าการอำเภอเมืองยาง นครราชสีมา</v>
      </c>
      <c r="E310" s="1" t="s">
        <v>3277</v>
      </c>
      <c r="F310" s="1" t="str" cm="1">
        <f t="array" ref="F310:G310">_xlfn.TEXTSPLIT(E310, ", ")</f>
        <v>15.423823028908517</v>
      </c>
      <c r="G310" t="str">
        <v>102.90082216279563</v>
      </c>
    </row>
    <row r="311" spans="1:7" ht="15.75" customHeight="1" x14ac:dyDescent="0.2">
      <c r="A311" s="1" t="s">
        <v>466</v>
      </c>
      <c r="B311" s="1" t="s">
        <v>466</v>
      </c>
      <c r="C311" s="1" t="s">
        <v>42</v>
      </c>
      <c r="D311" s="1" t="str">
        <f t="shared" si="1"/>
        <v>ที่ว่าการอำเภอพระทองคำ นครราชสีมา</v>
      </c>
      <c r="E311" s="1" t="s">
        <v>3278</v>
      </c>
      <c r="F311" s="1" t="str" cm="1">
        <f t="array" ref="F311:G311">_xlfn.TEXTSPLIT(E311, ", ")</f>
        <v>15.306661630221356</v>
      </c>
      <c r="G311" t="str">
        <v>101.98164298962551</v>
      </c>
    </row>
    <row r="312" spans="1:7" ht="15.75" customHeight="1" x14ac:dyDescent="0.2">
      <c r="A312" s="1" t="s">
        <v>467</v>
      </c>
      <c r="B312" s="1" t="s">
        <v>467</v>
      </c>
      <c r="C312" s="1" t="s">
        <v>42</v>
      </c>
      <c r="D312" s="1" t="str">
        <f t="shared" si="1"/>
        <v>ที่ว่าการอำเภอลำทะเมนชัย นครราชสีมา</v>
      </c>
      <c r="E312" s="1" t="s">
        <v>3279</v>
      </c>
      <c r="F312" s="1" t="str" cm="1">
        <f t="array" ref="F312:G312">_xlfn.TEXTSPLIT(E312, ", ")</f>
        <v>15.352848289124891</v>
      </c>
      <c r="G312" t="str">
        <v>102.91746264226322</v>
      </c>
    </row>
    <row r="313" spans="1:7" ht="15.75" customHeight="1" x14ac:dyDescent="0.2">
      <c r="A313" s="1" t="s">
        <v>468</v>
      </c>
      <c r="B313" s="1" t="s">
        <v>468</v>
      </c>
      <c r="C313" s="1" t="s">
        <v>42</v>
      </c>
      <c r="D313" s="1" t="str">
        <f t="shared" si="1"/>
        <v>ที่ว่าการอำเภอบัวลาย นครราชสีมา</v>
      </c>
      <c r="E313" s="1" t="s">
        <v>3280</v>
      </c>
      <c r="F313" s="1" t="str" cm="1">
        <f t="array" ref="F313:G313">_xlfn.TEXTSPLIT(E313, ", ")</f>
        <v>15.662575308618592</v>
      </c>
      <c r="G313" t="str">
        <v>102.5268718041768</v>
      </c>
    </row>
    <row r="314" spans="1:7" ht="15.75" customHeight="1" x14ac:dyDescent="0.2">
      <c r="A314" s="1" t="s">
        <v>469</v>
      </c>
      <c r="B314" s="1" t="s">
        <v>469</v>
      </c>
      <c r="C314" s="1" t="s">
        <v>42</v>
      </c>
      <c r="D314" s="1" t="str">
        <f t="shared" si="1"/>
        <v>ที่ว่าการอำเภอสีดา นครราชสีมา</v>
      </c>
      <c r="E314" s="1" t="s">
        <v>3281</v>
      </c>
      <c r="F314" s="1" t="str" cm="1">
        <f t="array" ref="F314:G314">_xlfn.TEXTSPLIT(E314, ", ")</f>
        <v>15.542395733134894</v>
      </c>
      <c r="G314" t="str">
        <v>102.56597760866443</v>
      </c>
    </row>
    <row r="315" spans="1:7" ht="15.75" customHeight="1" x14ac:dyDescent="0.2">
      <c r="A315" s="1" t="s">
        <v>470</v>
      </c>
      <c r="B315" s="1" t="s">
        <v>470</v>
      </c>
      <c r="C315" s="1" t="s">
        <v>42</v>
      </c>
      <c r="D315" s="1" t="str">
        <f t="shared" si="1"/>
        <v>ที่ว่าการอำเภอเฉลิมพระเกียรติ นครราชสีมา</v>
      </c>
      <c r="E315" s="1" t="s">
        <v>3282</v>
      </c>
      <c r="F315" s="1" t="str" cm="1">
        <f t="array" ref="F315:G315">_xlfn.TEXTSPLIT(E315, ", ")</f>
        <v>15.004871756303812</v>
      </c>
      <c r="G315" t="str">
        <v>102.27193723853549</v>
      </c>
    </row>
    <row r="316" spans="1:7" ht="15.75" customHeight="1" x14ac:dyDescent="0.2">
      <c r="A316" s="1" t="s">
        <v>471</v>
      </c>
      <c r="B316" s="1" t="s">
        <v>471</v>
      </c>
      <c r="C316" s="1" t="s">
        <v>44</v>
      </c>
      <c r="D316" s="1" t="str">
        <f t="shared" si="1"/>
        <v>ที่ว่าการอำเภอเมืองนครศรีธรรมราช นครศรีธรรมราช</v>
      </c>
      <c r="E316" s="1" t="s">
        <v>3283</v>
      </c>
      <c r="F316" s="1" t="str" cm="1">
        <f t="array" ref="F316:G316">_xlfn.TEXTSPLIT(E316, ", ")</f>
        <v>8.481024740283933</v>
      </c>
      <c r="G316" t="str">
        <v>99.9673099710435</v>
      </c>
    </row>
    <row r="317" spans="1:7" ht="15.75" customHeight="1" x14ac:dyDescent="0.2">
      <c r="A317" s="1" t="s">
        <v>472</v>
      </c>
      <c r="B317" s="1" t="s">
        <v>472</v>
      </c>
      <c r="C317" s="1" t="s">
        <v>44</v>
      </c>
      <c r="D317" s="1" t="str">
        <f t="shared" si="1"/>
        <v>ที่ว่าการอำเภอพรหมคีรี นครศรีธรรมราช</v>
      </c>
      <c r="E317" s="1" t="s">
        <v>3284</v>
      </c>
      <c r="F317" s="1" t="str" cm="1">
        <f t="array" ref="F317:G317">_xlfn.TEXTSPLIT(E317, ", ")</f>
        <v>8.52272417970887</v>
      </c>
      <c r="G317" t="str">
        <v>99.82332047158343</v>
      </c>
    </row>
    <row r="318" spans="1:7" ht="15.75" customHeight="1" x14ac:dyDescent="0.2">
      <c r="A318" s="1" t="s">
        <v>473</v>
      </c>
      <c r="B318" s="1" t="s">
        <v>473</v>
      </c>
      <c r="C318" s="1" t="s">
        <v>44</v>
      </c>
      <c r="D318" s="1" t="str">
        <f t="shared" si="1"/>
        <v>ที่ว่าการอำเภอลานสกา นครศรีธรรมราช</v>
      </c>
      <c r="E318" s="1" t="s">
        <v>3285</v>
      </c>
      <c r="F318" s="1" t="str" cm="1">
        <f t="array" ref="F318:G318">_xlfn.TEXTSPLIT(E318, ", ")</f>
        <v>8.370936099989324</v>
      </c>
      <c r="G318" t="str">
        <v>99.80549801336961</v>
      </c>
    </row>
    <row r="319" spans="1:7" ht="15.75" customHeight="1" x14ac:dyDescent="0.2">
      <c r="A319" s="1" t="s">
        <v>474</v>
      </c>
      <c r="B319" s="1" t="s">
        <v>474</v>
      </c>
      <c r="C319" s="1" t="s">
        <v>44</v>
      </c>
      <c r="D319" s="1" t="str">
        <f t="shared" si="1"/>
        <v>ที่ว่าการอำเภอฉวาง นครศรีธรรมราช</v>
      </c>
      <c r="E319" s="1" t="s">
        <v>3286</v>
      </c>
      <c r="F319" s="1" t="str" cm="1">
        <f t="array" ref="F319:G319">_xlfn.TEXTSPLIT(E319, ", ")</f>
        <v>8.426025663023358</v>
      </c>
      <c r="G319" t="str">
        <v>99.50463461428963</v>
      </c>
    </row>
    <row r="320" spans="1:7" ht="15.75" customHeight="1" x14ac:dyDescent="0.2">
      <c r="A320" s="1" t="s">
        <v>475</v>
      </c>
      <c r="B320" s="1" t="s">
        <v>475</v>
      </c>
      <c r="C320" s="1" t="s">
        <v>44</v>
      </c>
      <c r="D320" s="1" t="str">
        <f t="shared" si="1"/>
        <v>ที่ว่าการอำเภอพิปูน นครศรีธรรมราช</v>
      </c>
      <c r="E320" s="1" t="s">
        <v>3287</v>
      </c>
      <c r="F320" s="1" t="str" cm="1">
        <f t="array" ref="F320:G320">_xlfn.TEXTSPLIT(E320, ", ")</f>
        <v>8.560965029874772</v>
      </c>
      <c r="G320" t="str">
        <v>99.60749397376195</v>
      </c>
    </row>
    <row r="321" spans="1:7" ht="15.75" customHeight="1" x14ac:dyDescent="0.2">
      <c r="A321" s="1" t="s">
        <v>476</v>
      </c>
      <c r="B321" s="1" t="s">
        <v>476</v>
      </c>
      <c r="C321" s="1" t="s">
        <v>44</v>
      </c>
      <c r="D321" s="1" t="str">
        <f t="shared" si="1"/>
        <v>ที่ว่าการอำเภอเชียรใหญ่ นครศรีธรรมราช</v>
      </c>
      <c r="E321" s="1" t="s">
        <v>3288</v>
      </c>
      <c r="F321" s="1" t="str" cm="1">
        <f t="array" ref="F321:G321">_xlfn.TEXTSPLIT(E321, ", ")</f>
        <v>8.16903016834393</v>
      </c>
      <c r="G321" t="str">
        <v>100.14481921252589</v>
      </c>
    </row>
    <row r="322" spans="1:7" ht="15.75" customHeight="1" x14ac:dyDescent="0.2">
      <c r="A322" s="1" t="s">
        <v>477</v>
      </c>
      <c r="B322" s="1" t="s">
        <v>477</v>
      </c>
      <c r="C322" s="1" t="s">
        <v>44</v>
      </c>
      <c r="D322" s="1" t="str">
        <f t="shared" si="1"/>
        <v>ที่ว่าการอำเภอชะอวด นครศรีธรรมราช</v>
      </c>
      <c r="E322" s="1" t="s">
        <v>3289</v>
      </c>
      <c r="F322" s="1" t="str" cm="1">
        <f t="array" ref="F322:G322">_xlfn.TEXTSPLIT(E322, ", ")</f>
        <v>7.995446836792531</v>
      </c>
      <c r="G322" t="str">
        <v>99.98922264409512</v>
      </c>
    </row>
    <row r="323" spans="1:7" ht="15.75" customHeight="1" x14ac:dyDescent="0.2">
      <c r="A323" s="1" t="s">
        <v>478</v>
      </c>
      <c r="B323" s="1" t="s">
        <v>478</v>
      </c>
      <c r="C323" s="1" t="s">
        <v>44</v>
      </c>
      <c r="D323" s="1" t="str">
        <f t="shared" si="1"/>
        <v>ที่ว่าการอำเภอท่าศาลา นครศรีธรรมราช</v>
      </c>
      <c r="E323" s="1" t="s">
        <v>3290</v>
      </c>
      <c r="F323" s="1" t="str" cm="1">
        <f t="array" ref="F323:G323">_xlfn.TEXTSPLIT(E323, ", ")</f>
        <v>8.667373907414198</v>
      </c>
      <c r="G323" t="str">
        <v>99.93087658090873</v>
      </c>
    </row>
    <row r="324" spans="1:7" ht="15.75" customHeight="1" x14ac:dyDescent="0.2">
      <c r="A324" s="1" t="s">
        <v>479</v>
      </c>
      <c r="B324" s="1" t="s">
        <v>479</v>
      </c>
      <c r="C324" s="1" t="s">
        <v>44</v>
      </c>
      <c r="D324" s="1" t="str">
        <f t="shared" si="1"/>
        <v>ที่ว่าการอำเภอทุ่งสง นครศรีธรรมราช</v>
      </c>
      <c r="E324" s="1" t="s">
        <v>3291</v>
      </c>
      <c r="F324" s="1" t="str" cm="1">
        <f t="array" ref="F324:G324">_xlfn.TEXTSPLIT(E324, ", ")</f>
        <v>8.16468885020509</v>
      </c>
      <c r="G324" t="str">
        <v>99.68074385756461</v>
      </c>
    </row>
    <row r="325" spans="1:7" ht="15.75" customHeight="1" x14ac:dyDescent="0.2">
      <c r="A325" s="1" t="s">
        <v>480</v>
      </c>
      <c r="B325" s="1" t="s">
        <v>480</v>
      </c>
      <c r="C325" s="1" t="s">
        <v>44</v>
      </c>
      <c r="D325" s="1" t="str">
        <f t="shared" si="1"/>
        <v>ที่ว่าการอำเภอนาบอน นครศรีธรรมราช</v>
      </c>
      <c r="E325" s="1" t="s">
        <v>3292</v>
      </c>
      <c r="F325" s="1" t="str" cm="1">
        <f t="array" ref="F325:G325">_xlfn.TEXTSPLIT(E325, ", ")</f>
        <v>8.261958291241308</v>
      </c>
      <c r="G325" t="str">
        <v>99.59457912872797</v>
      </c>
    </row>
    <row r="326" spans="1:7" ht="15.75" customHeight="1" x14ac:dyDescent="0.2">
      <c r="A326" s="1" t="s">
        <v>481</v>
      </c>
      <c r="B326" s="1" t="s">
        <v>481</v>
      </c>
      <c r="C326" s="1" t="s">
        <v>44</v>
      </c>
      <c r="D326" s="1" t="str">
        <f t="shared" si="1"/>
        <v>ที่ว่าการอำเภอทุ่งใหญ่ นครศรีธรรมราช</v>
      </c>
      <c r="E326" s="1" t="s">
        <v>3293</v>
      </c>
      <c r="F326" s="1" t="str" cm="1">
        <f t="array" ref="F326:G326">_xlfn.TEXTSPLIT(E326, ", ")</f>
        <v>8.296282458581812</v>
      </c>
      <c r="G326" t="str">
        <v>99.37433633547002</v>
      </c>
    </row>
    <row r="327" spans="1:7" ht="15.75" customHeight="1" x14ac:dyDescent="0.2">
      <c r="A327" s="1" t="s">
        <v>482</v>
      </c>
      <c r="B327" s="1" t="s">
        <v>482</v>
      </c>
      <c r="C327" s="1" t="s">
        <v>44</v>
      </c>
      <c r="D327" s="1" t="str">
        <f t="shared" si="1"/>
        <v>ที่ว่าการอำเภอปากพนัง นครศรีธรรมราช</v>
      </c>
      <c r="E327" s="1" t="s">
        <v>3294</v>
      </c>
      <c r="F327" s="1" t="str" cm="1">
        <f t="array" ref="F327:G327">_xlfn.TEXTSPLIT(E327, ", ")</f>
        <v>8.357998492730513</v>
      </c>
      <c r="G327" t="str">
        <v>100.20524184272558</v>
      </c>
    </row>
    <row r="328" spans="1:7" ht="15.75" customHeight="1" x14ac:dyDescent="0.2">
      <c r="A328" s="1" t="s">
        <v>483</v>
      </c>
      <c r="B328" s="1" t="s">
        <v>483</v>
      </c>
      <c r="C328" s="1" t="s">
        <v>44</v>
      </c>
      <c r="D328" s="1" t="str">
        <f t="shared" si="1"/>
        <v>ที่ว่าการอำเภอร่อนพิบูลย์ นครศรีธรรมราช</v>
      </c>
      <c r="E328" s="1" t="s">
        <v>3295</v>
      </c>
      <c r="F328" s="1" t="str" cm="1">
        <f t="array" ref="F328:G328">_xlfn.TEXTSPLIT(E328, ", ")</f>
        <v>8.179504387666052</v>
      </c>
      <c r="G328" t="str">
        <v>99.85486142336708</v>
      </c>
    </row>
    <row r="329" spans="1:7" ht="15.75" customHeight="1" x14ac:dyDescent="0.2">
      <c r="A329" s="1" t="s">
        <v>484</v>
      </c>
      <c r="B329" s="1" t="s">
        <v>484</v>
      </c>
      <c r="C329" s="1" t="s">
        <v>44</v>
      </c>
      <c r="D329" s="1" t="str">
        <f t="shared" si="1"/>
        <v>ที่ว่าการอำเภอสิชล นครศรีธรรมราช</v>
      </c>
      <c r="E329" s="1" t="s">
        <v>3296</v>
      </c>
      <c r="F329" s="1" t="str" cm="1">
        <f t="array" ref="F329:G329">_xlfn.TEXTSPLIT(E329, ", ")</f>
        <v>8.963694123392498</v>
      </c>
      <c r="G329" t="str">
        <v>99.89640699710854</v>
      </c>
    </row>
    <row r="330" spans="1:7" ht="15.75" customHeight="1" x14ac:dyDescent="0.2">
      <c r="A330" s="1" t="s">
        <v>485</v>
      </c>
      <c r="B330" s="1" t="s">
        <v>485</v>
      </c>
      <c r="C330" s="1" t="s">
        <v>44</v>
      </c>
      <c r="D330" s="1" t="str">
        <f t="shared" si="1"/>
        <v>ที่ว่าการอำเภอขนอม นครศรีธรรมราช</v>
      </c>
      <c r="E330" s="1" t="s">
        <v>3297</v>
      </c>
      <c r="F330" s="1" t="str" cm="1">
        <f t="array" ref="F330:G330">_xlfn.TEXTSPLIT(E330, ", ")</f>
        <v>9.204822757825392</v>
      </c>
      <c r="G330" t="str">
        <v>99.86113910401666</v>
      </c>
    </row>
    <row r="331" spans="1:7" ht="15.75" customHeight="1" x14ac:dyDescent="0.2">
      <c r="A331" s="1" t="s">
        <v>486</v>
      </c>
      <c r="B331" s="1" t="s">
        <v>486</v>
      </c>
      <c r="C331" s="1" t="s">
        <v>44</v>
      </c>
      <c r="D331" s="1" t="str">
        <f t="shared" si="1"/>
        <v>ที่ว่าการอำเภอหัวไทร นครศรีธรรมราช</v>
      </c>
      <c r="E331" s="1" t="s">
        <v>3298</v>
      </c>
      <c r="F331" s="1" t="str" cm="1">
        <f t="array" ref="F331:G331">_xlfn.TEXTSPLIT(E331, ", ")</f>
        <v>8.04056665185287</v>
      </c>
      <c r="G331" t="str">
        <v>100.27591351341012</v>
      </c>
    </row>
    <row r="332" spans="1:7" ht="15.75" customHeight="1" x14ac:dyDescent="0.2">
      <c r="A332" s="1" t="s">
        <v>487</v>
      </c>
      <c r="B332" s="1" t="s">
        <v>487</v>
      </c>
      <c r="C332" s="1" t="s">
        <v>44</v>
      </c>
      <c r="D332" s="1" t="str">
        <f t="shared" si="1"/>
        <v>ที่ว่าการอำเภอบางขัน นครศรีธรรมราช</v>
      </c>
      <c r="E332" s="1" t="s">
        <v>3299</v>
      </c>
      <c r="F332" s="1" t="str" cm="1">
        <f t="array" ref="F332:G332">_xlfn.TEXTSPLIT(E332, ", ")</f>
        <v>8.026895286552822</v>
      </c>
      <c r="G332" t="str">
        <v>99.47303057932902</v>
      </c>
    </row>
    <row r="333" spans="1:7" ht="15.75" customHeight="1" x14ac:dyDescent="0.2">
      <c r="A333" s="1" t="s">
        <v>488</v>
      </c>
      <c r="B333" s="1" t="s">
        <v>488</v>
      </c>
      <c r="C333" s="1" t="s">
        <v>44</v>
      </c>
      <c r="D333" s="1" t="str">
        <f t="shared" si="1"/>
        <v>ที่ว่าการอำเภอถ้ำพรรณรา นครศรีธรรมราช</v>
      </c>
      <c r="E333" s="1" t="s">
        <v>3300</v>
      </c>
      <c r="F333" s="1" t="str" cm="1">
        <f t="array" ref="F333:G333">_xlfn.TEXTSPLIT(E333, ", ")</f>
        <v>8.421001612836795</v>
      </c>
      <c r="G333" t="str">
        <v>99.39525830572826</v>
      </c>
    </row>
    <row r="334" spans="1:7" ht="15.75" customHeight="1" x14ac:dyDescent="0.2">
      <c r="A334" s="1" t="s">
        <v>489</v>
      </c>
      <c r="B334" s="1" t="s">
        <v>489</v>
      </c>
      <c r="C334" s="1" t="s">
        <v>44</v>
      </c>
      <c r="D334" s="1" t="str">
        <f t="shared" si="1"/>
        <v>ที่ว่าการอำเภอจุฬาภรณ์ นครศรีธรรมราช</v>
      </c>
      <c r="E334" s="1" t="s">
        <v>3301</v>
      </c>
      <c r="F334" s="1" t="str" cm="1">
        <f t="array" ref="F334:G334">_xlfn.TEXTSPLIT(E334, ", ")</f>
        <v>8.075752911208234</v>
      </c>
      <c r="G334" t="str">
        <v>99.86955253550205</v>
      </c>
    </row>
    <row r="335" spans="1:7" ht="15.75" customHeight="1" x14ac:dyDescent="0.2">
      <c r="A335" s="1" t="s">
        <v>490</v>
      </c>
      <c r="B335" s="1" t="s">
        <v>490</v>
      </c>
      <c r="C335" s="1" t="s">
        <v>44</v>
      </c>
      <c r="D335" s="1" t="str">
        <f t="shared" si="1"/>
        <v>ที่ว่าการอำเภอพระพรหม นครศรีธรรมราช</v>
      </c>
      <c r="E335" s="1" t="s">
        <v>3302</v>
      </c>
      <c r="F335" s="1" t="str" cm="1">
        <f t="array" ref="F335:G335">_xlfn.TEXTSPLIT(E335, ", ")</f>
        <v>8.33831133297712</v>
      </c>
      <c r="G335" t="str">
        <v>99.90114160536345</v>
      </c>
    </row>
    <row r="336" spans="1:7" ht="15.75" customHeight="1" x14ac:dyDescent="0.2">
      <c r="A336" s="1" t="s">
        <v>491</v>
      </c>
      <c r="B336" s="1" t="s">
        <v>491</v>
      </c>
      <c r="C336" s="1" t="s">
        <v>44</v>
      </c>
      <c r="D336" s="1" t="str">
        <f t="shared" si="1"/>
        <v>ที่ว่าการอำเภอนบพิตำ นครศรีธรรมราช</v>
      </c>
      <c r="E336" s="1" t="s">
        <v>3303</v>
      </c>
      <c r="F336" s="1" t="str" cm="1">
        <f t="array" ref="F336:G336">_xlfn.TEXTSPLIT(E336, ", ")</f>
        <v>8.719469844662799</v>
      </c>
      <c r="G336" t="str">
        <v>99.75171373652229</v>
      </c>
    </row>
    <row r="337" spans="1:7" ht="15.75" customHeight="1" x14ac:dyDescent="0.2">
      <c r="A337" s="1" t="s">
        <v>492</v>
      </c>
      <c r="B337" s="1" t="s">
        <v>492</v>
      </c>
      <c r="C337" s="1" t="s">
        <v>44</v>
      </c>
      <c r="D337" s="1" t="str">
        <f t="shared" si="1"/>
        <v>ที่ว่าการอำเภอช้างกลาง นครศรีธรรมราช</v>
      </c>
      <c r="E337" s="1" t="s">
        <v>3304</v>
      </c>
      <c r="F337" s="1" t="str" cm="1">
        <f t="array" ref="F337:G337">_xlfn.TEXTSPLIT(E337, ", ")</f>
        <v>8.37415459276495</v>
      </c>
      <c r="G337" t="str">
        <v>99.56782899805242</v>
      </c>
    </row>
    <row r="338" spans="1:7" ht="15.75" customHeight="1" x14ac:dyDescent="0.2">
      <c r="A338" s="1" t="s">
        <v>470</v>
      </c>
      <c r="B338" s="1" t="s">
        <v>470</v>
      </c>
      <c r="C338" s="1" t="s">
        <v>44</v>
      </c>
      <c r="D338" s="1" t="str">
        <f t="shared" si="1"/>
        <v>ที่ว่าการอำเภอเฉลิมพระเกียรติ นครศรีธรรมราช</v>
      </c>
      <c r="E338" s="1" t="s">
        <v>3305</v>
      </c>
      <c r="F338" s="1" t="str" cm="1">
        <f t="array" ref="F338:G338">_xlfn.TEXTSPLIT(E338, ", ")</f>
        <v>8.17707587034646</v>
      </c>
      <c r="G338" t="str">
        <v>100.0357981268808</v>
      </c>
    </row>
    <row r="339" spans="1:7" ht="15.75" customHeight="1" x14ac:dyDescent="0.2">
      <c r="A339" s="1" t="s">
        <v>493</v>
      </c>
      <c r="B339" s="1" t="s">
        <v>493</v>
      </c>
      <c r="C339" s="1" t="s">
        <v>46</v>
      </c>
      <c r="D339" s="1" t="str">
        <f t="shared" si="1"/>
        <v>ที่ว่าการอำเภอเมืองนครสวรรค์ นครสวรรค์</v>
      </c>
      <c r="E339" s="1" t="s">
        <v>3306</v>
      </c>
      <c r="F339" s="1" t="str" cm="1">
        <f t="array" ref="F339:G339">_xlfn.TEXTSPLIT(E339, ", ")</f>
        <v>15.704878002574434</v>
      </c>
      <c r="G339" t="str">
        <v>100.13757625724145</v>
      </c>
    </row>
    <row r="340" spans="1:7" ht="15.75" customHeight="1" x14ac:dyDescent="0.2">
      <c r="A340" s="1" t="s">
        <v>494</v>
      </c>
      <c r="B340" s="1" t="s">
        <v>494</v>
      </c>
      <c r="C340" s="1" t="s">
        <v>46</v>
      </c>
      <c r="D340" s="1" t="str">
        <f t="shared" si="1"/>
        <v>ที่ว่าการอำเภอโกรกพระ นครสวรรค์</v>
      </c>
      <c r="E340" s="1" t="s">
        <v>3307</v>
      </c>
      <c r="F340" s="1" t="str" cm="1">
        <f t="array" ref="F340:G340">_xlfn.TEXTSPLIT(E340, ", ")</f>
        <v>15.556775896302835</v>
      </c>
      <c r="G340" t="str">
        <v>100.07350674619768</v>
      </c>
    </row>
    <row r="341" spans="1:7" ht="15.75" customHeight="1" x14ac:dyDescent="0.2">
      <c r="A341" s="1" t="s">
        <v>495</v>
      </c>
      <c r="B341" s="1" t="s">
        <v>495</v>
      </c>
      <c r="C341" s="1" t="s">
        <v>46</v>
      </c>
      <c r="D341" s="1" t="str">
        <f t="shared" si="1"/>
        <v>ที่ว่าการอำเภอชุมแสง นครสวรรค์</v>
      </c>
      <c r="E341" s="1" t="s">
        <v>3308</v>
      </c>
      <c r="F341" s="1" t="str" cm="1">
        <f t="array" ref="F341:G341">_xlfn.TEXTSPLIT(E341, ", ")</f>
        <v>15.88093264031979</v>
      </c>
      <c r="G341" t="str">
        <v>100.3025423710623</v>
      </c>
    </row>
    <row r="342" spans="1:7" ht="15.75" customHeight="1" x14ac:dyDescent="0.2">
      <c r="A342" s="1" t="s">
        <v>496</v>
      </c>
      <c r="B342" s="1" t="s">
        <v>496</v>
      </c>
      <c r="C342" s="1" t="s">
        <v>46</v>
      </c>
      <c r="D342" s="1" t="str">
        <f t="shared" si="1"/>
        <v>ที่ว่าการอำเภอหนองบัว นครสวรรค์</v>
      </c>
      <c r="E342" s="1" t="s">
        <v>3309</v>
      </c>
      <c r="F342" s="1" t="str" cm="1">
        <f t="array" ref="F342:G342">_xlfn.TEXTSPLIT(E342, ", ")</f>
        <v>15.864911419749719</v>
      </c>
      <c r="G342" t="str">
        <v>100.58611369991777</v>
      </c>
    </row>
    <row r="343" spans="1:7" ht="15.75" customHeight="1" x14ac:dyDescent="0.2">
      <c r="A343" s="1" t="s">
        <v>497</v>
      </c>
      <c r="B343" s="1" t="s">
        <v>497</v>
      </c>
      <c r="C343" s="1" t="s">
        <v>46</v>
      </c>
      <c r="D343" s="1" t="str">
        <f t="shared" si="1"/>
        <v>ที่ว่าการอำเภอบรรพตพิสัย นครสวรรค์</v>
      </c>
      <c r="E343" s="1" t="s">
        <v>3310</v>
      </c>
      <c r="F343" s="1" t="str" cm="1">
        <f t="array" ref="F343:G343">_xlfn.TEXTSPLIT(E343, ", ")</f>
        <v>15.935989908684821</v>
      </c>
      <c r="G343" t="str">
        <v>99.9822011298804</v>
      </c>
    </row>
    <row r="344" spans="1:7" ht="15.75" customHeight="1" x14ac:dyDescent="0.2">
      <c r="A344" s="1" t="s">
        <v>498</v>
      </c>
      <c r="B344" s="1" t="s">
        <v>498</v>
      </c>
      <c r="C344" s="1" t="s">
        <v>46</v>
      </c>
      <c r="D344" s="1" t="str">
        <f t="shared" si="1"/>
        <v>ที่ว่าการอำเภอเก้าเลี้ยว นครสวรรค์</v>
      </c>
      <c r="E344" s="1" t="s">
        <v>3311</v>
      </c>
      <c r="F344" s="1" t="str" cm="1">
        <f t="array" ref="F344:G344">_xlfn.TEXTSPLIT(E344, ", ")</f>
        <v>15.850371160436232</v>
      </c>
      <c r="G344" t="str">
        <v>100.07861076424328</v>
      </c>
    </row>
    <row r="345" spans="1:7" ht="15.75" customHeight="1" x14ac:dyDescent="0.2">
      <c r="A345" s="1" t="s">
        <v>499</v>
      </c>
      <c r="B345" s="1" t="s">
        <v>499</v>
      </c>
      <c r="C345" s="1" t="s">
        <v>46</v>
      </c>
      <c r="D345" s="1" t="str">
        <f t="shared" si="1"/>
        <v>ที่ว่าการอำเภอตาคลี นครสวรรค์</v>
      </c>
      <c r="E345" s="1" t="s">
        <v>3312</v>
      </c>
      <c r="F345" s="1" t="str" cm="1">
        <f t="array" ref="F345:G345">_xlfn.TEXTSPLIT(E345, ", ")</f>
        <v>15.263042026399784</v>
      </c>
      <c r="G345" t="str">
        <v>100.34358701935163</v>
      </c>
    </row>
    <row r="346" spans="1:7" ht="15.75" customHeight="1" x14ac:dyDescent="0.2">
      <c r="A346" s="1" t="s">
        <v>500</v>
      </c>
      <c r="B346" s="1" t="s">
        <v>500</v>
      </c>
      <c r="C346" s="1" t="s">
        <v>46</v>
      </c>
      <c r="D346" s="1" t="str">
        <f t="shared" si="1"/>
        <v>ที่ว่าการอำเภอท่าตะโก นครสวรรค์</v>
      </c>
      <c r="E346" s="1" t="s">
        <v>3313</v>
      </c>
      <c r="F346" s="1" t="str" cm="1">
        <f t="array" ref="F346:G346">_xlfn.TEXTSPLIT(E346, ", ")</f>
        <v>15.640612902633947</v>
      </c>
      <c r="G346" t="str">
        <v>100.4828345134184</v>
      </c>
    </row>
    <row r="347" spans="1:7" ht="15.75" customHeight="1" x14ac:dyDescent="0.2">
      <c r="A347" s="1" t="s">
        <v>501</v>
      </c>
      <c r="B347" s="1" t="s">
        <v>501</v>
      </c>
      <c r="C347" s="1" t="s">
        <v>46</v>
      </c>
      <c r="D347" s="1" t="str">
        <f t="shared" si="1"/>
        <v>ที่ว่าการอำเภอไพศาลี นครสวรรค์</v>
      </c>
      <c r="E347" s="1" t="s">
        <v>3314</v>
      </c>
      <c r="F347" s="1" t="str" cm="1">
        <f t="array" ref="F347:G347">_xlfn.TEXTSPLIT(E347, ", ")</f>
        <v>15.597506909161144</v>
      </c>
      <c r="G347" t="str">
        <v>100.65805688593686</v>
      </c>
    </row>
    <row r="348" spans="1:7" ht="15.75" customHeight="1" x14ac:dyDescent="0.2">
      <c r="A348" s="1" t="s">
        <v>502</v>
      </c>
      <c r="B348" s="1" t="s">
        <v>502</v>
      </c>
      <c r="C348" s="1" t="s">
        <v>46</v>
      </c>
      <c r="D348" s="1" t="str">
        <f t="shared" si="1"/>
        <v>ที่ว่าการอำเภอพยุหะคีรี นครสวรรค์</v>
      </c>
      <c r="E348" s="1" t="s">
        <v>3315</v>
      </c>
      <c r="F348" s="1" t="str" cm="1">
        <f t="array" ref="F348:G348">_xlfn.TEXTSPLIT(E348, ", ")</f>
        <v>15.48720933034607</v>
      </c>
      <c r="G348" t="str">
        <v>100.13988469989955</v>
      </c>
    </row>
    <row r="349" spans="1:7" ht="15.75" customHeight="1" x14ac:dyDescent="0.2">
      <c r="A349" s="1" t="s">
        <v>503</v>
      </c>
      <c r="B349" s="1" t="s">
        <v>503</v>
      </c>
      <c r="C349" s="1" t="s">
        <v>46</v>
      </c>
      <c r="D349" s="1" t="str">
        <f t="shared" si="1"/>
        <v>ที่ว่าการอำเภอลาดยาว นครสวรรค์</v>
      </c>
      <c r="E349" s="1" t="s">
        <v>3316</v>
      </c>
      <c r="F349" s="1" t="str" cm="1">
        <f t="array" ref="F349:G349">_xlfn.TEXTSPLIT(E349, ", ")</f>
        <v>15.75180534437498</v>
      </c>
      <c r="G349" t="str">
        <v>99.78943206750023</v>
      </c>
    </row>
    <row r="350" spans="1:7" ht="15.75" customHeight="1" x14ac:dyDescent="0.2">
      <c r="A350" s="1" t="s">
        <v>504</v>
      </c>
      <c r="B350" s="1" t="s">
        <v>504</v>
      </c>
      <c r="C350" s="1" t="s">
        <v>46</v>
      </c>
      <c r="D350" s="1" t="str">
        <f t="shared" si="1"/>
        <v>ที่ว่าการอำเภอตากฟ้า นครสวรรค์</v>
      </c>
      <c r="E350" s="1" t="s">
        <v>3317</v>
      </c>
      <c r="F350" s="1" t="str" cm="1">
        <f t="array" ref="F350:G350">_xlfn.TEXTSPLIT(E350, ", ")</f>
        <v>15.348270684693825</v>
      </c>
      <c r="G350" t="str">
        <v>100.49612354960178</v>
      </c>
    </row>
    <row r="351" spans="1:7" ht="15.75" customHeight="1" x14ac:dyDescent="0.2">
      <c r="A351" s="1" t="s">
        <v>505</v>
      </c>
      <c r="B351" s="1" t="s">
        <v>505</v>
      </c>
      <c r="C351" s="1" t="s">
        <v>46</v>
      </c>
      <c r="D351" s="1" t="str">
        <f t="shared" si="1"/>
        <v>ที่ว่าการอำเภอแม่วงก์ นครสวรรค์</v>
      </c>
      <c r="E351" s="1" t="s">
        <v>3318</v>
      </c>
      <c r="F351" s="1" t="str" cm="1">
        <f t="array" ref="F351:G351">_xlfn.TEXTSPLIT(E351, ", ")</f>
        <v>15.781069413176025</v>
      </c>
      <c r="G351" t="str">
        <v>99.5190651624748</v>
      </c>
    </row>
    <row r="352" spans="1:7" ht="15.75" customHeight="1" x14ac:dyDescent="0.2">
      <c r="A352" s="1" t="s">
        <v>506</v>
      </c>
      <c r="B352" s="1" t="s">
        <v>506</v>
      </c>
      <c r="C352" s="1" t="s">
        <v>46</v>
      </c>
      <c r="D352" s="1" t="str">
        <f t="shared" si="1"/>
        <v>ที่ว่าการอำเภอแม่เปิน นครสวรรค์</v>
      </c>
      <c r="E352" s="1" t="s">
        <v>3319</v>
      </c>
      <c r="F352" s="1" t="str" cm="1">
        <f t="array" ref="F352:G352">_xlfn.TEXTSPLIT(E352, ", ")</f>
        <v>15.657631742526522</v>
      </c>
      <c r="G352" t="str">
        <v>99.46917245754109</v>
      </c>
    </row>
    <row r="353" spans="1:7" ht="15.75" customHeight="1" x14ac:dyDescent="0.2">
      <c r="A353" s="1" t="s">
        <v>507</v>
      </c>
      <c r="B353" s="1" t="s">
        <v>507</v>
      </c>
      <c r="C353" s="1" t="s">
        <v>46</v>
      </c>
      <c r="D353" s="1" t="str">
        <f t="shared" si="1"/>
        <v>ที่ว่าการอำเภอชุมตาบง นครสวรรค์</v>
      </c>
      <c r="E353" s="1" t="s">
        <v>3320</v>
      </c>
      <c r="F353" s="1" t="str" cm="1">
        <f t="array" ref="F353:G353">_xlfn.TEXTSPLIT(E353, ", ")</f>
        <v>15.631666184643098</v>
      </c>
      <c r="G353" t="str">
        <v>99.5527967722136</v>
      </c>
    </row>
    <row r="354" spans="1:7" ht="15.75" customHeight="1" x14ac:dyDescent="0.2">
      <c r="A354" s="1" t="s">
        <v>508</v>
      </c>
      <c r="B354" s="1" t="s">
        <v>508</v>
      </c>
      <c r="C354" s="1" t="s">
        <v>48</v>
      </c>
      <c r="D354" s="1" t="str">
        <f t="shared" si="1"/>
        <v>ที่ว่าการอำเภอเมืองนนทบุรี นนทบุรี</v>
      </c>
      <c r="E354" s="1" t="s">
        <v>3321</v>
      </c>
      <c r="F354" s="1" t="str" cm="1">
        <f t="array" ref="F354:G354">_xlfn.TEXTSPLIT(E354, ", ")</f>
        <v>13.862418250350489</v>
      </c>
      <c r="G354" t="str">
        <v>100.51339381164291</v>
      </c>
    </row>
    <row r="355" spans="1:7" ht="15.75" customHeight="1" x14ac:dyDescent="0.2">
      <c r="A355" s="1" t="s">
        <v>509</v>
      </c>
      <c r="B355" s="1" t="s">
        <v>509</v>
      </c>
      <c r="C355" s="1" t="s">
        <v>48</v>
      </c>
      <c r="D355" s="1" t="str">
        <f t="shared" si="1"/>
        <v>ที่ว่าการอำเภอบางกรวย นนทบุรี</v>
      </c>
      <c r="E355" s="1" t="s">
        <v>3322</v>
      </c>
      <c r="F355" s="1" t="str" cm="1">
        <f t="array" ref="F355:G355">_xlfn.TEXTSPLIT(E355, ", ")</f>
        <v>13.805217620471957</v>
      </c>
      <c r="G355" t="str">
        <v>100.47279952905474</v>
      </c>
    </row>
    <row r="356" spans="1:7" ht="15.75" customHeight="1" x14ac:dyDescent="0.2">
      <c r="A356" s="1" t="s">
        <v>510</v>
      </c>
      <c r="B356" s="1" t="s">
        <v>510</v>
      </c>
      <c r="C356" s="1" t="s">
        <v>48</v>
      </c>
      <c r="D356" s="1" t="str">
        <f t="shared" si="1"/>
        <v>ที่ว่าการอำเภอบางใหญ่ นนทบุรี</v>
      </c>
      <c r="E356" s="1" t="s">
        <v>3323</v>
      </c>
      <c r="F356" s="1" t="str" cm="1">
        <f t="array" ref="F356:G356">_xlfn.TEXTSPLIT(E356, ", ")</f>
        <v>13.876456787584264</v>
      </c>
      <c r="G356" t="str">
        <v>100.40383102346901</v>
      </c>
    </row>
    <row r="357" spans="1:7" ht="15.75" customHeight="1" x14ac:dyDescent="0.2">
      <c r="A357" s="1" t="s">
        <v>511</v>
      </c>
      <c r="B357" s="1" t="s">
        <v>511</v>
      </c>
      <c r="C357" s="1" t="s">
        <v>48</v>
      </c>
      <c r="D357" s="1" t="str">
        <f t="shared" si="1"/>
        <v>ที่ว่าการอำเภอบางบัวทอง นนทบุรี</v>
      </c>
      <c r="E357" s="1" t="s">
        <v>3324</v>
      </c>
      <c r="F357" s="1" t="str" cm="1">
        <f t="array" ref="F357:G357">_xlfn.TEXTSPLIT(E357, ", ")</f>
        <v>13.96850231791555</v>
      </c>
      <c r="G357" t="str">
        <v>100.40548602927471</v>
      </c>
    </row>
    <row r="358" spans="1:7" ht="15.75" customHeight="1" x14ac:dyDescent="0.2">
      <c r="A358" s="1" t="s">
        <v>512</v>
      </c>
      <c r="B358" s="1" t="s">
        <v>512</v>
      </c>
      <c r="C358" s="1" t="s">
        <v>48</v>
      </c>
      <c r="D358" s="1" t="str">
        <f t="shared" si="1"/>
        <v>ที่ว่าการอำเภอไทรน้อย นนทบุรี</v>
      </c>
      <c r="E358" s="1" t="s">
        <v>3325</v>
      </c>
      <c r="F358" s="1" t="str" cm="1">
        <f t="array" ref="F358:G358">_xlfn.TEXTSPLIT(E358, ", ")</f>
        <v>13.978765221040495</v>
      </c>
      <c r="G358" t="str">
        <v>100.31363628435317</v>
      </c>
    </row>
    <row r="359" spans="1:7" ht="15.75" customHeight="1" x14ac:dyDescent="0.2">
      <c r="A359" s="1" t="s">
        <v>513</v>
      </c>
      <c r="B359" s="1" t="s">
        <v>513</v>
      </c>
      <c r="C359" s="1" t="s">
        <v>48</v>
      </c>
      <c r="D359" s="1" t="str">
        <f t="shared" si="1"/>
        <v>ที่ว่าการอำเภอปากเกร็ด นนทบุรี</v>
      </c>
      <c r="E359" s="1" t="s">
        <v>3326</v>
      </c>
      <c r="F359" s="1" t="str" cm="1">
        <f t="array" ref="F359:G359">_xlfn.TEXTSPLIT(E359, ", ")</f>
        <v>13.912550629491674</v>
      </c>
      <c r="G359" t="str">
        <v>100.498227776962</v>
      </c>
    </row>
    <row r="360" spans="1:7" ht="15.75" customHeight="1" x14ac:dyDescent="0.2">
      <c r="A360" s="1" t="s">
        <v>514</v>
      </c>
      <c r="B360" s="1" t="s">
        <v>514</v>
      </c>
      <c r="C360" s="1" t="s">
        <v>50</v>
      </c>
      <c r="D360" s="1" t="str">
        <f t="shared" si="1"/>
        <v>ที่ว่าการอำเภอยี่งอ นราธิวาส</v>
      </c>
      <c r="E360" s="1" t="s">
        <v>3327</v>
      </c>
      <c r="F360" s="1" t="str" cm="1">
        <f t="array" ref="F360:G360">_xlfn.TEXTSPLIT(E360, ", ")</f>
        <v>6.403024176333826</v>
      </c>
      <c r="G360" t="str">
        <v>101.70652044770654</v>
      </c>
    </row>
    <row r="361" spans="1:7" ht="15.75" customHeight="1" x14ac:dyDescent="0.2">
      <c r="A361" s="1" t="s">
        <v>515</v>
      </c>
      <c r="B361" s="1" t="s">
        <v>515</v>
      </c>
      <c r="C361" s="1" t="s">
        <v>50</v>
      </c>
      <c r="D361" s="1" t="str">
        <f t="shared" si="1"/>
        <v>ที่ว่าการอำเภอระแงะ นราธิวาส</v>
      </c>
      <c r="E361" s="1" t="s">
        <v>3328</v>
      </c>
      <c r="F361" s="1" t="str" cm="1">
        <f t="array" ref="F361:G361">_xlfn.TEXTSPLIT(E361, ", ")</f>
        <v>6.296453354728177</v>
      </c>
      <c r="G361" t="str">
        <v>101.72875967053677</v>
      </c>
    </row>
    <row r="362" spans="1:7" ht="15.75" customHeight="1" x14ac:dyDescent="0.2">
      <c r="A362" s="1" t="s">
        <v>516</v>
      </c>
      <c r="B362" s="1" t="s">
        <v>516</v>
      </c>
      <c r="C362" s="1" t="s">
        <v>50</v>
      </c>
      <c r="D362" s="1" t="str">
        <f t="shared" si="1"/>
        <v>ที่ว่าการอำเภอรือเสาะ นราธิวาส</v>
      </c>
      <c r="E362" s="1" t="s">
        <v>3329</v>
      </c>
      <c r="F362" s="1" t="str" cm="1">
        <f t="array" ref="F362:G362">_xlfn.TEXTSPLIT(E362, ", ")</f>
        <v>6.394700015504791</v>
      </c>
      <c r="G362" t="str">
        <v>101.5183294012002</v>
      </c>
    </row>
    <row r="363" spans="1:7" ht="15.75" customHeight="1" x14ac:dyDescent="0.2">
      <c r="A363" s="1" t="s">
        <v>517</v>
      </c>
      <c r="B363" s="1" t="s">
        <v>517</v>
      </c>
      <c r="C363" s="1" t="s">
        <v>50</v>
      </c>
      <c r="D363" s="1" t="str">
        <f t="shared" si="1"/>
        <v>ที่ว่าการอำเภอศรีสาคร นราธิวาส</v>
      </c>
      <c r="E363" s="1" t="s">
        <v>3330</v>
      </c>
      <c r="F363" s="1" t="str" cm="1">
        <f t="array" ref="F363:G363">_xlfn.TEXTSPLIT(E363, ", ")</f>
        <v>6.23024183642094</v>
      </c>
      <c r="G363" t="str">
        <v>101.49960812214174</v>
      </c>
    </row>
    <row r="364" spans="1:7" ht="15.75" customHeight="1" x14ac:dyDescent="0.2">
      <c r="A364" s="1" t="s">
        <v>518</v>
      </c>
      <c r="B364" s="1" t="s">
        <v>518</v>
      </c>
      <c r="C364" s="1" t="s">
        <v>50</v>
      </c>
      <c r="D364" s="1" t="str">
        <f t="shared" si="1"/>
        <v>ที่ว่าการอำเภอแว้ง นราธิวาส</v>
      </c>
      <c r="E364" s="1" t="s">
        <v>3331</v>
      </c>
      <c r="F364" s="1" t="str" cm="1">
        <f t="array" ref="F364:G364">_xlfn.TEXTSPLIT(E364, ", ")</f>
        <v>5.928195180404217</v>
      </c>
      <c r="G364" t="str">
        <v>101.88354470752056</v>
      </c>
    </row>
    <row r="365" spans="1:7" ht="15.75" customHeight="1" x14ac:dyDescent="0.2">
      <c r="A365" s="1" t="s">
        <v>519</v>
      </c>
      <c r="B365" s="1" t="s">
        <v>519</v>
      </c>
      <c r="C365" s="1" t="s">
        <v>50</v>
      </c>
      <c r="D365" s="1" t="str">
        <f t="shared" si="1"/>
        <v>ที่ว่าการอำเภอสุคิริน นราธิวาส</v>
      </c>
      <c r="E365" s="1" t="s">
        <v>3332</v>
      </c>
      <c r="F365" s="1" t="str" cm="1">
        <f t="array" ref="F365:G365">_xlfn.TEXTSPLIT(E365, ", ")</f>
        <v>5.939935389318846</v>
      </c>
      <c r="G365" t="str">
        <v>101.77135030993496</v>
      </c>
    </row>
    <row r="366" spans="1:7" ht="15.75" customHeight="1" x14ac:dyDescent="0.2">
      <c r="A366" s="1" t="s">
        <v>520</v>
      </c>
      <c r="B366" s="1" t="s">
        <v>520</v>
      </c>
      <c r="C366" s="1" t="s">
        <v>50</v>
      </c>
      <c r="D366" s="1" t="str">
        <f t="shared" si="1"/>
        <v>ที่ว่าการอำเภอสุไหงโก-ลก นราธิวาส</v>
      </c>
      <c r="E366" s="1" t="s">
        <v>3333</v>
      </c>
      <c r="F366" s="1" t="str" cm="1">
        <f t="array" ref="F366:G366">_xlfn.TEXTSPLIT(E366, ", ")</f>
        <v>6.029325504214691</v>
      </c>
      <c r="G366" t="str">
        <v>101.96628960660931</v>
      </c>
    </row>
    <row r="367" spans="1:7" ht="15.75" customHeight="1" x14ac:dyDescent="0.2">
      <c r="A367" s="1" t="s">
        <v>521</v>
      </c>
      <c r="B367" s="1" t="s">
        <v>521</v>
      </c>
      <c r="C367" s="1" t="s">
        <v>50</v>
      </c>
      <c r="D367" s="1" t="str">
        <f t="shared" si="1"/>
        <v>ที่ว่าการอำเภอสุไหงปาดี นราธิวาส</v>
      </c>
      <c r="E367" s="1" t="s">
        <v>3334</v>
      </c>
      <c r="F367" s="1" t="str" cm="1">
        <f t="array" ref="F367:G367">_xlfn.TEXTSPLIT(E367, ", ")</f>
        <v>6.08524720171948</v>
      </c>
      <c r="G367" t="str">
        <v>101.87996295696237</v>
      </c>
    </row>
    <row r="368" spans="1:7" ht="15.75" customHeight="1" x14ac:dyDescent="0.2">
      <c r="A368" s="1" t="s">
        <v>522</v>
      </c>
      <c r="B368" s="1" t="s">
        <v>522</v>
      </c>
      <c r="C368" s="1" t="s">
        <v>50</v>
      </c>
      <c r="D368" s="1" t="str">
        <f t="shared" si="1"/>
        <v>ที่ว่าการอำเภอจะแนะ นราธิวาส</v>
      </c>
      <c r="E368" s="1" t="s">
        <v>3335</v>
      </c>
      <c r="F368" s="1" t="str" cm="1">
        <f t="array" ref="F368:G368">_xlfn.TEXTSPLIT(E368, ", ")</f>
        <v>6.09898933150209</v>
      </c>
      <c r="G368" t="str">
        <v>101.69326743563278</v>
      </c>
    </row>
    <row r="369" spans="1:7" ht="15.75" customHeight="1" x14ac:dyDescent="0.2">
      <c r="A369" s="1" t="s">
        <v>523</v>
      </c>
      <c r="B369" s="1" t="s">
        <v>523</v>
      </c>
      <c r="C369" s="1" t="s">
        <v>50</v>
      </c>
      <c r="D369" s="1" t="str">
        <f t="shared" si="1"/>
        <v>ที่ว่าการอำเภอเมืองนราธิวาส นราธิวาส</v>
      </c>
      <c r="E369" s="1" t="s">
        <v>3336</v>
      </c>
      <c r="F369" s="1" t="str" cm="1">
        <f t="array" ref="F369:G369">_xlfn.TEXTSPLIT(E369, ", ")</f>
        <v>6.4251753863204</v>
      </c>
      <c r="G369" t="str">
        <v>101.82351543167016</v>
      </c>
    </row>
    <row r="370" spans="1:7" ht="15.75" customHeight="1" x14ac:dyDescent="0.2">
      <c r="A370" s="1" t="s">
        <v>524</v>
      </c>
      <c r="B370" s="1" t="s">
        <v>524</v>
      </c>
      <c r="C370" s="1" t="s">
        <v>50</v>
      </c>
      <c r="D370" s="1" t="str">
        <f t="shared" si="1"/>
        <v>ที่ว่าการอำเภอตากใบ นราธิวาส</v>
      </c>
      <c r="E370" s="1" t="s">
        <v>3337</v>
      </c>
      <c r="F370" s="1" t="str" cm="1">
        <f t="array" ref="F370:G370">_xlfn.TEXTSPLIT(E370, ", ")</f>
        <v>6.25905284893509</v>
      </c>
      <c r="G370" t="str">
        <v>102.05513875985723</v>
      </c>
    </row>
    <row r="371" spans="1:7" ht="15.75" customHeight="1" x14ac:dyDescent="0.2">
      <c r="A371" s="1" t="s">
        <v>525</v>
      </c>
      <c r="B371" s="1" t="s">
        <v>525</v>
      </c>
      <c r="C371" s="1" t="s">
        <v>50</v>
      </c>
      <c r="D371" s="1" t="str">
        <f t="shared" si="1"/>
        <v>ที่ว่าการอำเภอบาเจาะ นราธิวาส</v>
      </c>
      <c r="E371" s="1" t="s">
        <v>3338</v>
      </c>
      <c r="F371" s="1" t="str" cm="1">
        <f t="array" ref="F371:G371">_xlfn.TEXTSPLIT(E371, ", ")</f>
        <v>6.517122419676882</v>
      </c>
      <c r="G371" t="str">
        <v>101.65211882155317</v>
      </c>
    </row>
    <row r="372" spans="1:7" ht="15.75" customHeight="1" x14ac:dyDescent="0.2">
      <c r="A372" s="1" t="s">
        <v>526</v>
      </c>
      <c r="B372" s="1" t="s">
        <v>526</v>
      </c>
      <c r="C372" s="1" t="s">
        <v>50</v>
      </c>
      <c r="D372" s="1" t="str">
        <f t="shared" si="1"/>
        <v>ที่ว่าการอำเภอเจาะไอร้อง นราธิวาส</v>
      </c>
      <c r="E372" s="1" t="s">
        <v>3339</v>
      </c>
      <c r="F372" s="1" t="str" cm="1">
        <f t="array" ref="F372:G372">_xlfn.TEXTSPLIT(E372, ", ")</f>
        <v>6.225381810463167</v>
      </c>
      <c r="G372" t="str">
        <v>101.81145734533712</v>
      </c>
    </row>
    <row r="373" spans="1:7" ht="15.75" customHeight="1" x14ac:dyDescent="0.2">
      <c r="A373" s="1" t="s">
        <v>527</v>
      </c>
      <c r="B373" s="1" t="s">
        <v>527</v>
      </c>
      <c r="C373" s="1" t="s">
        <v>52</v>
      </c>
      <c r="D373" s="1" t="str">
        <f t="shared" si="1"/>
        <v>ที่ว่าการอำเภอเมืองน่าน น่าน</v>
      </c>
      <c r="E373" s="1" t="s">
        <v>3340</v>
      </c>
      <c r="F373" s="1" t="str" cm="1">
        <f t="array" ref="F373:G373">_xlfn.TEXTSPLIT(E373, ", ")</f>
        <v>18.79365572157103</v>
      </c>
      <c r="G373" t="str">
        <v>100.72946528458644</v>
      </c>
    </row>
    <row r="374" spans="1:7" ht="15.75" customHeight="1" x14ac:dyDescent="0.2">
      <c r="A374" s="1" t="s">
        <v>528</v>
      </c>
      <c r="B374" s="1" t="s">
        <v>528</v>
      </c>
      <c r="C374" s="1" t="s">
        <v>52</v>
      </c>
      <c r="D374" s="1" t="str">
        <f t="shared" si="1"/>
        <v>ที่ว่าการอำเภอแม่จริม น่าน</v>
      </c>
      <c r="E374" s="1" t="s">
        <v>3341</v>
      </c>
      <c r="F374" s="1" t="str" cm="1">
        <f t="array" ref="F374:G374">_xlfn.TEXTSPLIT(E374, ", ")</f>
        <v>18.706155394749207</v>
      </c>
      <c r="G374" t="str">
        <v>101.00623701339079</v>
      </c>
    </row>
    <row r="375" spans="1:7" ht="15.75" customHeight="1" x14ac:dyDescent="0.2">
      <c r="A375" s="1" t="s">
        <v>529</v>
      </c>
      <c r="B375" s="1" t="s">
        <v>529</v>
      </c>
      <c r="C375" s="1" t="s">
        <v>52</v>
      </c>
      <c r="D375" s="1" t="str">
        <f t="shared" si="1"/>
        <v>ที่ว่าการอำเภอบ้านหลวง น่าน</v>
      </c>
      <c r="E375" s="1" t="s">
        <v>3342</v>
      </c>
      <c r="F375" s="1" t="str" cm="1">
        <f t="array" ref="F375:G375">_xlfn.TEXTSPLIT(E375, ", ")</f>
        <v>18.851352840242512</v>
      </c>
      <c r="G375" t="str">
        <v>100.43841179344126</v>
      </c>
    </row>
    <row r="376" spans="1:7" ht="15.75" customHeight="1" x14ac:dyDescent="0.2">
      <c r="A376" s="1" t="s">
        <v>530</v>
      </c>
      <c r="B376" s="1" t="s">
        <v>530</v>
      </c>
      <c r="C376" s="1" t="s">
        <v>52</v>
      </c>
      <c r="D376" s="1" t="str">
        <f t="shared" si="1"/>
        <v>ที่ว่าการอำเภอนาน้อย น่าน</v>
      </c>
      <c r="E376" s="1" t="s">
        <v>3343</v>
      </c>
      <c r="F376" s="1" t="str" cm="1">
        <f t="array" ref="F376:G376">_xlfn.TEXTSPLIT(E376, ", ")</f>
        <v>18.32573695384334</v>
      </c>
      <c r="G376" t="str">
        <v>100.71462036239079</v>
      </c>
    </row>
    <row r="377" spans="1:7" ht="15.75" customHeight="1" x14ac:dyDescent="0.2">
      <c r="A377" s="1" t="s">
        <v>531</v>
      </c>
      <c r="B377" s="1" t="s">
        <v>531</v>
      </c>
      <c r="C377" s="1" t="s">
        <v>52</v>
      </c>
      <c r="D377" s="1" t="str">
        <f t="shared" si="1"/>
        <v>ที่ว่าการอำเภอปัว น่าน</v>
      </c>
      <c r="E377" s="1" t="s">
        <v>3344</v>
      </c>
      <c r="F377" s="1" t="str" cm="1">
        <f t="array" ref="F377:G377">_xlfn.TEXTSPLIT(E377, ", ")</f>
        <v>19.17409686246692</v>
      </c>
      <c r="G377" t="str">
        <v>100.91664580724805</v>
      </c>
    </row>
    <row r="378" spans="1:7" ht="15.75" customHeight="1" x14ac:dyDescent="0.2">
      <c r="A378" s="1" t="s">
        <v>532</v>
      </c>
      <c r="B378" s="1" t="s">
        <v>532</v>
      </c>
      <c r="C378" s="1" t="s">
        <v>52</v>
      </c>
      <c r="D378" s="1" t="str">
        <f t="shared" si="1"/>
        <v>ที่ว่าการอำเภอท่าวังผา น่าน</v>
      </c>
      <c r="E378" s="1" t="s">
        <v>3345</v>
      </c>
      <c r="F378" s="1" t="str" cm="1">
        <f t="array" ref="F378:G378">_xlfn.TEXTSPLIT(E378, ", ")</f>
        <v>19.12171443155322</v>
      </c>
      <c r="G378" t="str">
        <v>100.81078864225798</v>
      </c>
    </row>
    <row r="379" spans="1:7" ht="15.75" customHeight="1" x14ac:dyDescent="0.2">
      <c r="A379" s="1" t="s">
        <v>533</v>
      </c>
      <c r="B379" s="1" t="s">
        <v>533</v>
      </c>
      <c r="C379" s="1" t="s">
        <v>52</v>
      </c>
      <c r="D379" s="1" t="str">
        <f t="shared" si="1"/>
        <v>ที่ว่าการอำเภอเวียงสา น่าน</v>
      </c>
      <c r="E379" s="1" t="s">
        <v>3346</v>
      </c>
      <c r="F379" s="1" t="str" cm="1">
        <f t="array" ref="F379:G379">_xlfn.TEXTSPLIT(E379, ", ")</f>
        <v>18.598102847130576</v>
      </c>
      <c r="G379" t="str">
        <v>100.74010068455179</v>
      </c>
    </row>
    <row r="380" spans="1:7" ht="15.75" customHeight="1" x14ac:dyDescent="0.2">
      <c r="A380" s="1" t="s">
        <v>534</v>
      </c>
      <c r="B380" s="1" t="s">
        <v>534</v>
      </c>
      <c r="C380" s="1" t="s">
        <v>52</v>
      </c>
      <c r="D380" s="1" t="str">
        <f t="shared" si="1"/>
        <v>ที่ว่าการอำเภอทุ่งช้าง น่าน</v>
      </c>
      <c r="E380" s="1" t="s">
        <v>3347</v>
      </c>
      <c r="F380" s="1" t="str" cm="1">
        <f t="array" ref="F380:G380">_xlfn.TEXTSPLIT(E380, ", ")</f>
        <v>19.387154221650547</v>
      </c>
      <c r="G380" t="str">
        <v>100.8758261710664</v>
      </c>
    </row>
    <row r="381" spans="1:7" ht="15.75" customHeight="1" x14ac:dyDescent="0.2">
      <c r="A381" s="1" t="s">
        <v>535</v>
      </c>
      <c r="B381" s="1" t="s">
        <v>535</v>
      </c>
      <c r="C381" s="1" t="s">
        <v>52</v>
      </c>
      <c r="D381" s="1" t="str">
        <f t="shared" si="1"/>
        <v>ที่ว่าการอำเภอเชียงกลาง น่าน</v>
      </c>
      <c r="E381" s="1" t="s">
        <v>3348</v>
      </c>
      <c r="F381" s="1" t="str" cm="1">
        <f t="array" ref="F381:G381">_xlfn.TEXTSPLIT(E381, ", ")</f>
        <v>19.292721463148727</v>
      </c>
      <c r="G381" t="str">
        <v>100.86148059991778</v>
      </c>
    </row>
    <row r="382" spans="1:7" ht="15.75" customHeight="1" x14ac:dyDescent="0.2">
      <c r="A382" s="1" t="s">
        <v>536</v>
      </c>
      <c r="B382" s="1" t="s">
        <v>536</v>
      </c>
      <c r="C382" s="1" t="s">
        <v>52</v>
      </c>
      <c r="D382" s="1" t="str">
        <f t="shared" si="1"/>
        <v>ที่ว่าการอำเภอนาหมื่น น่าน</v>
      </c>
      <c r="E382" s="1" t="s">
        <v>3349</v>
      </c>
      <c r="F382" s="1" t="str" cm="1">
        <f t="array" ref="F382:G382">_xlfn.TEXTSPLIT(E382, ", ")</f>
        <v>18.189258444530868</v>
      </c>
      <c r="G382" t="str">
        <v>100.65874365963677</v>
      </c>
    </row>
    <row r="383" spans="1:7" ht="15.75" customHeight="1" x14ac:dyDescent="0.2">
      <c r="A383" s="1" t="s">
        <v>537</v>
      </c>
      <c r="B383" s="1" t="s">
        <v>537</v>
      </c>
      <c r="C383" s="1" t="s">
        <v>52</v>
      </c>
      <c r="D383" s="1" t="str">
        <f t="shared" si="1"/>
        <v>ที่ว่าการอำเภอสันติสุข น่าน</v>
      </c>
      <c r="E383" s="1" t="s">
        <v>3350</v>
      </c>
      <c r="F383" s="1" t="str" cm="1">
        <f t="array" ref="F383:G383">_xlfn.TEXTSPLIT(E383, ", ")</f>
        <v>18.913226409200995</v>
      </c>
      <c r="G383" t="str">
        <v>100.94056235199048</v>
      </c>
    </row>
    <row r="384" spans="1:7" ht="15.75" customHeight="1" x14ac:dyDescent="0.2">
      <c r="A384" s="1" t="s">
        <v>538</v>
      </c>
      <c r="B384" s="1" t="s">
        <v>538</v>
      </c>
      <c r="C384" s="1" t="s">
        <v>52</v>
      </c>
      <c r="D384" s="1" t="str">
        <f t="shared" si="1"/>
        <v>ที่ว่าการอำเภอบ่อเกลือ น่าน</v>
      </c>
      <c r="E384" s="1" t="s">
        <v>3351</v>
      </c>
      <c r="F384" s="1" t="str" cm="1">
        <f t="array" ref="F384:G384">_xlfn.TEXTSPLIT(E384, ", ")</f>
        <v>19.148793675637293</v>
      </c>
      <c r="G384" t="str">
        <v>101.15766734357996</v>
      </c>
    </row>
    <row r="385" spans="1:7" ht="15.75" customHeight="1" x14ac:dyDescent="0.2">
      <c r="A385" s="1" t="s">
        <v>539</v>
      </c>
      <c r="B385" s="1" t="s">
        <v>539</v>
      </c>
      <c r="C385" s="1" t="s">
        <v>52</v>
      </c>
      <c r="D385" s="1" t="str">
        <f t="shared" si="1"/>
        <v>ที่ว่าการอำเภอสองแคว น่าน</v>
      </c>
      <c r="E385" s="1" t="s">
        <v>3352</v>
      </c>
      <c r="F385" s="1" t="str" cm="1">
        <f t="array" ref="F385:G385">_xlfn.TEXTSPLIT(E385, ", ")</f>
        <v>19.35964029814963</v>
      </c>
      <c r="G385" t="str">
        <v>100.70050524396416</v>
      </c>
    </row>
    <row r="386" spans="1:7" ht="15.75" customHeight="1" x14ac:dyDescent="0.2">
      <c r="A386" s="1" t="s">
        <v>540</v>
      </c>
      <c r="B386" s="1" t="s">
        <v>540</v>
      </c>
      <c r="C386" s="1" t="s">
        <v>52</v>
      </c>
      <c r="D386" s="1" t="str">
        <f t="shared" si="1"/>
        <v>ที่ว่าการอำเภอภูเพียง น่าน</v>
      </c>
      <c r="E386" s="1" t="s">
        <v>3353</v>
      </c>
      <c r="F386" s="1" t="str" cm="1">
        <f t="array" ref="F386:G386">_xlfn.TEXTSPLIT(E386, ", ")</f>
        <v>18.742657274348375</v>
      </c>
      <c r="G386" t="str">
        <v>100.79918755669127</v>
      </c>
    </row>
    <row r="387" spans="1:7" ht="15.75" customHeight="1" x14ac:dyDescent="0.2">
      <c r="A387" s="1" t="s">
        <v>470</v>
      </c>
      <c r="B387" s="1" t="s">
        <v>470</v>
      </c>
      <c r="C387" s="1" t="s">
        <v>52</v>
      </c>
      <c r="D387" s="1" t="str">
        <f t="shared" si="1"/>
        <v>ที่ว่าการอำเภอเฉลิมพระเกียรติ น่าน</v>
      </c>
      <c r="E387" s="1" t="s">
        <v>3354</v>
      </c>
      <c r="F387" s="1" t="str" cm="1">
        <f t="array" ref="F387:G387">_xlfn.TEXTSPLIT(E387, ", ")</f>
        <v>19.580148319067117</v>
      </c>
      <c r="G387" t="str">
        <v>101.08157278276337</v>
      </c>
    </row>
    <row r="388" spans="1:7" ht="15.75" customHeight="1" x14ac:dyDescent="0.2">
      <c r="A388" s="1" t="s">
        <v>541</v>
      </c>
      <c r="B388" s="1" t="s">
        <v>541</v>
      </c>
      <c r="C388" s="1" t="s">
        <v>54</v>
      </c>
      <c r="D388" s="1" t="str">
        <f t="shared" si="1"/>
        <v>ที่ว่าการอำเภอพรเจริญ บึงกาฬ</v>
      </c>
      <c r="E388" s="1" t="s">
        <v>3355</v>
      </c>
      <c r="F388" s="1" t="str" cm="1">
        <f t="array" ref="F388:G388">_xlfn.TEXTSPLIT(E388, ", ")</f>
        <v>18.031371200939898</v>
      </c>
      <c r="G388" t="str">
        <v>103.70894657106756</v>
      </c>
    </row>
    <row r="389" spans="1:7" ht="15.75" customHeight="1" x14ac:dyDescent="0.2">
      <c r="A389" s="1" t="s">
        <v>542</v>
      </c>
      <c r="B389" s="1" t="s">
        <v>542</v>
      </c>
      <c r="C389" s="1" t="s">
        <v>54</v>
      </c>
      <c r="D389" s="1" t="str">
        <f t="shared" si="1"/>
        <v>ที่ว่าการอำเภอโซ่พิสัย บึงกาฬ</v>
      </c>
      <c r="E389" s="1" t="s">
        <v>3356</v>
      </c>
      <c r="F389" s="1" t="str" cm="1">
        <f t="array" ref="F389:G389">_xlfn.TEXTSPLIT(E389, ", ")</f>
        <v>18.07762360003581</v>
      </c>
      <c r="G389" t="str">
        <v>103.44301306171063</v>
      </c>
    </row>
    <row r="390" spans="1:7" ht="15.75" customHeight="1" x14ac:dyDescent="0.2">
      <c r="A390" s="1" t="s">
        <v>543</v>
      </c>
      <c r="B390" s="1" t="s">
        <v>543</v>
      </c>
      <c r="C390" s="1" t="s">
        <v>54</v>
      </c>
      <c r="D390" s="1" t="str">
        <f t="shared" si="1"/>
        <v>ที่ว่าการอำเภอเซกา บึงกาฬ</v>
      </c>
      <c r="E390" s="1" t="s">
        <v>3357</v>
      </c>
      <c r="F390" s="1" t="str" cm="1">
        <f t="array" ref="F390:G390">_xlfn.TEXTSPLIT(E390, ", ")</f>
        <v>17.928323185596295</v>
      </c>
      <c r="G390" t="str">
        <v>103.95329379751395</v>
      </c>
    </row>
    <row r="391" spans="1:7" ht="15.75" customHeight="1" x14ac:dyDescent="0.2">
      <c r="A391" s="1" t="s">
        <v>544</v>
      </c>
      <c r="B391" s="1" t="s">
        <v>544</v>
      </c>
      <c r="C391" s="1" t="s">
        <v>54</v>
      </c>
      <c r="D391" s="1" t="str">
        <f t="shared" si="1"/>
        <v>ที่ว่าการอำเภอปากคาด บึงกาฬ</v>
      </c>
      <c r="E391" s="1" t="s">
        <v>3358</v>
      </c>
      <c r="F391" s="1" t="str" cm="1">
        <f t="array" ref="F391:G391">_xlfn.TEXTSPLIT(E391, ", ")</f>
        <v>18.298091920478623</v>
      </c>
      <c r="G391" t="str">
        <v>103.30538042685967</v>
      </c>
    </row>
    <row r="392" spans="1:7" ht="15.75" customHeight="1" x14ac:dyDescent="0.2">
      <c r="A392" s="1" t="s">
        <v>545</v>
      </c>
      <c r="B392" s="1" t="s">
        <v>545</v>
      </c>
      <c r="C392" s="1" t="s">
        <v>54</v>
      </c>
      <c r="D392" s="1" t="str">
        <f t="shared" si="1"/>
        <v>ที่ว่าการอำเภอบึงโขงหลง บึงกาฬ</v>
      </c>
      <c r="E392" s="1" t="s">
        <v>3359</v>
      </c>
      <c r="F392" s="1" t="str" cm="1">
        <f t="array" ref="F392:G392">_xlfn.TEXTSPLIT(E392, ", ")</f>
        <v>17.967108099281273</v>
      </c>
      <c r="G392" t="str">
        <v>104.04440461617925</v>
      </c>
    </row>
    <row r="393" spans="1:7" ht="15.75" customHeight="1" x14ac:dyDescent="0.2">
      <c r="A393" s="1" t="s">
        <v>546</v>
      </c>
      <c r="B393" s="1" t="s">
        <v>546</v>
      </c>
      <c r="C393" s="1" t="s">
        <v>54</v>
      </c>
      <c r="D393" s="1" t="str">
        <f t="shared" si="1"/>
        <v>ที่ว่าการอำเภอศรีวิไล บึงกาฬ</v>
      </c>
      <c r="E393" s="1" t="s">
        <v>3360</v>
      </c>
      <c r="F393" s="1" t="str" cm="1">
        <f t="array" ref="F393:G393">_xlfn.TEXTSPLIT(E393, ", ")</f>
        <v>18.17731966870667</v>
      </c>
      <c r="G393" t="str">
        <v>103.75009884544414</v>
      </c>
    </row>
    <row r="394" spans="1:7" ht="15.75" customHeight="1" x14ac:dyDescent="0.2">
      <c r="A394" s="1" t="s">
        <v>547</v>
      </c>
      <c r="B394" s="1" t="s">
        <v>547</v>
      </c>
      <c r="C394" s="1" t="s">
        <v>54</v>
      </c>
      <c r="D394" s="1" t="str">
        <f t="shared" si="1"/>
        <v>ที่ว่าการอำเภอบุ่งคล้า บึงกาฬ</v>
      </c>
      <c r="E394" s="1" t="s">
        <v>3361</v>
      </c>
      <c r="F394" s="1" t="str" cm="1">
        <f t="array" ref="F394:G394">_xlfn.TEXTSPLIT(E394, ", ")</f>
        <v>18.302004631881324</v>
      </c>
      <c r="G394" t="str">
        <v>103.97406841246712</v>
      </c>
    </row>
    <row r="395" spans="1:7" ht="15.75" customHeight="1" x14ac:dyDescent="0.2">
      <c r="A395" s="1" t="s">
        <v>54</v>
      </c>
      <c r="B395" s="1" t="s">
        <v>2354</v>
      </c>
      <c r="C395" s="1" t="s">
        <v>54</v>
      </c>
      <c r="D395" s="1" t="str">
        <f t="shared" si="1"/>
        <v>ที่ว่าการอำเภอบึงกาฬ บึงกาฬ</v>
      </c>
      <c r="E395" s="1" t="s">
        <v>3362</v>
      </c>
      <c r="F395" s="1" t="str" cm="1">
        <f t="array" ref="F395:G395">_xlfn.TEXTSPLIT(E395, ", ")</f>
        <v>18.358165680264044</v>
      </c>
      <c r="G395" t="str">
        <v>103.65291523513594</v>
      </c>
    </row>
    <row r="396" spans="1:7" ht="15.75" customHeight="1" x14ac:dyDescent="0.2">
      <c r="A396" s="1" t="s">
        <v>548</v>
      </c>
      <c r="B396" s="1" t="s">
        <v>548</v>
      </c>
      <c r="C396" s="1" t="s">
        <v>56</v>
      </c>
      <c r="D396" s="1" t="str">
        <f t="shared" si="1"/>
        <v>ที่ว่าการอำเภอนางรอง บุรีรัมย์</v>
      </c>
      <c r="E396" s="1" t="s">
        <v>3363</v>
      </c>
      <c r="F396" s="1" t="str" cm="1">
        <f t="array" ref="F396:G396">_xlfn.TEXTSPLIT(E396, ", ")</f>
        <v>14.628659876099178</v>
      </c>
      <c r="G396" t="str">
        <v>102.79321857378257</v>
      </c>
    </row>
    <row r="397" spans="1:7" ht="15.75" customHeight="1" x14ac:dyDescent="0.2">
      <c r="A397" s="1" t="s">
        <v>549</v>
      </c>
      <c r="B397" s="1" t="s">
        <v>549</v>
      </c>
      <c r="C397" s="1" t="s">
        <v>56</v>
      </c>
      <c r="D397" s="1" t="str">
        <f t="shared" si="1"/>
        <v>ที่ว่าการอำเภอบ้านกรวด บุรีรัมย์</v>
      </c>
      <c r="E397" s="1" t="s">
        <v>3364</v>
      </c>
      <c r="F397" s="1" t="str" cm="1">
        <f t="array" ref="F397:G397">_xlfn.TEXTSPLIT(E397, ", ")</f>
        <v>14.421212975910498</v>
      </c>
      <c r="G397" t="str">
        <v>103.09915608932359</v>
      </c>
    </row>
    <row r="398" spans="1:7" ht="15.75" customHeight="1" x14ac:dyDescent="0.2">
      <c r="A398" s="1" t="s">
        <v>550</v>
      </c>
      <c r="B398" s="1" t="s">
        <v>550</v>
      </c>
      <c r="C398" s="1" t="s">
        <v>56</v>
      </c>
      <c r="D398" s="1" t="str">
        <f t="shared" si="1"/>
        <v>ที่ว่าการอำเภอพุทไธสง บุรีรัมย์</v>
      </c>
      <c r="E398" s="1" t="s">
        <v>3365</v>
      </c>
      <c r="F398" s="1" t="str" cm="1">
        <f t="array" ref="F398:G398">_xlfn.TEXTSPLIT(E398, ", ")</f>
        <v>15.548980627169799</v>
      </c>
      <c r="G398" t="str">
        <v>103.02459955270251</v>
      </c>
    </row>
    <row r="399" spans="1:7" ht="15.75" customHeight="1" x14ac:dyDescent="0.2">
      <c r="A399" s="1" t="s">
        <v>551</v>
      </c>
      <c r="B399" s="1" t="s">
        <v>551</v>
      </c>
      <c r="C399" s="1" t="s">
        <v>56</v>
      </c>
      <c r="D399" s="1" t="str">
        <f t="shared" si="1"/>
        <v>ที่ว่าการอำเภอลำปลายมาศ บุรีรัมย์</v>
      </c>
      <c r="E399" s="1" t="s">
        <v>3366</v>
      </c>
      <c r="F399" s="1" t="str" cm="1">
        <f t="array" ref="F399:G399">_xlfn.TEXTSPLIT(E399, ", ")</f>
        <v>15.02545256706907</v>
      </c>
      <c r="G399" t="str">
        <v>102.8386904557498</v>
      </c>
    </row>
    <row r="400" spans="1:7" ht="15.75" customHeight="1" x14ac:dyDescent="0.2">
      <c r="A400" s="1" t="s">
        <v>552</v>
      </c>
      <c r="B400" s="1" t="s">
        <v>552</v>
      </c>
      <c r="C400" s="1" t="s">
        <v>56</v>
      </c>
      <c r="D400" s="1" t="str">
        <f t="shared" si="1"/>
        <v>ที่ว่าการอำเภอสตึก บุรีรัมย์</v>
      </c>
      <c r="E400" s="1" t="s">
        <v>3367</v>
      </c>
      <c r="F400" s="1" t="str" cm="1">
        <f t="array" ref="F400:G400">_xlfn.TEXTSPLIT(E400, ", ")</f>
        <v>15.297501008041099</v>
      </c>
      <c r="G400" t="str">
        <v>103.29173801391225</v>
      </c>
    </row>
    <row r="401" spans="1:7" ht="15.75" customHeight="1" x14ac:dyDescent="0.2">
      <c r="A401" s="1" t="s">
        <v>553</v>
      </c>
      <c r="B401" s="1" t="s">
        <v>553</v>
      </c>
      <c r="C401" s="1" t="s">
        <v>56</v>
      </c>
      <c r="D401" s="1" t="str">
        <f t="shared" si="1"/>
        <v>ที่ว่าการอำเภอหนองหงส์ บุรีรัมย์</v>
      </c>
      <c r="E401" s="1" t="s">
        <v>3368</v>
      </c>
      <c r="F401" s="1" t="str" cm="1">
        <f t="array" ref="F401:G401">_xlfn.TEXTSPLIT(E401, ", ")</f>
        <v>14.850283149514205</v>
      </c>
      <c r="G401" t="str">
        <v>102.68788452752054</v>
      </c>
    </row>
    <row r="402" spans="1:7" ht="15.75" customHeight="1" x14ac:dyDescent="0.2">
      <c r="A402" s="1" t="s">
        <v>554</v>
      </c>
      <c r="B402" s="1" t="s">
        <v>554</v>
      </c>
      <c r="C402" s="1" t="s">
        <v>56</v>
      </c>
      <c r="D402" s="1" t="str">
        <f t="shared" si="1"/>
        <v>ที่ว่าการอำเภอเมืองบุรีรัมย์ บุรีรัมย์</v>
      </c>
      <c r="E402" s="1" t="s">
        <v>3369</v>
      </c>
      <c r="F402" s="1" t="str" cm="1">
        <f t="array" ref="F402:G402">_xlfn.TEXTSPLIT(E402, ", ")</f>
        <v>14.994052714448165</v>
      </c>
      <c r="G402" t="str">
        <v>103.10437310377709</v>
      </c>
    </row>
    <row r="403" spans="1:7" ht="15.75" customHeight="1" x14ac:dyDescent="0.2">
      <c r="A403" s="1" t="s">
        <v>555</v>
      </c>
      <c r="B403" s="1" t="s">
        <v>555</v>
      </c>
      <c r="C403" s="1" t="s">
        <v>56</v>
      </c>
      <c r="D403" s="1" t="str">
        <f t="shared" si="1"/>
        <v>ที่ว่าการอำเภอคูเมือง บุรีรัมย์</v>
      </c>
      <c r="E403" s="1" t="s">
        <v>3370</v>
      </c>
      <c r="F403" s="1" t="str" cm="1">
        <f t="array" ref="F403:G403">_xlfn.TEXTSPLIT(E403, ", ")</f>
        <v>15.271392074996575</v>
      </c>
      <c r="G403" t="str">
        <v>103.0014794710881</v>
      </c>
    </row>
    <row r="404" spans="1:7" ht="15.75" customHeight="1" x14ac:dyDescent="0.2">
      <c r="A404" s="1" t="s">
        <v>556</v>
      </c>
      <c r="B404" s="1" t="s">
        <v>556</v>
      </c>
      <c r="C404" s="1" t="s">
        <v>56</v>
      </c>
      <c r="D404" s="1" t="str">
        <f t="shared" si="1"/>
        <v>ที่ว่าการอำเภอกระสัง บุรีรัมย์</v>
      </c>
      <c r="E404" s="1" t="s">
        <v>3371</v>
      </c>
      <c r="F404" s="1" t="str" cm="1">
        <f t="array" ref="F404:G404">_xlfn.TEXTSPLIT(E404, ", ")</f>
        <v>14.922685516480243</v>
      </c>
      <c r="G404" t="str">
        <v>103.30181131750489</v>
      </c>
    </row>
    <row r="405" spans="1:7" ht="15.75" customHeight="1" x14ac:dyDescent="0.2">
      <c r="A405" s="1" t="s">
        <v>557</v>
      </c>
      <c r="B405" s="1" t="s">
        <v>557</v>
      </c>
      <c r="C405" s="1" t="s">
        <v>56</v>
      </c>
      <c r="D405" s="1" t="str">
        <f t="shared" si="1"/>
        <v>ที่ว่าการอำเภอหนองกี่ บุรีรัมย์</v>
      </c>
      <c r="E405" s="1" t="s">
        <v>3372</v>
      </c>
      <c r="F405" s="1" t="str" cm="1">
        <f t="array" ref="F405:G405">_xlfn.TEXTSPLIT(E405, ", ")</f>
        <v>14.687971500830006</v>
      </c>
      <c r="G405" t="str">
        <v>102.533782981046</v>
      </c>
    </row>
    <row r="406" spans="1:7" ht="15.75" customHeight="1" x14ac:dyDescent="0.2">
      <c r="A406" s="1" t="s">
        <v>558</v>
      </c>
      <c r="B406" s="1" t="s">
        <v>558</v>
      </c>
      <c r="C406" s="1" t="s">
        <v>56</v>
      </c>
      <c r="D406" s="1" t="str">
        <f t="shared" si="1"/>
        <v>ที่ว่าการอำเภอละหานทราย บุรีรัมย์</v>
      </c>
      <c r="E406" s="1" t="s">
        <v>3373</v>
      </c>
      <c r="F406" s="1" t="str" cm="1">
        <f t="array" ref="F406:G406">_xlfn.TEXTSPLIT(E406, ", ")</f>
        <v>14.412240875934273</v>
      </c>
      <c r="G406" t="str">
        <v>102.85953186245163</v>
      </c>
    </row>
    <row r="407" spans="1:7" ht="15.75" customHeight="1" x14ac:dyDescent="0.2">
      <c r="A407" s="1" t="s">
        <v>559</v>
      </c>
      <c r="B407" s="1" t="s">
        <v>559</v>
      </c>
      <c r="C407" s="1" t="s">
        <v>56</v>
      </c>
      <c r="D407" s="1" t="str">
        <f t="shared" si="1"/>
        <v>ที่ว่าการอำเภอประโคนชัย บุรีรัมย์</v>
      </c>
      <c r="E407" s="1" t="s">
        <v>3374</v>
      </c>
      <c r="F407" s="1" t="str" cm="1">
        <f t="array" ref="F407:G407">_xlfn.TEXTSPLIT(E407, ", ")</f>
        <v>14.605996219998676</v>
      </c>
      <c r="G407" t="str">
        <v>103.12109208922702</v>
      </c>
    </row>
    <row r="408" spans="1:7" ht="15.75" customHeight="1" x14ac:dyDescent="0.2">
      <c r="A408" s="1" t="s">
        <v>560</v>
      </c>
      <c r="B408" s="1" t="s">
        <v>560</v>
      </c>
      <c r="C408" s="1" t="s">
        <v>56</v>
      </c>
      <c r="D408" s="1" t="str">
        <f t="shared" si="1"/>
        <v>ที่ว่าการอำเภอปะคำ บุรีรัมย์</v>
      </c>
      <c r="E408" s="1" t="s">
        <v>3375</v>
      </c>
      <c r="F408" s="1" t="str" cm="1">
        <f t="array" ref="F408:G408">_xlfn.TEXTSPLIT(E408, ", ")</f>
        <v>14.438433364901735</v>
      </c>
      <c r="G408" t="str">
        <v>102.7255577287262</v>
      </c>
    </row>
    <row r="409" spans="1:7" ht="15.75" customHeight="1" x14ac:dyDescent="0.2">
      <c r="A409" s="1" t="s">
        <v>561</v>
      </c>
      <c r="B409" s="1" t="s">
        <v>561</v>
      </c>
      <c r="C409" s="1" t="s">
        <v>56</v>
      </c>
      <c r="D409" s="1" t="str">
        <f t="shared" si="1"/>
        <v>ที่ว่าการอำเภอนาโพธิ์ บุรีรัมย์</v>
      </c>
      <c r="E409" s="1" t="s">
        <v>3376</v>
      </c>
      <c r="F409" s="1" t="str" cm="1">
        <f t="array" ref="F409:G409">_xlfn.TEXTSPLIT(E409, ", ")</f>
        <v>15.644524040195703</v>
      </c>
      <c r="G409" t="str">
        <v>102.95149694224031</v>
      </c>
    </row>
    <row r="410" spans="1:7" ht="15.75" customHeight="1" x14ac:dyDescent="0.2">
      <c r="A410" s="1" t="s">
        <v>562</v>
      </c>
      <c r="B410" s="1" t="s">
        <v>562</v>
      </c>
      <c r="C410" s="1" t="s">
        <v>56</v>
      </c>
      <c r="D410" s="1" t="str">
        <f t="shared" si="1"/>
        <v>ที่ว่าการอำเภอพลับพลาชัย บุรีรัมย์</v>
      </c>
      <c r="E410" s="1" t="s">
        <v>3377</v>
      </c>
      <c r="F410" s="1" t="str" cm="1">
        <f t="array" ref="F410:G410">_xlfn.TEXTSPLIT(E410, ", ")</f>
        <v>14.729983174412647</v>
      </c>
      <c r="G410" t="str">
        <v>103.16718820490551</v>
      </c>
    </row>
    <row r="411" spans="1:7" ht="15.75" customHeight="1" x14ac:dyDescent="0.2">
      <c r="A411" s="1" t="s">
        <v>563</v>
      </c>
      <c r="B411" s="1" t="s">
        <v>563</v>
      </c>
      <c r="C411" s="1" t="s">
        <v>56</v>
      </c>
      <c r="D411" s="1" t="str">
        <f t="shared" si="1"/>
        <v>ที่ว่าการอำเภอห้วยราช บุรีรัมย์</v>
      </c>
      <c r="E411" s="1" t="s">
        <v>3378</v>
      </c>
      <c r="F411" s="1" t="str" cm="1">
        <f t="array" ref="F411:G411">_xlfn.TEXTSPLIT(E411, ", ")</f>
        <v>14.960547929416942</v>
      </c>
      <c r="G411" t="str">
        <v>103.1889396518237</v>
      </c>
    </row>
    <row r="412" spans="1:7" ht="15.75" customHeight="1" x14ac:dyDescent="0.2">
      <c r="A412" s="1" t="s">
        <v>564</v>
      </c>
      <c r="B412" s="1" t="s">
        <v>564</v>
      </c>
      <c r="C412" s="1" t="s">
        <v>56</v>
      </c>
      <c r="D412" s="1" t="str">
        <f t="shared" si="1"/>
        <v>ที่ว่าการอำเภอโนนสุวรรณ บุรีรัมย์</v>
      </c>
      <c r="E412" s="1" t="s">
        <v>3379</v>
      </c>
      <c r="F412" s="1" t="str" cm="1">
        <f t="array" ref="F412:G412">_xlfn.TEXTSPLIT(E412, ", ")</f>
        <v>14.57772631782746</v>
      </c>
      <c r="G412" t="str">
        <v>102.59897443646797</v>
      </c>
    </row>
    <row r="413" spans="1:7" ht="15.75" customHeight="1" x14ac:dyDescent="0.2">
      <c r="A413" s="1" t="s">
        <v>565</v>
      </c>
      <c r="B413" s="1" t="s">
        <v>565</v>
      </c>
      <c r="C413" s="1" t="s">
        <v>56</v>
      </c>
      <c r="D413" s="1" t="str">
        <f t="shared" si="1"/>
        <v>ที่ว่าการอำเภอชำนิ บุรีรัมย์</v>
      </c>
      <c r="E413" s="1" t="s">
        <v>3380</v>
      </c>
      <c r="F413" s="1" t="str" cm="1">
        <f t="array" ref="F413:G413">_xlfn.TEXTSPLIT(E413, ", ")</f>
        <v>14.78829249773925</v>
      </c>
      <c r="G413" t="str">
        <v>102.8424022553973</v>
      </c>
    </row>
    <row r="414" spans="1:7" ht="15.75" customHeight="1" x14ac:dyDescent="0.2">
      <c r="A414" s="1" t="s">
        <v>566</v>
      </c>
      <c r="B414" s="1" t="s">
        <v>566</v>
      </c>
      <c r="C414" s="1" t="s">
        <v>56</v>
      </c>
      <c r="D414" s="1" t="str">
        <f t="shared" si="1"/>
        <v>ที่ว่าการอำเภอบ้านใหม่ไชยพจน์ บุรีรัมย์</v>
      </c>
      <c r="E414" s="1" t="s">
        <v>3381</v>
      </c>
      <c r="F414" s="1" t="str" cm="1">
        <f t="array" ref="F414:G414">_xlfn.TEXTSPLIT(E414, ", ")</f>
        <v>15.57259421418616</v>
      </c>
      <c r="G414" t="str">
        <v>102.8329059046784</v>
      </c>
    </row>
    <row r="415" spans="1:7" ht="15.75" customHeight="1" x14ac:dyDescent="0.2">
      <c r="A415" s="1" t="s">
        <v>567</v>
      </c>
      <c r="B415" s="1" t="s">
        <v>567</v>
      </c>
      <c r="C415" s="1" t="s">
        <v>56</v>
      </c>
      <c r="D415" s="1" t="str">
        <f t="shared" si="1"/>
        <v>ที่ว่าการอำเภอโนนดินแดง บุรีรัมย์</v>
      </c>
      <c r="E415" s="1" t="s">
        <v>3382</v>
      </c>
      <c r="F415" s="1" t="str" cm="1">
        <f t="array" ref="F415:G415">_xlfn.TEXTSPLIT(E415, ", ")</f>
        <v>14.315894590935404</v>
      </c>
      <c r="G415" t="str">
        <v>102.74357430277833</v>
      </c>
    </row>
    <row r="416" spans="1:7" ht="15.75" customHeight="1" x14ac:dyDescent="0.2">
      <c r="A416" s="1" t="s">
        <v>568</v>
      </c>
      <c r="B416" s="1" t="s">
        <v>568</v>
      </c>
      <c r="C416" s="1" t="s">
        <v>56</v>
      </c>
      <c r="D416" s="1" t="str">
        <f t="shared" si="1"/>
        <v>ที่ว่าการอำเภอบ้านด่าน บุรีรัมย์</v>
      </c>
      <c r="E416" s="1" t="s">
        <v>3383</v>
      </c>
      <c r="F416" s="1" t="str" cm="1">
        <f t="array" ref="F416:G416">_xlfn.TEXTSPLIT(E416, ", ")</f>
        <v>15.107346939980383</v>
      </c>
      <c r="G416" t="str">
        <v>103.17465388810741</v>
      </c>
    </row>
    <row r="417" spans="1:7" ht="15.75" customHeight="1" x14ac:dyDescent="0.2">
      <c r="A417" s="1" t="s">
        <v>569</v>
      </c>
      <c r="B417" s="1" t="s">
        <v>569</v>
      </c>
      <c r="C417" s="1" t="s">
        <v>56</v>
      </c>
      <c r="D417" s="1" t="str">
        <f t="shared" si="1"/>
        <v>ที่ว่าการอำเภอแคนดง บุรีรัมย์</v>
      </c>
      <c r="E417" s="1" t="s">
        <v>3384</v>
      </c>
      <c r="F417" s="1" t="str" cm="1">
        <f t="array" ref="F417:G417">_xlfn.TEXTSPLIT(E417, ", ")</f>
        <v>15.30998728117148</v>
      </c>
      <c r="G417" t="str">
        <v>103.12326374152275</v>
      </c>
    </row>
    <row r="418" spans="1:7" ht="15.75" customHeight="1" x14ac:dyDescent="0.2">
      <c r="A418" s="1" t="s">
        <v>470</v>
      </c>
      <c r="B418" s="1" t="s">
        <v>470</v>
      </c>
      <c r="C418" s="1" t="s">
        <v>56</v>
      </c>
      <c r="D418" s="1" t="str">
        <f t="shared" si="1"/>
        <v>ที่ว่าการอำเภอเฉลิมพระเกียรติ บุรีรัมย์</v>
      </c>
      <c r="E418" s="1" t="s">
        <v>3385</v>
      </c>
      <c r="F418" s="1" t="str" cm="1">
        <f t="array" ref="F418:G418">_xlfn.TEXTSPLIT(E418, ", ")</f>
        <v>14.560683069376525</v>
      </c>
      <c r="G418" t="str">
        <v>102.9269975484152</v>
      </c>
    </row>
    <row r="419" spans="1:7" ht="15.75" customHeight="1" x14ac:dyDescent="0.2">
      <c r="A419" s="1" t="s">
        <v>570</v>
      </c>
      <c r="B419" s="1" t="s">
        <v>570</v>
      </c>
      <c r="C419" s="1" t="s">
        <v>58</v>
      </c>
      <c r="D419" s="1" t="str">
        <f t="shared" si="1"/>
        <v>ที่ว่าการอำเภอหนองเสือ ปทุมธานี</v>
      </c>
      <c r="E419" s="1" t="s">
        <v>3386</v>
      </c>
      <c r="F419" s="1" t="str" cm="1">
        <f t="array" ref="F419:G419">_xlfn.TEXTSPLIT(E419, ", ")</f>
        <v>14.134995139649039</v>
      </c>
      <c r="G419" t="str">
        <v>100.82426094898689</v>
      </c>
    </row>
    <row r="420" spans="1:7" ht="15.75" customHeight="1" x14ac:dyDescent="0.2">
      <c r="A420" s="1" t="s">
        <v>571</v>
      </c>
      <c r="B420" s="1" t="s">
        <v>571</v>
      </c>
      <c r="C420" s="1" t="s">
        <v>58</v>
      </c>
      <c r="D420" s="1" t="str">
        <f t="shared" si="1"/>
        <v>ที่ว่าการอำเภอเมืองปทุมธานี ปทุมธานี</v>
      </c>
      <c r="E420" s="1" t="s">
        <v>3387</v>
      </c>
      <c r="F420" s="1" t="str" cm="1">
        <f t="array" ref="F420:G420">_xlfn.TEXTSPLIT(E420, ", ")</f>
        <v>14.01971346102307</v>
      </c>
      <c r="G420" t="str">
        <v>100.53464238203622</v>
      </c>
    </row>
    <row r="421" spans="1:7" ht="15.75" customHeight="1" x14ac:dyDescent="0.2">
      <c r="A421" s="1" t="s">
        <v>572</v>
      </c>
      <c r="B421" s="1" t="s">
        <v>572</v>
      </c>
      <c r="C421" s="1" t="s">
        <v>58</v>
      </c>
      <c r="D421" s="1" t="str">
        <f t="shared" si="1"/>
        <v>ที่ว่าการอำเภอคลองหลวง ปทุมธานี</v>
      </c>
      <c r="E421" s="1" t="s">
        <v>3388</v>
      </c>
      <c r="F421" s="1" t="str" cm="1">
        <f t="array" ref="F421:G421">_xlfn.TEXTSPLIT(E421, ", ")</f>
        <v>14.064875279366609</v>
      </c>
      <c r="G421" t="str">
        <v>100.6455153486471</v>
      </c>
    </row>
    <row r="422" spans="1:7" ht="15.75" customHeight="1" x14ac:dyDescent="0.2">
      <c r="A422" s="1" t="s">
        <v>573</v>
      </c>
      <c r="B422" s="1" t="s">
        <v>573</v>
      </c>
      <c r="C422" s="1" t="s">
        <v>58</v>
      </c>
      <c r="D422" s="1" t="str">
        <f t="shared" si="1"/>
        <v>ที่ว่าการอำเภอธัญบุรี ปทุมธานี</v>
      </c>
      <c r="E422" s="1" t="s">
        <v>3389</v>
      </c>
      <c r="F422" s="1" t="str" cm="1">
        <f t="array" ref="F422:G422">_xlfn.TEXTSPLIT(E422, ", ")</f>
        <v>14.016439495285093</v>
      </c>
      <c r="G422" t="str">
        <v>100.72426654220803</v>
      </c>
    </row>
    <row r="423" spans="1:7" ht="15.75" customHeight="1" x14ac:dyDescent="0.2">
      <c r="A423" s="1" t="s">
        <v>574</v>
      </c>
      <c r="B423" s="1" t="s">
        <v>574</v>
      </c>
      <c r="C423" s="1" t="s">
        <v>58</v>
      </c>
      <c r="D423" s="1" t="str">
        <f t="shared" si="1"/>
        <v>ที่ว่าการอำเภอลาดหลุมแก้ว ปทุมธานี</v>
      </c>
      <c r="E423" s="1" t="s">
        <v>3390</v>
      </c>
      <c r="F423" s="1" t="str" cm="1">
        <f t="array" ref="F423:G423">_xlfn.TEXTSPLIT(E423, ", ")</f>
        <v>14.037061774571752</v>
      </c>
      <c r="G423" t="str">
        <v>100.40464795662594</v>
      </c>
    </row>
    <row r="424" spans="1:7" ht="15.75" customHeight="1" x14ac:dyDescent="0.2">
      <c r="A424" s="1" t="s">
        <v>575</v>
      </c>
      <c r="B424" s="1" t="s">
        <v>575</v>
      </c>
      <c r="C424" s="1" t="s">
        <v>58</v>
      </c>
      <c r="D424" s="1" t="str">
        <f t="shared" si="1"/>
        <v>ที่ว่าการอำเภอลำลูกกา ปทุมธานี</v>
      </c>
      <c r="E424" s="1" t="s">
        <v>3391</v>
      </c>
      <c r="F424" s="1" t="str" cm="1">
        <f t="array" ref="F424:G424">_xlfn.TEXTSPLIT(E424, ", ")</f>
        <v>13.93253620994905</v>
      </c>
      <c r="G424" t="str">
        <v>100.74966985778853</v>
      </c>
    </row>
    <row r="425" spans="1:7" ht="15.75" customHeight="1" x14ac:dyDescent="0.2">
      <c r="A425" s="1" t="s">
        <v>576</v>
      </c>
      <c r="B425" s="1" t="s">
        <v>576</v>
      </c>
      <c r="C425" s="1" t="s">
        <v>58</v>
      </c>
      <c r="D425" s="1" t="str">
        <f t="shared" si="1"/>
        <v>ที่ว่าการอำเภอสามโคก ปทุมธานี</v>
      </c>
      <c r="E425" s="1" t="s">
        <v>3392</v>
      </c>
      <c r="F425" s="1" t="str" cm="1">
        <f t="array" ref="F425:G425">_xlfn.TEXTSPLIT(E425, ", ")</f>
        <v>14.065316444683049</v>
      </c>
      <c r="G425" t="str">
        <v>100.52270099085227</v>
      </c>
    </row>
    <row r="426" spans="1:7" ht="15.75" customHeight="1" x14ac:dyDescent="0.2">
      <c r="A426" s="1" t="s">
        <v>577</v>
      </c>
      <c r="B426" s="1" t="s">
        <v>577</v>
      </c>
      <c r="C426" s="1" t="s">
        <v>60</v>
      </c>
      <c r="D426" s="1" t="str">
        <f t="shared" si="1"/>
        <v>ที่ว่าการอำเภอหัวหิน ประจวบคีรีขันธ์</v>
      </c>
      <c r="E426" s="1" t="s">
        <v>3393</v>
      </c>
      <c r="F426" s="1" t="str" cm="1">
        <f t="array" ref="F426:G426">_xlfn.TEXTSPLIT(E426, ", ")</f>
        <v>12.53016327675835</v>
      </c>
      <c r="G426" t="str">
        <v>99.88062707683788</v>
      </c>
    </row>
    <row r="427" spans="1:7" ht="15.75" customHeight="1" x14ac:dyDescent="0.2">
      <c r="A427" s="1" t="s">
        <v>578</v>
      </c>
      <c r="B427" s="1" t="s">
        <v>578</v>
      </c>
      <c r="C427" s="1" t="s">
        <v>60</v>
      </c>
      <c r="D427" s="1" t="str">
        <f t="shared" si="1"/>
        <v>ที่ว่าการอำเภอเมืองประจวบคีรีขันธ์ ประจวบคีรีขันธ์</v>
      </c>
      <c r="E427" s="1" t="s">
        <v>3394</v>
      </c>
      <c r="F427" s="1" t="str" cm="1">
        <f t="array" ref="F427:G427">_xlfn.TEXTSPLIT(E427, ", ")</f>
        <v>11.80864959896158</v>
      </c>
      <c r="G427" t="str">
        <v>99.79660431782004</v>
      </c>
    </row>
    <row r="428" spans="1:7" ht="15.75" customHeight="1" x14ac:dyDescent="0.2">
      <c r="A428" s="1" t="s">
        <v>579</v>
      </c>
      <c r="B428" s="1" t="s">
        <v>579</v>
      </c>
      <c r="C428" s="1" t="s">
        <v>60</v>
      </c>
      <c r="D428" s="1" t="str">
        <f t="shared" si="1"/>
        <v>ที่ว่าการอำเภอกุยบุรี ประจวบคีรีขันธ์</v>
      </c>
      <c r="E428" s="1" t="s">
        <v>3395</v>
      </c>
      <c r="F428" s="1" t="str" cm="1">
        <f t="array" ref="F428:G428">_xlfn.TEXTSPLIT(E428, ", ")</f>
        <v>12.082885433065185</v>
      </c>
      <c r="G428" t="str">
        <v>99.85457249852296</v>
      </c>
    </row>
    <row r="429" spans="1:7" ht="15.75" customHeight="1" x14ac:dyDescent="0.2">
      <c r="A429" s="1" t="s">
        <v>580</v>
      </c>
      <c r="B429" s="1" t="s">
        <v>580</v>
      </c>
      <c r="C429" s="1" t="s">
        <v>60</v>
      </c>
      <c r="D429" s="1" t="str">
        <f t="shared" si="1"/>
        <v>ที่ว่าการอำเภอทับสะแก ประจวบคีรีขันธ์</v>
      </c>
      <c r="E429" s="1" t="s">
        <v>3396</v>
      </c>
      <c r="F429" s="1" t="str" cm="1">
        <f t="array" ref="F429:G429">_xlfn.TEXTSPLIT(E429, ", ")</f>
        <v>11.499527287530256</v>
      </c>
      <c r="G429" t="str">
        <v>99.62216811354473</v>
      </c>
    </row>
    <row r="430" spans="1:7" ht="15.75" customHeight="1" x14ac:dyDescent="0.2">
      <c r="A430" s="1" t="s">
        <v>581</v>
      </c>
      <c r="B430" s="1" t="s">
        <v>581</v>
      </c>
      <c r="C430" s="1" t="s">
        <v>60</v>
      </c>
      <c r="D430" s="1" t="str">
        <f t="shared" si="1"/>
        <v>ที่ว่าการอำเภอบางสะพาน ประจวบคีรีขันธ์</v>
      </c>
      <c r="E430" s="1" t="s">
        <v>3397</v>
      </c>
      <c r="F430" s="1" t="str" cm="1">
        <f t="array" ref="F430:G430">_xlfn.TEXTSPLIT(E430, ", ")</f>
        <v>11.214266942466557</v>
      </c>
      <c r="G430" t="str">
        <v>99.51184501268101</v>
      </c>
    </row>
    <row r="431" spans="1:7" ht="15.75" customHeight="1" x14ac:dyDescent="0.2">
      <c r="A431" s="1" t="s">
        <v>582</v>
      </c>
      <c r="B431" s="1" t="s">
        <v>582</v>
      </c>
      <c r="C431" s="1" t="s">
        <v>60</v>
      </c>
      <c r="D431" s="1" t="str">
        <f t="shared" si="1"/>
        <v>ที่ว่าการอำเภอบางสะพานน้อย ประจวบคีรีขันธ์</v>
      </c>
      <c r="E431" s="1" t="s">
        <v>3398</v>
      </c>
      <c r="F431" s="1" t="str" cm="1">
        <f t="array" ref="F431:G431">_xlfn.TEXTSPLIT(E431, ", ")</f>
        <v>11.075116029043603</v>
      </c>
      <c r="G431" t="str">
        <v>99.44134943377586</v>
      </c>
    </row>
    <row r="432" spans="1:7" ht="15.75" customHeight="1" x14ac:dyDescent="0.2">
      <c r="A432" s="1" t="s">
        <v>583</v>
      </c>
      <c r="B432" s="1" t="s">
        <v>583</v>
      </c>
      <c r="C432" s="1" t="s">
        <v>60</v>
      </c>
      <c r="D432" s="1" t="str">
        <f t="shared" si="1"/>
        <v>ที่ว่าการอำเภอปราณบุรี ประจวบคีรีขันธ์</v>
      </c>
      <c r="E432" s="1" t="s">
        <v>3399</v>
      </c>
      <c r="F432" s="1" t="str" cm="1">
        <f t="array" ref="F432:G432">_xlfn.TEXTSPLIT(E432, ", ")</f>
        <v>12.394335830340538</v>
      </c>
      <c r="G432" t="str">
        <v>99.91629950368416</v>
      </c>
    </row>
    <row r="433" spans="1:7" ht="15.75" customHeight="1" x14ac:dyDescent="0.2">
      <c r="A433" s="1" t="s">
        <v>584</v>
      </c>
      <c r="B433" s="1" t="s">
        <v>584</v>
      </c>
      <c r="C433" s="1" t="s">
        <v>60</v>
      </c>
      <c r="D433" s="1" t="str">
        <f t="shared" si="1"/>
        <v>ที่ว่าการอำเภอสามร้อยยอด ประจวบคีรีขันธ์</v>
      </c>
      <c r="E433" s="1" t="s">
        <v>3400</v>
      </c>
      <c r="F433" s="1" t="str" cm="1">
        <f t="array" ref="F433:G433">_xlfn.TEXTSPLIT(E433, ", ")</f>
        <v>12.270695206521596</v>
      </c>
      <c r="G433" t="str">
        <v>99.87196316409143</v>
      </c>
    </row>
    <row r="434" spans="1:7" ht="15.75" customHeight="1" x14ac:dyDescent="0.2">
      <c r="A434" s="1" t="s">
        <v>585</v>
      </c>
      <c r="B434" s="1" t="s">
        <v>585</v>
      </c>
      <c r="C434" s="1" t="s">
        <v>62</v>
      </c>
      <c r="D434" s="1" t="str">
        <f t="shared" si="1"/>
        <v>ที่ว่าการอำเภอบ้านสร้าง ปราจีนบุรี</v>
      </c>
      <c r="E434" s="1" t="s">
        <v>3401</v>
      </c>
      <c r="F434" s="1" t="str" cm="1">
        <f t="array" ref="F434:G434">_xlfn.TEXTSPLIT(E434, ", ")</f>
        <v>13.994850020454287</v>
      </c>
      <c r="G434" t="str">
        <v>101.22125359274938</v>
      </c>
    </row>
    <row r="435" spans="1:7" ht="15.75" customHeight="1" x14ac:dyDescent="0.2">
      <c r="A435" s="1" t="s">
        <v>586</v>
      </c>
      <c r="B435" s="1" t="s">
        <v>586</v>
      </c>
      <c r="C435" s="1" t="s">
        <v>62</v>
      </c>
      <c r="D435" s="1" t="str">
        <f t="shared" si="1"/>
        <v>ที่ว่าการอำเภอประจันตคาม ปราจีนบุรี</v>
      </c>
      <c r="E435" s="1" t="s">
        <v>3402</v>
      </c>
      <c r="F435" s="1" t="str" cm="1">
        <f t="array" ref="F435:G435">_xlfn.TEXTSPLIT(E435, ", ")</f>
        <v>14.064571037712751</v>
      </c>
      <c r="G435" t="str">
        <v>101.51512456337616</v>
      </c>
    </row>
    <row r="436" spans="1:7" ht="15.75" customHeight="1" x14ac:dyDescent="0.2">
      <c r="A436" s="1" t="s">
        <v>587</v>
      </c>
      <c r="B436" s="1" t="s">
        <v>587</v>
      </c>
      <c r="C436" s="1" t="s">
        <v>62</v>
      </c>
      <c r="D436" s="1" t="str">
        <f t="shared" si="1"/>
        <v>ที่ว่าการอำเภอศรีมหาโพธิ ปราจีนบุรี</v>
      </c>
      <c r="E436" s="1" t="s">
        <v>3403</v>
      </c>
      <c r="F436" s="1" t="str" cm="1">
        <f t="array" ref="F436:G436">_xlfn.TEXTSPLIT(E436, ", ")</f>
        <v>13.966532847062101</v>
      </c>
      <c r="G436" t="str">
        <v>101.5129330872785</v>
      </c>
    </row>
    <row r="437" spans="1:7" ht="15.75" customHeight="1" x14ac:dyDescent="0.2">
      <c r="A437" s="1" t="s">
        <v>588</v>
      </c>
      <c r="B437" s="1" t="s">
        <v>588</v>
      </c>
      <c r="C437" s="1" t="s">
        <v>62</v>
      </c>
      <c r="D437" s="1" t="str">
        <f t="shared" si="1"/>
        <v>ที่ว่าการอำเภอเมืองปราจีนบุรี ปราจีนบุรี</v>
      </c>
      <c r="E437" s="1" t="s">
        <v>3404</v>
      </c>
      <c r="F437" s="1" t="str" cm="1">
        <f t="array" ref="F437:G437">_xlfn.TEXTSPLIT(E437, ", ")</f>
        <v>14.050683078756357</v>
      </c>
      <c r="G437" t="str">
        <v>101.36639528579911</v>
      </c>
    </row>
    <row r="438" spans="1:7" ht="15.75" customHeight="1" x14ac:dyDescent="0.2">
      <c r="A438" s="1" t="s">
        <v>589</v>
      </c>
      <c r="B438" s="1" t="s">
        <v>589</v>
      </c>
      <c r="C438" s="1" t="s">
        <v>62</v>
      </c>
      <c r="D438" s="1" t="str">
        <f t="shared" si="1"/>
        <v>ที่ว่าการอำเภอกบินทร์บุรี ปราจีนบุรี</v>
      </c>
      <c r="E438" s="1" t="s">
        <v>3405</v>
      </c>
      <c r="F438" s="1" t="str" cm="1">
        <f t="array" ref="F438:G438">_xlfn.TEXTSPLIT(E438, ", ")</f>
        <v>13.946196280585234</v>
      </c>
      <c r="G438" t="str">
        <v>101.71261292524717</v>
      </c>
    </row>
    <row r="439" spans="1:7" ht="15.75" customHeight="1" x14ac:dyDescent="0.2">
      <c r="A439" s="1" t="s">
        <v>590</v>
      </c>
      <c r="B439" s="1" t="s">
        <v>590</v>
      </c>
      <c r="C439" s="1" t="s">
        <v>62</v>
      </c>
      <c r="D439" s="1" t="str">
        <f t="shared" si="1"/>
        <v>ที่ว่าการอำเภอนาดี ปราจีนบุรี</v>
      </c>
      <c r="E439" s="1" t="s">
        <v>3406</v>
      </c>
      <c r="F439" s="1" t="str" cm="1">
        <f t="array" ref="F439:G439">_xlfn.TEXTSPLIT(E439, ", ")</f>
        <v>14.10966022359922</v>
      </c>
      <c r="G439" t="str">
        <v>101.78501332607684</v>
      </c>
    </row>
    <row r="440" spans="1:7" ht="15.75" customHeight="1" x14ac:dyDescent="0.2">
      <c r="A440" s="1" t="s">
        <v>591</v>
      </c>
      <c r="B440" s="1" t="s">
        <v>591</v>
      </c>
      <c r="C440" s="1" t="s">
        <v>62</v>
      </c>
      <c r="D440" s="1" t="str">
        <f t="shared" si="1"/>
        <v>ที่ว่าการอำเภอศรีมโหสถ ปราจีนบุรี</v>
      </c>
      <c r="E440" s="1" t="s">
        <v>3407</v>
      </c>
      <c r="F440" s="1" t="str" cm="1">
        <f t="array" ref="F440:G440">_xlfn.TEXTSPLIT(E440, ", ")</f>
        <v>13.882578512106164</v>
      </c>
      <c r="G440" t="str">
        <v>101.40695680073614</v>
      </c>
    </row>
    <row r="441" spans="1:7" ht="15.75" customHeight="1" x14ac:dyDescent="0.2">
      <c r="A441" s="1" t="s">
        <v>592</v>
      </c>
      <c r="B441" s="1" t="s">
        <v>592</v>
      </c>
      <c r="C441" s="1" t="s">
        <v>64</v>
      </c>
      <c r="D441" s="1" t="str">
        <f t="shared" si="1"/>
        <v>ที่ว่าการอำเภอเมืองปัตตานี ปัตตานี</v>
      </c>
      <c r="E441" s="1" t="s">
        <v>3408</v>
      </c>
      <c r="F441" s="1" t="str" cm="1">
        <f t="array" ref="F441:G441">_xlfn.TEXTSPLIT(E441, ", ")</f>
        <v>6.868793050636623</v>
      </c>
      <c r="G441" t="str">
        <v>101.25021229685827</v>
      </c>
    </row>
    <row r="442" spans="1:7" ht="15.75" customHeight="1" x14ac:dyDescent="0.2">
      <c r="A442" s="1" t="s">
        <v>593</v>
      </c>
      <c r="B442" s="1" t="s">
        <v>593</v>
      </c>
      <c r="C442" s="1" t="s">
        <v>64</v>
      </c>
      <c r="D442" s="1" t="str">
        <f t="shared" si="1"/>
        <v>ที่ว่าการอำเภอโคกโพธิ์ ปัตตานี</v>
      </c>
      <c r="E442" s="1" t="s">
        <v>3409</v>
      </c>
      <c r="F442" s="1" t="str" cm="1">
        <f t="array" ref="F442:G442">_xlfn.TEXTSPLIT(E442, ", ")</f>
        <v>6.729931167128322</v>
      </c>
      <c r="G442" t="str">
        <v>101.09619798863478</v>
      </c>
    </row>
    <row r="443" spans="1:7" ht="15.75" customHeight="1" x14ac:dyDescent="0.2">
      <c r="A443" s="1" t="s">
        <v>594</v>
      </c>
      <c r="B443" s="1" t="s">
        <v>594</v>
      </c>
      <c r="C443" s="1" t="s">
        <v>64</v>
      </c>
      <c r="D443" s="1" t="str">
        <f t="shared" si="1"/>
        <v>ที่ว่าการอำเภอหนองจิก ปัตตานี</v>
      </c>
      <c r="E443" s="1" t="s">
        <v>3410</v>
      </c>
      <c r="F443" s="1" t="str" cm="1">
        <f t="array" ref="F443:G443">_xlfn.TEXTSPLIT(E443, ", ")</f>
        <v>6.844308616338846</v>
      </c>
      <c r="G443" t="str">
        <v>101.17870365132319</v>
      </c>
    </row>
    <row r="444" spans="1:7" ht="15.75" customHeight="1" x14ac:dyDescent="0.2">
      <c r="A444" s="1" t="s">
        <v>595</v>
      </c>
      <c r="B444" s="1" t="s">
        <v>595</v>
      </c>
      <c r="C444" s="1" t="s">
        <v>64</v>
      </c>
      <c r="D444" s="1" t="str">
        <f t="shared" si="1"/>
        <v>ที่ว่าการอำเภอปะนาเระ ปัตตานี</v>
      </c>
      <c r="E444" s="1" t="s">
        <v>3411</v>
      </c>
      <c r="F444" s="1" t="str" cm="1">
        <f t="array" ref="F444:G444">_xlfn.TEXTSPLIT(E444, ", ")</f>
        <v>6.8602961818262616</v>
      </c>
      <c r="G444" t="str">
        <v>101.49094233626874</v>
      </c>
    </row>
    <row r="445" spans="1:7" ht="15.75" customHeight="1" x14ac:dyDescent="0.2">
      <c r="A445" s="1" t="s">
        <v>596</v>
      </c>
      <c r="B445" s="1" t="s">
        <v>596</v>
      </c>
      <c r="C445" s="1" t="s">
        <v>64</v>
      </c>
      <c r="D445" s="1" t="str">
        <f t="shared" si="1"/>
        <v>ที่ว่าการอำเภอมายอ ปัตตานี</v>
      </c>
      <c r="E445" s="1" t="s">
        <v>3412</v>
      </c>
      <c r="F445" s="1" t="str" cm="1">
        <f t="array" ref="F445:G445">_xlfn.TEXTSPLIT(E445, ", ")</f>
        <v>6.718668068409561</v>
      </c>
      <c r="G445" t="str">
        <v>101.41007690222412</v>
      </c>
    </row>
    <row r="446" spans="1:7" ht="15.75" customHeight="1" x14ac:dyDescent="0.2">
      <c r="A446" s="1" t="s">
        <v>597</v>
      </c>
      <c r="B446" s="1" t="s">
        <v>597</v>
      </c>
      <c r="C446" s="1" t="s">
        <v>64</v>
      </c>
      <c r="D446" s="1" t="str">
        <f t="shared" si="1"/>
        <v>ที่ว่าการอำเภอทุ่งยางแดง ปัตตานี</v>
      </c>
      <c r="E446" s="1" t="s">
        <v>3413</v>
      </c>
      <c r="F446" s="1" t="str" cm="1">
        <f t="array" ref="F446:G446">_xlfn.TEXTSPLIT(E446, ", ")</f>
        <v>6.616380093204992</v>
      </c>
      <c r="G446" t="str">
        <v>101.42552079745933</v>
      </c>
    </row>
    <row r="447" spans="1:7" ht="15.75" customHeight="1" x14ac:dyDescent="0.2">
      <c r="A447" s="1" t="s">
        <v>598</v>
      </c>
      <c r="B447" s="1" t="s">
        <v>598</v>
      </c>
      <c r="C447" s="1" t="s">
        <v>64</v>
      </c>
      <c r="D447" s="1" t="str">
        <f t="shared" si="1"/>
        <v>ที่ว่าการอำเภอสายบุรี ปัตตานี</v>
      </c>
      <c r="E447" s="1" t="s">
        <v>3414</v>
      </c>
      <c r="F447" s="1" t="str" cm="1">
        <f t="array" ref="F447:G447">_xlfn.TEXTSPLIT(E447, ", ")</f>
        <v>6.701367251887247</v>
      </c>
      <c r="G447" t="str">
        <v>101.61744370721573</v>
      </c>
    </row>
    <row r="448" spans="1:7" ht="15.75" customHeight="1" x14ac:dyDescent="0.2">
      <c r="A448" s="1" t="s">
        <v>599</v>
      </c>
      <c r="B448" s="1" t="s">
        <v>599</v>
      </c>
      <c r="C448" s="1" t="s">
        <v>64</v>
      </c>
      <c r="D448" s="1" t="str">
        <f t="shared" si="1"/>
        <v>ที่ว่าการอำเภอไม้แก่น ปัตตานี</v>
      </c>
      <c r="E448" s="1" t="s">
        <v>3415</v>
      </c>
      <c r="F448" s="1" t="str" cm="1">
        <f t="array" ref="F448:G448">_xlfn.TEXTSPLIT(E448, ", ")</f>
        <v>6.610121891012221</v>
      </c>
      <c r="G448" t="str">
        <v>101.66719527642951</v>
      </c>
    </row>
    <row r="449" spans="1:7" ht="15.75" customHeight="1" x14ac:dyDescent="0.2">
      <c r="A449" s="1" t="s">
        <v>600</v>
      </c>
      <c r="B449" s="1" t="s">
        <v>600</v>
      </c>
      <c r="C449" s="1" t="s">
        <v>64</v>
      </c>
      <c r="D449" s="1" t="str">
        <f t="shared" si="1"/>
        <v>ที่ว่าการอำเภอยะหริ่ง ปัตตานี</v>
      </c>
      <c r="E449" s="1" t="s">
        <v>3416</v>
      </c>
      <c r="F449" s="1" t="str" cm="1">
        <f t="array" ref="F449:G449">_xlfn.TEXTSPLIT(E449, ", ")</f>
        <v>6.866137306657821</v>
      </c>
      <c r="G449" t="str">
        <v>101.36927591239383</v>
      </c>
    </row>
    <row r="450" spans="1:7" ht="15.75" customHeight="1" x14ac:dyDescent="0.2">
      <c r="A450" s="1" t="s">
        <v>601</v>
      </c>
      <c r="B450" s="1" t="s">
        <v>601</v>
      </c>
      <c r="C450" s="1" t="s">
        <v>64</v>
      </c>
      <c r="D450" s="1" t="str">
        <f t="shared" si="1"/>
        <v>ที่ว่าการอำเภอยะรัง ปัตตานี</v>
      </c>
      <c r="E450" s="1" t="s">
        <v>3417</v>
      </c>
      <c r="F450" s="1" t="str" cm="1">
        <f t="array" ref="F450:G450">_xlfn.TEXTSPLIT(E450, ", ")</f>
        <v>6.760078605247956</v>
      </c>
      <c r="G450" t="str">
        <v>101.29370299503489</v>
      </c>
    </row>
    <row r="451" spans="1:7" ht="15.75" customHeight="1" x14ac:dyDescent="0.2">
      <c r="A451" s="1" t="s">
        <v>602</v>
      </c>
      <c r="B451" s="1" t="s">
        <v>602</v>
      </c>
      <c r="C451" s="1" t="s">
        <v>64</v>
      </c>
      <c r="D451" s="1" t="str">
        <f t="shared" si="1"/>
        <v>ที่ว่าการอำเภอกะพ้อ ปัตตานี</v>
      </c>
      <c r="E451" s="1" t="s">
        <v>3418</v>
      </c>
      <c r="F451" s="1" t="str" cm="1">
        <f t="array" ref="F451:G451">_xlfn.TEXTSPLIT(E451, ", ")</f>
        <v>6.559395270911327</v>
      </c>
      <c r="G451" t="str">
        <v>101.53452627891039</v>
      </c>
    </row>
    <row r="452" spans="1:7" ht="15.75" customHeight="1" x14ac:dyDescent="0.2">
      <c r="A452" s="1" t="s">
        <v>603</v>
      </c>
      <c r="B452" s="1" t="s">
        <v>603</v>
      </c>
      <c r="C452" s="1" t="s">
        <v>64</v>
      </c>
      <c r="D452" s="1" t="str">
        <f t="shared" si="1"/>
        <v>ที่ว่าการอำเภอแม่ลาน ปัตตานี</v>
      </c>
      <c r="E452" s="1" t="s">
        <v>3419</v>
      </c>
      <c r="F452" s="1" t="str" cm="1">
        <f t="array" ref="F452:G452">_xlfn.TEXTSPLIT(E452, ", ")</f>
        <v>6.660882990969411</v>
      </c>
      <c r="G452" t="str">
        <v>101.23980036631839</v>
      </c>
    </row>
    <row r="453" spans="1:7" ht="15.75" customHeight="1" x14ac:dyDescent="0.2">
      <c r="A453" s="1" t="s">
        <v>604</v>
      </c>
      <c r="B453" s="1" t="s">
        <v>604</v>
      </c>
      <c r="C453" s="1" t="s">
        <v>66</v>
      </c>
      <c r="D453" s="1" t="str">
        <f t="shared" si="1"/>
        <v>ที่ว่าการอำเภอบางปะหัน พระนครศรีอยุธยา</v>
      </c>
      <c r="E453" s="1" t="s">
        <v>3420</v>
      </c>
      <c r="F453" s="1" t="str" cm="1">
        <f t="array" ref="F453:G453">_xlfn.TEXTSPLIT(E453, ", ")</f>
        <v>14.46266411077231</v>
      </c>
      <c r="G453" t="str">
        <v>100.54478332523455</v>
      </c>
    </row>
    <row r="454" spans="1:7" ht="15.75" customHeight="1" x14ac:dyDescent="0.2">
      <c r="A454" s="1" t="s">
        <v>605</v>
      </c>
      <c r="B454" s="1" t="s">
        <v>605</v>
      </c>
      <c r="C454" s="1" t="s">
        <v>66</v>
      </c>
      <c r="D454" s="1" t="str">
        <f t="shared" si="1"/>
        <v>ที่ว่าการอำเภอผักไห่ พระนครศรีอยุธยา</v>
      </c>
      <c r="E454" s="1" t="s">
        <v>3421</v>
      </c>
      <c r="F454" s="1" t="str" cm="1">
        <f t="array" ref="F454:G454">_xlfn.TEXTSPLIT(E454, ", ")</f>
        <v>14.45879385399784</v>
      </c>
      <c r="G454" t="str">
        <v>100.36915966940283</v>
      </c>
    </row>
    <row r="455" spans="1:7" ht="15.75" customHeight="1" x14ac:dyDescent="0.2">
      <c r="A455" s="1" t="s">
        <v>606</v>
      </c>
      <c r="B455" s="1" t="s">
        <v>606</v>
      </c>
      <c r="C455" s="1" t="s">
        <v>66</v>
      </c>
      <c r="D455" s="1" t="str">
        <f t="shared" si="1"/>
        <v>ที่ว่าการอำเภอภาชี พระนครศรีอยุธยา</v>
      </c>
      <c r="E455" s="1" t="s">
        <v>3422</v>
      </c>
      <c r="F455" s="1" t="str" cm="1">
        <f t="array" ref="F455:G455">_xlfn.TEXTSPLIT(E455, ", ")</f>
        <v>14.449217685669334</v>
      </c>
      <c r="G455" t="str">
        <v>100.72849577920667</v>
      </c>
    </row>
    <row r="456" spans="1:7" ht="15.75" customHeight="1" x14ac:dyDescent="0.2">
      <c r="A456" s="1" t="s">
        <v>607</v>
      </c>
      <c r="B456" s="1" t="s">
        <v>607</v>
      </c>
      <c r="C456" s="1" t="s">
        <v>66</v>
      </c>
      <c r="D456" s="1" t="str">
        <f t="shared" si="1"/>
        <v>ที่ว่าการอำเภอลาดบัวหลวง พระนครศรีอยุธยา</v>
      </c>
      <c r="E456" s="1" t="s">
        <v>3423</v>
      </c>
      <c r="F456" s="1" t="str" cm="1">
        <f t="array" ref="F456:G456">_xlfn.TEXTSPLIT(E456, ", ")</f>
        <v>14.16532534383839</v>
      </c>
      <c r="G456" t="str">
        <v>100.3081781868699</v>
      </c>
    </row>
    <row r="457" spans="1:7" ht="15.75" customHeight="1" x14ac:dyDescent="0.2">
      <c r="A457" s="1" t="s">
        <v>608</v>
      </c>
      <c r="B457" s="1" t="s">
        <v>608</v>
      </c>
      <c r="C457" s="1" t="s">
        <v>66</v>
      </c>
      <c r="D457" s="1" t="str">
        <f t="shared" si="1"/>
        <v>ที่ว่าการอำเภอวังน้อย พระนครศรีอยุธยา</v>
      </c>
      <c r="E457" s="1" t="s">
        <v>3424</v>
      </c>
      <c r="F457" s="1" t="str" cm="1">
        <f t="array" ref="F457:G457">_xlfn.TEXTSPLIT(E457, ", ")</f>
        <v>14.226740594621697</v>
      </c>
      <c r="G457" t="str">
        <v>100.71562321871535</v>
      </c>
    </row>
    <row r="458" spans="1:7" ht="15.75" customHeight="1" x14ac:dyDescent="0.2">
      <c r="A458" s="1" t="s">
        <v>609</v>
      </c>
      <c r="B458" s="1" t="s">
        <v>609</v>
      </c>
      <c r="C458" s="1" t="s">
        <v>66</v>
      </c>
      <c r="D458" s="1" t="str">
        <f t="shared" si="1"/>
        <v>ที่ว่าการอำเภอเสนา พระนครศรีอยุธยา</v>
      </c>
      <c r="E458" s="1" t="s">
        <v>3425</v>
      </c>
      <c r="F458" s="1" t="str" cm="1">
        <f t="array" ref="F458:G458">_xlfn.TEXTSPLIT(E458, ", ")</f>
        <v>14.327310187841919</v>
      </c>
      <c r="G458" t="str">
        <v>100.40447261339665</v>
      </c>
    </row>
    <row r="459" spans="1:7" ht="15.75" customHeight="1" x14ac:dyDescent="0.2">
      <c r="A459" s="1" t="s">
        <v>610</v>
      </c>
      <c r="B459" s="1" t="s">
        <v>610</v>
      </c>
      <c r="C459" s="1" t="s">
        <v>66</v>
      </c>
      <c r="D459" s="1" t="str">
        <f t="shared" si="1"/>
        <v>ที่ว่าการอำเภอบางซ้าย พระนครศรีอยุธยา</v>
      </c>
      <c r="E459" s="1" t="s">
        <v>3426</v>
      </c>
      <c r="F459" s="1" t="str" cm="1">
        <f t="array" ref="F459:G459">_xlfn.TEXTSPLIT(E459, ", ")</f>
        <v>14.319422074562294</v>
      </c>
      <c r="G459" t="str">
        <v>100.30019212120297</v>
      </c>
    </row>
    <row r="460" spans="1:7" ht="15.75" customHeight="1" x14ac:dyDescent="0.2">
      <c r="A460" s="1" t="s">
        <v>66</v>
      </c>
      <c r="B460" s="1" t="s">
        <v>66</v>
      </c>
      <c r="C460" s="1" t="s">
        <v>66</v>
      </c>
      <c r="D460" s="1" t="str">
        <f t="shared" si="1"/>
        <v>ที่ว่าการอำเภอพระนครศรีอยุธยา พระนครศรีอยุธยา</v>
      </c>
      <c r="E460" s="1" t="s">
        <v>3427</v>
      </c>
      <c r="F460" s="1" t="str" cm="1">
        <f t="array" ref="F460:G460">_xlfn.TEXTSPLIT(E460, ", ")</f>
        <v>14.352179711620067</v>
      </c>
      <c r="G460" t="str">
        <v>100.57660589089572</v>
      </c>
    </row>
    <row r="461" spans="1:7" ht="15.75" customHeight="1" x14ac:dyDescent="0.2">
      <c r="A461" s="1" t="s">
        <v>611</v>
      </c>
      <c r="B461" s="1" t="s">
        <v>611</v>
      </c>
      <c r="C461" s="1" t="s">
        <v>66</v>
      </c>
      <c r="D461" s="1" t="str">
        <f t="shared" si="1"/>
        <v>ที่ว่าการอำเภอท่าเรือ พระนครศรีอยุธยา</v>
      </c>
      <c r="E461" s="1" t="s">
        <v>3428</v>
      </c>
      <c r="F461" s="1" t="str" cm="1">
        <f t="array" ref="F461:G461">_xlfn.TEXTSPLIT(E461, ", ")</f>
        <v>14.551552907105012</v>
      </c>
      <c r="G461" t="str">
        <v>100.72789148609174</v>
      </c>
    </row>
    <row r="462" spans="1:7" ht="15.75" customHeight="1" x14ac:dyDescent="0.2">
      <c r="A462" s="1" t="s">
        <v>612</v>
      </c>
      <c r="B462" s="1" t="s">
        <v>612</v>
      </c>
      <c r="C462" s="1" t="s">
        <v>66</v>
      </c>
      <c r="D462" s="1" t="str">
        <f t="shared" si="1"/>
        <v>ที่ว่าการอำเภอนครหลวง พระนครศรีอยุธยา</v>
      </c>
      <c r="E462" s="1" t="s">
        <v>3429</v>
      </c>
      <c r="F462" s="1" t="str" cm="1">
        <f t="array" ref="F462:G462">_xlfn.TEXTSPLIT(E462, ", ")</f>
        <v>14.464127084761909</v>
      </c>
      <c r="G462" t="str">
        <v>100.60590525036477</v>
      </c>
    </row>
    <row r="463" spans="1:7" ht="15.75" customHeight="1" x14ac:dyDescent="0.2">
      <c r="A463" s="1" t="s">
        <v>613</v>
      </c>
      <c r="B463" s="1" t="s">
        <v>613</v>
      </c>
      <c r="C463" s="1" t="s">
        <v>66</v>
      </c>
      <c r="D463" s="1" t="str">
        <f t="shared" si="1"/>
        <v>ที่ว่าการอำเภอบางไทร พระนครศรีอยุธยา</v>
      </c>
      <c r="E463" s="1" t="s">
        <v>3430</v>
      </c>
      <c r="F463" s="1" t="str" cm="1">
        <f t="array" ref="F463:G463">_xlfn.TEXTSPLIT(E463, ", ")</f>
        <v>14.212852869977414</v>
      </c>
      <c r="G463" t="str">
        <v>100.4982536483068</v>
      </c>
    </row>
    <row r="464" spans="1:7" ht="15.75" customHeight="1" x14ac:dyDescent="0.2">
      <c r="A464" s="1" t="s">
        <v>614</v>
      </c>
      <c r="B464" s="1" t="s">
        <v>614</v>
      </c>
      <c r="C464" s="1" t="s">
        <v>66</v>
      </c>
      <c r="D464" s="1" t="str">
        <f t="shared" si="1"/>
        <v>ที่ว่าการอำเภอบางบาล พระนครศรีอยุธยา</v>
      </c>
      <c r="E464" s="1" t="s">
        <v>3431</v>
      </c>
      <c r="F464" s="1" t="str" cm="1">
        <f t="array" ref="F464:G464">_xlfn.TEXTSPLIT(E464, ", ")</f>
        <v>14.373954355696018</v>
      </c>
      <c r="G464" t="str">
        <v>100.48584195780442</v>
      </c>
    </row>
    <row r="465" spans="1:7" ht="15.75" customHeight="1" x14ac:dyDescent="0.2">
      <c r="A465" s="1" t="s">
        <v>615</v>
      </c>
      <c r="B465" s="1" t="s">
        <v>615</v>
      </c>
      <c r="C465" s="1" t="s">
        <v>66</v>
      </c>
      <c r="D465" s="1" t="str">
        <f t="shared" si="1"/>
        <v>ที่ว่าการอำเภอบางปะอิน พระนครศรีอยุธยา</v>
      </c>
      <c r="E465" s="1" t="s">
        <v>3432</v>
      </c>
      <c r="F465" s="1" t="str" cm="1">
        <f t="array" ref="F465:G465">_xlfn.TEXTSPLIT(E465, ", ")</f>
        <v>14.215326798036179</v>
      </c>
      <c r="G465" t="str">
        <v>100.57784099344559</v>
      </c>
    </row>
    <row r="466" spans="1:7" ht="15.75" customHeight="1" x14ac:dyDescent="0.2">
      <c r="A466" s="1" t="s">
        <v>616</v>
      </c>
      <c r="B466" s="1" t="s">
        <v>616</v>
      </c>
      <c r="C466" s="1" t="s">
        <v>66</v>
      </c>
      <c r="D466" s="1" t="str">
        <f t="shared" si="1"/>
        <v>ที่ว่าการอำเภออุทัย พระนครศรีอยุธยา</v>
      </c>
      <c r="E466" s="1" t="s">
        <v>3433</v>
      </c>
      <c r="F466" s="1" t="str" cm="1">
        <f t="array" ref="F466:G466">_xlfn.TEXTSPLIT(E466, ", ")</f>
        <v>14.332250120701126</v>
      </c>
      <c r="G466" t="str">
        <v>100.6628484275332</v>
      </c>
    </row>
    <row r="467" spans="1:7" ht="15.75" customHeight="1" x14ac:dyDescent="0.2">
      <c r="A467" s="1" t="s">
        <v>617</v>
      </c>
      <c r="B467" s="1" t="s">
        <v>617</v>
      </c>
      <c r="C467" s="1" t="s">
        <v>66</v>
      </c>
      <c r="D467" s="1" t="str">
        <f t="shared" si="1"/>
        <v>ที่ว่าการอำเภอมหาราช พระนครศรีอยุธยา</v>
      </c>
      <c r="E467" s="1" t="s">
        <v>3434</v>
      </c>
      <c r="F467" s="1" t="str" cm="1">
        <f t="array" ref="F467:G467">_xlfn.TEXTSPLIT(E467, ", ")</f>
        <v>14.53435782313567</v>
      </c>
      <c r="G467" t="str">
        <v>100.52725873570465</v>
      </c>
    </row>
    <row r="468" spans="1:7" ht="15.75" customHeight="1" x14ac:dyDescent="0.2">
      <c r="A468" s="1" t="s">
        <v>618</v>
      </c>
      <c r="B468" s="1" t="s">
        <v>618</v>
      </c>
      <c r="C468" s="1" t="s">
        <v>66</v>
      </c>
      <c r="D468" s="1" t="str">
        <f t="shared" si="1"/>
        <v>ที่ว่าการอำเภอบ้านแพรก พระนครศรีอยุธยา</v>
      </c>
      <c r="E468" s="1" t="s">
        <v>3435</v>
      </c>
      <c r="F468" s="1" t="str" cm="1">
        <f t="array" ref="F468:G468">_xlfn.TEXTSPLIT(E468, ", ")</f>
        <v>14.647894932452958</v>
      </c>
      <c r="G468" t="str">
        <v>100.5824401170015</v>
      </c>
    </row>
    <row r="469" spans="1:7" ht="15.75" customHeight="1" x14ac:dyDescent="0.2">
      <c r="A469" s="1" t="s">
        <v>619</v>
      </c>
      <c r="B469" s="1" t="s">
        <v>619</v>
      </c>
      <c r="C469" s="1" t="s">
        <v>68</v>
      </c>
      <c r="D469" s="1" t="str">
        <f t="shared" si="1"/>
        <v>ที่ว่าการอำเภอเมืองพะเยา พะเยา</v>
      </c>
      <c r="E469" s="1" t="s">
        <v>3436</v>
      </c>
      <c r="F469" s="1" t="str" cm="1">
        <f t="array" ref="F469:G469">_xlfn.TEXTSPLIT(E469, ", ")</f>
        <v>19.191813280135236</v>
      </c>
      <c r="G469" t="str">
        <v>99.87854495081588</v>
      </c>
    </row>
    <row r="470" spans="1:7" ht="15.75" customHeight="1" x14ac:dyDescent="0.2">
      <c r="A470" s="1" t="s">
        <v>620</v>
      </c>
      <c r="B470" s="1" t="s">
        <v>620</v>
      </c>
      <c r="C470" s="1" t="s">
        <v>68</v>
      </c>
      <c r="D470" s="1" t="str">
        <f t="shared" si="1"/>
        <v>ที่ว่าการอำเภอจุน พะเยา</v>
      </c>
      <c r="E470" s="1" t="s">
        <v>3437</v>
      </c>
      <c r="F470" s="1" t="str" cm="1">
        <f t="array" ref="F470:G470">_xlfn.TEXTSPLIT(E470, ", ")</f>
        <v>19.337014461158436</v>
      </c>
      <c r="G470" t="str">
        <v>100.13481859747452</v>
      </c>
    </row>
    <row r="471" spans="1:7" ht="15.75" customHeight="1" x14ac:dyDescent="0.2">
      <c r="A471" s="1" t="s">
        <v>621</v>
      </c>
      <c r="B471" s="1" t="s">
        <v>621</v>
      </c>
      <c r="C471" s="1" t="s">
        <v>68</v>
      </c>
      <c r="D471" s="1" t="str">
        <f t="shared" si="1"/>
        <v>ที่ว่าการอำเภอเชียงคำ พะเยา</v>
      </c>
      <c r="E471" s="1" t="s">
        <v>3438</v>
      </c>
      <c r="F471" s="1" t="str" cm="1">
        <f t="array" ref="F471:G471">_xlfn.TEXTSPLIT(E471, ", ")</f>
        <v>19.52416442820474</v>
      </c>
      <c r="G471" t="str">
        <v>100.30154108108269</v>
      </c>
    </row>
    <row r="472" spans="1:7" ht="15.75" customHeight="1" x14ac:dyDescent="0.2">
      <c r="A472" s="1" t="s">
        <v>622</v>
      </c>
      <c r="B472" s="1" t="s">
        <v>622</v>
      </c>
      <c r="C472" s="1" t="s">
        <v>68</v>
      </c>
      <c r="D472" s="1" t="str">
        <f t="shared" si="1"/>
        <v>ที่ว่าการอำเภอเชียงม่วน พะเยา</v>
      </c>
      <c r="E472" s="1" t="s">
        <v>3439</v>
      </c>
      <c r="F472" s="1" t="str" cm="1">
        <f t="array" ref="F472:G472">_xlfn.TEXTSPLIT(E472, ", ")</f>
        <v>18.886572700773016</v>
      </c>
      <c r="G472" t="str">
        <v>100.30381278275759</v>
      </c>
    </row>
    <row r="473" spans="1:7" ht="15.75" customHeight="1" x14ac:dyDescent="0.2">
      <c r="A473" s="1" t="s">
        <v>623</v>
      </c>
      <c r="B473" s="1" t="s">
        <v>623</v>
      </c>
      <c r="C473" s="1" t="s">
        <v>68</v>
      </c>
      <c r="D473" s="1" t="str">
        <f t="shared" si="1"/>
        <v>ที่ว่าการอำเภอดอกคำใต้ พะเยา</v>
      </c>
      <c r="E473" s="1" t="s">
        <v>3440</v>
      </c>
      <c r="F473" s="1" t="str" cm="1">
        <f t="array" ref="F473:G473">_xlfn.TEXTSPLIT(E473, ", ")</f>
        <v>19.1623506964588</v>
      </c>
      <c r="G473" t="str">
        <v>99.99341333650837</v>
      </c>
    </row>
    <row r="474" spans="1:7" ht="15.75" customHeight="1" x14ac:dyDescent="0.2">
      <c r="A474" s="1" t="s">
        <v>624</v>
      </c>
      <c r="B474" s="1" t="s">
        <v>624</v>
      </c>
      <c r="C474" s="1" t="s">
        <v>68</v>
      </c>
      <c r="D474" s="1" t="str">
        <f t="shared" si="1"/>
        <v>ที่ว่าการอำเภอปง พะเยา</v>
      </c>
      <c r="E474" s="1" t="s">
        <v>3441</v>
      </c>
      <c r="F474" s="1" t="str" cm="1">
        <f t="array" ref="F474:G474">_xlfn.TEXTSPLIT(E474, ", ")</f>
        <v>19.14915793575853</v>
      </c>
      <c r="G474" t="str">
        <v>100.27501917383458</v>
      </c>
    </row>
    <row r="475" spans="1:7" ht="15.75" customHeight="1" x14ac:dyDescent="0.2">
      <c r="A475" s="1" t="s">
        <v>625</v>
      </c>
      <c r="B475" s="1" t="s">
        <v>625</v>
      </c>
      <c r="C475" s="1" t="s">
        <v>68</v>
      </c>
      <c r="D475" s="1" t="str">
        <f t="shared" si="1"/>
        <v>ที่ว่าการอำเภอแม่ใจ พะเยา</v>
      </c>
      <c r="E475" s="1" t="s">
        <v>3442</v>
      </c>
      <c r="F475" s="1" t="str" cm="1">
        <f t="array" ref="F475:G475">_xlfn.TEXTSPLIT(E475, ", ")</f>
        <v>19.3762921519297</v>
      </c>
      <c r="G475" t="str">
        <v>99.78768639031982</v>
      </c>
    </row>
    <row r="476" spans="1:7" ht="15.75" customHeight="1" x14ac:dyDescent="0.2">
      <c r="A476" s="1" t="s">
        <v>626</v>
      </c>
      <c r="B476" s="1" t="s">
        <v>626</v>
      </c>
      <c r="C476" s="1" t="s">
        <v>68</v>
      </c>
      <c r="D476" s="1" t="str">
        <f t="shared" si="1"/>
        <v>ที่ว่าการอำเภอภูซาง พะเยา</v>
      </c>
      <c r="E476" s="1" t="s">
        <v>3443</v>
      </c>
      <c r="F476" s="1" t="str" cm="1">
        <f t="array" ref="F476:G476">_xlfn.TEXTSPLIT(E476, ", ")</f>
        <v>19.599018115296875</v>
      </c>
      <c r="G476" t="str">
        <v>100.32418028338196</v>
      </c>
    </row>
    <row r="477" spans="1:7" ht="15.75" customHeight="1" x14ac:dyDescent="0.2">
      <c r="A477" s="1" t="s">
        <v>627</v>
      </c>
      <c r="B477" s="1" t="s">
        <v>627</v>
      </c>
      <c r="C477" s="1" t="s">
        <v>68</v>
      </c>
      <c r="D477" s="1" t="str">
        <f t="shared" si="1"/>
        <v>ที่ว่าการอำเภอภูกามยาว พะเยา</v>
      </c>
      <c r="E477" s="1" t="s">
        <v>3444</v>
      </c>
      <c r="F477" s="1" t="str" cm="1">
        <f t="array" ref="F477:G477">_xlfn.TEXTSPLIT(E477, ", ")</f>
        <v>19.599031243119985</v>
      </c>
      <c r="G477" t="str">
        <v>100.32418366139827</v>
      </c>
    </row>
    <row r="478" spans="1:7" ht="15.75" customHeight="1" x14ac:dyDescent="0.2">
      <c r="A478" s="1" t="s">
        <v>628</v>
      </c>
      <c r="B478" s="1" t="s">
        <v>628</v>
      </c>
      <c r="C478" s="1" t="s">
        <v>70</v>
      </c>
      <c r="D478" s="1" t="str">
        <f t="shared" si="1"/>
        <v>ที่ว่าการอำเภอเกาะยาว พังงา</v>
      </c>
      <c r="E478" s="1" t="s">
        <v>3445</v>
      </c>
      <c r="F478" s="1" t="str" cm="1">
        <f t="array" ref="F478:G478">_xlfn.TEXTSPLIT(E478, ", ")</f>
        <v>8.111057441885057</v>
      </c>
      <c r="G478" t="str">
        <v>98.5907219782417</v>
      </c>
    </row>
    <row r="479" spans="1:7" ht="15.75" customHeight="1" x14ac:dyDescent="0.2">
      <c r="A479" s="1" t="s">
        <v>629</v>
      </c>
      <c r="B479" s="1" t="s">
        <v>629</v>
      </c>
      <c r="C479" s="1" t="s">
        <v>70</v>
      </c>
      <c r="D479" s="1" t="str">
        <f t="shared" si="1"/>
        <v>ที่ว่าการอำเภอเมืองพังงา พังงา</v>
      </c>
      <c r="E479" s="1" t="s">
        <v>3446</v>
      </c>
      <c r="F479" s="1" t="str" cm="1">
        <f t="array" ref="F479:G479">_xlfn.TEXTSPLIT(E479, ", ")</f>
        <v>8.439932144896245</v>
      </c>
      <c r="G479" t="str">
        <v>98.5182664296766</v>
      </c>
    </row>
    <row r="480" spans="1:7" ht="15.75" customHeight="1" x14ac:dyDescent="0.2">
      <c r="A480" s="1" t="s">
        <v>630</v>
      </c>
      <c r="B480" s="1" t="s">
        <v>630</v>
      </c>
      <c r="C480" s="1" t="s">
        <v>70</v>
      </c>
      <c r="D480" s="1" t="str">
        <f t="shared" si="1"/>
        <v>ที่ว่าการอำเภอกะปง พังงา</v>
      </c>
      <c r="E480" s="1" t="s">
        <v>3447</v>
      </c>
      <c r="F480" s="1" t="str" cm="1">
        <f t="array" ref="F480:G480">_xlfn.TEXTSPLIT(E480, ", ")</f>
        <v>8.697187325121748</v>
      </c>
      <c r="G480" t="str">
        <v>98.40909722965183</v>
      </c>
    </row>
    <row r="481" spans="1:7" ht="15.75" customHeight="1" x14ac:dyDescent="0.2">
      <c r="A481" s="1" t="s">
        <v>631</v>
      </c>
      <c r="B481" s="1" t="s">
        <v>631</v>
      </c>
      <c r="C481" s="1" t="s">
        <v>70</v>
      </c>
      <c r="D481" s="1" t="str">
        <f t="shared" si="1"/>
        <v>ที่ว่าการอำเภอตะกั่วทุ่ง พังงา</v>
      </c>
      <c r="E481" s="1" t="s">
        <v>3448</v>
      </c>
      <c r="F481" s="1" t="str" cm="1">
        <f t="array" ref="F481:G481">_xlfn.TEXTSPLIT(E481, ", ")</f>
        <v>8.392065768415863</v>
      </c>
      <c r="G481" t="str">
        <v>98.45181648442235</v>
      </c>
    </row>
    <row r="482" spans="1:7" ht="15.75" customHeight="1" x14ac:dyDescent="0.2">
      <c r="A482" s="1" t="s">
        <v>632</v>
      </c>
      <c r="B482" s="1" t="s">
        <v>632</v>
      </c>
      <c r="C482" s="1" t="s">
        <v>70</v>
      </c>
      <c r="D482" s="1" t="str">
        <f t="shared" si="1"/>
        <v>ที่ว่าการอำเภอตะกั่วป่า พังงา</v>
      </c>
      <c r="E482" s="1" t="s">
        <v>3449</v>
      </c>
      <c r="F482" s="1" t="str" cm="1">
        <f t="array" ref="F482:G482">_xlfn.TEXTSPLIT(E482, ", ")</f>
        <v>8.869583878805376</v>
      </c>
      <c r="G482" t="str">
        <v>98.34331832466698</v>
      </c>
    </row>
    <row r="483" spans="1:7" ht="15.75" customHeight="1" x14ac:dyDescent="0.2">
      <c r="A483" s="1" t="s">
        <v>633</v>
      </c>
      <c r="B483" s="1" t="s">
        <v>633</v>
      </c>
      <c r="C483" s="1" t="s">
        <v>70</v>
      </c>
      <c r="D483" s="1" t="str">
        <f t="shared" si="1"/>
        <v>ที่ว่าการอำเภอคุระบุรี พังงา</v>
      </c>
      <c r="E483" s="1" t="s">
        <v>3450</v>
      </c>
      <c r="F483" s="1" t="str" cm="1">
        <f t="array" ref="F483:G483">_xlfn.TEXTSPLIT(E483, ", ")</f>
        <v>9.193874498096784</v>
      </c>
      <c r="G483" t="str">
        <v>98.414956865484</v>
      </c>
    </row>
    <row r="484" spans="1:7" ht="15.75" customHeight="1" x14ac:dyDescent="0.2">
      <c r="A484" s="1" t="s">
        <v>634</v>
      </c>
      <c r="B484" s="1" t="s">
        <v>634</v>
      </c>
      <c r="C484" s="1" t="s">
        <v>70</v>
      </c>
      <c r="D484" s="1" t="str">
        <f t="shared" si="1"/>
        <v>ที่ว่าการอำเภอทับปุด พังงา</v>
      </c>
      <c r="E484" s="1" t="s">
        <v>3451</v>
      </c>
      <c r="F484" s="1" t="str" cm="1">
        <f t="array" ref="F484:G484">_xlfn.TEXTSPLIT(E484, ", ")</f>
        <v>8.516109668209808</v>
      </c>
      <c r="G484" t="str">
        <v>98.63980882580059</v>
      </c>
    </row>
    <row r="485" spans="1:7" ht="15.75" customHeight="1" x14ac:dyDescent="0.2">
      <c r="A485" s="1" t="s">
        <v>635</v>
      </c>
      <c r="B485" s="1" t="s">
        <v>635</v>
      </c>
      <c r="C485" s="1" t="s">
        <v>70</v>
      </c>
      <c r="D485" s="1" t="str">
        <f t="shared" si="1"/>
        <v>ที่ว่าการอำเภอท้ายเหมือง พังงา</v>
      </c>
      <c r="E485" s="1" t="s">
        <v>3452</v>
      </c>
      <c r="F485" s="1" t="str" cm="1">
        <f t="array" ref="F485:G485">_xlfn.TEXTSPLIT(E485, ", ")</f>
        <v>8.399343280685029</v>
      </c>
      <c r="G485" t="str">
        <v>98.26087190576524</v>
      </c>
    </row>
    <row r="486" spans="1:7" ht="15.75" customHeight="1" x14ac:dyDescent="0.2">
      <c r="A486" s="1" t="s">
        <v>636</v>
      </c>
      <c r="B486" s="1" t="s">
        <v>636</v>
      </c>
      <c r="C486" s="1" t="s">
        <v>72</v>
      </c>
      <c r="D486" s="1" t="str">
        <f t="shared" si="1"/>
        <v>ที่ว่าการอำเภอควนขนุน พัทลุง</v>
      </c>
      <c r="E486" s="1" t="s">
        <v>3453</v>
      </c>
      <c r="F486" s="1" t="str" cm="1">
        <f t="array" ref="F486:G486">_xlfn.TEXTSPLIT(E486, ", ")</f>
        <v>7.735246746910693</v>
      </c>
      <c r="G486" t="str">
        <v>100.01023238044866</v>
      </c>
    </row>
    <row r="487" spans="1:7" ht="15.75" customHeight="1" x14ac:dyDescent="0.2">
      <c r="A487" s="1" t="s">
        <v>637</v>
      </c>
      <c r="B487" s="1" t="s">
        <v>637</v>
      </c>
      <c r="C487" s="1" t="s">
        <v>72</v>
      </c>
      <c r="D487" s="1" t="str">
        <f t="shared" si="1"/>
        <v>ที่ว่าการอำเภอตะโหมด พัทลุง</v>
      </c>
      <c r="E487" s="1" t="s">
        <v>3454</v>
      </c>
      <c r="F487" s="1" t="str" cm="1">
        <f t="array" ref="F487:G487">_xlfn.TEXTSPLIT(E487, ", ")</f>
        <v>7.3395242385908634</v>
      </c>
      <c r="G487" t="str">
        <v>100.11114544224212</v>
      </c>
    </row>
    <row r="488" spans="1:7" ht="15.75" customHeight="1" x14ac:dyDescent="0.2">
      <c r="A488" s="1" t="s">
        <v>638</v>
      </c>
      <c r="B488" s="1" t="s">
        <v>638</v>
      </c>
      <c r="C488" s="1" t="s">
        <v>72</v>
      </c>
      <c r="D488" s="1" t="str">
        <f t="shared" si="1"/>
        <v>ที่ว่าการอำเภอเมืองพัทลุง พัทลุง</v>
      </c>
      <c r="E488" s="1" t="s">
        <v>3455</v>
      </c>
      <c r="F488" s="1" t="str" cm="1">
        <f t="array" ref="F488:G488">_xlfn.TEXTSPLIT(E488, ", ")</f>
        <v>7.619160126428291</v>
      </c>
      <c r="G488" t="str">
        <v>100.07297209887872</v>
      </c>
    </row>
    <row r="489" spans="1:7" ht="15.75" customHeight="1" x14ac:dyDescent="0.2">
      <c r="A489" s="1" t="s">
        <v>639</v>
      </c>
      <c r="B489" s="1" t="s">
        <v>639</v>
      </c>
      <c r="C489" s="1" t="s">
        <v>72</v>
      </c>
      <c r="D489" s="1" t="str">
        <f t="shared" si="1"/>
        <v>ที่ว่าการอำเภอกงหรา พัทลุง</v>
      </c>
      <c r="E489" s="1" t="s">
        <v>3456</v>
      </c>
      <c r="F489" s="1" t="str" cm="1">
        <f t="array" ref="F489:G489">_xlfn.TEXTSPLIT(E489, ", ")</f>
        <v>7.402979141249867</v>
      </c>
      <c r="G489" t="str">
        <v>99.94982752045227</v>
      </c>
    </row>
    <row r="490" spans="1:7" ht="15.75" customHeight="1" x14ac:dyDescent="0.2">
      <c r="A490" s="1" t="s">
        <v>640</v>
      </c>
      <c r="B490" s="1" t="s">
        <v>640</v>
      </c>
      <c r="C490" s="1" t="s">
        <v>72</v>
      </c>
      <c r="D490" s="1" t="str">
        <f t="shared" si="1"/>
        <v>ที่ว่าการอำเภอเขาชัยสน พัทลุง</v>
      </c>
      <c r="E490" s="1" t="s">
        <v>3457</v>
      </c>
      <c r="F490" s="1" t="str" cm="1">
        <f t="array" ref="F490:G490">_xlfn.TEXTSPLIT(E490, ", ")</f>
        <v>7.460980642985884</v>
      </c>
      <c r="G490" t="str">
        <v>100.1339323134254</v>
      </c>
    </row>
    <row r="491" spans="1:7" ht="15.75" customHeight="1" x14ac:dyDescent="0.2">
      <c r="A491" s="1" t="s">
        <v>641</v>
      </c>
      <c r="B491" s="1" t="s">
        <v>641</v>
      </c>
      <c r="C491" s="1" t="s">
        <v>72</v>
      </c>
      <c r="D491" s="1" t="str">
        <f t="shared" si="1"/>
        <v>ที่ว่าการอำเภอปากพะยูน พัทลุง</v>
      </c>
      <c r="E491" s="1" t="s">
        <v>3458</v>
      </c>
      <c r="F491" s="1" t="str" cm="1">
        <f t="array" ref="F491:G491">_xlfn.TEXTSPLIT(E491, ", ")</f>
        <v>7.342260211944945</v>
      </c>
      <c r="G491" t="str">
        <v>100.31725301557935</v>
      </c>
    </row>
    <row r="492" spans="1:7" ht="15.75" customHeight="1" x14ac:dyDescent="0.2">
      <c r="A492" s="1" t="s">
        <v>642</v>
      </c>
      <c r="B492" s="1" t="s">
        <v>642</v>
      </c>
      <c r="C492" s="1" t="s">
        <v>72</v>
      </c>
      <c r="D492" s="1" t="str">
        <f t="shared" si="1"/>
        <v>ที่ว่าการอำเภอศรีบรรพต พัทลุง</v>
      </c>
      <c r="E492" s="1" t="s">
        <v>3459</v>
      </c>
      <c r="F492" s="1" t="str" cm="1">
        <f t="array" ref="F492:G492">_xlfn.TEXTSPLIT(E492, ", ")</f>
        <v>7.719301022696043</v>
      </c>
      <c r="G492" t="str">
        <v>99.88258138341722</v>
      </c>
    </row>
    <row r="493" spans="1:7" ht="15.75" customHeight="1" x14ac:dyDescent="0.2">
      <c r="A493" s="1" t="s">
        <v>643</v>
      </c>
      <c r="B493" s="1" t="s">
        <v>643</v>
      </c>
      <c r="C493" s="1" t="s">
        <v>72</v>
      </c>
      <c r="D493" s="1" t="str">
        <f t="shared" si="1"/>
        <v>ที่ว่าการอำเภอป่าบอน พัทลุง</v>
      </c>
      <c r="E493" s="1" t="s">
        <v>3460</v>
      </c>
      <c r="F493" s="1" t="str" cm="1">
        <f t="array" ref="F493:G493">_xlfn.TEXTSPLIT(E493, ", ")</f>
        <v>7.269760451004929</v>
      </c>
      <c r="G493" t="str">
        <v>100.1703598583859</v>
      </c>
    </row>
    <row r="494" spans="1:7" ht="15.75" customHeight="1" x14ac:dyDescent="0.2">
      <c r="A494" s="1" t="s">
        <v>644</v>
      </c>
      <c r="B494" s="1" t="s">
        <v>644</v>
      </c>
      <c r="C494" s="1" t="s">
        <v>72</v>
      </c>
      <c r="D494" s="1" t="str">
        <f t="shared" si="1"/>
        <v>ที่ว่าการอำเภอบางแก้ว พัทลุง</v>
      </c>
      <c r="E494" s="1" t="s">
        <v>3461</v>
      </c>
      <c r="F494" s="1" t="str" cm="1">
        <f t="array" ref="F494:G494">_xlfn.TEXTSPLIT(E494, ", ")</f>
        <v>7.429570696891464</v>
      </c>
      <c r="G494" t="str">
        <v>100.17796129991953</v>
      </c>
    </row>
    <row r="495" spans="1:7" ht="15.75" customHeight="1" x14ac:dyDescent="0.2">
      <c r="A495" s="1" t="s">
        <v>645</v>
      </c>
      <c r="B495" s="1" t="s">
        <v>1937</v>
      </c>
      <c r="C495" s="1" t="s">
        <v>72</v>
      </c>
      <c r="D495" s="1" t="str">
        <f t="shared" si="1"/>
        <v>ที่ว่าการอำเภอป่าพยอม พัทลุง</v>
      </c>
      <c r="E495" s="1" t="s">
        <v>3462</v>
      </c>
      <c r="F495" s="1" t="str" cm="1">
        <f t="array" ref="F495:G495">_xlfn.TEXTSPLIT(E495, ", ")</f>
        <v>7.840228163274621</v>
      </c>
      <c r="G495" t="str">
        <v>99.91774879179803</v>
      </c>
    </row>
    <row r="496" spans="1:7" ht="15.75" customHeight="1" x14ac:dyDescent="0.2">
      <c r="A496" s="1" t="s">
        <v>646</v>
      </c>
      <c r="B496" s="1" t="s">
        <v>646</v>
      </c>
      <c r="C496" s="1" t="s">
        <v>72</v>
      </c>
      <c r="D496" s="1" t="str">
        <f t="shared" si="1"/>
        <v>ที่ว่าการอำเภอศรีนครินทร์ พัทลุง</v>
      </c>
      <c r="E496" s="1" t="s">
        <v>3463</v>
      </c>
      <c r="F496" s="1" t="str" cm="1">
        <f t="array" ref="F496:G496">_xlfn.TEXTSPLIT(E496, ", ")</f>
        <v>7.569875575960848</v>
      </c>
      <c r="G496" t="str">
        <v>99.94330406532671</v>
      </c>
    </row>
    <row r="497" spans="1:7" ht="15.75" customHeight="1" x14ac:dyDescent="0.2">
      <c r="A497" s="1" t="s">
        <v>647</v>
      </c>
      <c r="B497" s="1" t="s">
        <v>647</v>
      </c>
      <c r="C497" s="1" t="s">
        <v>74</v>
      </c>
      <c r="D497" s="1" t="str">
        <f t="shared" si="1"/>
        <v>ที่ว่าการอำเภอเมืองพิจิตร พิจิตร</v>
      </c>
      <c r="E497" s="1" t="s">
        <v>3464</v>
      </c>
      <c r="F497" s="1" t="str" cm="1">
        <f t="array" ref="F497:G497">_xlfn.TEXTSPLIT(E497, ", ")</f>
        <v>16.43874285901666</v>
      </c>
      <c r="G497" t="str">
        <v>100.35031469957447</v>
      </c>
    </row>
    <row r="498" spans="1:7" ht="15.75" customHeight="1" x14ac:dyDescent="0.2">
      <c r="A498" s="1" t="s">
        <v>648</v>
      </c>
      <c r="B498" s="1" t="s">
        <v>648</v>
      </c>
      <c r="C498" s="1" t="s">
        <v>74</v>
      </c>
      <c r="D498" s="1" t="str">
        <f t="shared" si="1"/>
        <v>ที่ว่าการอำเภอวังทรายพูน พิจิตร</v>
      </c>
      <c r="E498" s="1" t="s">
        <v>3465</v>
      </c>
      <c r="F498" s="1" t="str" cm="1">
        <f t="array" ref="F498:G498">_xlfn.TEXTSPLIT(E498, ", ")</f>
        <v>16.388637364758306</v>
      </c>
      <c r="G498" t="str">
        <v>100.53802262509072</v>
      </c>
    </row>
    <row r="499" spans="1:7" ht="15.75" customHeight="1" x14ac:dyDescent="0.2">
      <c r="A499" s="1" t="s">
        <v>649</v>
      </c>
      <c r="B499" s="1" t="s">
        <v>649</v>
      </c>
      <c r="C499" s="1" t="s">
        <v>74</v>
      </c>
      <c r="D499" s="1" t="str">
        <f t="shared" si="1"/>
        <v>ที่ว่าการอำเภอโพธิ์ประทับช้าง พิจิตร</v>
      </c>
      <c r="E499" s="1" t="s">
        <v>3466</v>
      </c>
      <c r="F499" s="1" t="str" cm="1">
        <f t="array" ref="F499:G499">_xlfn.TEXTSPLIT(E499, ", ")</f>
        <v>16.311102702978978</v>
      </c>
      <c r="G499" t="str">
        <v>100.27481677106879</v>
      </c>
    </row>
    <row r="500" spans="1:7" ht="15.75" customHeight="1" x14ac:dyDescent="0.2">
      <c r="A500" s="1" t="s">
        <v>650</v>
      </c>
      <c r="B500" s="1" t="s">
        <v>650</v>
      </c>
      <c r="C500" s="1" t="s">
        <v>74</v>
      </c>
      <c r="D500" s="1" t="str">
        <f t="shared" si="1"/>
        <v>ที่ว่าการอำเภอตะพานหิน พิจิตร</v>
      </c>
      <c r="E500" s="1" t="s">
        <v>3467</v>
      </c>
      <c r="F500" s="1" t="str" cm="1">
        <f t="array" ref="F500:G500">_xlfn.TEXTSPLIT(E500, ", ")</f>
        <v>16.214218118427148</v>
      </c>
      <c r="G500" t="str">
        <v>100.42217184493877</v>
      </c>
    </row>
    <row r="501" spans="1:7" ht="15.75" customHeight="1" x14ac:dyDescent="0.2">
      <c r="A501" s="1" t="s">
        <v>651</v>
      </c>
      <c r="B501" s="1" t="s">
        <v>651</v>
      </c>
      <c r="C501" s="1" t="s">
        <v>74</v>
      </c>
      <c r="D501" s="1" t="str">
        <f t="shared" si="1"/>
        <v>ที่ว่าการอำเภอบางมูลนาก พิจิตร</v>
      </c>
      <c r="E501" s="1" t="s">
        <v>3468</v>
      </c>
      <c r="F501" s="1" t="str" cm="1">
        <f t="array" ref="F501:G501">_xlfn.TEXTSPLIT(E501, ", ")</f>
        <v>16.027823046158794</v>
      </c>
      <c r="G501" t="str">
        <v>100.37878866142535</v>
      </c>
    </row>
    <row r="502" spans="1:7" ht="15.75" customHeight="1" x14ac:dyDescent="0.2">
      <c r="A502" s="1" t="s">
        <v>652</v>
      </c>
      <c r="B502" s="1" t="s">
        <v>652</v>
      </c>
      <c r="C502" s="1" t="s">
        <v>74</v>
      </c>
      <c r="D502" s="1" t="str">
        <f t="shared" si="1"/>
        <v>ที่ว่าการอำเภอโพทะเล พิจิตร</v>
      </c>
      <c r="E502" s="1" t="s">
        <v>3469</v>
      </c>
      <c r="F502" s="1" t="str" cm="1">
        <f t="array" ref="F502:G502">_xlfn.TEXTSPLIT(E502, ", ")</f>
        <v>16.075000239148494</v>
      </c>
      <c r="G502" t="str">
        <v>100.3032712824341</v>
      </c>
    </row>
    <row r="503" spans="1:7" ht="15.75" customHeight="1" x14ac:dyDescent="0.2">
      <c r="A503" s="1" t="s">
        <v>653</v>
      </c>
      <c r="B503" s="1" t="s">
        <v>653</v>
      </c>
      <c r="C503" s="1" t="s">
        <v>74</v>
      </c>
      <c r="D503" s="1" t="str">
        <f t="shared" si="1"/>
        <v>ที่ว่าการอำเภอสามง่าม พิจิตร</v>
      </c>
      <c r="E503" s="1" t="s">
        <v>3470</v>
      </c>
      <c r="F503" s="1" t="str" cm="1">
        <f t="array" ref="F503:G503">_xlfn.TEXTSPLIT(E503, ", ")</f>
        <v>16.509068164973026</v>
      </c>
      <c r="G503" t="str">
        <v>100.20460821966972</v>
      </c>
    </row>
    <row r="504" spans="1:7" ht="15.75" customHeight="1" x14ac:dyDescent="0.2">
      <c r="A504" s="1" t="s">
        <v>654</v>
      </c>
      <c r="B504" s="1" t="s">
        <v>654</v>
      </c>
      <c r="C504" s="1" t="s">
        <v>74</v>
      </c>
      <c r="D504" s="1" t="str">
        <f t="shared" si="1"/>
        <v>ที่ว่าการอำเภอทับคล้อ พิจิตร</v>
      </c>
      <c r="E504" s="1" t="s">
        <v>3471</v>
      </c>
      <c r="F504" s="1" t="str" cm="1">
        <f t="array" ref="F504:G504">_xlfn.TEXTSPLIT(E504, ", ")</f>
        <v>16.160361519444415</v>
      </c>
      <c r="G504" t="str">
        <v>100.59656397654838</v>
      </c>
    </row>
    <row r="505" spans="1:7" ht="15.75" customHeight="1" x14ac:dyDescent="0.2">
      <c r="A505" s="1" t="s">
        <v>655</v>
      </c>
      <c r="B505" s="1" t="s">
        <v>655</v>
      </c>
      <c r="C505" s="1" t="s">
        <v>74</v>
      </c>
      <c r="D505" s="1" t="str">
        <f t="shared" si="1"/>
        <v>ที่ว่าการอำเภอสากเหล็ก พิจิตร</v>
      </c>
      <c r="E505" s="1" t="s">
        <v>3472</v>
      </c>
      <c r="F505" s="1" t="str" cm="1">
        <f t="array" ref="F505:G505">_xlfn.TEXTSPLIT(E505, ", ")</f>
        <v>16.509641908003804</v>
      </c>
      <c r="G505" t="str">
        <v>100.46921721845177</v>
      </c>
    </row>
    <row r="506" spans="1:7" ht="15.75" customHeight="1" x14ac:dyDescent="0.2">
      <c r="A506" s="1" t="s">
        <v>656</v>
      </c>
      <c r="B506" s="1" t="s">
        <v>656</v>
      </c>
      <c r="C506" s="1" t="s">
        <v>74</v>
      </c>
      <c r="D506" s="1" t="str">
        <f t="shared" si="1"/>
        <v>ที่ว่าการอำเภอบึงนาราง พิจิตร</v>
      </c>
      <c r="E506" s="1" t="s">
        <v>3473</v>
      </c>
      <c r="F506" s="1" t="str" cm="1">
        <f t="array" ref="F506:G506">_xlfn.TEXTSPLIT(E506, ", ")</f>
        <v>16.172367957847918</v>
      </c>
      <c r="G506" t="str">
        <v>100.12485286359582</v>
      </c>
    </row>
    <row r="507" spans="1:7" ht="15.75" customHeight="1" x14ac:dyDescent="0.2">
      <c r="A507" s="1" t="s">
        <v>657</v>
      </c>
      <c r="B507" s="1" t="s">
        <v>657</v>
      </c>
      <c r="C507" s="1" t="s">
        <v>74</v>
      </c>
      <c r="D507" s="1" t="str">
        <f t="shared" si="1"/>
        <v>ที่ว่าการอำเภอดงเจริญ พิจิตร</v>
      </c>
      <c r="E507" s="1" t="s">
        <v>3474</v>
      </c>
      <c r="F507" s="1" t="str" cm="1">
        <f t="array" ref="F507:G507">_xlfn.TEXTSPLIT(E507, ", ")</f>
        <v>16.02916096962888</v>
      </c>
      <c r="G507" t="str">
        <v>100.62708748276529</v>
      </c>
    </row>
    <row r="508" spans="1:7" ht="15.75" customHeight="1" x14ac:dyDescent="0.2">
      <c r="A508" s="1" t="s">
        <v>658</v>
      </c>
      <c r="B508" s="1" t="s">
        <v>658</v>
      </c>
      <c r="C508" s="1" t="s">
        <v>74</v>
      </c>
      <c r="D508" s="1" t="str">
        <f t="shared" si="1"/>
        <v>ที่ว่าการอำเภอวชิรบารมี พิจิตร</v>
      </c>
      <c r="E508" s="1" t="s">
        <v>3475</v>
      </c>
      <c r="F508" s="1" t="str" cm="1">
        <f t="array" ref="F508:G508">_xlfn.TEXTSPLIT(E508, ", ")</f>
        <v>16.52427285502723</v>
      </c>
      <c r="G508" t="str">
        <v>100.14449915675334</v>
      </c>
    </row>
    <row r="509" spans="1:7" ht="15.75" customHeight="1" x14ac:dyDescent="0.2">
      <c r="A509" s="1" t="s">
        <v>659</v>
      </c>
      <c r="B509" s="1" t="s">
        <v>659</v>
      </c>
      <c r="C509" s="1" t="s">
        <v>76</v>
      </c>
      <c r="D509" s="1" t="str">
        <f t="shared" si="1"/>
        <v>ที่ว่าการอำเภอเมืองพิษณุโลก พิษณุโลก</v>
      </c>
      <c r="E509" s="1" t="s">
        <v>3476</v>
      </c>
      <c r="F509" s="1" t="str" cm="1">
        <f t="array" ref="F509:G509">_xlfn.TEXTSPLIT(E509, ", ")</f>
        <v>16.824614351809714</v>
      </c>
      <c r="G509" t="str">
        <v>100.25913868271874</v>
      </c>
    </row>
    <row r="510" spans="1:7" ht="15.75" customHeight="1" x14ac:dyDescent="0.2">
      <c r="A510" s="1" t="s">
        <v>660</v>
      </c>
      <c r="B510" s="1" t="s">
        <v>660</v>
      </c>
      <c r="C510" s="1" t="s">
        <v>76</v>
      </c>
      <c r="D510" s="1" t="str">
        <f t="shared" si="1"/>
        <v>ที่ว่าการอำเภอนครไทย พิษณุโลก</v>
      </c>
      <c r="E510" s="1" t="s">
        <v>3477</v>
      </c>
      <c r="F510" s="1" t="str" cm="1">
        <f t="array" ref="F510:G510">_xlfn.TEXTSPLIT(E510, ", ")</f>
        <v>17.101092720812694</v>
      </c>
      <c r="G510" t="str">
        <v>100.83744341148976</v>
      </c>
    </row>
    <row r="511" spans="1:7" ht="15.75" customHeight="1" x14ac:dyDescent="0.2">
      <c r="A511" s="1" t="s">
        <v>661</v>
      </c>
      <c r="B511" s="1" t="s">
        <v>661</v>
      </c>
      <c r="C511" s="1" t="s">
        <v>76</v>
      </c>
      <c r="D511" s="1" t="str">
        <f t="shared" si="1"/>
        <v>ที่ว่าการอำเภอชาติตระการ พิษณุโลก</v>
      </c>
      <c r="E511" s="1" t="s">
        <v>3478</v>
      </c>
      <c r="F511" s="1" t="str" cm="1">
        <f t="array" ref="F511:G511">_xlfn.TEXTSPLIT(E511, ", ")</f>
        <v>17.27673299260133</v>
      </c>
      <c r="G511" t="str">
        <v>100.59897038146956</v>
      </c>
    </row>
    <row r="512" spans="1:7" ht="15.75" customHeight="1" x14ac:dyDescent="0.2">
      <c r="A512" s="1" t="s">
        <v>662</v>
      </c>
      <c r="B512" s="1" t="s">
        <v>662</v>
      </c>
      <c r="C512" s="1" t="s">
        <v>76</v>
      </c>
      <c r="D512" s="1" t="str">
        <f t="shared" ref="D512:D766" si="2">"ที่ว่าการอำเภอ"&amp;A512 &amp; " "&amp;C512</f>
        <v>ที่ว่าการอำเภอบางระกำ พิษณุโลก</v>
      </c>
      <c r="E512" s="1" t="s">
        <v>3479</v>
      </c>
      <c r="F512" s="1" t="str" cm="1">
        <f t="array" ref="F512:G512">_xlfn.TEXTSPLIT(E512, ", ")</f>
        <v>16.758321020299167</v>
      </c>
      <c r="G512" t="str">
        <v>100.11816151633006</v>
      </c>
    </row>
    <row r="513" spans="1:7" ht="15.75" customHeight="1" x14ac:dyDescent="0.2">
      <c r="A513" s="1" t="s">
        <v>663</v>
      </c>
      <c r="B513" s="1" t="s">
        <v>663</v>
      </c>
      <c r="C513" s="1" t="s">
        <v>76</v>
      </c>
      <c r="D513" s="1" t="str">
        <f t="shared" si="2"/>
        <v>ที่ว่าการอำเภอบางกระทุ่ม พิษณุโลก</v>
      </c>
      <c r="E513" s="1" t="s">
        <v>3480</v>
      </c>
      <c r="F513" s="1" t="str" cm="1">
        <f t="array" ref="F513:G513">_xlfn.TEXTSPLIT(E513, ", ")</f>
        <v>16.58520707054659</v>
      </c>
      <c r="G513" t="str">
        <v>100.30602737468772</v>
      </c>
    </row>
    <row r="514" spans="1:7" ht="15.75" customHeight="1" x14ac:dyDescent="0.2">
      <c r="A514" s="1" t="s">
        <v>664</v>
      </c>
      <c r="B514" s="1" t="s">
        <v>664</v>
      </c>
      <c r="C514" s="1" t="s">
        <v>76</v>
      </c>
      <c r="D514" s="1" t="str">
        <f t="shared" si="2"/>
        <v>ที่ว่าการอำเภอพรหมพิราม พิษณุโลก</v>
      </c>
      <c r="E514" s="1" t="s">
        <v>3481</v>
      </c>
      <c r="F514" s="1" t="str" cm="1">
        <f t="array" ref="F514:G514">_xlfn.TEXTSPLIT(E514, ", ")</f>
        <v>17.03340572908533</v>
      </c>
      <c r="G514" t="str">
        <v>100.20204379989752</v>
      </c>
    </row>
    <row r="515" spans="1:7" ht="15.75" customHeight="1" x14ac:dyDescent="0.2">
      <c r="A515" s="1" t="s">
        <v>665</v>
      </c>
      <c r="B515" s="1" t="s">
        <v>665</v>
      </c>
      <c r="C515" s="1" t="s">
        <v>76</v>
      </c>
      <c r="D515" s="1" t="str">
        <f t="shared" si="2"/>
        <v>ที่ว่าการอำเภอวัดโบสถ์ พิษณุโลก</v>
      </c>
      <c r="E515" s="1" t="s">
        <v>3482</v>
      </c>
      <c r="F515" s="1" t="str" cm="1">
        <f t="array" ref="F515:G515">_xlfn.TEXTSPLIT(E515, ", ")</f>
        <v>16.980127910651067</v>
      </c>
      <c r="G515" t="str">
        <v>100.33416552067129</v>
      </c>
    </row>
    <row r="516" spans="1:7" ht="15.75" customHeight="1" x14ac:dyDescent="0.2">
      <c r="A516" s="1" t="s">
        <v>666</v>
      </c>
      <c r="B516" s="1" t="s">
        <v>666</v>
      </c>
      <c r="C516" s="1" t="s">
        <v>76</v>
      </c>
      <c r="D516" s="1" t="str">
        <f t="shared" si="2"/>
        <v>ที่ว่าการอำเภอวังทอง พิษณุโลก</v>
      </c>
      <c r="E516" s="1" t="s">
        <v>3483</v>
      </c>
      <c r="F516" s="1" t="str" cm="1">
        <f t="array" ref="F516:G516">_xlfn.TEXTSPLIT(E516, ", ")</f>
        <v>16.824435349170976</v>
      </c>
      <c r="G516" t="str">
        <v>100.42883392981211</v>
      </c>
    </row>
    <row r="517" spans="1:7" ht="15.75" customHeight="1" x14ac:dyDescent="0.2">
      <c r="A517" s="1" t="s">
        <v>667</v>
      </c>
      <c r="B517" s="1" t="s">
        <v>667</v>
      </c>
      <c r="C517" s="1" t="s">
        <v>76</v>
      </c>
      <c r="D517" s="1" t="str">
        <f t="shared" si="2"/>
        <v>ที่ว่าการอำเภอเนินมะปราง พิษณุโลก</v>
      </c>
      <c r="E517" s="1" t="s">
        <v>3484</v>
      </c>
      <c r="F517" s="1" t="str" cm="1">
        <f t="array" ref="F517:G517">_xlfn.TEXTSPLIT(E517, ", ")</f>
        <v>16.56844238336112</v>
      </c>
      <c r="G517" t="str">
        <v>100.63554742875303</v>
      </c>
    </row>
    <row r="518" spans="1:7" ht="15.75" customHeight="1" x14ac:dyDescent="0.2">
      <c r="A518" s="1" t="s">
        <v>668</v>
      </c>
      <c r="B518" s="1" t="s">
        <v>668</v>
      </c>
      <c r="C518" s="1" t="s">
        <v>78</v>
      </c>
      <c r="D518" s="1" t="str">
        <f t="shared" si="2"/>
        <v>ที่ว่าการอำเภอเมืองเพชรบุรี เพชรบุรี</v>
      </c>
      <c r="E518" s="1" t="s">
        <v>3485</v>
      </c>
      <c r="F518" s="1" t="str" cm="1">
        <f t="array" ref="F518:G518">_xlfn.TEXTSPLIT(E518, ", ")</f>
        <v>13.111760714851735</v>
      </c>
      <c r="G518" t="str">
        <v>99.94411914392528</v>
      </c>
    </row>
    <row r="519" spans="1:7" ht="15.75" customHeight="1" x14ac:dyDescent="0.2">
      <c r="A519" s="1" t="s">
        <v>669</v>
      </c>
      <c r="B519" s="1" t="s">
        <v>669</v>
      </c>
      <c r="C519" s="1" t="s">
        <v>78</v>
      </c>
      <c r="D519" s="1" t="str">
        <f t="shared" si="2"/>
        <v>ที่ว่าการอำเภอเขาย้อย เพชรบุรี</v>
      </c>
      <c r="E519" s="1" t="s">
        <v>3486</v>
      </c>
      <c r="F519" s="1" t="str" cm="1">
        <f t="array" ref="F519:G519">_xlfn.TEXTSPLIT(E519, ", ")</f>
        <v>13.24028727815931</v>
      </c>
      <c r="G519" t="str">
        <v>99.82399575757643</v>
      </c>
    </row>
    <row r="520" spans="1:7" ht="15.75" customHeight="1" x14ac:dyDescent="0.2">
      <c r="A520" s="1" t="s">
        <v>670</v>
      </c>
      <c r="B520" s="1" t="s">
        <v>670</v>
      </c>
      <c r="C520" s="1" t="s">
        <v>78</v>
      </c>
      <c r="D520" s="1" t="str">
        <f t="shared" si="2"/>
        <v>ที่ว่าการอำเภอหนองหญ้าปล้อง เพชรบุรี</v>
      </c>
      <c r="E520" s="1" t="s">
        <v>3487</v>
      </c>
      <c r="F520" s="1" t="str" cm="1">
        <f t="array" ref="F520:G520">_xlfn.TEXTSPLIT(E520, ", ")</f>
        <v>13.162971080715227</v>
      </c>
      <c r="G520" t="str">
        <v>99.69715965559988</v>
      </c>
    </row>
    <row r="521" spans="1:7" ht="15.75" customHeight="1" x14ac:dyDescent="0.2">
      <c r="A521" s="1" t="s">
        <v>671</v>
      </c>
      <c r="B521" s="1" t="s">
        <v>671</v>
      </c>
      <c r="C521" s="1" t="s">
        <v>78</v>
      </c>
      <c r="D521" s="1" t="str">
        <f t="shared" si="2"/>
        <v>ที่ว่าการอำเภอท่ายาง เพชรบุรี</v>
      </c>
      <c r="E521" s="1" t="s">
        <v>3488</v>
      </c>
      <c r="F521" s="1" t="str" cm="1">
        <f t="array" ref="F521:G521">_xlfn.TEXTSPLIT(E521, ", ")</f>
        <v>12.973465841217218</v>
      </c>
      <c r="G521" t="str">
        <v>99.88782956761784</v>
      </c>
    </row>
    <row r="522" spans="1:7" ht="15.75" customHeight="1" x14ac:dyDescent="0.2">
      <c r="A522" s="1" t="s">
        <v>672</v>
      </c>
      <c r="B522" s="1" t="s">
        <v>672</v>
      </c>
      <c r="C522" s="1" t="s">
        <v>78</v>
      </c>
      <c r="D522" s="1" t="str">
        <f t="shared" si="2"/>
        <v>ที่ว่าการอำเภอชะอำ เพชรบุรี</v>
      </c>
      <c r="E522" s="1" t="s">
        <v>3489</v>
      </c>
      <c r="F522" s="1" t="str" cm="1">
        <f t="array" ref="F522:G522">_xlfn.TEXTSPLIT(E522, ", ")</f>
        <v>12.799645764734326</v>
      </c>
      <c r="G522" t="str">
        <v>99.96712508326834</v>
      </c>
    </row>
    <row r="523" spans="1:7" ht="15.75" customHeight="1" x14ac:dyDescent="0.2">
      <c r="A523" s="1" t="s">
        <v>673</v>
      </c>
      <c r="B523" s="1" t="s">
        <v>673</v>
      </c>
      <c r="C523" s="1" t="s">
        <v>78</v>
      </c>
      <c r="D523" s="1" t="str">
        <f t="shared" si="2"/>
        <v>ที่ว่าการอำเภอบ้านลาด เพชรบุรี</v>
      </c>
      <c r="E523" s="1" t="s">
        <v>3490</v>
      </c>
      <c r="F523" s="1" t="str" cm="1">
        <f t="array" ref="F523:G523">_xlfn.TEXTSPLIT(E523, ", ")</f>
        <v>13.049419809843338</v>
      </c>
      <c r="G523" t="str">
        <v>99.91889037159483</v>
      </c>
    </row>
    <row r="524" spans="1:7" ht="15.75" customHeight="1" x14ac:dyDescent="0.2">
      <c r="A524" s="1" t="s">
        <v>674</v>
      </c>
      <c r="B524" s="1" t="s">
        <v>674</v>
      </c>
      <c r="C524" s="1" t="s">
        <v>78</v>
      </c>
      <c r="D524" s="1" t="str">
        <f t="shared" si="2"/>
        <v>ที่ว่าการอำเภอบ้านแหลม เพชรบุรี</v>
      </c>
      <c r="E524" s="1" t="s">
        <v>3491</v>
      </c>
      <c r="F524" s="1" t="str" cm="1">
        <f t="array" ref="F524:G524">_xlfn.TEXTSPLIT(E524, ", ")</f>
        <v>13.200520938727484</v>
      </c>
      <c r="G524" t="str">
        <v>99.98022333813158</v>
      </c>
    </row>
    <row r="525" spans="1:7" ht="15.75" customHeight="1" x14ac:dyDescent="0.2">
      <c r="A525" s="1" t="s">
        <v>675</v>
      </c>
      <c r="B525" s="1" t="s">
        <v>675</v>
      </c>
      <c r="C525" s="1" t="s">
        <v>78</v>
      </c>
      <c r="D525" s="1" t="str">
        <f t="shared" si="2"/>
        <v>ที่ว่าการอำเภอแก่งกระจาน เพชรบุรี</v>
      </c>
      <c r="E525" s="1" t="s">
        <v>3492</v>
      </c>
      <c r="F525" s="1" t="str" cm="1">
        <f t="array" ref="F525:G525">_xlfn.TEXTSPLIT(E525, ", ")</f>
        <v>12.907557150413224</v>
      </c>
      <c r="G525" t="str">
        <v>99.64822294257357</v>
      </c>
    </row>
    <row r="526" spans="1:7" ht="15.75" customHeight="1" x14ac:dyDescent="0.2">
      <c r="A526" s="1" t="s">
        <v>676</v>
      </c>
      <c r="B526" s="1" t="s">
        <v>676</v>
      </c>
      <c r="C526" s="1" t="s">
        <v>80</v>
      </c>
      <c r="D526" s="1" t="str">
        <f t="shared" si="2"/>
        <v>ที่ว่าการอำเภอเมืองเพชรบูรณ์ เพชรบูรณ์</v>
      </c>
      <c r="E526" s="1" t="s">
        <v>3493</v>
      </c>
      <c r="F526" s="1" t="str" cm="1">
        <f t="array" ref="F526:G526">_xlfn.TEXTSPLIT(E526, ", ")</f>
        <v>16.442986424976475</v>
      </c>
      <c r="G526" t="str">
        <v>101.14918615616064</v>
      </c>
    </row>
    <row r="527" spans="1:7" ht="15.75" customHeight="1" x14ac:dyDescent="0.2">
      <c r="A527" s="1" t="s">
        <v>677</v>
      </c>
      <c r="B527" s="1" t="s">
        <v>677</v>
      </c>
      <c r="C527" s="1" t="s">
        <v>80</v>
      </c>
      <c r="D527" s="1" t="str">
        <f t="shared" si="2"/>
        <v>ที่ว่าการอำเภอชนแดน เพชรบูรณ์</v>
      </c>
      <c r="E527" s="1" t="s">
        <v>3494</v>
      </c>
      <c r="F527" s="1" t="str" cm="1">
        <f t="array" ref="F527:G527">_xlfn.TEXTSPLIT(E527, ", ")</f>
        <v>16.18928965771259</v>
      </c>
      <c r="G527" t="str">
        <v>100.85967150897707</v>
      </c>
    </row>
    <row r="528" spans="1:7" ht="15.75" customHeight="1" x14ac:dyDescent="0.2">
      <c r="A528" s="1" t="s">
        <v>678</v>
      </c>
      <c r="B528" s="1" t="s">
        <v>678</v>
      </c>
      <c r="C528" s="1" t="s">
        <v>80</v>
      </c>
      <c r="D528" s="1" t="str">
        <f t="shared" si="2"/>
        <v>ที่ว่าการอำเภอหล่มสัก เพชรบูรณ์</v>
      </c>
      <c r="E528" s="1" t="s">
        <v>3495</v>
      </c>
      <c r="F528" s="1" t="str" cm="1">
        <f t="array" ref="F528:G528">_xlfn.TEXTSPLIT(E528, ", ")</f>
        <v>16.779597196305495</v>
      </c>
      <c r="G528" t="str">
        <v>101.24233532889318</v>
      </c>
    </row>
    <row r="529" spans="1:7" ht="15.75" customHeight="1" x14ac:dyDescent="0.2">
      <c r="A529" s="1" t="s">
        <v>679</v>
      </c>
      <c r="B529" s="1" t="s">
        <v>679</v>
      </c>
      <c r="C529" s="1" t="s">
        <v>80</v>
      </c>
      <c r="D529" s="1" t="str">
        <f t="shared" si="2"/>
        <v>ที่ว่าการอำเภอหล่มเก่า เพชรบูรณ์</v>
      </c>
      <c r="E529" s="1" t="s">
        <v>3496</v>
      </c>
      <c r="F529" s="1" t="str" cm="1">
        <f t="array" ref="F529:G529">_xlfn.TEXTSPLIT(E529, ", ")</f>
        <v>16.885714548053542</v>
      </c>
      <c r="G529" t="str">
        <v>101.22939765236038</v>
      </c>
    </row>
    <row r="530" spans="1:7" ht="15.75" customHeight="1" x14ac:dyDescent="0.2">
      <c r="A530" s="1" t="s">
        <v>680</v>
      </c>
      <c r="B530" s="1" t="s">
        <v>680</v>
      </c>
      <c r="C530" s="1" t="s">
        <v>80</v>
      </c>
      <c r="D530" s="1" t="str">
        <f t="shared" si="2"/>
        <v>ที่ว่าการอำเภอวิเชียรบุรี เพชรบูรณ์</v>
      </c>
      <c r="E530" s="1" t="s">
        <v>3497</v>
      </c>
      <c r="F530" s="1" t="str" cm="1">
        <f t="array" ref="F530:G530">_xlfn.TEXTSPLIT(E530, ", ")</f>
        <v>15.65719065461655</v>
      </c>
      <c r="G530" t="str">
        <v>101.1065748699457</v>
      </c>
    </row>
    <row r="531" spans="1:7" ht="15.75" customHeight="1" x14ac:dyDescent="0.2">
      <c r="A531" s="1" t="s">
        <v>681</v>
      </c>
      <c r="B531" s="1" t="s">
        <v>681</v>
      </c>
      <c r="C531" s="1" t="s">
        <v>80</v>
      </c>
      <c r="D531" s="1" t="str">
        <f t="shared" si="2"/>
        <v>ที่ว่าการอำเภอศรีเทพ เพชรบูรณ์</v>
      </c>
      <c r="E531" s="1" t="s">
        <v>3498</v>
      </c>
      <c r="F531" s="1" t="str" cm="1">
        <f t="array" ref="F531:G531">_xlfn.TEXTSPLIT(E531, ", ")</f>
        <v>15.453773070454034</v>
      </c>
      <c r="G531" t="str">
        <v>101.06696715755989</v>
      </c>
    </row>
    <row r="532" spans="1:7" ht="15.75" customHeight="1" x14ac:dyDescent="0.2">
      <c r="A532" s="1" t="s">
        <v>682</v>
      </c>
      <c r="B532" s="1" t="s">
        <v>682</v>
      </c>
      <c r="C532" s="1" t="s">
        <v>80</v>
      </c>
      <c r="D532" s="1" t="str">
        <f t="shared" si="2"/>
        <v>ที่ว่าการอำเภอหนองไผ่ เพชรบูรณ์</v>
      </c>
      <c r="E532" s="1" t="s">
        <v>3499</v>
      </c>
      <c r="F532" s="1" t="str" cm="1">
        <f t="array" ref="F532:G532">_xlfn.TEXTSPLIT(E532, ", ")</f>
        <v>15.99014796827965</v>
      </c>
      <c r="G532" t="str">
        <v>101.06239723997905</v>
      </c>
    </row>
    <row r="533" spans="1:7" ht="15.75" customHeight="1" x14ac:dyDescent="0.2">
      <c r="A533" s="1" t="s">
        <v>683</v>
      </c>
      <c r="B533" s="1" t="s">
        <v>683</v>
      </c>
      <c r="C533" s="1" t="s">
        <v>80</v>
      </c>
      <c r="D533" s="1" t="str">
        <f t="shared" si="2"/>
        <v>ที่ว่าการอำเภอบึงสามพัน เพชรบูรณ์</v>
      </c>
      <c r="E533" s="1" t="s">
        <v>3500</v>
      </c>
      <c r="F533" s="1" t="str" cm="1">
        <f t="array" ref="F533:G533">_xlfn.TEXTSPLIT(E533, ", ")</f>
        <v>15.796558265430976</v>
      </c>
      <c r="G533" t="str">
        <v>101.00835220872483</v>
      </c>
    </row>
    <row r="534" spans="1:7" ht="15.75" customHeight="1" x14ac:dyDescent="0.2">
      <c r="A534" s="1" t="s">
        <v>684</v>
      </c>
      <c r="B534" s="1" t="s">
        <v>684</v>
      </c>
      <c r="C534" s="1" t="s">
        <v>80</v>
      </c>
      <c r="D534" s="1" t="str">
        <f t="shared" si="2"/>
        <v>ที่ว่าการอำเภอน้ำหนาว เพชรบูรณ์</v>
      </c>
      <c r="E534" s="1" t="s">
        <v>3501</v>
      </c>
      <c r="F534" s="1" t="str" cm="1">
        <f t="array" ref="F534:G534">_xlfn.TEXTSPLIT(E534, ", ")</f>
        <v>16.767228463525356</v>
      </c>
      <c r="G534" t="str">
        <v>101.66964358625128</v>
      </c>
    </row>
    <row r="535" spans="1:7" ht="15.75" customHeight="1" x14ac:dyDescent="0.2">
      <c r="A535" s="1" t="s">
        <v>685</v>
      </c>
      <c r="B535" s="1" t="s">
        <v>685</v>
      </c>
      <c r="C535" s="1" t="s">
        <v>80</v>
      </c>
      <c r="D535" s="1" t="str">
        <f t="shared" si="2"/>
        <v>ที่ว่าการอำเภอวังโป่ง เพชรบูรณ์</v>
      </c>
      <c r="E535" s="1" t="s">
        <v>3502</v>
      </c>
      <c r="F535" s="1" t="str" cm="1">
        <f t="array" ref="F535:G535">_xlfn.TEXTSPLIT(E535, ", ")</f>
        <v>16.34129407097575</v>
      </c>
      <c r="G535" t="str">
        <v>100.79352877275375</v>
      </c>
    </row>
    <row r="536" spans="1:7" ht="15.75" customHeight="1" x14ac:dyDescent="0.2">
      <c r="A536" s="1" t="s">
        <v>686</v>
      </c>
      <c r="B536" s="1" t="s">
        <v>686</v>
      </c>
      <c r="C536" s="1" t="s">
        <v>80</v>
      </c>
      <c r="D536" s="1" t="str">
        <f t="shared" si="2"/>
        <v>ที่ว่าการอำเภอเขาค้อ เพชรบูรณ์</v>
      </c>
      <c r="E536" s="1" t="s">
        <v>3503</v>
      </c>
      <c r="F536" s="1" t="str" cm="1">
        <f t="array" ref="F536:G536">_xlfn.TEXTSPLIT(E536, ", ")</f>
        <v>16.633713948394227</v>
      </c>
      <c r="G536" t="str">
        <v>100.99816860381183</v>
      </c>
    </row>
    <row r="537" spans="1:7" ht="15.75" customHeight="1" x14ac:dyDescent="0.2">
      <c r="A537" s="1" t="s">
        <v>687</v>
      </c>
      <c r="B537" s="1" t="s">
        <v>687</v>
      </c>
      <c r="C537" s="1" t="s">
        <v>82</v>
      </c>
      <c r="D537" s="1" t="str">
        <f t="shared" si="2"/>
        <v>ที่ว่าการอำเภอลอง แพร่</v>
      </c>
      <c r="E537" s="1" t="s">
        <v>3504</v>
      </c>
      <c r="F537" s="1" t="str" cm="1">
        <f t="array" ref="F537:G537">_xlfn.TEXTSPLIT(E537, ", ")</f>
        <v>18.075644998939605</v>
      </c>
      <c r="G537" t="str">
        <v>99.83235357598247</v>
      </c>
    </row>
    <row r="538" spans="1:7" ht="15.75" customHeight="1" x14ac:dyDescent="0.2">
      <c r="A538" s="1" t="s">
        <v>688</v>
      </c>
      <c r="B538" s="1" t="s">
        <v>688</v>
      </c>
      <c r="C538" s="1" t="s">
        <v>82</v>
      </c>
      <c r="D538" s="1" t="str">
        <f t="shared" si="2"/>
        <v>ที่ว่าการอำเภอสูงเม่น แพร่</v>
      </c>
      <c r="E538" s="1" t="s">
        <v>3505</v>
      </c>
      <c r="F538" s="1" t="str" cm="1">
        <f t="array" ref="F538:G538">_xlfn.TEXTSPLIT(E538, ", ")</f>
        <v>18.051985722266064</v>
      </c>
      <c r="G538" t="str">
        <v>100.11161093462314</v>
      </c>
    </row>
    <row r="539" spans="1:7" ht="15.75" customHeight="1" x14ac:dyDescent="0.2">
      <c r="A539" s="1" t="s">
        <v>689</v>
      </c>
      <c r="B539" s="1" t="s">
        <v>689</v>
      </c>
      <c r="C539" s="1" t="s">
        <v>82</v>
      </c>
      <c r="D539" s="1" t="str">
        <f t="shared" si="2"/>
        <v>ที่ว่าการอำเภอเด่นชัย แพร่</v>
      </c>
      <c r="E539" s="1" t="s">
        <v>3506</v>
      </c>
      <c r="F539" s="1" t="str" cm="1">
        <f t="array" ref="F539:G539">_xlfn.TEXTSPLIT(E539, ", ")</f>
        <v>17.97857950880672</v>
      </c>
      <c r="G539" t="str">
        <v>100.05834322739395</v>
      </c>
    </row>
    <row r="540" spans="1:7" ht="15.75" customHeight="1" x14ac:dyDescent="0.2">
      <c r="A540" s="1" t="s">
        <v>690</v>
      </c>
      <c r="B540" s="1" t="s">
        <v>690</v>
      </c>
      <c r="C540" s="1" t="s">
        <v>82</v>
      </c>
      <c r="D540" s="1" t="str">
        <f t="shared" si="2"/>
        <v>ที่ว่าการอำเภอสอง แพร่</v>
      </c>
      <c r="E540" s="1" t="s">
        <v>3507</v>
      </c>
      <c r="F540" s="1" t="str" cm="1">
        <f t="array" ref="F540:G540">_xlfn.TEXTSPLIT(E540, ", ")</f>
        <v>18.470027732110587</v>
      </c>
      <c r="G540" t="str">
        <v>100.18338953232005</v>
      </c>
    </row>
    <row r="541" spans="1:7" ht="15.75" customHeight="1" x14ac:dyDescent="0.2">
      <c r="A541" s="1" t="s">
        <v>691</v>
      </c>
      <c r="B541" s="1" t="s">
        <v>691</v>
      </c>
      <c r="C541" s="1" t="s">
        <v>82</v>
      </c>
      <c r="D541" s="1" t="str">
        <f t="shared" si="2"/>
        <v>ที่ว่าการอำเภอวังชิ้น แพร่</v>
      </c>
      <c r="E541" s="1" t="s">
        <v>3508</v>
      </c>
      <c r="F541" s="1" t="str" cm="1">
        <f t="array" ref="F541:G541">_xlfn.TEXTSPLIT(E541, ", ")</f>
        <v>17.89474042713648</v>
      </c>
      <c r="G541" t="str">
        <v>99.60390580929902</v>
      </c>
    </row>
    <row r="542" spans="1:7" ht="15.75" customHeight="1" x14ac:dyDescent="0.2">
      <c r="A542" s="1" t="s">
        <v>692</v>
      </c>
      <c r="B542" s="1" t="s">
        <v>692</v>
      </c>
      <c r="C542" s="1" t="s">
        <v>82</v>
      </c>
      <c r="D542" s="1" t="str">
        <f t="shared" si="2"/>
        <v>ที่ว่าการอำเภอหนองม่วงไข่ แพร่</v>
      </c>
      <c r="E542" s="1" t="s">
        <v>3509</v>
      </c>
      <c r="F542" s="1" t="str" cm="1">
        <f t="array" ref="F542:G542">_xlfn.TEXTSPLIT(E542, ", ")</f>
        <v>18.26465048783612</v>
      </c>
      <c r="G542" t="str">
        <v>100.18962646798758</v>
      </c>
    </row>
    <row r="543" spans="1:7" ht="15.75" customHeight="1" x14ac:dyDescent="0.2">
      <c r="A543" s="1" t="s">
        <v>693</v>
      </c>
      <c r="B543" s="1" t="s">
        <v>693</v>
      </c>
      <c r="C543" s="1" t="s">
        <v>82</v>
      </c>
      <c r="D543" s="1" t="str">
        <f t="shared" si="2"/>
        <v>ที่ว่าการอำเภอเมืองแพร่ แพร่</v>
      </c>
      <c r="E543" s="1" t="s">
        <v>3510</v>
      </c>
      <c r="F543" s="1" t="str" cm="1">
        <f t="array" ref="F543:G543">_xlfn.TEXTSPLIT(E543, ", ")</f>
        <v>18.145433958204396</v>
      </c>
      <c r="G543" t="str">
        <v>100.14136421413036</v>
      </c>
    </row>
    <row r="544" spans="1:7" ht="15.75" customHeight="1" x14ac:dyDescent="0.2">
      <c r="A544" s="1" t="s">
        <v>694</v>
      </c>
      <c r="B544" s="1" t="s">
        <v>694</v>
      </c>
      <c r="C544" s="1" t="s">
        <v>82</v>
      </c>
      <c r="D544" s="1" t="str">
        <f t="shared" si="2"/>
        <v>ที่ว่าการอำเภอร้องกวาง แพร่</v>
      </c>
      <c r="E544" s="1" t="s">
        <v>3511</v>
      </c>
      <c r="F544" s="1" t="str" cm="1">
        <f t="array" ref="F544:G544">_xlfn.TEXTSPLIT(E544, ", ")</f>
        <v>18.339747292162567</v>
      </c>
      <c r="G544" t="str">
        <v>100.31737600464848</v>
      </c>
    </row>
    <row r="545" spans="1:7" ht="15.75" customHeight="1" x14ac:dyDescent="0.2">
      <c r="A545" s="1" t="s">
        <v>695</v>
      </c>
      <c r="B545" s="1" t="s">
        <v>695</v>
      </c>
      <c r="C545" s="1" t="s">
        <v>84</v>
      </c>
      <c r="D545" s="1" t="str">
        <f t="shared" si="2"/>
        <v>ที่ว่าการอำเภอเมืองภูเก็ต ภูเก็ต</v>
      </c>
      <c r="E545" s="1" t="s">
        <v>3512</v>
      </c>
      <c r="F545" s="1" t="str" cm="1">
        <f t="array" ref="F545:G545">_xlfn.TEXTSPLIT(E545, ", ")</f>
        <v>7.889595214091463</v>
      </c>
      <c r="G545" t="str">
        <v>98.38540420419328</v>
      </c>
    </row>
    <row r="546" spans="1:7" ht="15.75" customHeight="1" x14ac:dyDescent="0.2">
      <c r="A546" s="1" t="s">
        <v>696</v>
      </c>
      <c r="B546" s="1" t="s">
        <v>696</v>
      </c>
      <c r="C546" s="1" t="s">
        <v>84</v>
      </c>
      <c r="D546" s="1" t="str">
        <f t="shared" si="2"/>
        <v>ที่ว่าการอำเภอกะทู้ ภูเก็ต</v>
      </c>
      <c r="E546" s="1" t="s">
        <v>3513</v>
      </c>
      <c r="F546" s="1" t="str" cm="1">
        <f t="array" ref="F546:G546">_xlfn.TEXTSPLIT(E546, ", ")</f>
        <v>7.908998463274505</v>
      </c>
      <c r="G546" t="str">
        <v>98.33339289137757</v>
      </c>
    </row>
    <row r="547" spans="1:7" ht="15.75" customHeight="1" x14ac:dyDescent="0.2">
      <c r="A547" s="1" t="s">
        <v>697</v>
      </c>
      <c r="B547" s="1" t="s">
        <v>697</v>
      </c>
      <c r="C547" s="1" t="s">
        <v>84</v>
      </c>
      <c r="D547" s="1" t="str">
        <f t="shared" si="2"/>
        <v>ที่ว่าการอำเภอถลาง ภูเก็ต</v>
      </c>
      <c r="E547" s="1" t="s">
        <v>3514</v>
      </c>
      <c r="F547" s="1" t="str" cm="1">
        <f t="array" ref="F547:G547">_xlfn.TEXTSPLIT(E547, ", ")</f>
        <v>8.031570296598234</v>
      </c>
      <c r="G547" t="str">
        <v>98.33397963169399</v>
      </c>
    </row>
    <row r="548" spans="1:7" ht="15.75" customHeight="1" x14ac:dyDescent="0.2">
      <c r="A548" s="1" t="s">
        <v>698</v>
      </c>
      <c r="B548" s="1" t="s">
        <v>698</v>
      </c>
      <c r="C548" s="1" t="s">
        <v>86</v>
      </c>
      <c r="D548" s="1" t="str">
        <f t="shared" si="2"/>
        <v>ที่ว่าการอำเภอเมืองมหาสารคาม มหาสารคาม</v>
      </c>
      <c r="E548" s="1" t="s">
        <v>3515</v>
      </c>
      <c r="F548" s="1" t="str" cm="1">
        <f t="array" ref="F548:G548">_xlfn.TEXTSPLIT(E548, ", ")</f>
        <v>16.184124348151716</v>
      </c>
      <c r="G548" t="str">
        <v>103.30162298457405</v>
      </c>
    </row>
    <row r="549" spans="1:7" ht="15.75" customHeight="1" x14ac:dyDescent="0.2">
      <c r="A549" s="1" t="s">
        <v>699</v>
      </c>
      <c r="B549" s="1" t="s">
        <v>699</v>
      </c>
      <c r="C549" s="1" t="s">
        <v>86</v>
      </c>
      <c r="D549" s="1" t="str">
        <f t="shared" si="2"/>
        <v>ที่ว่าการอำเภอแกดำ มหาสารคาม</v>
      </c>
      <c r="E549" s="1" t="s">
        <v>3516</v>
      </c>
      <c r="F549" s="1" t="str" cm="1">
        <f t="array" ref="F549:G549">_xlfn.TEXTSPLIT(E549, ", ")</f>
        <v>16.024189384928672</v>
      </c>
      <c r="G549" t="str">
        <v>103.3849613996097</v>
      </c>
    </row>
    <row r="550" spans="1:7" ht="15.75" customHeight="1" x14ac:dyDescent="0.2">
      <c r="A550" s="1" t="s">
        <v>700</v>
      </c>
      <c r="B550" s="1" t="s">
        <v>700</v>
      </c>
      <c r="C550" s="1" t="s">
        <v>86</v>
      </c>
      <c r="D550" s="1" t="str">
        <f t="shared" si="2"/>
        <v>ที่ว่าการอำเภอโกสุมพิสัย มหาสารคาม</v>
      </c>
      <c r="E550" s="1" t="s">
        <v>3517</v>
      </c>
      <c r="F550" s="1" t="str" cm="1">
        <f t="array" ref="F550:G550">_xlfn.TEXTSPLIT(E550, ", ")</f>
        <v>16.24860124197507</v>
      </c>
      <c r="G550" t="str">
        <v>103.06699038852534</v>
      </c>
    </row>
    <row r="551" spans="1:7" ht="15.75" customHeight="1" x14ac:dyDescent="0.2">
      <c r="A551" s="1" t="s">
        <v>701</v>
      </c>
      <c r="B551" s="1" t="s">
        <v>701</v>
      </c>
      <c r="C551" s="1" t="s">
        <v>86</v>
      </c>
      <c r="D551" s="1" t="str">
        <f t="shared" si="2"/>
        <v>ที่ว่าการอำเภอกันทรวิชัย มหาสารคาม</v>
      </c>
      <c r="E551" s="1" t="s">
        <v>3518</v>
      </c>
      <c r="F551" s="1" t="str" cm="1">
        <f t="array" ref="F551:G551">_xlfn.TEXTSPLIT(E551, ", ")</f>
        <v>16.322911545218965</v>
      </c>
      <c r="G551" t="str">
        <v>103.29686720030347</v>
      </c>
    </row>
    <row r="552" spans="1:7" ht="15.75" customHeight="1" x14ac:dyDescent="0.2">
      <c r="A552" s="1" t="s">
        <v>702</v>
      </c>
      <c r="B552" s="1" t="s">
        <v>702</v>
      </c>
      <c r="C552" s="1" t="s">
        <v>86</v>
      </c>
      <c r="D552" s="1" t="str">
        <f t="shared" si="2"/>
        <v>ที่ว่าการอำเภอเชียงยืน มหาสารคาม</v>
      </c>
      <c r="E552" s="1" t="s">
        <v>3519</v>
      </c>
      <c r="F552" s="1" t="str" cm="1">
        <f t="array" ref="F552:G552">_xlfn.TEXTSPLIT(E552, ", ")</f>
        <v>16.408069642659324</v>
      </c>
      <c r="G552" t="str">
        <v>103.10522049784778</v>
      </c>
    </row>
    <row r="553" spans="1:7" ht="15.75" customHeight="1" x14ac:dyDescent="0.2">
      <c r="A553" s="1" t="s">
        <v>703</v>
      </c>
      <c r="B553" s="1" t="s">
        <v>703</v>
      </c>
      <c r="C553" s="1" t="s">
        <v>86</v>
      </c>
      <c r="D553" s="1" t="str">
        <f t="shared" si="2"/>
        <v>ที่ว่าการอำเภอบรบือ มหาสารคาม</v>
      </c>
      <c r="E553" s="1" t="s">
        <v>3520</v>
      </c>
      <c r="F553" s="1" t="str" cm="1">
        <f t="array" ref="F553:G553">_xlfn.TEXTSPLIT(E553, ", ")</f>
        <v>16.038506433130422</v>
      </c>
      <c r="G553" t="str">
        <v>103.11891129988126</v>
      </c>
    </row>
    <row r="554" spans="1:7" ht="15.75" customHeight="1" x14ac:dyDescent="0.2">
      <c r="A554" s="1" t="s">
        <v>704</v>
      </c>
      <c r="B554" s="1" t="s">
        <v>704</v>
      </c>
      <c r="C554" s="1" t="s">
        <v>86</v>
      </c>
      <c r="D554" s="1" t="str">
        <f t="shared" si="2"/>
        <v>ที่ว่าการอำเภอนาเชือก มหาสารคาม</v>
      </c>
      <c r="E554" s="1" t="s">
        <v>3521</v>
      </c>
      <c r="F554" s="1" t="str" cm="1">
        <f t="array" ref="F554:G554">_xlfn.TEXTSPLIT(E554, ", ")</f>
        <v>15.799004020596728</v>
      </c>
      <c r="G554" t="str">
        <v>103.03109504222098</v>
      </c>
    </row>
    <row r="555" spans="1:7" ht="15.75" customHeight="1" x14ac:dyDescent="0.2">
      <c r="A555" s="1" t="s">
        <v>705</v>
      </c>
      <c r="B555" s="1" t="s">
        <v>705</v>
      </c>
      <c r="C555" s="1" t="s">
        <v>86</v>
      </c>
      <c r="D555" s="1" t="str">
        <f t="shared" si="2"/>
        <v>ที่ว่าการอำเภอพยัคฆภูมิพิสัย มหาสารคาม</v>
      </c>
      <c r="E555" s="1" t="s">
        <v>3522</v>
      </c>
      <c r="F555" s="1" t="str" cm="1">
        <f t="array" ref="F555:G555">_xlfn.TEXTSPLIT(E555, ", ")</f>
        <v>15.51610904455523</v>
      </c>
      <c r="G555" t="str">
        <v>103.19378024593517</v>
      </c>
    </row>
    <row r="556" spans="1:7" ht="15.75" customHeight="1" x14ac:dyDescent="0.2">
      <c r="A556" s="1" t="s">
        <v>706</v>
      </c>
      <c r="B556" s="1" t="s">
        <v>706</v>
      </c>
      <c r="C556" s="1" t="s">
        <v>86</v>
      </c>
      <c r="D556" s="1" t="str">
        <f t="shared" si="2"/>
        <v>ที่ว่าการอำเภอวาปีปทุม มหาสารคาม</v>
      </c>
      <c r="E556" s="1" t="s">
        <v>3523</v>
      </c>
      <c r="F556" s="1" t="str" cm="1">
        <f t="array" ref="F556:G556">_xlfn.TEXTSPLIT(E556, ", ")</f>
        <v>15.845860181213908</v>
      </c>
      <c r="G556" t="str">
        <v>103.37950739391252</v>
      </c>
    </row>
    <row r="557" spans="1:7" ht="15.75" customHeight="1" x14ac:dyDescent="0.2">
      <c r="A557" s="1" t="s">
        <v>707</v>
      </c>
      <c r="B557" s="1" t="s">
        <v>707</v>
      </c>
      <c r="C557" s="1" t="s">
        <v>86</v>
      </c>
      <c r="D557" s="1" t="str">
        <f t="shared" si="2"/>
        <v>ที่ว่าการอำเภอนาดูน มหาสารคาม</v>
      </c>
      <c r="E557" s="1" t="s">
        <v>3524</v>
      </c>
      <c r="F557" s="1" t="str" cm="1">
        <f t="array" ref="F557:G557">_xlfn.TEXTSPLIT(E557, ", ")</f>
        <v>15.713947003192207</v>
      </c>
      <c r="G557" t="str">
        <v>103.22676232687907</v>
      </c>
    </row>
    <row r="558" spans="1:7" ht="15.75" customHeight="1" x14ac:dyDescent="0.2">
      <c r="A558" s="1" t="s">
        <v>708</v>
      </c>
      <c r="B558" s="1" t="s">
        <v>708</v>
      </c>
      <c r="C558" s="1" t="s">
        <v>86</v>
      </c>
      <c r="D558" s="1" t="str">
        <f t="shared" si="2"/>
        <v>ที่ว่าการอำเภอยางสีสุราช มหาสารคาม</v>
      </c>
      <c r="E558" s="1" t="s">
        <v>3525</v>
      </c>
      <c r="F558" s="1" t="str" cm="1">
        <f t="array" ref="F558:G558">_xlfn.TEXTSPLIT(E558, ", ")</f>
        <v>15.683373307263002</v>
      </c>
      <c r="G558" t="str">
        <v>103.10335854089021</v>
      </c>
    </row>
    <row r="559" spans="1:7" ht="15.75" customHeight="1" x14ac:dyDescent="0.2">
      <c r="A559" s="1" t="s">
        <v>709</v>
      </c>
      <c r="B559" s="1" t="s">
        <v>709</v>
      </c>
      <c r="C559" s="1" t="s">
        <v>86</v>
      </c>
      <c r="D559" s="1" t="str">
        <f t="shared" si="2"/>
        <v>ที่ว่าการอำเภอกุดรัง มหาสารคาม</v>
      </c>
      <c r="E559" s="1" t="s">
        <v>3526</v>
      </c>
      <c r="F559" s="1" t="str" cm="1">
        <f t="array" ref="F559:G559">_xlfn.TEXTSPLIT(E559, ", ")</f>
        <v>16.05096040733491</v>
      </c>
      <c r="G559" t="str">
        <v>102.99380693511797</v>
      </c>
    </row>
    <row r="560" spans="1:7" ht="15.75" customHeight="1" x14ac:dyDescent="0.2">
      <c r="A560" s="1" t="s">
        <v>710</v>
      </c>
      <c r="B560" s="1" t="s">
        <v>710</v>
      </c>
      <c r="C560" s="1" t="s">
        <v>86</v>
      </c>
      <c r="D560" s="1" t="str">
        <f t="shared" si="2"/>
        <v>ที่ว่าการอำเภอชื่นชม มหาสารคาม</v>
      </c>
      <c r="E560" s="1" t="s">
        <v>3527</v>
      </c>
      <c r="F560" s="1" t="str" cm="1">
        <f t="array" ref="F560:G560">_xlfn.TEXTSPLIT(E560, ", ")</f>
        <v>16.53122457940462</v>
      </c>
      <c r="G560" t="str">
        <v>103.17172822393833</v>
      </c>
    </row>
    <row r="561" spans="1:7" ht="15.75" customHeight="1" x14ac:dyDescent="0.2">
      <c r="A561" s="1" t="s">
        <v>711</v>
      </c>
      <c r="B561" s="1" t="s">
        <v>711</v>
      </c>
      <c r="C561" s="1" t="s">
        <v>88</v>
      </c>
      <c r="D561" s="1" t="str">
        <f t="shared" si="2"/>
        <v>ที่ว่าการอำเภอเมืองมุกดาหาร มุกดาหาร</v>
      </c>
      <c r="E561" s="1" t="s">
        <v>3528</v>
      </c>
      <c r="F561" s="1" t="str" cm="1">
        <f t="array" ref="F561:G561">_xlfn.TEXTSPLIT(E561, ", ")</f>
        <v>16.538160701989515</v>
      </c>
      <c r="G561" t="str">
        <v>104.7148482743259</v>
      </c>
    </row>
    <row r="562" spans="1:7" ht="15.75" customHeight="1" x14ac:dyDescent="0.2">
      <c r="A562" s="1" t="s">
        <v>712</v>
      </c>
      <c r="B562" s="1" t="s">
        <v>712</v>
      </c>
      <c r="C562" s="1" t="s">
        <v>88</v>
      </c>
      <c r="D562" s="1" t="str">
        <f t="shared" si="2"/>
        <v>ที่ว่าการอำเภอนิคมคำสร้อย มุกดาหาร</v>
      </c>
      <c r="E562" s="1" t="s">
        <v>3529</v>
      </c>
      <c r="F562" s="1" t="str" cm="1">
        <f t="array" ref="F562:G562">_xlfn.TEXTSPLIT(E562, ", ")</f>
        <v>16.37188196286953</v>
      </c>
      <c r="G562" t="str">
        <v>104.55066408078014</v>
      </c>
    </row>
    <row r="563" spans="1:7" ht="15.75" customHeight="1" x14ac:dyDescent="0.2">
      <c r="A563" s="1" t="s">
        <v>713</v>
      </c>
      <c r="B563" s="1" t="s">
        <v>713</v>
      </c>
      <c r="C563" s="1" t="s">
        <v>88</v>
      </c>
      <c r="D563" s="1" t="str">
        <f t="shared" si="2"/>
        <v>ที่ว่าการอำเภอดอนตาล มุกดาหาร</v>
      </c>
      <c r="E563" s="1" t="s">
        <v>3530</v>
      </c>
      <c r="F563" s="1" t="str" cm="1">
        <f t="array" ref="F563:G563">_xlfn.TEXTSPLIT(E563, ", ")</f>
        <v>16.316568851629654</v>
      </c>
      <c r="G563" t="str">
        <v>104.92015990672547</v>
      </c>
    </row>
    <row r="564" spans="1:7" ht="15.75" customHeight="1" x14ac:dyDescent="0.2">
      <c r="A564" s="1" t="s">
        <v>714</v>
      </c>
      <c r="B564" s="1" t="s">
        <v>714</v>
      </c>
      <c r="C564" s="1" t="s">
        <v>88</v>
      </c>
      <c r="D564" s="1" t="str">
        <f t="shared" si="2"/>
        <v>ที่ว่าการอำเภอดงหลวง มุกดาหาร</v>
      </c>
      <c r="E564" s="1" t="s">
        <v>3531</v>
      </c>
      <c r="F564" s="1" t="str" cm="1">
        <f t="array" ref="F564:G564">_xlfn.TEXTSPLIT(E564, ", ")</f>
        <v>16.81546272929609</v>
      </c>
      <c r="G564" t="str">
        <v>104.5372612755469</v>
      </c>
    </row>
    <row r="565" spans="1:7" ht="15.75" customHeight="1" x14ac:dyDescent="0.2">
      <c r="A565" s="1" t="s">
        <v>715</v>
      </c>
      <c r="B565" s="1" t="s">
        <v>715</v>
      </c>
      <c r="C565" s="1" t="s">
        <v>88</v>
      </c>
      <c r="D565" s="1" t="str">
        <f t="shared" si="2"/>
        <v>ที่ว่าการอำเภอคำชะอี มุกดาหาร</v>
      </c>
      <c r="E565" s="1" t="s">
        <v>3532</v>
      </c>
      <c r="F565" s="1" t="str" cm="1">
        <f t="array" ref="F565:G565">_xlfn.TEXTSPLIT(E565, ", ")</f>
        <v>16.577188641432066</v>
      </c>
      <c r="G565" t="str">
        <v>104.41940039689571</v>
      </c>
    </row>
    <row r="566" spans="1:7" ht="15.75" customHeight="1" x14ac:dyDescent="0.2">
      <c r="A566" s="1" t="s">
        <v>716</v>
      </c>
      <c r="B566" s="1" t="s">
        <v>2578</v>
      </c>
      <c r="C566" s="1" t="s">
        <v>88</v>
      </c>
      <c r="D566" s="1" t="str">
        <f t="shared" si="2"/>
        <v>ที่ว่าการอำเภอว่านใหญ่ มุกดาหาร</v>
      </c>
      <c r="E566" s="1" t="s">
        <v>3533</v>
      </c>
      <c r="F566" s="1" t="str" cm="1">
        <f t="array" ref="F566:G566">_xlfn.TEXTSPLIT(E566, ", ")</f>
        <v>16.727654032393467</v>
      </c>
      <c r="G566" t="str">
        <v>104.73891673556658</v>
      </c>
    </row>
    <row r="567" spans="1:7" ht="15.75" customHeight="1" x14ac:dyDescent="0.2">
      <c r="A567" s="1" t="s">
        <v>717</v>
      </c>
      <c r="B567" s="1" t="s">
        <v>717</v>
      </c>
      <c r="C567" s="1" t="s">
        <v>88</v>
      </c>
      <c r="D567" s="1" t="str">
        <f t="shared" si="2"/>
        <v>ที่ว่าการอำเภอหนองสูง มุกดาหาร</v>
      </c>
      <c r="E567" s="1" t="s">
        <v>3534</v>
      </c>
      <c r="F567" s="1" t="str" cm="1">
        <f t="array" ref="F567:G567">_xlfn.TEXTSPLIT(E567, ", ")</f>
        <v>16.486839007003226</v>
      </c>
      <c r="G567" t="str">
        <v>104.34416108455704</v>
      </c>
    </row>
    <row r="568" spans="1:7" ht="15.75" customHeight="1" x14ac:dyDescent="0.2">
      <c r="A568" s="1" t="s">
        <v>718</v>
      </c>
      <c r="B568" s="1" t="s">
        <v>718</v>
      </c>
      <c r="C568" s="1" t="s">
        <v>90</v>
      </c>
      <c r="D568" s="1" t="str">
        <f t="shared" si="2"/>
        <v>ที่ว่าการอำเภอแม่สะเรียง แม่ฮ่องสอน</v>
      </c>
      <c r="E568" s="1" t="s">
        <v>3535</v>
      </c>
      <c r="F568" s="1" t="str" cm="1">
        <f t="array" ref="F568:G568">_xlfn.TEXTSPLIT(E568, ", ")</f>
        <v>18.159121154162964</v>
      </c>
      <c r="G568" t="str">
        <v>97.93295674341013</v>
      </c>
    </row>
    <row r="569" spans="1:7" ht="15.75" customHeight="1" x14ac:dyDescent="0.2">
      <c r="A569" s="1" t="s">
        <v>719</v>
      </c>
      <c r="B569" s="1" t="s">
        <v>719</v>
      </c>
      <c r="C569" s="1" t="s">
        <v>90</v>
      </c>
      <c r="D569" s="1" t="str">
        <f t="shared" si="2"/>
        <v>ที่ว่าการอำเภอแม่ลาน้อย แม่ฮ่องสอน</v>
      </c>
      <c r="E569" s="1" t="s">
        <v>3536</v>
      </c>
      <c r="F569" s="1" t="str" cm="1">
        <f t="array" ref="F569:G569">_xlfn.TEXTSPLIT(E569, ", ")</f>
        <v>18.38412847710431</v>
      </c>
      <c r="G569" t="str">
        <v>97.93693627543935</v>
      </c>
    </row>
    <row r="570" spans="1:7" ht="15.75" customHeight="1" x14ac:dyDescent="0.2">
      <c r="A570" s="1" t="s">
        <v>720</v>
      </c>
      <c r="B570" s="1" t="s">
        <v>720</v>
      </c>
      <c r="C570" s="1" t="s">
        <v>90</v>
      </c>
      <c r="D570" s="1" t="str">
        <f t="shared" si="2"/>
        <v>ที่ว่าการอำเภอสบเมย แม่ฮ่องสอน</v>
      </c>
      <c r="E570" s="1" t="s">
        <v>3537</v>
      </c>
      <c r="F570" s="1" t="str" cm="1">
        <f t="array" ref="F570:G570">_xlfn.TEXTSPLIT(E570, ", ")</f>
        <v>17.96252431703154</v>
      </c>
      <c r="G570" t="str">
        <v>97.9319738906527</v>
      </c>
    </row>
    <row r="571" spans="1:7" ht="15.75" customHeight="1" x14ac:dyDescent="0.2">
      <c r="A571" s="1" t="s">
        <v>721</v>
      </c>
      <c r="B571" s="1" t="s">
        <v>721</v>
      </c>
      <c r="C571" s="1" t="s">
        <v>90</v>
      </c>
      <c r="D571" s="1" t="str">
        <f t="shared" si="2"/>
        <v>ที่ว่าการอำเภอเมืองแม่ฮ่องสอน แม่ฮ่องสอน</v>
      </c>
      <c r="E571" s="1" t="s">
        <v>3538</v>
      </c>
      <c r="F571" s="1" t="str" cm="1">
        <f t="array" ref="F571:G571">_xlfn.TEXTSPLIT(E571, ", ")</f>
        <v>19.304085498483655</v>
      </c>
      <c r="G571" t="str">
        <v>97.97732518334385</v>
      </c>
    </row>
    <row r="572" spans="1:7" ht="15.75" customHeight="1" x14ac:dyDescent="0.2">
      <c r="A572" s="1" t="s">
        <v>722</v>
      </c>
      <c r="B572" s="1" t="s">
        <v>722</v>
      </c>
      <c r="C572" s="1" t="s">
        <v>90</v>
      </c>
      <c r="D572" s="1" t="str">
        <f t="shared" si="2"/>
        <v>ที่ว่าการอำเภอขุนยวม แม่ฮ่องสอน</v>
      </c>
      <c r="E572" s="1" t="s">
        <v>3539</v>
      </c>
      <c r="F572" s="1" t="str" cm="1">
        <f t="array" ref="F572:G572">_xlfn.TEXTSPLIT(E572, ", ")</f>
        <v>18.83960313105864</v>
      </c>
      <c r="G572" t="str">
        <v>97.95120880670662</v>
      </c>
    </row>
    <row r="573" spans="1:7" ht="15.75" customHeight="1" x14ac:dyDescent="0.2">
      <c r="A573" s="1" t="s">
        <v>723</v>
      </c>
      <c r="B573" s="1" t="s">
        <v>723</v>
      </c>
      <c r="C573" s="1" t="s">
        <v>90</v>
      </c>
      <c r="D573" s="1" t="str">
        <f t="shared" si="2"/>
        <v>ที่ว่าการอำเภอปาย แม่ฮ่องสอน</v>
      </c>
      <c r="E573" s="1" t="s">
        <v>3540</v>
      </c>
      <c r="F573" s="1" t="str" cm="1">
        <f t="array" ref="F573:G573">_xlfn.TEXTSPLIT(E573, ", ")</f>
        <v>19.358723923647297</v>
      </c>
      <c r="G573" t="str">
        <v>98.43960116254854</v>
      </c>
    </row>
    <row r="574" spans="1:7" ht="15.75" customHeight="1" x14ac:dyDescent="0.2">
      <c r="A574" s="1" t="s">
        <v>724</v>
      </c>
      <c r="B574" s="1" t="s">
        <v>724</v>
      </c>
      <c r="C574" s="1" t="s">
        <v>90</v>
      </c>
      <c r="D574" s="1" t="str">
        <f t="shared" si="2"/>
        <v>ที่ว่าการอำเภอปางมะผ้า แม่ฮ่องสอน</v>
      </c>
      <c r="E574" s="1" t="s">
        <v>3541</v>
      </c>
      <c r="F574" s="1" t="str" cm="1">
        <f t="array" ref="F574:G574">_xlfn.TEXTSPLIT(E574, ", ")</f>
        <v>19.52259560537127</v>
      </c>
      <c r="G574" t="str">
        <v>98.2463451934709</v>
      </c>
    </row>
    <row r="575" spans="1:7" ht="15.75" customHeight="1" x14ac:dyDescent="0.2">
      <c r="A575" s="1" t="s">
        <v>725</v>
      </c>
      <c r="B575" s="1" t="s">
        <v>725</v>
      </c>
      <c r="C575" s="1" t="s">
        <v>92</v>
      </c>
      <c r="D575" s="1" t="str">
        <f t="shared" si="2"/>
        <v>ที่ว่าการอำเภอเมืองยโสธร ยโสธร</v>
      </c>
      <c r="E575" s="1" t="s">
        <v>3542</v>
      </c>
      <c r="F575" s="1" t="str" cm="1">
        <f t="array" ref="F575:G575">_xlfn.TEXTSPLIT(E575, ", ")</f>
        <v>15.794913154358296</v>
      </c>
      <c r="G575" t="str">
        <v>104.14106832552726</v>
      </c>
    </row>
    <row r="576" spans="1:7" ht="15.75" customHeight="1" x14ac:dyDescent="0.2">
      <c r="A576" s="1" t="s">
        <v>726</v>
      </c>
      <c r="B576" s="1" t="s">
        <v>726</v>
      </c>
      <c r="C576" s="1" t="s">
        <v>92</v>
      </c>
      <c r="D576" s="1" t="str">
        <f t="shared" si="2"/>
        <v>ที่ว่าการอำเภอทรายมูล ยโสธร</v>
      </c>
      <c r="E576" s="1" t="s">
        <v>3543</v>
      </c>
      <c r="F576" s="1" t="str" cm="1">
        <f t="array" ref="F576:G576">_xlfn.TEXTSPLIT(E576, ", ")</f>
        <v>15.93968687244468</v>
      </c>
      <c r="G576" t="str">
        <v>104.20872463555015</v>
      </c>
    </row>
    <row r="577" spans="1:7" ht="15.75" customHeight="1" x14ac:dyDescent="0.2">
      <c r="A577" s="1" t="s">
        <v>727</v>
      </c>
      <c r="B577" s="1" t="s">
        <v>727</v>
      </c>
      <c r="C577" s="1" t="s">
        <v>92</v>
      </c>
      <c r="D577" s="1" t="str">
        <f t="shared" si="2"/>
        <v>ที่ว่าการอำเภอกุดชุม ยโสธร</v>
      </c>
      <c r="E577" s="1" t="s">
        <v>3544</v>
      </c>
      <c r="F577" s="1" t="str" cm="1">
        <f t="array" ref="F577:G577">_xlfn.TEXTSPLIT(E577, ", ")</f>
        <v>16.032819346469893</v>
      </c>
      <c r="G577" t="str">
        <v>104.33856131234234</v>
      </c>
    </row>
    <row r="578" spans="1:7" ht="15.75" customHeight="1" x14ac:dyDescent="0.2">
      <c r="A578" s="1" t="s">
        <v>728</v>
      </c>
      <c r="B578" s="1" t="s">
        <v>728</v>
      </c>
      <c r="C578" s="1" t="s">
        <v>92</v>
      </c>
      <c r="D578" s="1" t="str">
        <f t="shared" si="2"/>
        <v>ที่ว่าการอำเภอคำเขื่อนแก้ว ยโสธร</v>
      </c>
      <c r="E578" s="1" t="s">
        <v>3545</v>
      </c>
      <c r="F578" s="1" t="str" cm="1">
        <f t="array" ref="F578:G578">_xlfn.TEXTSPLIT(E578, ", ")</f>
        <v>15.652889022443677</v>
      </c>
      <c r="G578" t="str">
        <v>104.30876711506083</v>
      </c>
    </row>
    <row r="579" spans="1:7" ht="15.75" customHeight="1" x14ac:dyDescent="0.2">
      <c r="A579" s="1" t="s">
        <v>729</v>
      </c>
      <c r="B579" s="1" t="s">
        <v>729</v>
      </c>
      <c r="C579" s="1" t="s">
        <v>92</v>
      </c>
      <c r="D579" s="1" t="str">
        <f t="shared" si="2"/>
        <v>ที่ว่าการอำเภอป่าติ้ว ยโสธร</v>
      </c>
      <c r="E579" s="1" t="s">
        <v>3546</v>
      </c>
      <c r="F579" s="1" t="str" cm="1">
        <f t="array" ref="F579:G579">_xlfn.TEXTSPLIT(E579, ", ")</f>
        <v>15.831342138344864</v>
      </c>
      <c r="G579" t="str">
        <v>104.38551034429092</v>
      </c>
    </row>
    <row r="580" spans="1:7" ht="15.75" customHeight="1" x14ac:dyDescent="0.2">
      <c r="A580" s="1" t="s">
        <v>730</v>
      </c>
      <c r="B580" s="1" t="s">
        <v>730</v>
      </c>
      <c r="C580" s="1" t="s">
        <v>92</v>
      </c>
      <c r="D580" s="1" t="str">
        <f t="shared" si="2"/>
        <v>ที่ว่าการอำเภอมหาชนะชัย ยโสธร</v>
      </c>
      <c r="E580" s="1" t="s">
        <v>3547</v>
      </c>
      <c r="F580" s="1" t="str" cm="1">
        <f t="array" ref="F580:G580">_xlfn.TEXTSPLIT(E580, ", ")</f>
        <v>15.53247443181377</v>
      </c>
      <c r="G580" t="str">
        <v>104.2424645332117</v>
      </c>
    </row>
    <row r="581" spans="1:7" ht="15.75" customHeight="1" x14ac:dyDescent="0.2">
      <c r="A581" s="1" t="s">
        <v>731</v>
      </c>
      <c r="B581" s="1" t="s">
        <v>731</v>
      </c>
      <c r="C581" s="1" t="s">
        <v>92</v>
      </c>
      <c r="D581" s="1" t="str">
        <f t="shared" si="2"/>
        <v>ที่ว่าการอำเภอค้อวัง ยโสธร</v>
      </c>
      <c r="E581" s="1" t="s">
        <v>3548</v>
      </c>
      <c r="F581" s="1" t="str" cm="1">
        <f t="array" ref="F581:G581">_xlfn.TEXTSPLIT(E581, ", ")</f>
        <v>15.367671683610613</v>
      </c>
      <c r="G581" t="str">
        <v>104.35778678102379</v>
      </c>
    </row>
    <row r="582" spans="1:7" ht="15.75" customHeight="1" x14ac:dyDescent="0.2">
      <c r="A582" s="1" t="s">
        <v>732</v>
      </c>
      <c r="B582" s="1" t="s">
        <v>732</v>
      </c>
      <c r="C582" s="1" t="s">
        <v>92</v>
      </c>
      <c r="D582" s="1" t="str">
        <f t="shared" si="2"/>
        <v>ที่ว่าการอำเภอเลิงนกทา ยโสธร</v>
      </c>
      <c r="E582" s="1" t="s">
        <v>3549</v>
      </c>
      <c r="F582" s="1" t="str" cm="1">
        <f t="array" ref="F582:G582">_xlfn.TEXTSPLIT(E582, ", ")</f>
        <v>16.207833891283876</v>
      </c>
      <c r="G582" t="str">
        <v>104.55497247789017</v>
      </c>
    </row>
    <row r="583" spans="1:7" ht="15.75" customHeight="1" x14ac:dyDescent="0.2">
      <c r="A583" s="1" t="s">
        <v>733</v>
      </c>
      <c r="B583" s="1" t="s">
        <v>733</v>
      </c>
      <c r="C583" s="1" t="s">
        <v>92</v>
      </c>
      <c r="D583" s="1" t="str">
        <f t="shared" si="2"/>
        <v>ที่ว่าการอำเภอไทยเจริญ ยโสธร</v>
      </c>
      <c r="E583" s="1" t="s">
        <v>3550</v>
      </c>
      <c r="F583" s="1" t="str" cm="1">
        <f t="array" ref="F583:G583">_xlfn.TEXTSPLIT(E583, ", ")</f>
        <v>16.063198915166573</v>
      </c>
      <c r="G583" t="str">
        <v>104.44727308459937</v>
      </c>
    </row>
    <row r="584" spans="1:7" ht="15.75" customHeight="1" x14ac:dyDescent="0.2">
      <c r="A584" s="1" t="s">
        <v>734</v>
      </c>
      <c r="B584" s="1" t="s">
        <v>734</v>
      </c>
      <c r="C584" s="1" t="s">
        <v>94</v>
      </c>
      <c r="D584" s="1" t="str">
        <f t="shared" si="2"/>
        <v>ที่ว่าการอำเภอเมืองยะลา ยะลา</v>
      </c>
      <c r="E584" s="1" t="s">
        <v>3551</v>
      </c>
      <c r="F584" s="1" t="str" cm="1">
        <f t="array" ref="F584:G584">_xlfn.TEXTSPLIT(E584, ", ")</f>
        <v>6.541713290045728</v>
      </c>
      <c r="G584" t="str">
        <v>101.28144223792293</v>
      </c>
    </row>
    <row r="585" spans="1:7" ht="15.75" customHeight="1" x14ac:dyDescent="0.2">
      <c r="A585" s="1" t="s">
        <v>735</v>
      </c>
      <c r="B585" s="1" t="s">
        <v>735</v>
      </c>
      <c r="C585" s="1" t="s">
        <v>94</v>
      </c>
      <c r="D585" s="1" t="str">
        <f t="shared" si="2"/>
        <v>ที่ว่าการอำเภอเบตง ยะลา</v>
      </c>
      <c r="E585" s="1" t="s">
        <v>3552</v>
      </c>
      <c r="F585" s="1" t="str" cm="1">
        <f t="array" ref="F585:G585">_xlfn.TEXTSPLIT(E585, ", ")</f>
        <v>5.773545811604548</v>
      </c>
      <c r="G585" t="str">
        <v>101.06047043555151</v>
      </c>
    </row>
    <row r="586" spans="1:7" ht="15.75" customHeight="1" x14ac:dyDescent="0.2">
      <c r="A586" s="1" t="s">
        <v>736</v>
      </c>
      <c r="B586" s="1" t="s">
        <v>736</v>
      </c>
      <c r="C586" s="1" t="s">
        <v>94</v>
      </c>
      <c r="D586" s="1" t="str">
        <f t="shared" si="2"/>
        <v>ที่ว่าการอำเภอบันนังสตา ยะลา</v>
      </c>
      <c r="E586" s="1" t="s">
        <v>3553</v>
      </c>
      <c r="F586" s="1" t="str" cm="1">
        <f t="array" ref="F586:G586">_xlfn.TEXTSPLIT(E586, ", ")</f>
        <v>6.266145129077294</v>
      </c>
      <c r="G586" t="str">
        <v>101.26512903405224</v>
      </c>
    </row>
    <row r="587" spans="1:7" ht="15.75" customHeight="1" x14ac:dyDescent="0.2">
      <c r="A587" s="1" t="s">
        <v>737</v>
      </c>
      <c r="B587" s="1" t="s">
        <v>737</v>
      </c>
      <c r="C587" s="1" t="s">
        <v>94</v>
      </c>
      <c r="D587" s="1" t="str">
        <f t="shared" si="2"/>
        <v>ที่ว่าการอำเภอธารโต ยะลา</v>
      </c>
      <c r="E587" s="1" t="s">
        <v>3554</v>
      </c>
      <c r="F587" s="1" t="str" cm="1">
        <f t="array" ref="F587:G587">_xlfn.TEXTSPLIT(E587, ", ")</f>
        <v>6.1673916787902145</v>
      </c>
      <c r="G587" t="str">
        <v>101.17954088317</v>
      </c>
    </row>
    <row r="588" spans="1:7" ht="15.75" customHeight="1" x14ac:dyDescent="0.2">
      <c r="A588" s="1" t="s">
        <v>738</v>
      </c>
      <c r="B588" s="1" t="s">
        <v>738</v>
      </c>
      <c r="C588" s="1" t="s">
        <v>94</v>
      </c>
      <c r="D588" s="1" t="str">
        <f t="shared" si="2"/>
        <v>ที่ว่าการอำเภอยะหา ยะลา</v>
      </c>
      <c r="E588" s="1" t="s">
        <v>3555</v>
      </c>
      <c r="F588" s="1" t="str" cm="1">
        <f t="array" ref="F588:G588">_xlfn.TEXTSPLIT(E588, ", ")</f>
        <v>6.478297292100972</v>
      </c>
      <c r="G588" t="str">
        <v>101.13482060090686</v>
      </c>
    </row>
    <row r="589" spans="1:7" ht="15.75" customHeight="1" x14ac:dyDescent="0.2">
      <c r="A589" s="1" t="s">
        <v>739</v>
      </c>
      <c r="B589" s="1" t="s">
        <v>739</v>
      </c>
      <c r="C589" s="1" t="s">
        <v>94</v>
      </c>
      <c r="D589" s="1" t="str">
        <f t="shared" si="2"/>
        <v>ที่ว่าการอำเภอรามัน ยะลา</v>
      </c>
      <c r="E589" s="1" t="s">
        <v>3556</v>
      </c>
      <c r="F589" s="1" t="str" cm="1">
        <f t="array" ref="F589:G589">_xlfn.TEXTSPLIT(E589, ", ")</f>
        <v>6.478622645223379</v>
      </c>
      <c r="G589" t="str">
        <v>101.42429396421007</v>
      </c>
    </row>
    <row r="590" spans="1:7" ht="15.75" customHeight="1" x14ac:dyDescent="0.2">
      <c r="A590" s="1" t="s">
        <v>740</v>
      </c>
      <c r="B590" s="1" t="s">
        <v>740</v>
      </c>
      <c r="C590" s="1" t="s">
        <v>94</v>
      </c>
      <c r="D590" s="1" t="str">
        <f t="shared" si="2"/>
        <v>ที่ว่าการอำเภอกาบัง ยะลา</v>
      </c>
      <c r="E590" s="1" t="s">
        <v>3557</v>
      </c>
      <c r="F590" s="1" t="str" cm="1">
        <f t="array" ref="F590:G590">_xlfn.TEXTSPLIT(E590, ", ")</f>
        <v>6.4786156951323735</v>
      </c>
      <c r="G590" t="str">
        <v>101.42426639577955</v>
      </c>
    </row>
    <row r="591" spans="1:7" ht="15.75" customHeight="1" x14ac:dyDescent="0.2">
      <c r="A591" s="1" t="s">
        <v>741</v>
      </c>
      <c r="B591" s="1" t="s">
        <v>1431</v>
      </c>
      <c r="C591" s="1" t="s">
        <v>94</v>
      </c>
      <c r="D591" s="1" t="str">
        <f t="shared" si="2"/>
        <v>ที่ว่าการอำเภอกรงปีนัง ยะลา</v>
      </c>
      <c r="E591" s="1" t="s">
        <v>3558</v>
      </c>
      <c r="F591" s="1" t="str" cm="1">
        <f t="array" ref="F591:G591">_xlfn.TEXTSPLIT(E591, ", ")</f>
        <v>6.411091615375598</v>
      </c>
      <c r="G591" t="str">
        <v>101.27335413822671</v>
      </c>
    </row>
    <row r="592" spans="1:7" ht="15.75" customHeight="1" x14ac:dyDescent="0.2">
      <c r="A592" s="1" t="s">
        <v>742</v>
      </c>
      <c r="B592" s="1" t="s">
        <v>742</v>
      </c>
      <c r="C592" s="1" t="s">
        <v>96</v>
      </c>
      <c r="D592" s="1" t="str">
        <f t="shared" si="2"/>
        <v>ที่ว่าการอำเภอจตุรพักตรพิมาน ร้อยเอ็ด</v>
      </c>
      <c r="E592" s="1" t="s">
        <v>3559</v>
      </c>
      <c r="F592" s="1" t="str" cm="1">
        <f t="array" ref="F592:G592">_xlfn.TEXTSPLIT(E592, ", ")</f>
        <v>15.84599867178266</v>
      </c>
      <c r="G592" t="str">
        <v>103.55690841337076</v>
      </c>
    </row>
    <row r="593" spans="1:7" ht="15.75" customHeight="1" x14ac:dyDescent="0.2">
      <c r="A593" s="1" t="s">
        <v>743</v>
      </c>
      <c r="B593" s="1" t="s">
        <v>743</v>
      </c>
      <c r="C593" s="1" t="s">
        <v>96</v>
      </c>
      <c r="D593" s="1" t="str">
        <f t="shared" si="2"/>
        <v>ที่ว่าการอำเภอธวัชบุรี ร้อยเอ็ด</v>
      </c>
      <c r="E593" s="1" t="s">
        <v>3560</v>
      </c>
      <c r="F593" s="1" t="str" cm="1">
        <f t="array" ref="F593:G593">_xlfn.TEXTSPLIT(E593, ", ")</f>
        <v>16.03889254514243</v>
      </c>
      <c r="G593" t="str">
        <v>103.7470986377779</v>
      </c>
    </row>
    <row r="594" spans="1:7" ht="15.75" customHeight="1" x14ac:dyDescent="0.2">
      <c r="A594" s="1" t="s">
        <v>744</v>
      </c>
      <c r="B594" s="1" t="s">
        <v>744</v>
      </c>
      <c r="C594" s="1" t="s">
        <v>96</v>
      </c>
      <c r="D594" s="1" t="str">
        <f t="shared" si="2"/>
        <v>ที่ว่าการอำเภอพนมไพร ร้อยเอ็ด</v>
      </c>
      <c r="E594" s="1" t="s">
        <v>3561</v>
      </c>
      <c r="F594" s="1" t="str" cm="1">
        <f t="array" ref="F594:G594">_xlfn.TEXTSPLIT(E594, ", ")</f>
        <v>15.678136367497688</v>
      </c>
      <c r="G594" t="str">
        <v>104.11013425329737</v>
      </c>
    </row>
    <row r="595" spans="1:7" ht="15.75" customHeight="1" x14ac:dyDescent="0.2">
      <c r="A595" s="1" t="s">
        <v>745</v>
      </c>
      <c r="B595" s="1" t="s">
        <v>745</v>
      </c>
      <c r="C595" s="1" t="s">
        <v>96</v>
      </c>
      <c r="D595" s="1" t="str">
        <f t="shared" si="2"/>
        <v>ที่ว่าการอำเภอโพนทอง ร้อยเอ็ด</v>
      </c>
      <c r="E595" s="1" t="s">
        <v>3562</v>
      </c>
      <c r="F595" s="1" t="str" cm="1">
        <f t="array" ref="F595:G595">_xlfn.TEXTSPLIT(E595, ", ")</f>
        <v>16.300112420097676</v>
      </c>
      <c r="G595" t="str">
        <v>103.97823642797955</v>
      </c>
    </row>
    <row r="596" spans="1:7" ht="15.75" customHeight="1" x14ac:dyDescent="0.2">
      <c r="A596" s="1" t="s">
        <v>746</v>
      </c>
      <c r="B596" s="1" t="s">
        <v>746</v>
      </c>
      <c r="C596" s="1" t="s">
        <v>96</v>
      </c>
      <c r="D596" s="1" t="str">
        <f t="shared" si="2"/>
        <v>ที่ว่าการอำเภอโพธิ์ชัย ร้อยเอ็ด</v>
      </c>
      <c r="E596" s="1" t="s">
        <v>3563</v>
      </c>
      <c r="F596" s="1" t="str" cm="1">
        <f t="array" ref="F596:G596">_xlfn.TEXTSPLIT(E596, ", ")</f>
        <v>16.323495716842988</v>
      </c>
      <c r="G596" t="str">
        <v>103.76908616101822</v>
      </c>
    </row>
    <row r="597" spans="1:7" ht="15.75" customHeight="1" x14ac:dyDescent="0.2">
      <c r="A597" s="1" t="s">
        <v>747</v>
      </c>
      <c r="B597" s="1" t="s">
        <v>747</v>
      </c>
      <c r="C597" s="1" t="s">
        <v>96</v>
      </c>
      <c r="D597" s="1" t="str">
        <f t="shared" si="2"/>
        <v>ที่ว่าการอำเภอหนองพอก ร้อยเอ็ด</v>
      </c>
      <c r="E597" s="1" t="s">
        <v>3564</v>
      </c>
      <c r="F597" s="1" t="str" cm="1">
        <f t="array" ref="F597:G597">_xlfn.TEXTSPLIT(E597, ", ")</f>
        <v>16.309821122927644</v>
      </c>
      <c r="G597" t="str">
        <v>104.20302374413552</v>
      </c>
    </row>
    <row r="598" spans="1:7" ht="15.75" customHeight="1" x14ac:dyDescent="0.2">
      <c r="A598" s="1" t="s">
        <v>748</v>
      </c>
      <c r="B598" s="1" t="s">
        <v>748</v>
      </c>
      <c r="C598" s="1" t="s">
        <v>96</v>
      </c>
      <c r="D598" s="1" t="str">
        <f t="shared" si="2"/>
        <v>ที่ว่าการอำเภอเสลภูมิ ร้อยเอ็ด</v>
      </c>
      <c r="E598" s="1" t="s">
        <v>3565</v>
      </c>
      <c r="F598" s="1" t="str" cm="1">
        <f t="array" ref="F598:G598">_xlfn.TEXTSPLIT(E598, ", ")</f>
        <v>16.03326834421883</v>
      </c>
      <c r="G598" t="str">
        <v>103.93380497788735</v>
      </c>
    </row>
    <row r="599" spans="1:7" ht="15.75" customHeight="1" x14ac:dyDescent="0.2">
      <c r="A599" s="1" t="s">
        <v>749</v>
      </c>
      <c r="B599" s="1" t="s">
        <v>749</v>
      </c>
      <c r="C599" s="1" t="s">
        <v>96</v>
      </c>
      <c r="D599" s="1" t="str">
        <f t="shared" si="2"/>
        <v>ที่ว่าการอำเภอสุวรรณภูมิ ร้อยเอ็ด</v>
      </c>
      <c r="E599" s="1" t="s">
        <v>3566</v>
      </c>
      <c r="F599" s="1" t="str" cm="1">
        <f t="array" ref="F599:G599">_xlfn.TEXTSPLIT(E599, ", ")</f>
        <v>15.608718733888505</v>
      </c>
      <c r="G599" t="str">
        <v>103.79990232876203</v>
      </c>
    </row>
    <row r="600" spans="1:7" ht="15.75" customHeight="1" x14ac:dyDescent="0.2">
      <c r="A600" s="1" t="s">
        <v>750</v>
      </c>
      <c r="B600" s="1" t="s">
        <v>750</v>
      </c>
      <c r="C600" s="1" t="s">
        <v>96</v>
      </c>
      <c r="D600" s="1" t="str">
        <f t="shared" si="2"/>
        <v>ที่ว่าการอำเภอเมืองร้อยเอ็ด ร้อยเอ็ด</v>
      </c>
      <c r="E600" s="1" t="s">
        <v>3567</v>
      </c>
      <c r="F600" s="1" t="str" cm="1">
        <f t="array" ref="F600:G600">_xlfn.TEXTSPLIT(E600, ", ")</f>
        <v>16.05317435523184</v>
      </c>
      <c r="G600" t="str">
        <v>103.65466612874908</v>
      </c>
    </row>
    <row r="601" spans="1:7" ht="15.75" customHeight="1" x14ac:dyDescent="0.2">
      <c r="A601" s="1" t="s">
        <v>751</v>
      </c>
      <c r="B601" s="1" t="s">
        <v>751</v>
      </c>
      <c r="C601" s="1" t="s">
        <v>96</v>
      </c>
      <c r="D601" s="1" t="str">
        <f t="shared" si="2"/>
        <v>ที่ว่าการอำเภอเกษตรวิสัย ร้อยเอ็ด</v>
      </c>
      <c r="E601" s="1" t="s">
        <v>3568</v>
      </c>
      <c r="F601" s="1" t="str" cm="1">
        <f t="array" ref="F601:G601">_xlfn.TEXTSPLIT(E601, ", ")</f>
        <v>15.656904472659905</v>
      </c>
      <c r="G601" t="str">
        <v>103.57994057146175</v>
      </c>
    </row>
    <row r="602" spans="1:7" ht="15.75" customHeight="1" x14ac:dyDescent="0.2">
      <c r="A602" s="1" t="s">
        <v>752</v>
      </c>
      <c r="B602" s="1" t="s">
        <v>752</v>
      </c>
      <c r="C602" s="1" t="s">
        <v>96</v>
      </c>
      <c r="D602" s="1" t="str">
        <f t="shared" si="2"/>
        <v>ที่ว่าการอำเภอปทุมรัตต์ ร้อยเอ็ด</v>
      </c>
      <c r="E602" s="1" t="s">
        <v>3569</v>
      </c>
      <c r="F602" s="1" t="str" cm="1">
        <f t="array" ref="F602:G602">_xlfn.TEXTSPLIT(E602, ", ")</f>
        <v>15.634487435498038</v>
      </c>
      <c r="G602" t="str">
        <v>103.3428291379186</v>
      </c>
    </row>
    <row r="603" spans="1:7" ht="15.75" customHeight="1" x14ac:dyDescent="0.2">
      <c r="A603" s="1" t="s">
        <v>753</v>
      </c>
      <c r="B603" s="1" t="s">
        <v>753</v>
      </c>
      <c r="C603" s="1" t="s">
        <v>96</v>
      </c>
      <c r="D603" s="1" t="str">
        <f t="shared" si="2"/>
        <v>ที่ว่าการอำเภอเมืองสรวง ร้อยเอ็ด</v>
      </c>
      <c r="E603" s="1" t="s">
        <v>3570</v>
      </c>
      <c r="F603" s="1" t="str" cm="1">
        <f t="array" ref="F603:G603">_xlfn.TEXTSPLIT(E603, ", ")</f>
        <v>15.823462516547979</v>
      </c>
      <c r="G603" t="str">
        <v>103.71761940670434</v>
      </c>
    </row>
    <row r="604" spans="1:7" ht="15.75" customHeight="1" x14ac:dyDescent="0.2">
      <c r="A604" s="1" t="s">
        <v>754</v>
      </c>
      <c r="B604" s="1" t="s">
        <v>754</v>
      </c>
      <c r="C604" s="1" t="s">
        <v>96</v>
      </c>
      <c r="D604" s="1" t="str">
        <f t="shared" si="2"/>
        <v>ที่ว่าการอำเภอโพนทราย ร้อยเอ็ด</v>
      </c>
      <c r="E604" s="1" t="s">
        <v>3571</v>
      </c>
      <c r="F604" s="1" t="str" cm="1">
        <f t="array" ref="F604:G604">_xlfn.TEXTSPLIT(E604, ", ")</f>
        <v>15.488179393486526</v>
      </c>
      <c r="G604" t="str">
        <v>103.99579228391661</v>
      </c>
    </row>
    <row r="605" spans="1:7" ht="15.75" customHeight="1" x14ac:dyDescent="0.2">
      <c r="A605" s="1" t="s">
        <v>755</v>
      </c>
      <c r="B605" s="1" t="s">
        <v>755</v>
      </c>
      <c r="C605" s="1" t="s">
        <v>96</v>
      </c>
      <c r="D605" s="1" t="str">
        <f t="shared" si="2"/>
        <v>ที่ว่าการอำเภออาจสามารถ ร้อยเอ็ด</v>
      </c>
      <c r="E605" s="1" t="s">
        <v>3572</v>
      </c>
      <c r="F605" s="1" t="str" cm="1">
        <f t="array" ref="F605:G605">_xlfn.TEXTSPLIT(E605, ", ")</f>
        <v>15.843517403121968</v>
      </c>
      <c r="G605" t="str">
        <v>103.87893829322866</v>
      </c>
    </row>
    <row r="606" spans="1:7" ht="15.75" customHeight="1" x14ac:dyDescent="0.2">
      <c r="A606" s="1" t="s">
        <v>756</v>
      </c>
      <c r="B606" s="1" t="s">
        <v>756</v>
      </c>
      <c r="C606" s="1" t="s">
        <v>96</v>
      </c>
      <c r="D606" s="1" t="str">
        <f t="shared" si="2"/>
        <v>ที่ว่าการอำเภอเมยวดี ร้อยเอ็ด</v>
      </c>
      <c r="E606" s="1" t="s">
        <v>3573</v>
      </c>
      <c r="F606" s="1" t="str" cm="1">
        <f t="array" ref="F606:G606">_xlfn.TEXTSPLIT(E606, ", ")</f>
        <v>16.389204625118527</v>
      </c>
      <c r="G606" t="str">
        <v>104.15730632021696</v>
      </c>
    </row>
    <row r="607" spans="1:7" ht="15.75" customHeight="1" x14ac:dyDescent="0.2">
      <c r="A607" s="1" t="s">
        <v>757</v>
      </c>
      <c r="B607" s="1" t="s">
        <v>757</v>
      </c>
      <c r="C607" s="1" t="s">
        <v>96</v>
      </c>
      <c r="D607" s="1" t="str">
        <f t="shared" si="2"/>
        <v>ที่ว่าการอำเภอศรีสมเด็จ ร้อยเอ็ด</v>
      </c>
      <c r="E607" s="1" t="s">
        <v>3574</v>
      </c>
      <c r="F607" s="1" t="str" cm="1">
        <f t="array" ref="F607:G607">_xlfn.TEXTSPLIT(E607, ", ")</f>
        <v>15.998237657024124</v>
      </c>
      <c r="G607" t="str">
        <v>103.48783758024432</v>
      </c>
    </row>
    <row r="608" spans="1:7" ht="15.75" customHeight="1" x14ac:dyDescent="0.2">
      <c r="A608" s="1" t="s">
        <v>758</v>
      </c>
      <c r="B608" s="1" t="s">
        <v>758</v>
      </c>
      <c r="C608" s="1" t="s">
        <v>96</v>
      </c>
      <c r="D608" s="1" t="str">
        <f t="shared" si="2"/>
        <v>ที่ว่าการอำเภอจังหาร ร้อยเอ็ด</v>
      </c>
      <c r="E608" s="1" t="s">
        <v>3575</v>
      </c>
      <c r="F608" s="1" t="str" cm="1">
        <f t="array" ref="F608:G608">_xlfn.TEXTSPLIT(E608, ", ")</f>
        <v>16.139103413117137</v>
      </c>
      <c r="G608" t="str">
        <v>103.61496143741415</v>
      </c>
    </row>
    <row r="609" spans="1:7" ht="15.75" customHeight="1" x14ac:dyDescent="0.2">
      <c r="A609" s="1" t="s">
        <v>759</v>
      </c>
      <c r="B609" s="1" t="s">
        <v>759</v>
      </c>
      <c r="C609" s="1" t="s">
        <v>96</v>
      </c>
      <c r="D609" s="1" t="str">
        <f t="shared" si="2"/>
        <v>ที่ว่าการอำเภอเชียงขวัญ ร้อยเอ็ด</v>
      </c>
      <c r="E609" s="1" t="s">
        <v>3576</v>
      </c>
      <c r="F609" s="1" t="str" cm="1">
        <f t="array" ref="F609:G609">_xlfn.TEXTSPLIT(E609, ", ")</f>
        <v>16.165718198551943</v>
      </c>
      <c r="G609" t="str">
        <v>103.7518734085599</v>
      </c>
    </row>
    <row r="610" spans="1:7" ht="15.75" customHeight="1" x14ac:dyDescent="0.2">
      <c r="A610" s="1" t="s">
        <v>760</v>
      </c>
      <c r="B610" s="1" t="s">
        <v>760</v>
      </c>
      <c r="C610" s="1" t="s">
        <v>96</v>
      </c>
      <c r="D610" s="1" t="str">
        <f t="shared" si="2"/>
        <v>ที่ว่าการอำเภอหนองฮี ร้อยเอ็ด</v>
      </c>
      <c r="E610" s="1" t="s">
        <v>3577</v>
      </c>
      <c r="F610" s="1" t="str" cm="1">
        <f t="array" ref="F610:G610">_xlfn.TEXTSPLIT(E610, ", ")</f>
        <v>15.610302627831679</v>
      </c>
      <c r="G610" t="str">
        <v>103.9904419768837</v>
      </c>
    </row>
    <row r="611" spans="1:7" ht="15.75" customHeight="1" x14ac:dyDescent="0.2">
      <c r="A611" s="1" t="s">
        <v>761</v>
      </c>
      <c r="B611" s="1" t="s">
        <v>761</v>
      </c>
      <c r="C611" s="1" t="s">
        <v>96</v>
      </c>
      <c r="D611" s="1" t="str">
        <f t="shared" si="2"/>
        <v>ที่ว่าการอำเภอทุ่งเขาหลวง ร้อยเอ็ด</v>
      </c>
      <c r="E611" s="1" t="s">
        <v>3578</v>
      </c>
      <c r="F611" s="1" t="str" cm="1">
        <f t="array" ref="F611:G611">_xlfn.TEXTSPLIT(E611, ", ")</f>
        <v>15.992177588170657</v>
      </c>
      <c r="G611" t="str">
        <v>103.8592100583681</v>
      </c>
    </row>
    <row r="612" spans="1:7" ht="15.75" customHeight="1" x14ac:dyDescent="0.2">
      <c r="A612" s="1" t="s">
        <v>762</v>
      </c>
      <c r="B612" s="1" t="s">
        <v>762</v>
      </c>
      <c r="C612" s="1" t="s">
        <v>98</v>
      </c>
      <c r="D612" s="1" t="str">
        <f t="shared" si="2"/>
        <v>ที่ว่าการอำเภอเมืองระนอง ระนอง</v>
      </c>
      <c r="E612" s="1" t="s">
        <v>3579</v>
      </c>
      <c r="F612" s="1" t="str" cm="1">
        <f t="array" ref="F612:G612">_xlfn.TEXTSPLIT(E612, ", ")</f>
        <v>9.956734910080268</v>
      </c>
      <c r="G612" t="str">
        <v>98.637617829377</v>
      </c>
    </row>
    <row r="613" spans="1:7" ht="15.75" customHeight="1" x14ac:dyDescent="0.2">
      <c r="A613" s="1" t="s">
        <v>763</v>
      </c>
      <c r="B613" s="1" t="s">
        <v>763</v>
      </c>
      <c r="C613" s="1" t="s">
        <v>98</v>
      </c>
      <c r="D613" s="1" t="str">
        <f t="shared" si="2"/>
        <v>ที่ว่าการอำเภอละอุ่น ระนอง</v>
      </c>
      <c r="E613" s="1" t="s">
        <v>3580</v>
      </c>
      <c r="F613" s="1" t="str" cm="1">
        <f t="array" ref="F613:G613">_xlfn.TEXTSPLIT(E613, ", ")</f>
        <v>10.115360632368942</v>
      </c>
      <c r="G613" t="str">
        <v>98.75043639405371</v>
      </c>
    </row>
    <row r="614" spans="1:7" ht="15.75" customHeight="1" x14ac:dyDescent="0.2">
      <c r="A614" s="1" t="s">
        <v>764</v>
      </c>
      <c r="B614" s="1" t="s">
        <v>764</v>
      </c>
      <c r="C614" s="1" t="s">
        <v>98</v>
      </c>
      <c r="D614" s="1" t="str">
        <f t="shared" si="2"/>
        <v>ที่ว่าการอำเภอกะเปอร์ ระนอง</v>
      </c>
      <c r="E614" s="1" t="s">
        <v>3581</v>
      </c>
      <c r="F614" s="1" t="str" cm="1">
        <f t="array" ref="F614:G614">_xlfn.TEXTSPLIT(E614, ", ")</f>
        <v>9.585244157474122</v>
      </c>
      <c r="G614" t="str">
        <v>98.59605563404365</v>
      </c>
    </row>
    <row r="615" spans="1:7" ht="15.75" customHeight="1" x14ac:dyDescent="0.2">
      <c r="A615" s="1" t="s">
        <v>765</v>
      </c>
      <c r="B615" s="1" t="s">
        <v>765</v>
      </c>
      <c r="C615" s="1" t="s">
        <v>98</v>
      </c>
      <c r="D615" s="1" t="str">
        <f t="shared" si="2"/>
        <v>ที่ว่าการอำเภอกระบุรี ระนอง</v>
      </c>
      <c r="E615" s="1" t="s">
        <v>3582</v>
      </c>
      <c r="F615" s="1" t="str" cm="1">
        <f t="array" ref="F615:G615">_xlfn.TEXTSPLIT(E615, ", ")</f>
        <v>10.43155916894602</v>
      </c>
      <c r="G615" t="str">
        <v>98.78823680156994</v>
      </c>
    </row>
    <row r="616" spans="1:7" ht="15.75" customHeight="1" x14ac:dyDescent="0.2">
      <c r="A616" s="1" t="s">
        <v>766</v>
      </c>
      <c r="B616" s="1" t="s">
        <v>766</v>
      </c>
      <c r="C616" s="1" t="s">
        <v>98</v>
      </c>
      <c r="D616" s="1" t="str">
        <f t="shared" si="2"/>
        <v>ที่ว่าการอำเภอสุขสำราญ ระนอง</v>
      </c>
      <c r="E616" s="1" t="s">
        <v>3583</v>
      </c>
      <c r="F616" s="1" t="str" cm="1">
        <f t="array" ref="F616:G616">_xlfn.TEXTSPLIT(E616, ", ")</f>
        <v>9.344676926205201</v>
      </c>
      <c r="G616" t="str">
        <v>98.42945635256092</v>
      </c>
    </row>
    <row r="617" spans="1:7" ht="15.75" customHeight="1" x14ac:dyDescent="0.2">
      <c r="A617" s="1" t="s">
        <v>767</v>
      </c>
      <c r="B617" s="1" t="s">
        <v>767</v>
      </c>
      <c r="C617" s="1" t="s">
        <v>100</v>
      </c>
      <c r="D617" s="1" t="str">
        <f t="shared" si="2"/>
        <v>ที่ว่าการอำเภอเมืองระยอง ระยอง</v>
      </c>
      <c r="E617" s="1" t="s">
        <v>3584</v>
      </c>
      <c r="F617" s="1" t="str" cm="1">
        <f t="array" ref="F617:G617">_xlfn.TEXTSPLIT(E617, ", ")</f>
        <v>12.668361832867296</v>
      </c>
      <c r="G617" t="str">
        <v>101.27434659867863</v>
      </c>
    </row>
    <row r="618" spans="1:7" ht="15.75" customHeight="1" x14ac:dyDescent="0.2">
      <c r="A618" s="1" t="s">
        <v>768</v>
      </c>
      <c r="B618" s="1" t="s">
        <v>768</v>
      </c>
      <c r="C618" s="1" t="s">
        <v>100</v>
      </c>
      <c r="D618" s="1" t="str">
        <f t="shared" si="2"/>
        <v>ที่ว่าการอำเภอบ้านฉาง ระยอง</v>
      </c>
      <c r="E618" s="1" t="s">
        <v>3585</v>
      </c>
      <c r="F618" s="1" t="str" cm="1">
        <f t="array" ref="F618:G618">_xlfn.TEXTSPLIT(E618, ", ")</f>
        <v>12.728445397758483</v>
      </c>
      <c r="G618" t="str">
        <v>101.06631315572749</v>
      </c>
    </row>
    <row r="619" spans="1:7" ht="15.75" customHeight="1" x14ac:dyDescent="0.2">
      <c r="A619" s="1" t="s">
        <v>769</v>
      </c>
      <c r="B619" s="1" t="s">
        <v>769</v>
      </c>
      <c r="C619" s="1" t="s">
        <v>100</v>
      </c>
      <c r="D619" s="1" t="str">
        <f t="shared" si="2"/>
        <v>ที่ว่าการอำเภอแกลง ระยอง</v>
      </c>
      <c r="E619" s="1" t="s">
        <v>3586</v>
      </c>
      <c r="F619" s="1" t="str" cm="1">
        <f t="array" ref="F619:G619">_xlfn.TEXTSPLIT(E619, ", ")</f>
        <v>12.790919820225183</v>
      </c>
      <c r="G619" t="str">
        <v>101.63416274677145</v>
      </c>
    </row>
    <row r="620" spans="1:7" ht="15.75" customHeight="1" x14ac:dyDescent="0.2">
      <c r="A620" s="1" t="s">
        <v>770</v>
      </c>
      <c r="B620" s="1" t="s">
        <v>770</v>
      </c>
      <c r="C620" s="1" t="s">
        <v>100</v>
      </c>
      <c r="D620" s="1" t="str">
        <f t="shared" si="2"/>
        <v>ที่ว่าการอำเภอวังจันทร์ ระยอง</v>
      </c>
      <c r="E620" s="1" t="s">
        <v>3587</v>
      </c>
      <c r="F620" s="1" t="str" cm="1">
        <f t="array" ref="F620:G620">_xlfn.TEXTSPLIT(E620, ", ")</f>
        <v>12.934898647401093</v>
      </c>
      <c r="G620" t="str">
        <v>101.52014370128403</v>
      </c>
    </row>
    <row r="621" spans="1:7" ht="15.75" customHeight="1" x14ac:dyDescent="0.2">
      <c r="A621" s="1" t="s">
        <v>771</v>
      </c>
      <c r="B621" s="1" t="s">
        <v>771</v>
      </c>
      <c r="C621" s="1" t="s">
        <v>100</v>
      </c>
      <c r="D621" s="1" t="str">
        <f t="shared" si="2"/>
        <v>ที่ว่าการอำเภอบ้านค่าย ระยอง</v>
      </c>
      <c r="E621" s="1" t="s">
        <v>3588</v>
      </c>
      <c r="F621" s="1" t="str" cm="1">
        <f t="array" ref="F621:G621">_xlfn.TEXTSPLIT(E621, ", ")</f>
        <v>12.783559149246301</v>
      </c>
      <c r="G621" t="str">
        <v>101.29672366705061</v>
      </c>
    </row>
    <row r="622" spans="1:7" ht="15.75" customHeight="1" x14ac:dyDescent="0.2">
      <c r="A622" s="1" t="s">
        <v>772</v>
      </c>
      <c r="B622" s="1" t="s">
        <v>772</v>
      </c>
      <c r="C622" s="1" t="s">
        <v>100</v>
      </c>
      <c r="D622" s="1" t="str">
        <f t="shared" si="2"/>
        <v>ที่ว่าการอำเภอปลวกแดง ระยอง</v>
      </c>
      <c r="E622" s="1" t="s">
        <v>3589</v>
      </c>
      <c r="F622" s="1" t="str" cm="1">
        <f t="array" ref="F622:G622">_xlfn.TEXTSPLIT(E622, ", ")</f>
        <v>12.972255621943123</v>
      </c>
      <c r="G622" t="str">
        <v>101.21566875017254</v>
      </c>
    </row>
    <row r="623" spans="1:7" ht="15.75" customHeight="1" x14ac:dyDescent="0.2">
      <c r="A623" s="1" t="s">
        <v>773</v>
      </c>
      <c r="B623" s="1" t="s">
        <v>773</v>
      </c>
      <c r="C623" s="1" t="s">
        <v>100</v>
      </c>
      <c r="D623" s="1" t="str">
        <f t="shared" si="2"/>
        <v>ที่ว่าการอำเภอเขาชะเมา ระยอง</v>
      </c>
      <c r="E623" s="1" t="s">
        <v>3590</v>
      </c>
      <c r="F623" s="1" t="str" cm="1">
        <f t="array" ref="F623:G623">_xlfn.TEXTSPLIT(E623, ", ")</f>
        <v>12.975520456732667</v>
      </c>
      <c r="G623" t="str">
        <v>101.68502971616918</v>
      </c>
    </row>
    <row r="624" spans="1:7" ht="15.75" customHeight="1" x14ac:dyDescent="0.2">
      <c r="A624" s="1" t="s">
        <v>774</v>
      </c>
      <c r="B624" s="1" t="s">
        <v>774</v>
      </c>
      <c r="C624" s="1" t="s">
        <v>100</v>
      </c>
      <c r="D624" s="1" t="str">
        <f t="shared" si="2"/>
        <v>ที่ว่าการอำเภอนิคมพัฒนา ระยอง</v>
      </c>
      <c r="E624" s="1" t="s">
        <v>3591</v>
      </c>
      <c r="F624" s="1" t="str" cm="1">
        <f t="array" ref="F624:G624">_xlfn.TEXTSPLIT(E624, ", ")</f>
        <v>12.831494252260589</v>
      </c>
      <c r="G624" t="str">
        <v>101.20804154221683</v>
      </c>
    </row>
    <row r="625" spans="1:7" ht="15.75" customHeight="1" x14ac:dyDescent="0.2">
      <c r="A625" s="1" t="s">
        <v>775</v>
      </c>
      <c r="B625" s="1" t="s">
        <v>775</v>
      </c>
      <c r="C625" s="1" t="s">
        <v>102</v>
      </c>
      <c r="D625" s="1" t="str">
        <f t="shared" si="2"/>
        <v>ที่ว่าการอำเภอเมืองราชบุรี ราชบุรี</v>
      </c>
      <c r="E625" s="1" t="s">
        <v>3592</v>
      </c>
      <c r="F625" s="1" t="str" cm="1">
        <f t="array" ref="F625:G625">_xlfn.TEXTSPLIT(E625, ", ")</f>
        <v>13.528886542456357</v>
      </c>
      <c r="G625" t="str">
        <v>99.81263174591012</v>
      </c>
    </row>
    <row r="626" spans="1:7" ht="15.75" customHeight="1" x14ac:dyDescent="0.2">
      <c r="A626" s="1" t="s">
        <v>776</v>
      </c>
      <c r="B626" s="1" t="s">
        <v>776</v>
      </c>
      <c r="C626" s="1" t="s">
        <v>102</v>
      </c>
      <c r="D626" s="1" t="str">
        <f t="shared" si="2"/>
        <v>ที่ว่าการอำเภอจอมบึง ราชบุรี</v>
      </c>
      <c r="E626" s="1" t="s">
        <v>3593</v>
      </c>
      <c r="F626" s="1" t="str" cm="1">
        <f t="array" ref="F626:G626">_xlfn.TEXTSPLIT(E626, ", ")</f>
        <v>13.619573438978804</v>
      </c>
      <c r="G626" t="str">
        <v>99.59172135338545</v>
      </c>
    </row>
    <row r="627" spans="1:7" ht="15.75" customHeight="1" x14ac:dyDescent="0.2">
      <c r="A627" s="1" t="s">
        <v>777</v>
      </c>
      <c r="B627" s="1" t="s">
        <v>777</v>
      </c>
      <c r="C627" s="1" t="s">
        <v>102</v>
      </c>
      <c r="D627" s="1" t="str">
        <f t="shared" si="2"/>
        <v>ที่ว่าการอำเภอสวนผึ้ง ราชบุรี</v>
      </c>
      <c r="E627" s="1" t="s">
        <v>3594</v>
      </c>
      <c r="F627" s="1" t="str" cm="1">
        <f t="array" ref="F627:G627">_xlfn.TEXTSPLIT(E627, ", ")</f>
        <v>13.544095449877622</v>
      </c>
      <c r="G627" t="str">
        <v>99.33982087555444</v>
      </c>
    </row>
    <row r="628" spans="1:7" ht="15.75" customHeight="1" x14ac:dyDescent="0.2">
      <c r="A628" s="1" t="s">
        <v>778</v>
      </c>
      <c r="B628" s="1" t="s">
        <v>778</v>
      </c>
      <c r="C628" s="1" t="s">
        <v>102</v>
      </c>
      <c r="D628" s="1" t="str">
        <f t="shared" si="2"/>
        <v>ที่ว่าการอำเภอดำเนินสะดวก ราชบุรี</v>
      </c>
      <c r="E628" s="1" t="s">
        <v>3595</v>
      </c>
      <c r="F628" s="1" t="str" cm="1">
        <f t="array" ref="F628:G628">_xlfn.TEXTSPLIT(E628, ", ")</f>
        <v>13.51770349443403</v>
      </c>
      <c r="G628" t="str">
        <v>99.95449517788472</v>
      </c>
    </row>
    <row r="629" spans="1:7" ht="15.75" customHeight="1" x14ac:dyDescent="0.2">
      <c r="A629" s="1" t="s">
        <v>779</v>
      </c>
      <c r="B629" s="1" t="s">
        <v>779</v>
      </c>
      <c r="C629" s="1" t="s">
        <v>102</v>
      </c>
      <c r="D629" s="1" t="str">
        <f t="shared" si="2"/>
        <v>ที่ว่าการอำเภอบ้านโป่ง ราชบุรี</v>
      </c>
      <c r="E629" s="1" t="s">
        <v>3596</v>
      </c>
      <c r="F629" s="1" t="str" cm="1">
        <f t="array" ref="F629:G629">_xlfn.TEXTSPLIT(E629, ", ")</f>
        <v>13.814028362636568</v>
      </c>
      <c r="G629" t="str">
        <v>99.87116905534454</v>
      </c>
    </row>
    <row r="630" spans="1:7" ht="15.75" customHeight="1" x14ac:dyDescent="0.2">
      <c r="A630" s="1" t="s">
        <v>780</v>
      </c>
      <c r="B630" s="1" t="s">
        <v>780</v>
      </c>
      <c r="C630" s="1" t="s">
        <v>102</v>
      </c>
      <c r="D630" s="1" t="str">
        <f t="shared" si="2"/>
        <v>ที่ว่าการอำเภอบางแพ ราชบุรี</v>
      </c>
      <c r="E630" s="1" t="s">
        <v>3597</v>
      </c>
      <c r="F630" s="1" t="str" cm="1">
        <f t="array" ref="F630:G630">_xlfn.TEXTSPLIT(E630, ", ")</f>
        <v>13.691259457587947</v>
      </c>
      <c r="G630" t="str">
        <v>99.93044926732354</v>
      </c>
    </row>
    <row r="631" spans="1:7" ht="15.75" customHeight="1" x14ac:dyDescent="0.2">
      <c r="A631" s="1" t="s">
        <v>781</v>
      </c>
      <c r="B631" s="1" t="s">
        <v>781</v>
      </c>
      <c r="C631" s="1" t="s">
        <v>102</v>
      </c>
      <c r="D631" s="1" t="str">
        <f t="shared" si="2"/>
        <v>ที่ว่าการอำเภอโพธาราม ราชบุรี</v>
      </c>
      <c r="E631" s="1" t="s">
        <v>3598</v>
      </c>
      <c r="F631" s="1" t="str" cm="1">
        <f t="array" ref="F631:G631">_xlfn.TEXTSPLIT(E631, ", ")</f>
        <v>13.692433198288121</v>
      </c>
      <c r="G631" t="str">
        <v>99.85348641622289</v>
      </c>
    </row>
    <row r="632" spans="1:7" ht="15.75" customHeight="1" x14ac:dyDescent="0.2">
      <c r="A632" s="1" t="s">
        <v>782</v>
      </c>
      <c r="B632" s="1" t="s">
        <v>782</v>
      </c>
      <c r="C632" s="1" t="s">
        <v>102</v>
      </c>
      <c r="D632" s="1" t="str">
        <f t="shared" si="2"/>
        <v>ที่ว่าการอำเภอปากท่อ ราชบุรี</v>
      </c>
      <c r="E632" s="1" t="s">
        <v>3599</v>
      </c>
      <c r="F632" s="1" t="str" cm="1">
        <f t="array" ref="F632:G632">_xlfn.TEXTSPLIT(E632, ", ")</f>
        <v>13.367839262252865</v>
      </c>
      <c r="G632" t="str">
        <v>99.8305554604128</v>
      </c>
    </row>
    <row r="633" spans="1:7" ht="15.75" customHeight="1" x14ac:dyDescent="0.2">
      <c r="A633" s="1" t="s">
        <v>783</v>
      </c>
      <c r="B633" s="1" t="s">
        <v>783</v>
      </c>
      <c r="C633" s="1" t="s">
        <v>102</v>
      </c>
      <c r="D633" s="1" t="str">
        <f t="shared" si="2"/>
        <v>ที่ว่าการอำเภอวัดเพลง ราชบุรี</v>
      </c>
      <c r="E633" s="1" t="s">
        <v>3600</v>
      </c>
      <c r="F633" s="1" t="str" cm="1">
        <f t="array" ref="F633:G633">_xlfn.TEXTSPLIT(E633, ", ")</f>
        <v>13.453791719593506</v>
      </c>
      <c r="G633" t="str">
        <v>99.88686914133345</v>
      </c>
    </row>
    <row r="634" spans="1:7" ht="15.75" customHeight="1" x14ac:dyDescent="0.2">
      <c r="A634" s="1" t="s">
        <v>784</v>
      </c>
      <c r="B634" s="1" t="s">
        <v>784</v>
      </c>
      <c r="C634" s="1" t="s">
        <v>102</v>
      </c>
      <c r="D634" s="1" t="str">
        <f t="shared" si="2"/>
        <v>ที่ว่าการอำเภอบ้านคา ราชบุรี</v>
      </c>
      <c r="E634" s="1" t="s">
        <v>3601</v>
      </c>
      <c r="F634" s="1" t="str" cm="1">
        <f t="array" ref="F634:G634">_xlfn.TEXTSPLIT(E634, ", ")</f>
        <v>13.43044491059529</v>
      </c>
      <c r="G634" t="str">
        <v>99.40965598968013</v>
      </c>
    </row>
    <row r="635" spans="1:7" ht="15.75" customHeight="1" x14ac:dyDescent="0.2">
      <c r="A635" s="1" t="s">
        <v>785</v>
      </c>
      <c r="B635" s="1" t="s">
        <v>785</v>
      </c>
      <c r="C635" s="1" t="s">
        <v>104</v>
      </c>
      <c r="D635" s="1" t="str">
        <f t="shared" si="2"/>
        <v>ที่ว่าการอำเภอเมืองลพบุรี ลพบุรี</v>
      </c>
      <c r="E635" s="1" t="s">
        <v>3602</v>
      </c>
      <c r="F635" s="1" t="str" cm="1">
        <f t="array" ref="F635:G635">_xlfn.TEXTSPLIT(E635, ", ")</f>
        <v>14.798048532112917</v>
      </c>
      <c r="G635" t="str">
        <v>100.65370251528194</v>
      </c>
    </row>
    <row r="636" spans="1:7" ht="15.75" customHeight="1" x14ac:dyDescent="0.2">
      <c r="A636" s="1" t="s">
        <v>786</v>
      </c>
      <c r="B636" s="1" t="s">
        <v>786</v>
      </c>
      <c r="C636" s="1" t="s">
        <v>104</v>
      </c>
      <c r="D636" s="1" t="str">
        <f t="shared" si="2"/>
        <v>ที่ว่าการอำเภอพัฒนานิคม ลพบุรี</v>
      </c>
      <c r="E636" s="1" t="s">
        <v>3603</v>
      </c>
      <c r="F636" s="1" t="str" cm="1">
        <f t="array" ref="F636:G636">_xlfn.TEXTSPLIT(E636, ", ")</f>
        <v>14.855887278353102</v>
      </c>
      <c r="G636" t="str">
        <v>100.99001063975106</v>
      </c>
    </row>
    <row r="637" spans="1:7" ht="15.75" customHeight="1" x14ac:dyDescent="0.2">
      <c r="A637" s="1" t="s">
        <v>787</v>
      </c>
      <c r="B637" s="1" t="s">
        <v>787</v>
      </c>
      <c r="C637" s="1" t="s">
        <v>104</v>
      </c>
      <c r="D637" s="1" t="str">
        <f t="shared" si="2"/>
        <v>ที่ว่าการอำเภอโคกสำโรง ลพบุรี</v>
      </c>
      <c r="E637" s="1" t="s">
        <v>3604</v>
      </c>
      <c r="F637" s="1" t="str" cm="1">
        <f t="array" ref="F637:G637">_xlfn.TEXTSPLIT(E637, ", ")</f>
        <v>15.069737349652645</v>
      </c>
      <c r="G637" t="str">
        <v>100.72378692820001</v>
      </c>
    </row>
    <row r="638" spans="1:7" ht="15.75" customHeight="1" x14ac:dyDescent="0.2">
      <c r="A638" s="1" t="s">
        <v>788</v>
      </c>
      <c r="B638" s="1" t="s">
        <v>788</v>
      </c>
      <c r="C638" s="1" t="s">
        <v>104</v>
      </c>
      <c r="D638" s="1" t="str">
        <f t="shared" si="2"/>
        <v>ที่ว่าการอำเภอชัยบาดาล ลพบุรี</v>
      </c>
      <c r="E638" s="1" t="s">
        <v>3605</v>
      </c>
      <c r="F638" s="1" t="str" cm="1">
        <f t="array" ref="F638:G638">_xlfn.TEXTSPLIT(E638, ", ")</f>
        <v>15.205814444563261</v>
      </c>
      <c r="G638" t="str">
        <v>101.13706962315189</v>
      </c>
    </row>
    <row r="639" spans="1:7" ht="15.75" customHeight="1" x14ac:dyDescent="0.2">
      <c r="A639" s="1" t="s">
        <v>789</v>
      </c>
      <c r="B639" s="1" t="s">
        <v>789</v>
      </c>
      <c r="C639" s="1" t="s">
        <v>104</v>
      </c>
      <c r="D639" s="1" t="str">
        <f t="shared" si="2"/>
        <v>ที่ว่าการอำเภอท่าวุ้ง ลพบุรี</v>
      </c>
      <c r="E639" s="1" t="s">
        <v>3606</v>
      </c>
      <c r="F639" s="1" t="str" cm="1">
        <f t="array" ref="F639:G639">_xlfn.TEXTSPLIT(E639, ", ")</f>
        <v>14.815622207806259</v>
      </c>
      <c r="G639" t="str">
        <v>100.51145483039666</v>
      </c>
    </row>
    <row r="640" spans="1:7" ht="15.75" customHeight="1" x14ac:dyDescent="0.2">
      <c r="A640" s="1" t="s">
        <v>790</v>
      </c>
      <c r="B640" s="1" t="s">
        <v>790</v>
      </c>
      <c r="C640" s="1" t="s">
        <v>104</v>
      </c>
      <c r="D640" s="1" t="str">
        <f t="shared" si="2"/>
        <v>ที่ว่าการอำเภอหนองม่วง ลพบุรี</v>
      </c>
      <c r="E640" s="1" t="s">
        <v>3607</v>
      </c>
      <c r="F640" s="1" t="str" cm="1">
        <f t="array" ref="F640:G640">_xlfn.TEXTSPLIT(E640, ", ")</f>
        <v>15.246708971987768</v>
      </c>
      <c r="G640" t="str">
        <v>100.65206876176828</v>
      </c>
    </row>
    <row r="641" spans="1:7" ht="15.75" customHeight="1" x14ac:dyDescent="0.2">
      <c r="A641" s="1" t="s">
        <v>791</v>
      </c>
      <c r="B641" s="1" t="s">
        <v>791</v>
      </c>
      <c r="C641" s="1" t="s">
        <v>104</v>
      </c>
      <c r="D641" s="1" t="str">
        <f t="shared" si="2"/>
        <v>ที่ว่าการอำเภอบ้านหมี่ ลพบุรี</v>
      </c>
      <c r="E641" s="1" t="s">
        <v>3608</v>
      </c>
      <c r="F641" s="1" t="str" cm="1">
        <f t="array" ref="F641:G641">_xlfn.TEXTSPLIT(E641, ", ")</f>
        <v>15.044526584476147</v>
      </c>
      <c r="G641" t="str">
        <v>100.53709668912964</v>
      </c>
    </row>
    <row r="642" spans="1:7" ht="15.75" customHeight="1" x14ac:dyDescent="0.2">
      <c r="A642" s="1" t="s">
        <v>792</v>
      </c>
      <c r="B642" s="1" t="s">
        <v>792</v>
      </c>
      <c r="C642" s="1" t="s">
        <v>104</v>
      </c>
      <c r="D642" s="1" t="str">
        <f t="shared" si="2"/>
        <v>ที่ว่าการอำเภอท่าหลวง ลพบุรี</v>
      </c>
      <c r="E642" s="1" t="s">
        <v>3609</v>
      </c>
      <c r="F642" s="1" t="str" cm="1">
        <f t="array" ref="F642:G642">_xlfn.TEXTSPLIT(E642, ", ")</f>
        <v>15.067469087001767</v>
      </c>
      <c r="G642" t="str">
        <v>101.1069470610647</v>
      </c>
    </row>
    <row r="643" spans="1:7" ht="15.75" customHeight="1" x14ac:dyDescent="0.2">
      <c r="A643" s="1" t="s">
        <v>793</v>
      </c>
      <c r="B643" s="1" t="s">
        <v>793</v>
      </c>
      <c r="C643" s="1" t="s">
        <v>104</v>
      </c>
      <c r="D643" s="1" t="str">
        <f t="shared" si="2"/>
        <v>ที่ว่าการอำเภอสระโบสถ์ ลพบุรี</v>
      </c>
      <c r="E643" s="1" t="s">
        <v>3610</v>
      </c>
      <c r="F643" s="1" t="str" cm="1">
        <f t="array" ref="F643:G643">_xlfn.TEXTSPLIT(E643, ", ")</f>
        <v>15.195176553742336</v>
      </c>
      <c r="G643" t="str">
        <v>100.8487033354673</v>
      </c>
    </row>
    <row r="644" spans="1:7" ht="15.75" customHeight="1" x14ac:dyDescent="0.2">
      <c r="A644" s="1" t="s">
        <v>794</v>
      </c>
      <c r="B644" s="1" t="s">
        <v>794</v>
      </c>
      <c r="C644" s="1" t="s">
        <v>104</v>
      </c>
      <c r="D644" s="1" t="str">
        <f t="shared" si="2"/>
        <v>ที่ว่าการอำเภอโคกเจริญ ลพบุรี</v>
      </c>
      <c r="E644" s="1" t="s">
        <v>3611</v>
      </c>
      <c r="F644" s="1" t="str" cm="1">
        <f t="array" ref="F644:G644">_xlfn.TEXTSPLIT(E644, ", ")</f>
        <v>15.382810061504296</v>
      </c>
      <c r="G644" t="str">
        <v>100.82247714504035</v>
      </c>
    </row>
    <row r="645" spans="1:7" ht="15.75" customHeight="1" x14ac:dyDescent="0.2">
      <c r="A645" s="1" t="s">
        <v>795</v>
      </c>
      <c r="B645" s="1" t="s">
        <v>795</v>
      </c>
      <c r="C645" s="1" t="s">
        <v>104</v>
      </c>
      <c r="D645" s="1" t="str">
        <f t="shared" si="2"/>
        <v>ที่ว่าการอำเภอลำสนธิ ลพบุรี</v>
      </c>
      <c r="E645" s="1" t="s">
        <v>3612</v>
      </c>
      <c r="F645" s="1" t="str" cm="1">
        <f t="array" ref="F645:G645">_xlfn.TEXTSPLIT(E645, ", ")</f>
        <v>15.301535728733972</v>
      </c>
      <c r="G645" t="str">
        <v>101.36368839991009</v>
      </c>
    </row>
    <row r="646" spans="1:7" ht="15.75" customHeight="1" x14ac:dyDescent="0.2">
      <c r="A646" s="1" t="s">
        <v>796</v>
      </c>
      <c r="B646" s="1" t="s">
        <v>796</v>
      </c>
      <c r="C646" s="1" t="s">
        <v>106</v>
      </c>
      <c r="D646" s="1" t="str">
        <f t="shared" si="2"/>
        <v>ที่ว่าการอำเภอแม่พริก ลำปาง</v>
      </c>
      <c r="E646" s="1" t="s">
        <v>3613</v>
      </c>
      <c r="F646" s="1" t="str" cm="1">
        <f t="array" ref="F646:G646">_xlfn.TEXTSPLIT(E646, ", ")</f>
        <v>17.446289452387916</v>
      </c>
      <c r="G646" t="str">
        <v>99.15958296407072</v>
      </c>
    </row>
    <row r="647" spans="1:7" ht="15.75" customHeight="1" x14ac:dyDescent="0.2">
      <c r="A647" s="1" t="s">
        <v>797</v>
      </c>
      <c r="B647" s="1" t="s">
        <v>797</v>
      </c>
      <c r="C647" s="1" t="s">
        <v>106</v>
      </c>
      <c r="D647" s="1" t="str">
        <f t="shared" si="2"/>
        <v>ที่ว่าการอำเภอแม่ทะ ลำปาง</v>
      </c>
      <c r="E647" s="1" t="s">
        <v>3614</v>
      </c>
      <c r="F647" s="1" t="str" cm="1">
        <f t="array" ref="F647:G647">_xlfn.TEXTSPLIT(E647, ", ")</f>
        <v>18.134125720222162</v>
      </c>
      <c r="G647" t="str">
        <v>99.51330192178033</v>
      </c>
    </row>
    <row r="648" spans="1:7" ht="15.75" customHeight="1" x14ac:dyDescent="0.2">
      <c r="A648" s="1" t="s">
        <v>798</v>
      </c>
      <c r="B648" s="1" t="s">
        <v>798</v>
      </c>
      <c r="C648" s="1" t="s">
        <v>106</v>
      </c>
      <c r="D648" s="1" t="str">
        <f t="shared" si="2"/>
        <v>ที่ว่าการอำเภอสบปราบ ลำปาง</v>
      </c>
      <c r="E648" s="1" t="s">
        <v>3615</v>
      </c>
      <c r="F648" s="1" t="str" cm="1">
        <f t="array" ref="F648:G648">_xlfn.TEXTSPLIT(E648, ", ")</f>
        <v>17.880865619347855</v>
      </c>
      <c r="G648" t="str">
        <v>99.33732955823183</v>
      </c>
    </row>
    <row r="649" spans="1:7" ht="15.75" customHeight="1" x14ac:dyDescent="0.2">
      <c r="A649" s="1" t="s">
        <v>799</v>
      </c>
      <c r="B649" s="1" t="s">
        <v>799</v>
      </c>
      <c r="C649" s="1" t="s">
        <v>106</v>
      </c>
      <c r="D649" s="1" t="str">
        <f t="shared" si="2"/>
        <v>ที่ว่าการอำเภอห้างฉัตร ลำปาง</v>
      </c>
      <c r="E649" s="1" t="s">
        <v>3616</v>
      </c>
      <c r="F649" s="1" t="str" cm="1">
        <f t="array" ref="F649:G649">_xlfn.TEXTSPLIT(E649, ", ")</f>
        <v>18.321569304268603</v>
      </c>
      <c r="G649" t="str">
        <v>99.31760513920268</v>
      </c>
    </row>
    <row r="650" spans="1:7" ht="15.75" customHeight="1" x14ac:dyDescent="0.2">
      <c r="A650" s="1" t="s">
        <v>800</v>
      </c>
      <c r="B650" s="1" t="s">
        <v>800</v>
      </c>
      <c r="C650" s="1" t="s">
        <v>106</v>
      </c>
      <c r="D650" s="1" t="str">
        <f t="shared" si="2"/>
        <v>ที่ว่าการอำเภอเมืองปาน ลำปาง</v>
      </c>
      <c r="E650" s="1" t="s">
        <v>3617</v>
      </c>
      <c r="F650" s="1" t="str" cm="1">
        <f t="array" ref="F650:G650">_xlfn.TEXTSPLIT(E650, ", ")</f>
        <v>18.77012030144111</v>
      </c>
      <c r="G650" t="str">
        <v>99.49808051584712</v>
      </c>
    </row>
    <row r="651" spans="1:7" ht="15.75" customHeight="1" x14ac:dyDescent="0.2">
      <c r="A651" s="1" t="s">
        <v>801</v>
      </c>
      <c r="B651" s="1" t="s">
        <v>801</v>
      </c>
      <c r="C651" s="1" t="s">
        <v>106</v>
      </c>
      <c r="D651" s="1" t="str">
        <f t="shared" si="2"/>
        <v>ที่ว่าการอำเภอเมืองลำปาง ลำปาง</v>
      </c>
      <c r="E651" s="1" t="s">
        <v>3618</v>
      </c>
      <c r="F651" s="1" t="str" cm="1">
        <f t="array" ref="F651:G651">_xlfn.TEXTSPLIT(E651, ", ")</f>
        <v>18.29185973088526</v>
      </c>
      <c r="G651" t="str">
        <v>99.50464307539563</v>
      </c>
    </row>
    <row r="652" spans="1:7" ht="15.75" customHeight="1" x14ac:dyDescent="0.2">
      <c r="A652" s="1" t="s">
        <v>802</v>
      </c>
      <c r="B652" s="1" t="s">
        <v>802</v>
      </c>
      <c r="C652" s="1" t="s">
        <v>106</v>
      </c>
      <c r="D652" s="1" t="str">
        <f t="shared" si="2"/>
        <v>ที่ว่าการอำเภอแม่เมาะ ลำปาง</v>
      </c>
      <c r="E652" s="1" t="s">
        <v>3619</v>
      </c>
      <c r="F652" s="1" t="str" cm="1">
        <f t="array" ref="F652:G652">_xlfn.TEXTSPLIT(E652, ", ")</f>
        <v>18.275521750113487</v>
      </c>
      <c r="G652" t="str">
        <v>99.65058784864311</v>
      </c>
    </row>
    <row r="653" spans="1:7" ht="15.75" customHeight="1" x14ac:dyDescent="0.2">
      <c r="A653" s="1" t="s">
        <v>803</v>
      </c>
      <c r="B653" s="1" t="s">
        <v>803</v>
      </c>
      <c r="C653" s="1" t="s">
        <v>106</v>
      </c>
      <c r="D653" s="1" t="str">
        <f t="shared" si="2"/>
        <v>ที่ว่าการอำเภอเกาะคา ลำปาง</v>
      </c>
      <c r="E653" s="1" t="s">
        <v>3620</v>
      </c>
      <c r="F653" s="1" t="str" cm="1">
        <f t="array" ref="F653:G653">_xlfn.TEXTSPLIT(E653, ", ")</f>
        <v>18.19167566506604</v>
      </c>
      <c r="G653" t="str">
        <v>99.39545806105701</v>
      </c>
    </row>
    <row r="654" spans="1:7" ht="15.75" customHeight="1" x14ac:dyDescent="0.2">
      <c r="A654" s="1" t="s">
        <v>804</v>
      </c>
      <c r="B654" s="1" t="s">
        <v>804</v>
      </c>
      <c r="C654" s="1" t="s">
        <v>106</v>
      </c>
      <c r="D654" s="1" t="str">
        <f t="shared" si="2"/>
        <v>ที่ว่าการอำเภอเสริมงาม ลำปาง</v>
      </c>
      <c r="E654" s="1" t="s">
        <v>3621</v>
      </c>
      <c r="F654" s="1" t="str" cm="1">
        <f t="array" ref="F654:G654">_xlfn.TEXTSPLIT(E654, ", ")</f>
        <v>18.06551768602668</v>
      </c>
      <c r="G654" t="str">
        <v>99.24637551718874</v>
      </c>
    </row>
    <row r="655" spans="1:7" ht="15.75" customHeight="1" x14ac:dyDescent="0.2">
      <c r="A655" s="1" t="s">
        <v>805</v>
      </c>
      <c r="B655" s="1" t="s">
        <v>805</v>
      </c>
      <c r="C655" s="1" t="s">
        <v>106</v>
      </c>
      <c r="D655" s="1" t="str">
        <f t="shared" si="2"/>
        <v>ที่ว่าการอำเภองาว ลำปาง</v>
      </c>
      <c r="E655" s="1" t="s">
        <v>3622</v>
      </c>
      <c r="F655" s="1" t="str" cm="1">
        <f t="array" ref="F655:G655">_xlfn.TEXTSPLIT(E655, ", ")</f>
        <v>18.77796092110379</v>
      </c>
      <c r="G655" t="str">
        <v>99.97088937109046</v>
      </c>
    </row>
    <row r="656" spans="1:7" ht="15.75" customHeight="1" x14ac:dyDescent="0.2">
      <c r="A656" s="1" t="s">
        <v>806</v>
      </c>
      <c r="B656" s="1" t="s">
        <v>806</v>
      </c>
      <c r="C656" s="1" t="s">
        <v>106</v>
      </c>
      <c r="D656" s="1" t="str">
        <f t="shared" si="2"/>
        <v>ที่ว่าการอำเภอแจ้ห่ม ลำปาง</v>
      </c>
      <c r="E656" s="1" t="s">
        <v>3623</v>
      </c>
      <c r="F656" s="1" t="str" cm="1">
        <f t="array" ref="F656:G656">_xlfn.TEXTSPLIT(E656, ", ")</f>
        <v>18.712536030406277</v>
      </c>
      <c r="G656" t="str">
        <v>99.55736068748114</v>
      </c>
    </row>
    <row r="657" spans="1:7" ht="15.75" customHeight="1" x14ac:dyDescent="0.2">
      <c r="A657" s="1" t="s">
        <v>807</v>
      </c>
      <c r="B657" s="1" t="s">
        <v>807</v>
      </c>
      <c r="C657" s="1" t="s">
        <v>106</v>
      </c>
      <c r="D657" s="1" t="str">
        <f t="shared" si="2"/>
        <v>ที่ว่าการอำเภอวังเหนือ ลำปาง</v>
      </c>
      <c r="E657" s="1" t="s">
        <v>3624</v>
      </c>
      <c r="F657" s="1" t="str" cm="1">
        <f t="array" ref="F657:G657">_xlfn.TEXTSPLIT(E657, ", ")</f>
        <v>19.14581153418077</v>
      </c>
      <c r="G657" t="str">
        <v>99.61932244450472</v>
      </c>
    </row>
    <row r="658" spans="1:7" ht="15.75" customHeight="1" x14ac:dyDescent="0.2">
      <c r="A658" s="1" t="s">
        <v>808</v>
      </c>
      <c r="B658" s="1" t="s">
        <v>808</v>
      </c>
      <c r="C658" s="1" t="s">
        <v>106</v>
      </c>
      <c r="D658" s="1" t="str">
        <f t="shared" si="2"/>
        <v>ที่ว่าการอำเภอเถิน ลำปาง</v>
      </c>
      <c r="E658" s="1" t="s">
        <v>3625</v>
      </c>
      <c r="F658" s="1" t="str" cm="1">
        <f t="array" ref="F658:G658">_xlfn.TEXTSPLIT(E658, ", ")</f>
        <v>17.640633185114307</v>
      </c>
      <c r="G658" t="str">
        <v>99.2416192787459</v>
      </c>
    </row>
    <row r="659" spans="1:7" ht="15.75" customHeight="1" x14ac:dyDescent="0.2">
      <c r="A659" s="1" t="s">
        <v>809</v>
      </c>
      <c r="B659" s="1" t="s">
        <v>809</v>
      </c>
      <c r="C659" s="1" t="s">
        <v>108</v>
      </c>
      <c r="D659" s="1" t="str">
        <f t="shared" si="2"/>
        <v>ที่ว่าการอำเภอเมืองลำพูน ลำพูน</v>
      </c>
      <c r="E659" s="1" t="s">
        <v>3626</v>
      </c>
      <c r="F659" s="1" t="str" cm="1">
        <f t="array" ref="F659:G659">_xlfn.TEXTSPLIT(E659, ", ")</f>
        <v>18.578047075584994</v>
      </c>
      <c r="G659" t="str">
        <v>99.01839267107401</v>
      </c>
    </row>
    <row r="660" spans="1:7" ht="15.75" customHeight="1" x14ac:dyDescent="0.2">
      <c r="A660" s="1" t="s">
        <v>810</v>
      </c>
      <c r="B660" s="1" t="s">
        <v>810</v>
      </c>
      <c r="C660" s="1" t="s">
        <v>108</v>
      </c>
      <c r="D660" s="1" t="str">
        <f t="shared" si="2"/>
        <v>ที่ว่าการอำเภอแม่ทา ลำพูน</v>
      </c>
      <c r="E660" s="1" t="s">
        <v>3627</v>
      </c>
      <c r="F660" s="1" t="str" cm="1">
        <f t="array" ref="F660:G660">_xlfn.TEXTSPLIT(E660, ", ")</f>
        <v>18.46173881026691</v>
      </c>
      <c r="G660" t="str">
        <v>99.13432742533641</v>
      </c>
    </row>
    <row r="661" spans="1:7" ht="15.75" customHeight="1" x14ac:dyDescent="0.2">
      <c r="A661" s="1" t="s">
        <v>811</v>
      </c>
      <c r="B661" s="1" t="s">
        <v>811</v>
      </c>
      <c r="C661" s="1" t="s">
        <v>108</v>
      </c>
      <c r="D661" s="1" t="str">
        <f t="shared" si="2"/>
        <v>ที่ว่าการอำเภอบ้านโฮ่ง ลำพูน</v>
      </c>
      <c r="E661" s="1" t="s">
        <v>3628</v>
      </c>
      <c r="F661" s="1" t="str" cm="1">
        <f t="array" ref="F661:G661">_xlfn.TEXTSPLIT(E661, ", ")</f>
        <v>18.33122400638468</v>
      </c>
      <c r="G661" t="str">
        <v>98.81882626965492</v>
      </c>
    </row>
    <row r="662" spans="1:7" ht="15.75" customHeight="1" x14ac:dyDescent="0.2">
      <c r="A662" s="1" t="s">
        <v>812</v>
      </c>
      <c r="B662" s="1" t="s">
        <v>812</v>
      </c>
      <c r="C662" s="1" t="s">
        <v>108</v>
      </c>
      <c r="D662" s="1" t="str">
        <f t="shared" si="2"/>
        <v>ที่ว่าการอำเภอลี้ ลำพูน</v>
      </c>
      <c r="E662" s="1" t="s">
        <v>3629</v>
      </c>
      <c r="F662" s="1" t="str" cm="1">
        <f t="array" ref="F662:G662">_xlfn.TEXTSPLIT(E662, ", ")</f>
        <v>17.80270468435376</v>
      </c>
      <c r="G662" t="str">
        <v>98.95057387596447</v>
      </c>
    </row>
    <row r="663" spans="1:7" ht="15.75" customHeight="1" x14ac:dyDescent="0.2">
      <c r="A663" s="1" t="s">
        <v>813</v>
      </c>
      <c r="B663" s="1" t="s">
        <v>813</v>
      </c>
      <c r="C663" s="1" t="s">
        <v>108</v>
      </c>
      <c r="D663" s="1" t="str">
        <f t="shared" si="2"/>
        <v>ที่ว่าการอำเภอทุ่งหัวช้าง ลำพูน</v>
      </c>
      <c r="E663" s="1" t="s">
        <v>3630</v>
      </c>
      <c r="F663" s="1" t="str" cm="1">
        <f t="array" ref="F663:G663">_xlfn.TEXTSPLIT(E663, ", ")</f>
        <v>18.002917201760937</v>
      </c>
      <c r="G663" t="str">
        <v>99.02770738458756</v>
      </c>
    </row>
    <row r="664" spans="1:7" ht="15.75" customHeight="1" x14ac:dyDescent="0.2">
      <c r="A664" s="1" t="s">
        <v>814</v>
      </c>
      <c r="B664" s="1" t="s">
        <v>814</v>
      </c>
      <c r="C664" s="1" t="s">
        <v>108</v>
      </c>
      <c r="D664" s="1" t="str">
        <f t="shared" si="2"/>
        <v>ที่ว่าการอำเภอป่าซาง ลำพูน</v>
      </c>
      <c r="E664" s="1" t="s">
        <v>3631</v>
      </c>
      <c r="F664" s="1" t="str" cm="1">
        <f t="array" ref="F664:G664">_xlfn.TEXTSPLIT(E664, ", ")</f>
        <v>18.52547175932861</v>
      </c>
      <c r="G664" t="str">
        <v>98.9400480422597</v>
      </c>
    </row>
    <row r="665" spans="1:7" ht="15.75" customHeight="1" x14ac:dyDescent="0.2">
      <c r="A665" s="1" t="s">
        <v>815</v>
      </c>
      <c r="B665" s="1" t="s">
        <v>815</v>
      </c>
      <c r="C665" s="1" t="s">
        <v>108</v>
      </c>
      <c r="D665" s="1" t="str">
        <f t="shared" si="2"/>
        <v>ที่ว่าการอำเภอบ้านธิ ลำพูน</v>
      </c>
      <c r="E665" s="1" t="s">
        <v>3632</v>
      </c>
      <c r="F665" s="1" t="str" cm="1">
        <f t="array" ref="F665:G665">_xlfn.TEXTSPLIT(E665, ", ")</f>
        <v>18.6321466999158</v>
      </c>
      <c r="G665" t="str">
        <v>99.11659888627743</v>
      </c>
    </row>
    <row r="666" spans="1:7" ht="15.75" customHeight="1" x14ac:dyDescent="0.2">
      <c r="A666" s="1" t="s">
        <v>816</v>
      </c>
      <c r="B666" s="1" t="s">
        <v>816</v>
      </c>
      <c r="C666" s="1" t="s">
        <v>108</v>
      </c>
      <c r="D666" s="1" t="str">
        <f t="shared" si="2"/>
        <v>ที่ว่าการอำเภอเวียงหนองล่อง ลำพูน</v>
      </c>
      <c r="E666" s="1" t="s">
        <v>3633</v>
      </c>
      <c r="F666" s="1" t="str" cm="1">
        <f t="array" ref="F666:G666">_xlfn.TEXTSPLIT(E666, ", ")</f>
        <v>18.39323259613366</v>
      </c>
      <c r="G666" t="str">
        <v>98.71857440378243</v>
      </c>
    </row>
    <row r="667" spans="1:7" ht="15.75" customHeight="1" x14ac:dyDescent="0.2">
      <c r="A667" s="1" t="s">
        <v>817</v>
      </c>
      <c r="B667" s="1" t="s">
        <v>817</v>
      </c>
      <c r="C667" s="1" t="s">
        <v>110</v>
      </c>
      <c r="D667" s="1" t="str">
        <f t="shared" si="2"/>
        <v>ที่ว่าการอำเภอนาแห้ว เลย</v>
      </c>
      <c r="E667" s="1" t="s">
        <v>3634</v>
      </c>
      <c r="F667" s="1" t="str" cm="1">
        <f t="array" ref="F667:G667">_xlfn.TEXTSPLIT(E667, ", ")</f>
        <v>17.48551066277508</v>
      </c>
      <c r="G667" t="str">
        <v>101.06847696491454</v>
      </c>
    </row>
    <row r="668" spans="1:7" ht="15.75" customHeight="1" x14ac:dyDescent="0.2">
      <c r="A668" s="1" t="s">
        <v>818</v>
      </c>
      <c r="B668" s="1" t="s">
        <v>818</v>
      </c>
      <c r="C668" s="1" t="s">
        <v>110</v>
      </c>
      <c r="D668" s="1" t="str">
        <f t="shared" si="2"/>
        <v>ที่ว่าการอำเภอภูเรือ เลย</v>
      </c>
      <c r="E668" s="1" t="s">
        <v>3635</v>
      </c>
      <c r="F668" s="1" t="str" cm="1">
        <f t="array" ref="F668:G668">_xlfn.TEXTSPLIT(E668, ", ")</f>
        <v>17.455035712909734</v>
      </c>
      <c r="G668" t="str">
        <v>101.36281318874033</v>
      </c>
    </row>
    <row r="669" spans="1:7" ht="15.75" customHeight="1" x14ac:dyDescent="0.2">
      <c r="A669" s="1" t="s">
        <v>819</v>
      </c>
      <c r="B669" s="1" t="s">
        <v>819</v>
      </c>
      <c r="C669" s="1" t="s">
        <v>110</v>
      </c>
      <c r="D669" s="1" t="str">
        <f t="shared" si="2"/>
        <v>ที่ว่าการอำเภอท่าลี่ เลย</v>
      </c>
      <c r="E669" s="1" t="s">
        <v>3636</v>
      </c>
      <c r="F669" s="1" t="str" cm="1">
        <f t="array" ref="F669:G669">_xlfn.TEXTSPLIT(E669, ", ")</f>
        <v>17.62451390114584</v>
      </c>
      <c r="G669" t="str">
        <v>101.42137480670154</v>
      </c>
    </row>
    <row r="670" spans="1:7" ht="15.75" customHeight="1" x14ac:dyDescent="0.2">
      <c r="A670" s="1" t="s">
        <v>820</v>
      </c>
      <c r="B670" s="1" t="s">
        <v>820</v>
      </c>
      <c r="C670" s="1" t="s">
        <v>110</v>
      </c>
      <c r="D670" s="1" t="str">
        <f t="shared" si="2"/>
        <v>ที่ว่าการอำเภอวังสะพุง เลย</v>
      </c>
      <c r="E670" s="1" t="s">
        <v>3637</v>
      </c>
      <c r="F670" s="1" t="str" cm="1">
        <f t="array" ref="F670:G670">_xlfn.TEXTSPLIT(E670, ", ")</f>
        <v>17.30021826788245</v>
      </c>
      <c r="G670" t="str">
        <v>101.76854567730271</v>
      </c>
    </row>
    <row r="671" spans="1:7" ht="15.75" customHeight="1" x14ac:dyDescent="0.2">
      <c r="A671" s="1" t="s">
        <v>821</v>
      </c>
      <c r="B671" s="1" t="s">
        <v>821</v>
      </c>
      <c r="C671" s="1" t="s">
        <v>110</v>
      </c>
      <c r="D671" s="1" t="str">
        <f t="shared" si="2"/>
        <v>ที่ว่าการอำเภอภูกระดึง เลย</v>
      </c>
      <c r="E671" s="1" t="s">
        <v>3638</v>
      </c>
      <c r="F671" s="1" t="str" cm="1">
        <f t="array" ref="F671:G671">_xlfn.TEXTSPLIT(E671, ", ")</f>
        <v>16.884161099978062</v>
      </c>
      <c r="G671" t="str">
        <v>101.88472698642704</v>
      </c>
    </row>
    <row r="672" spans="1:7" ht="15.75" customHeight="1" x14ac:dyDescent="0.2">
      <c r="A672" s="1" t="s">
        <v>822</v>
      </c>
      <c r="B672" s="1" t="s">
        <v>822</v>
      </c>
      <c r="C672" s="1" t="s">
        <v>110</v>
      </c>
      <c r="D672" s="1" t="str">
        <f t="shared" si="2"/>
        <v>ที่ว่าการอำเภอภูหลวง เลย</v>
      </c>
      <c r="E672" s="1" t="s">
        <v>3639</v>
      </c>
      <c r="F672" s="1" t="str" cm="1">
        <f t="array" ref="F672:G672">_xlfn.TEXTSPLIT(E672, ", ")</f>
        <v>17.139667331881654</v>
      </c>
      <c r="G672" t="str">
        <v>101.66427855773178</v>
      </c>
    </row>
    <row r="673" spans="1:7" ht="15.75" customHeight="1" x14ac:dyDescent="0.2">
      <c r="A673" s="1" t="s">
        <v>823</v>
      </c>
      <c r="B673" s="1" t="s">
        <v>823</v>
      </c>
      <c r="C673" s="1" t="s">
        <v>110</v>
      </c>
      <c r="D673" s="1" t="str">
        <f t="shared" si="2"/>
        <v>ที่ว่าการอำเภอผาขาว เลย</v>
      </c>
      <c r="E673" s="1" t="s">
        <v>3640</v>
      </c>
      <c r="F673" s="1" t="str" cm="1">
        <f t="array" ref="F673:G673">_xlfn.TEXTSPLIT(E673, ", ")</f>
        <v>17.066940118252496</v>
      </c>
      <c r="G673" t="str">
        <v>102.02709712279972</v>
      </c>
    </row>
    <row r="674" spans="1:7" ht="15.75" customHeight="1" x14ac:dyDescent="0.2">
      <c r="A674" s="1" t="s">
        <v>824</v>
      </c>
      <c r="B674" s="1" t="s">
        <v>824</v>
      </c>
      <c r="C674" s="1" t="s">
        <v>110</v>
      </c>
      <c r="D674" s="1" t="str">
        <f t="shared" si="2"/>
        <v>ที่ว่าการอำเภอเอราวัณ เลย</v>
      </c>
      <c r="E674" s="1" t="s">
        <v>3641</v>
      </c>
      <c r="F674" s="1" t="str" cm="1">
        <f t="array" ref="F674:G674">_xlfn.TEXTSPLIT(E674, ", ")</f>
        <v>17.30989462796628</v>
      </c>
      <c r="G674" t="str">
        <v>101.94005960128499</v>
      </c>
    </row>
    <row r="675" spans="1:7" ht="15.75" customHeight="1" x14ac:dyDescent="0.2">
      <c r="A675" s="1" t="s">
        <v>825</v>
      </c>
      <c r="B675" s="1" t="s">
        <v>825</v>
      </c>
      <c r="C675" s="1" t="s">
        <v>110</v>
      </c>
      <c r="D675" s="1" t="str">
        <f t="shared" si="2"/>
        <v>ที่ว่าการอำเภอหนองหิน เลย</v>
      </c>
      <c r="E675" s="1" t="s">
        <v>3642</v>
      </c>
      <c r="F675" s="1" t="str" cm="1">
        <f t="array" ref="F675:G675">_xlfn.TEXTSPLIT(E675, ", ")</f>
        <v>17.12761093669126</v>
      </c>
      <c r="G675" t="str">
        <v>101.85078627199304</v>
      </c>
    </row>
    <row r="676" spans="1:7" ht="15.75" customHeight="1" x14ac:dyDescent="0.2">
      <c r="A676" s="1" t="s">
        <v>826</v>
      </c>
      <c r="B676" s="1" t="s">
        <v>826</v>
      </c>
      <c r="C676" s="1" t="s">
        <v>110</v>
      </c>
      <c r="D676" s="1" t="str">
        <f t="shared" si="2"/>
        <v>ที่ว่าการอำเภอเมืองเลย เลย</v>
      </c>
      <c r="E676" s="1" t="s">
        <v>3643</v>
      </c>
      <c r="F676" s="1" t="str" cm="1">
        <f t="array" ref="F676:G676">_xlfn.TEXTSPLIT(E676, ", ")</f>
        <v>17.487928071263948</v>
      </c>
      <c r="G676" t="str">
        <v>101.71938370695109</v>
      </c>
    </row>
    <row r="677" spans="1:7" ht="15.75" customHeight="1" x14ac:dyDescent="0.2">
      <c r="A677" s="1" t="s">
        <v>827</v>
      </c>
      <c r="B677" s="1" t="s">
        <v>827</v>
      </c>
      <c r="C677" s="1" t="s">
        <v>110</v>
      </c>
      <c r="D677" s="1" t="str">
        <f t="shared" si="2"/>
        <v>ที่ว่าการอำเภอนาด้วง เลย</v>
      </c>
      <c r="E677" s="1" t="s">
        <v>3644</v>
      </c>
      <c r="F677" s="1" t="str" cm="1">
        <f t="array" ref="F677:G677">_xlfn.TEXTSPLIT(E677, ", ")</f>
        <v>17.479199607533584</v>
      </c>
      <c r="G677" t="str">
        <v>101.97061081317239</v>
      </c>
    </row>
    <row r="678" spans="1:7" ht="15.75" customHeight="1" x14ac:dyDescent="0.2">
      <c r="A678" s="1" t="s">
        <v>828</v>
      </c>
      <c r="B678" s="1" t="s">
        <v>828</v>
      </c>
      <c r="C678" s="1" t="s">
        <v>110</v>
      </c>
      <c r="D678" s="1" t="str">
        <f t="shared" si="2"/>
        <v>ที่ว่าการอำเภอเชียงคาน เลย</v>
      </c>
      <c r="E678" s="1" t="s">
        <v>3645</v>
      </c>
      <c r="F678" s="1" t="str" cm="1">
        <f t="array" ref="F678:G678">_xlfn.TEXTSPLIT(E678, ", ")</f>
        <v>17.898204884653897</v>
      </c>
      <c r="G678" t="str">
        <v>101.66625785293112</v>
      </c>
    </row>
    <row r="679" spans="1:7" ht="15.75" customHeight="1" x14ac:dyDescent="0.2">
      <c r="A679" s="1" t="s">
        <v>829</v>
      </c>
      <c r="B679" s="1" t="s">
        <v>829</v>
      </c>
      <c r="C679" s="1" t="s">
        <v>110</v>
      </c>
      <c r="D679" s="1" t="str">
        <f t="shared" si="2"/>
        <v>ที่ว่าการอำเภอปากชม เลย</v>
      </c>
      <c r="E679" s="1" t="s">
        <v>3646</v>
      </c>
      <c r="F679" s="1" t="str" cm="1">
        <f t="array" ref="F679:G679">_xlfn.TEXTSPLIT(E679, ", ")</f>
        <v>18.022663593943022</v>
      </c>
      <c r="G679" t="str">
        <v>101.88747434905665</v>
      </c>
    </row>
    <row r="680" spans="1:7" ht="15.75" customHeight="1" x14ac:dyDescent="0.2">
      <c r="A680" s="1" t="s">
        <v>830</v>
      </c>
      <c r="B680" s="1" t="s">
        <v>830</v>
      </c>
      <c r="C680" s="1" t="s">
        <v>110</v>
      </c>
      <c r="D680" s="1" t="str">
        <f t="shared" si="2"/>
        <v>ที่ว่าการอำเภอด่านซ้าย เลย</v>
      </c>
      <c r="E680" s="1" t="s">
        <v>3647</v>
      </c>
      <c r="F680" s="1" t="str" cm="1">
        <f t="array" ref="F680:G680">_xlfn.TEXTSPLIT(E680, ", ")</f>
        <v>17.280041633104478</v>
      </c>
      <c r="G680" t="str">
        <v>101.14669545175128</v>
      </c>
    </row>
    <row r="681" spans="1:7" ht="15.75" customHeight="1" x14ac:dyDescent="0.2">
      <c r="A681" s="1" t="s">
        <v>831</v>
      </c>
      <c r="B681" s="1" t="s">
        <v>831</v>
      </c>
      <c r="C681" s="1" t="s">
        <v>112</v>
      </c>
      <c r="D681" s="1" t="str">
        <f t="shared" si="2"/>
        <v>ที่ว่าการอำเภอเมืองศรีสะเกษ ศรีสะเกษ</v>
      </c>
      <c r="E681" s="1" t="s">
        <v>3648</v>
      </c>
      <c r="F681" s="1" t="str" cm="1">
        <f t="array" ref="F681:G681">_xlfn.TEXTSPLIT(E681, ", ")</f>
        <v>15.120800307828492</v>
      </c>
      <c r="G681" t="str">
        <v>104.32236042405096</v>
      </c>
    </row>
    <row r="682" spans="1:7" ht="15.75" customHeight="1" x14ac:dyDescent="0.2">
      <c r="A682" s="1" t="s">
        <v>832</v>
      </c>
      <c r="B682" s="1" t="s">
        <v>832</v>
      </c>
      <c r="C682" s="1" t="s">
        <v>112</v>
      </c>
      <c r="D682" s="1" t="str">
        <f t="shared" si="2"/>
        <v>ที่ว่าการอำเภอน้ำเกลี้ยง ศรีสะเกษ</v>
      </c>
      <c r="E682" s="1" t="s">
        <v>3649</v>
      </c>
      <c r="F682" s="1" t="str" cm="1">
        <f t="array" ref="F682:G682">_xlfn.TEXTSPLIT(E682, ", ")</f>
        <v>14.927185825366168</v>
      </c>
      <c r="G682" t="str">
        <v>104.51312675498522</v>
      </c>
    </row>
    <row r="683" spans="1:7" ht="15.75" customHeight="1" x14ac:dyDescent="0.2">
      <c r="A683" s="1" t="s">
        <v>833</v>
      </c>
      <c r="B683" s="1" t="s">
        <v>833</v>
      </c>
      <c r="C683" s="1" t="s">
        <v>112</v>
      </c>
      <c r="D683" s="1" t="str">
        <f t="shared" si="2"/>
        <v>ที่ว่าการอำเภอวังหิน ศรีสะเกษ</v>
      </c>
      <c r="E683" s="1" t="s">
        <v>3650</v>
      </c>
      <c r="F683" s="1" t="str" cm="1">
        <f t="array" ref="F683:G683">_xlfn.TEXTSPLIT(E683, ", ")</f>
        <v>14.947890622911011</v>
      </c>
      <c r="G683" t="str">
        <v>104.23076552640171</v>
      </c>
    </row>
    <row r="684" spans="1:7" ht="15.75" customHeight="1" x14ac:dyDescent="0.2">
      <c r="A684" s="1" t="s">
        <v>834</v>
      </c>
      <c r="B684" s="1" t="s">
        <v>834</v>
      </c>
      <c r="C684" s="1" t="s">
        <v>112</v>
      </c>
      <c r="D684" s="1" t="str">
        <f t="shared" si="2"/>
        <v>ที่ว่าการอำเภอภูสิงห์ ศรีสะเกษ</v>
      </c>
      <c r="E684" s="1" t="s">
        <v>3651</v>
      </c>
      <c r="F684" s="1" t="str" cm="1">
        <f t="array" ref="F684:G684">_xlfn.TEXTSPLIT(E684, ", ")</f>
        <v>14.54652479104118</v>
      </c>
      <c r="G684" t="str">
        <v>104.13157701756768</v>
      </c>
    </row>
    <row r="685" spans="1:7" ht="15.75" customHeight="1" x14ac:dyDescent="0.2">
      <c r="A685" s="1" t="s">
        <v>835</v>
      </c>
      <c r="B685" s="1" t="s">
        <v>835</v>
      </c>
      <c r="C685" s="1" t="s">
        <v>112</v>
      </c>
      <c r="D685" s="1" t="str">
        <f t="shared" si="2"/>
        <v>ที่ว่าการอำเภอเมืองจันทร์ ศรีสะเกษ</v>
      </c>
      <c r="E685" s="1" t="s">
        <v>3652</v>
      </c>
      <c r="F685" s="1" t="str" cm="1">
        <f t="array" ref="F685:G685">_xlfn.TEXTSPLIT(E685, ", ")</f>
        <v>15.19133083017589</v>
      </c>
      <c r="G685" t="str">
        <v>104.05251531792372</v>
      </c>
    </row>
    <row r="686" spans="1:7" ht="15.75" customHeight="1" x14ac:dyDescent="0.2">
      <c r="A686" s="1" t="s">
        <v>836</v>
      </c>
      <c r="B686" s="1" t="s">
        <v>836</v>
      </c>
      <c r="C686" s="1" t="s">
        <v>112</v>
      </c>
      <c r="D686" s="1" t="str">
        <f t="shared" si="2"/>
        <v>ที่ว่าการอำเภอเบญจลักษ์ ศรีสะเกษ</v>
      </c>
      <c r="E686" s="1" t="s">
        <v>3653</v>
      </c>
      <c r="F686" s="1" t="str" cm="1">
        <f t="array" ref="F686:G686">_xlfn.TEXTSPLIT(E686, ", ")</f>
        <v>14.795725580706193</v>
      </c>
      <c r="G686" t="str">
        <v>104.67013411485422</v>
      </c>
    </row>
    <row r="687" spans="1:7" ht="15.75" customHeight="1" x14ac:dyDescent="0.2">
      <c r="A687" s="1" t="s">
        <v>837</v>
      </c>
      <c r="B687" s="1" t="s">
        <v>837</v>
      </c>
      <c r="C687" s="1" t="s">
        <v>112</v>
      </c>
      <c r="D687" s="1" t="str">
        <f t="shared" si="2"/>
        <v>ที่ว่าการอำเภอพยุห์ ศรีสะเกษ</v>
      </c>
      <c r="E687" s="1" t="s">
        <v>3654</v>
      </c>
      <c r="F687" s="1" t="str" cm="1">
        <f t="array" ref="F687:G687">_xlfn.TEXTSPLIT(E687, ", ")</f>
        <v>14.903908044222238</v>
      </c>
      <c r="G687" t="str">
        <v>104.3919993774263</v>
      </c>
    </row>
    <row r="688" spans="1:7" ht="15.75" customHeight="1" x14ac:dyDescent="0.2">
      <c r="A688" s="1" t="s">
        <v>838</v>
      </c>
      <c r="B688" s="1" t="s">
        <v>838</v>
      </c>
      <c r="C688" s="1" t="s">
        <v>112</v>
      </c>
      <c r="D688" s="1" t="str">
        <f t="shared" si="2"/>
        <v>ที่ว่าการอำเภอโพธิ์ศรีสุวรรณ ศรีสะเกษ</v>
      </c>
      <c r="E688" s="1" t="s">
        <v>3655</v>
      </c>
      <c r="F688" s="1" t="str" cm="1">
        <f t="array" ref="F688:G688">_xlfn.TEXTSPLIT(E688, ", ")</f>
        <v>15.23114614770203</v>
      </c>
      <c r="G688" t="str">
        <v>104.07630039244394</v>
      </c>
    </row>
    <row r="689" spans="1:7" ht="15.75" customHeight="1" x14ac:dyDescent="0.2">
      <c r="A689" s="1" t="s">
        <v>839</v>
      </c>
      <c r="B689" s="1" t="s">
        <v>839</v>
      </c>
      <c r="C689" s="1" t="s">
        <v>112</v>
      </c>
      <c r="D689" s="1" t="str">
        <f t="shared" si="2"/>
        <v>ที่ว่าการอำเภอศิลาลาด ศรีสะเกษ</v>
      </c>
      <c r="E689" s="1" t="s">
        <v>3656</v>
      </c>
      <c r="F689" s="1" t="str" cm="1">
        <f t="array" ref="F689:G689">_xlfn.TEXTSPLIT(E689, ", ")</f>
        <v>15.47291546382836</v>
      </c>
      <c r="G689" t="str">
        <v>104.0714848637793</v>
      </c>
    </row>
    <row r="690" spans="1:7" ht="15.75" customHeight="1" x14ac:dyDescent="0.2">
      <c r="A690" s="1" t="s">
        <v>840</v>
      </c>
      <c r="B690" s="1" t="s">
        <v>840</v>
      </c>
      <c r="C690" s="1" t="s">
        <v>112</v>
      </c>
      <c r="D690" s="1" t="str">
        <f t="shared" si="2"/>
        <v>ที่ว่าการอำเภอยางชุมน้อย ศรีสะเกษ</v>
      </c>
      <c r="E690" s="1" t="s">
        <v>3657</v>
      </c>
      <c r="F690" s="1" t="str" cm="1">
        <f t="array" ref="F690:G690">_xlfn.TEXTSPLIT(E690, ", ")</f>
        <v>15.261755255137796</v>
      </c>
      <c r="G690" t="str">
        <v>104.40101128249785</v>
      </c>
    </row>
    <row r="691" spans="1:7" ht="15.75" customHeight="1" x14ac:dyDescent="0.2">
      <c r="A691" s="1" t="s">
        <v>841</v>
      </c>
      <c r="B691" s="1" t="s">
        <v>841</v>
      </c>
      <c r="C691" s="1" t="s">
        <v>112</v>
      </c>
      <c r="D691" s="1" t="str">
        <f t="shared" si="2"/>
        <v>ที่ว่าการอำเภอกันทรารมย์ ศรีสะเกษ</v>
      </c>
      <c r="E691" s="1" t="s">
        <v>3658</v>
      </c>
      <c r="F691" s="1" t="str" cm="1">
        <f t="array" ref="F691:G691">_xlfn.TEXTSPLIT(E691, ", ")</f>
        <v>15.106203222821838</v>
      </c>
      <c r="G691" t="str">
        <v>104.57029452444495</v>
      </c>
    </row>
    <row r="692" spans="1:7" ht="15.75" customHeight="1" x14ac:dyDescent="0.2">
      <c r="A692" s="1" t="s">
        <v>842</v>
      </c>
      <c r="B692" s="1" t="s">
        <v>842</v>
      </c>
      <c r="C692" s="1" t="s">
        <v>112</v>
      </c>
      <c r="D692" s="1" t="str">
        <f t="shared" si="2"/>
        <v>ที่ว่าการอำเภอกันทรลักษ์ ศรีสะเกษ</v>
      </c>
      <c r="E692" s="1" t="s">
        <v>3659</v>
      </c>
      <c r="F692" s="1" t="str" cm="1">
        <f t="array" ref="F692:G692">_xlfn.TEXTSPLIT(E692, ", ")</f>
        <v>14.641337232381757</v>
      </c>
      <c r="G692" t="str">
        <v>104.6511443278843</v>
      </c>
    </row>
    <row r="693" spans="1:7" ht="15.75" customHeight="1" x14ac:dyDescent="0.2">
      <c r="A693" s="1" t="s">
        <v>843</v>
      </c>
      <c r="B693" s="1" t="s">
        <v>843</v>
      </c>
      <c r="C693" s="1" t="s">
        <v>112</v>
      </c>
      <c r="D693" s="1" t="str">
        <f t="shared" si="2"/>
        <v>ที่ว่าการอำเภอขุขันธ์ ศรีสะเกษ</v>
      </c>
      <c r="E693" s="1" t="s">
        <v>3660</v>
      </c>
      <c r="F693" s="1" t="str" cm="1">
        <f t="array" ref="F693:G693">_xlfn.TEXTSPLIT(E693, ", ")</f>
        <v>14.71366435883856</v>
      </c>
      <c r="G693" t="str">
        <v>104.19839802583014</v>
      </c>
    </row>
    <row r="694" spans="1:7" ht="15.75" customHeight="1" x14ac:dyDescent="0.2">
      <c r="A694" s="1" t="s">
        <v>844</v>
      </c>
      <c r="B694" s="1" t="s">
        <v>844</v>
      </c>
      <c r="C694" s="1" t="s">
        <v>112</v>
      </c>
      <c r="D694" s="1" t="str">
        <f t="shared" si="2"/>
        <v>ที่ว่าการอำเภอไพรบึง ศรีสะเกษ</v>
      </c>
      <c r="E694" s="1" t="s">
        <v>3661</v>
      </c>
      <c r="F694" s="1" t="str" cm="1">
        <f t="array" ref="F694:G694">_xlfn.TEXTSPLIT(E694, ", ")</f>
        <v>14.748230378131067</v>
      </c>
      <c r="G694" t="str">
        <v>104.36256692389661</v>
      </c>
    </row>
    <row r="695" spans="1:7" ht="15.75" customHeight="1" x14ac:dyDescent="0.2">
      <c r="A695" s="1" t="s">
        <v>845</v>
      </c>
      <c r="B695" s="1" t="s">
        <v>845</v>
      </c>
      <c r="C695" s="1" t="s">
        <v>112</v>
      </c>
      <c r="D695" s="1" t="str">
        <f t="shared" si="2"/>
        <v>ที่ว่าการอำเภอปรางค์กู่ ศรีสะเกษ</v>
      </c>
      <c r="E695" s="1" t="s">
        <v>3662</v>
      </c>
      <c r="F695" s="1" t="str" cm="1">
        <f t="array" ref="F695:G695">_xlfn.TEXTSPLIT(E695, ", ")</f>
        <v>14.8574415057693</v>
      </c>
      <c r="G695" t="str">
        <v>104.03928428390233</v>
      </c>
    </row>
    <row r="696" spans="1:7" ht="15.75" customHeight="1" x14ac:dyDescent="0.2">
      <c r="A696" s="1" t="s">
        <v>846</v>
      </c>
      <c r="B696" s="1" t="s">
        <v>846</v>
      </c>
      <c r="C696" s="1" t="s">
        <v>112</v>
      </c>
      <c r="D696" s="1" t="str">
        <f t="shared" si="2"/>
        <v>ที่ว่าการอำเภอขุนหาญ ศรีสะเกษ</v>
      </c>
      <c r="E696" s="1" t="s">
        <v>3663</v>
      </c>
      <c r="F696" s="1" t="str" cm="1">
        <f t="array" ref="F696:G696">_xlfn.TEXTSPLIT(E696, ", ")</f>
        <v>14.617169293835783</v>
      </c>
      <c r="G696" t="str">
        <v>104.4246243948978</v>
      </c>
    </row>
    <row r="697" spans="1:7" ht="15.75" customHeight="1" x14ac:dyDescent="0.2">
      <c r="A697" s="1" t="s">
        <v>847</v>
      </c>
      <c r="B697" s="1" t="s">
        <v>847</v>
      </c>
      <c r="C697" s="1" t="s">
        <v>112</v>
      </c>
      <c r="D697" s="1" t="str">
        <f t="shared" si="2"/>
        <v>ที่ว่าการอำเภอราษีไศล ศรีสะเกษ</v>
      </c>
      <c r="E697" s="1" t="s">
        <v>3664</v>
      </c>
      <c r="F697" s="1" t="str" cm="1">
        <f t="array" ref="F697:G697">_xlfn.TEXTSPLIT(E697, ", ")</f>
        <v>15.340377725420343</v>
      </c>
      <c r="G697" t="str">
        <v>104.15383067212537</v>
      </c>
    </row>
    <row r="698" spans="1:7" ht="15.75" customHeight="1" x14ac:dyDescent="0.2">
      <c r="A698" s="1" t="s">
        <v>848</v>
      </c>
      <c r="B698" s="1" t="s">
        <v>848</v>
      </c>
      <c r="C698" s="1" t="s">
        <v>112</v>
      </c>
      <c r="D698" s="1" t="str">
        <f t="shared" si="2"/>
        <v>ที่ว่าการอำเภออุทุมพรพิสัย ศรีสะเกษ</v>
      </c>
      <c r="E698" s="1" t="s">
        <v>3665</v>
      </c>
      <c r="F698" s="1" t="str" cm="1">
        <f t="array" ref="F698:G698">_xlfn.TEXTSPLIT(E698, ", ")</f>
        <v>15.111069739267549</v>
      </c>
      <c r="G698" t="str">
        <v>104.1399060512133</v>
      </c>
    </row>
    <row r="699" spans="1:7" ht="15.75" customHeight="1" x14ac:dyDescent="0.2">
      <c r="A699" s="1" t="s">
        <v>849</v>
      </c>
      <c r="B699" s="1" t="s">
        <v>849</v>
      </c>
      <c r="C699" s="1" t="s">
        <v>112</v>
      </c>
      <c r="D699" s="1" t="str">
        <f t="shared" si="2"/>
        <v>ที่ว่าการอำเภอบึงบูรพ์ ศรีสะเกษ</v>
      </c>
      <c r="E699" s="1" t="s">
        <v>3666</v>
      </c>
      <c r="F699" s="1" t="str" cm="1">
        <f t="array" ref="F699:G699">_xlfn.TEXTSPLIT(E699, ", ")</f>
        <v>15.330261900135715</v>
      </c>
      <c r="G699" t="str">
        <v>104.04483997566697</v>
      </c>
    </row>
    <row r="700" spans="1:7" ht="15.75" customHeight="1" x14ac:dyDescent="0.2">
      <c r="A700" s="1" t="s">
        <v>850</v>
      </c>
      <c r="B700" s="1" t="s">
        <v>850</v>
      </c>
      <c r="C700" s="1" t="s">
        <v>112</v>
      </c>
      <c r="D700" s="1" t="str">
        <f t="shared" si="2"/>
        <v>ที่ว่าการอำเภอห้วยทับทัน ศรีสะเกษ</v>
      </c>
      <c r="E700" s="1" t="s">
        <v>3667</v>
      </c>
      <c r="F700" s="1" t="str" cm="1">
        <f t="array" ref="F700:G700">_xlfn.TEXTSPLIT(E700, ", ")</f>
        <v>15.051003564763489</v>
      </c>
      <c r="G700" t="str">
        <v>104.02328172633557</v>
      </c>
    </row>
    <row r="701" spans="1:7" ht="15.75" customHeight="1" x14ac:dyDescent="0.2">
      <c r="A701" s="1" t="s">
        <v>851</v>
      </c>
      <c r="B701" s="1" t="s">
        <v>851</v>
      </c>
      <c r="C701" s="1" t="s">
        <v>112</v>
      </c>
      <c r="D701" s="1" t="str">
        <f t="shared" si="2"/>
        <v>ที่ว่าการอำเภอโนนคูณ ศรีสะเกษ</v>
      </c>
      <c r="E701" s="1" t="s">
        <v>3668</v>
      </c>
      <c r="F701" s="1" t="str" cm="1">
        <f t="array" ref="F701:G701">_xlfn.TEXTSPLIT(E701, ", ")</f>
        <v>14.928084999983561</v>
      </c>
      <c r="G701" t="str">
        <v>104.68906590672842</v>
      </c>
    </row>
    <row r="702" spans="1:7" ht="15.75" customHeight="1" x14ac:dyDescent="0.2">
      <c r="A702" s="1" t="s">
        <v>852</v>
      </c>
      <c r="B702" s="1" t="s">
        <v>852</v>
      </c>
      <c r="C702" s="1" t="s">
        <v>112</v>
      </c>
      <c r="D702" s="1" t="str">
        <f t="shared" si="2"/>
        <v>ที่ว่าการอำเภอศรีรัตนะ ศรีสะเกษ</v>
      </c>
      <c r="E702" s="1" t="s">
        <v>3669</v>
      </c>
      <c r="F702" s="1" t="str" cm="1">
        <f t="array" ref="F702:G702">_xlfn.TEXTSPLIT(E702, ", ")</f>
        <v>14.793245842997345</v>
      </c>
      <c r="G702" t="str">
        <v>104.4697070009384</v>
      </c>
    </row>
    <row r="703" spans="1:7" ht="15.75" customHeight="1" x14ac:dyDescent="0.2">
      <c r="A703" s="1" t="s">
        <v>853</v>
      </c>
      <c r="B703" s="1" t="s">
        <v>853</v>
      </c>
      <c r="C703" s="1" t="s">
        <v>114</v>
      </c>
      <c r="D703" s="1" t="str">
        <f t="shared" si="2"/>
        <v>ที่ว่าการอำเภอเมืองสกลนคร สกลนคร</v>
      </c>
      <c r="E703" s="1" t="s">
        <v>3670</v>
      </c>
      <c r="F703" s="1" t="str" cm="1">
        <f t="array" ref="F703:G703">_xlfn.TEXTSPLIT(E703, ", ")</f>
        <v>17.15574769935692</v>
      </c>
      <c r="G703" t="str">
        <v>104.13394938319665</v>
      </c>
    </row>
    <row r="704" spans="1:7" ht="15.75" customHeight="1" x14ac:dyDescent="0.2">
      <c r="A704" s="1" t="s">
        <v>854</v>
      </c>
      <c r="B704" s="1" t="s">
        <v>854</v>
      </c>
      <c r="C704" s="1" t="s">
        <v>114</v>
      </c>
      <c r="D704" s="1" t="str">
        <f t="shared" si="2"/>
        <v>ที่ว่าการอำเภอกุสุมาลย์ สกลนคร</v>
      </c>
      <c r="E704" s="1" t="s">
        <v>3671</v>
      </c>
      <c r="F704" s="1" t="str" cm="1">
        <f t="array" ref="F704:G704">_xlfn.TEXTSPLIT(E704, ", ")</f>
        <v>17.330842194301116</v>
      </c>
      <c r="G704" t="str">
        <v>104.3336341305526</v>
      </c>
    </row>
    <row r="705" spans="1:7" ht="15.75" customHeight="1" x14ac:dyDescent="0.2">
      <c r="A705" s="1" t="s">
        <v>855</v>
      </c>
      <c r="B705" s="1" t="s">
        <v>855</v>
      </c>
      <c r="C705" s="1" t="s">
        <v>114</v>
      </c>
      <c r="D705" s="1" t="str">
        <f t="shared" si="2"/>
        <v>ที่ว่าการอำเภอกุดบาก สกลนคร</v>
      </c>
      <c r="E705" s="1" t="s">
        <v>3672</v>
      </c>
      <c r="F705" s="1" t="str" cm="1">
        <f t="array" ref="F705:G705">_xlfn.TEXTSPLIT(E705, ", ")</f>
        <v>17.087944290347654</v>
      </c>
      <c r="G705" t="str">
        <v>103.82288972399972</v>
      </c>
    </row>
    <row r="706" spans="1:7" ht="15.75" customHeight="1" x14ac:dyDescent="0.2">
      <c r="A706" s="1" t="s">
        <v>856</v>
      </c>
      <c r="B706" s="1" t="s">
        <v>856</v>
      </c>
      <c r="C706" s="1" t="s">
        <v>114</v>
      </c>
      <c r="D706" s="1" t="str">
        <f t="shared" si="2"/>
        <v>ที่ว่าการอำเภอพรรณานิคม สกลนคร</v>
      </c>
      <c r="E706" s="1" t="s">
        <v>3673</v>
      </c>
      <c r="F706" s="1" t="str" cm="1">
        <f t="array" ref="F706:G706">_xlfn.TEXTSPLIT(E706, ", ")</f>
        <v>17.35165318405609</v>
      </c>
      <c r="G706" t="str">
        <v>103.84689823269896</v>
      </c>
    </row>
    <row r="707" spans="1:7" ht="15.75" customHeight="1" x14ac:dyDescent="0.2">
      <c r="A707" s="1" t="s">
        <v>857</v>
      </c>
      <c r="B707" s="1" t="s">
        <v>857</v>
      </c>
      <c r="C707" s="1" t="s">
        <v>114</v>
      </c>
      <c r="D707" s="1" t="str">
        <f t="shared" si="2"/>
        <v>ที่ว่าการอำเภอพังโคน สกลนคร</v>
      </c>
      <c r="E707" s="1" t="s">
        <v>3674</v>
      </c>
      <c r="F707" s="1" t="str" cm="1">
        <f t="array" ref="F707:G707">_xlfn.TEXTSPLIT(E707, ", ")</f>
        <v>17.392397799158584</v>
      </c>
      <c r="G707" t="str">
        <v>103.70943020367775</v>
      </c>
    </row>
    <row r="708" spans="1:7" ht="15.75" customHeight="1" x14ac:dyDescent="0.2">
      <c r="A708" s="1" t="s">
        <v>858</v>
      </c>
      <c r="B708" s="1" t="s">
        <v>858</v>
      </c>
      <c r="C708" s="1" t="s">
        <v>114</v>
      </c>
      <c r="D708" s="1" t="str">
        <f t="shared" si="2"/>
        <v>ที่ว่าการอำเภอวาริชภูมิ สกลนคร</v>
      </c>
      <c r="E708" s="1" t="s">
        <v>3675</v>
      </c>
      <c r="F708" s="1" t="str" cm="1">
        <f t="array" ref="F708:G708">_xlfn.TEXTSPLIT(E708, ", ")</f>
        <v>17.29305164724939</v>
      </c>
      <c r="G708" t="str">
        <v>103.63636230030356</v>
      </c>
    </row>
    <row r="709" spans="1:7" ht="15.75" customHeight="1" x14ac:dyDescent="0.2">
      <c r="A709" s="1" t="s">
        <v>859</v>
      </c>
      <c r="B709" s="1" t="s">
        <v>859</v>
      </c>
      <c r="C709" s="1" t="s">
        <v>114</v>
      </c>
      <c r="D709" s="1" t="str">
        <f t="shared" si="2"/>
        <v>ที่ว่าการอำเภอนิคมน้ำอูน สกลนคร</v>
      </c>
      <c r="E709" s="1" t="s">
        <v>3676</v>
      </c>
      <c r="F709" s="1" t="str" cm="1">
        <f t="array" ref="F709:G709">_xlfn.TEXTSPLIT(E709, ", ")</f>
        <v>17.18281207504309</v>
      </c>
      <c r="G709" t="str">
        <v>103.71785452021764</v>
      </c>
    </row>
    <row r="710" spans="1:7" ht="15.75" customHeight="1" x14ac:dyDescent="0.2">
      <c r="A710" s="1" t="s">
        <v>860</v>
      </c>
      <c r="B710" s="1" t="s">
        <v>860</v>
      </c>
      <c r="C710" s="1" t="s">
        <v>114</v>
      </c>
      <c r="D710" s="1" t="str">
        <f t="shared" si="2"/>
        <v>ที่ว่าการอำเภอวานรนิวาส สกลนคร</v>
      </c>
      <c r="E710" s="1" t="s">
        <v>3677</v>
      </c>
      <c r="F710" s="1" t="str" cm="1">
        <f t="array" ref="F710:G710">_xlfn.TEXTSPLIT(E710, ", ")</f>
        <v>17.632083612733148</v>
      </c>
      <c r="G710" t="str">
        <v>103.75181258255361</v>
      </c>
    </row>
    <row r="711" spans="1:7" ht="15.75" customHeight="1" x14ac:dyDescent="0.2">
      <c r="A711" s="1" t="s">
        <v>861</v>
      </c>
      <c r="B711" s="1" t="s">
        <v>861</v>
      </c>
      <c r="C711" s="1" t="s">
        <v>114</v>
      </c>
      <c r="D711" s="1" t="str">
        <f t="shared" si="2"/>
        <v>ที่ว่าการอำเภอคำตากล้า สกลนคร</v>
      </c>
      <c r="E711" s="1" t="s">
        <v>3678</v>
      </c>
      <c r="F711" s="1" t="str" cm="1">
        <f t="array" ref="F711:G711">_xlfn.TEXTSPLIT(E711, ", ")</f>
        <v>17.8493003442244</v>
      </c>
      <c r="G711" t="str">
        <v>103.75473672963372</v>
      </c>
    </row>
    <row r="712" spans="1:7" ht="15.75" customHeight="1" x14ac:dyDescent="0.2">
      <c r="A712" s="1" t="s">
        <v>862</v>
      </c>
      <c r="B712" s="1" t="s">
        <v>862</v>
      </c>
      <c r="C712" s="1" t="s">
        <v>114</v>
      </c>
      <c r="D712" s="1" t="str">
        <f t="shared" si="2"/>
        <v>ที่ว่าการอำเภอบ้านม่วง สกลนคร</v>
      </c>
      <c r="E712" s="1" t="s">
        <v>3679</v>
      </c>
      <c r="F712" s="1" t="str" cm="1">
        <f t="array" ref="F712:G712">_xlfn.TEXTSPLIT(E712, ", ")</f>
        <v>17.850984090388636</v>
      </c>
      <c r="G712" t="str">
        <v>103.57004738821935</v>
      </c>
    </row>
    <row r="713" spans="1:7" ht="15.75" customHeight="1" x14ac:dyDescent="0.2">
      <c r="A713" s="1" t="s">
        <v>863</v>
      </c>
      <c r="B713" s="1" t="s">
        <v>863</v>
      </c>
      <c r="C713" s="1" t="s">
        <v>114</v>
      </c>
      <c r="D713" s="1" t="str">
        <f t="shared" si="2"/>
        <v>ที่ว่าการอำเภออากาศอำนวย สกลนคร</v>
      </c>
      <c r="E713" s="1" t="s">
        <v>3680</v>
      </c>
      <c r="F713" s="1" t="str" cm="1">
        <f t="array" ref="F713:G713">_xlfn.TEXTSPLIT(E713, ", ")</f>
        <v>17.596338495660564</v>
      </c>
      <c r="G713" t="str">
        <v>103.97368235432006</v>
      </c>
    </row>
    <row r="714" spans="1:7" ht="15.75" customHeight="1" x14ac:dyDescent="0.2">
      <c r="A714" s="1" t="s">
        <v>864</v>
      </c>
      <c r="B714" s="1" t="s">
        <v>864</v>
      </c>
      <c r="C714" s="1" t="s">
        <v>114</v>
      </c>
      <c r="D714" s="1" t="str">
        <f t="shared" si="2"/>
        <v>ที่ว่าการอำเภอสว่างแดนดิน สกลนคร</v>
      </c>
      <c r="E714" s="1" t="s">
        <v>3681</v>
      </c>
      <c r="F714" s="1" t="str" cm="1">
        <f t="array" ref="F714:G714">_xlfn.TEXTSPLIT(E714, ", ")</f>
        <v>17.475415709753072</v>
      </c>
      <c r="G714" t="str">
        <v>103.45759280689411</v>
      </c>
    </row>
    <row r="715" spans="1:7" ht="15.75" customHeight="1" x14ac:dyDescent="0.2">
      <c r="A715" s="1" t="s">
        <v>865</v>
      </c>
      <c r="B715" s="1" t="s">
        <v>865</v>
      </c>
      <c r="C715" s="1" t="s">
        <v>114</v>
      </c>
      <c r="D715" s="1" t="str">
        <f t="shared" si="2"/>
        <v>ที่ว่าการอำเภอส่องดาว สกลนคร</v>
      </c>
      <c r="E715" s="1" t="s">
        <v>3682</v>
      </c>
      <c r="F715" s="1" t="str" cm="1">
        <f t="array" ref="F715:G715">_xlfn.TEXTSPLIT(E715, ", ")</f>
        <v>17.336379180205213</v>
      </c>
      <c r="G715" t="str">
        <v>103.47575550929291</v>
      </c>
    </row>
    <row r="716" spans="1:7" ht="15.75" customHeight="1" x14ac:dyDescent="0.2">
      <c r="A716" s="1" t="s">
        <v>866</v>
      </c>
      <c r="B716" s="1" t="s">
        <v>866</v>
      </c>
      <c r="C716" s="1" t="s">
        <v>114</v>
      </c>
      <c r="D716" s="1" t="str">
        <f t="shared" si="2"/>
        <v>ที่ว่าการอำเภอเต่างอย สกลนคร</v>
      </c>
      <c r="E716" s="1" t="s">
        <v>3683</v>
      </c>
      <c r="F716" s="1" t="str" cm="1">
        <f t="array" ref="F716:G716">_xlfn.TEXTSPLIT(E716, ", ")</f>
        <v>16.996961021587843</v>
      </c>
      <c r="G716" t="str">
        <v>104.16772481831097</v>
      </c>
    </row>
    <row r="717" spans="1:7" ht="15.75" customHeight="1" x14ac:dyDescent="0.2">
      <c r="A717" s="1" t="s">
        <v>867</v>
      </c>
      <c r="B717" s="1" t="s">
        <v>867</v>
      </c>
      <c r="C717" s="1" t="s">
        <v>114</v>
      </c>
      <c r="D717" s="1" t="str">
        <f t="shared" si="2"/>
        <v>ที่ว่าการอำเภอโคกศรีสุพรรณ สกลนคร</v>
      </c>
      <c r="E717" s="1" t="s">
        <v>3684</v>
      </c>
      <c r="F717" s="1" t="str" cm="1">
        <f t="array" ref="F717:G717">_xlfn.TEXTSPLIT(E717, ", ")</f>
        <v>17.04370784409524</v>
      </c>
      <c r="G717" t="str">
        <v>104.27302457788018</v>
      </c>
    </row>
    <row r="718" spans="1:7" ht="15.75" customHeight="1" x14ac:dyDescent="0.2">
      <c r="A718" s="1" t="s">
        <v>868</v>
      </c>
      <c r="B718" s="1" t="s">
        <v>868</v>
      </c>
      <c r="C718" s="1" t="s">
        <v>114</v>
      </c>
      <c r="D718" s="1" t="str">
        <f t="shared" si="2"/>
        <v>ที่ว่าการอำเภอเจริญศิลป์ สกลนคร</v>
      </c>
      <c r="E718" s="1" t="s">
        <v>3685</v>
      </c>
      <c r="F718" s="1" t="str" cm="1">
        <f t="array" ref="F718:G718">_xlfn.TEXTSPLIT(E718, ", ")</f>
        <v>17.596561559724865</v>
      </c>
      <c r="G718" t="str">
        <v>103.56540721367561</v>
      </c>
    </row>
    <row r="719" spans="1:7" ht="15.75" customHeight="1" x14ac:dyDescent="0.2">
      <c r="A719" s="1" t="s">
        <v>869</v>
      </c>
      <c r="B719" s="1" t="s">
        <v>869</v>
      </c>
      <c r="C719" s="1" t="s">
        <v>114</v>
      </c>
      <c r="D719" s="1" t="str">
        <f t="shared" si="2"/>
        <v>ที่ว่าการอำเภอโพนนาแก้ว สกลนคร</v>
      </c>
      <c r="E719" s="1" t="s">
        <v>3686</v>
      </c>
      <c r="F719" s="1" t="str" cm="1">
        <f t="array" ref="F719:G719">_xlfn.TEXTSPLIT(E719, ", ")</f>
        <v>17.221259718005324</v>
      </c>
      <c r="G719" t="str">
        <v>104.28982178182405</v>
      </c>
    </row>
    <row r="720" spans="1:7" ht="15.75" customHeight="1" x14ac:dyDescent="0.2">
      <c r="A720" s="1" t="s">
        <v>870</v>
      </c>
      <c r="B720" s="1" t="s">
        <v>870</v>
      </c>
      <c r="C720" s="1" t="s">
        <v>114</v>
      </c>
      <c r="D720" s="1" t="str">
        <f t="shared" si="2"/>
        <v>ที่ว่าการอำเภอภูพาน สกลนคร</v>
      </c>
      <c r="E720" s="1" t="s">
        <v>3687</v>
      </c>
      <c r="F720" s="1" t="str" cm="1">
        <f t="array" ref="F720:G720">_xlfn.TEXTSPLIT(E720, ", ")</f>
        <v>16.999897697788988</v>
      </c>
      <c r="G720" t="str">
        <v>103.96547367196847</v>
      </c>
    </row>
    <row r="721" spans="1:7" ht="15.75" customHeight="1" x14ac:dyDescent="0.2">
      <c r="A721" s="1" t="s">
        <v>871</v>
      </c>
      <c r="B721" s="1" t="s">
        <v>871</v>
      </c>
      <c r="C721" s="1" t="s">
        <v>116</v>
      </c>
      <c r="D721" s="1" t="str">
        <f t="shared" si="2"/>
        <v>ที่ว่าการอำเภอเมืองสงขลา สงขลา</v>
      </c>
      <c r="E721" s="1" t="s">
        <v>3688</v>
      </c>
      <c r="F721" s="1" t="str" cm="1">
        <f t="array" ref="F721:G721">_xlfn.TEXTSPLIT(E721, ", ")</f>
        <v>7.207599177546825</v>
      </c>
      <c r="G721" t="str">
        <v>100.59656947497837</v>
      </c>
    </row>
    <row r="722" spans="1:7" ht="15.75" customHeight="1" x14ac:dyDescent="0.2">
      <c r="A722" s="1" t="s">
        <v>872</v>
      </c>
      <c r="B722" s="1" t="s">
        <v>872</v>
      </c>
      <c r="C722" s="1" t="s">
        <v>116</v>
      </c>
      <c r="D722" s="1" t="str">
        <f t="shared" si="2"/>
        <v>ที่ว่าการอำเภอสทิงพระ สงขลา</v>
      </c>
      <c r="E722" s="1" t="s">
        <v>3689</v>
      </c>
      <c r="F722" s="1" t="str" cm="1">
        <f t="array" ref="F722:G722">_xlfn.TEXTSPLIT(E722, ", ")</f>
        <v>7.472734318846526</v>
      </c>
      <c r="G722" t="str">
        <v>100.43895751618747</v>
      </c>
    </row>
    <row r="723" spans="1:7" ht="15.75" customHeight="1" x14ac:dyDescent="0.2">
      <c r="A723" s="1" t="s">
        <v>873</v>
      </c>
      <c r="B723" s="1" t="s">
        <v>873</v>
      </c>
      <c r="C723" s="1" t="s">
        <v>116</v>
      </c>
      <c r="D723" s="1" t="str">
        <f t="shared" si="2"/>
        <v>ที่ว่าการอำเภอจะนะ สงขลา</v>
      </c>
      <c r="E723" s="1" t="s">
        <v>3690</v>
      </c>
      <c r="F723" s="1" t="str" cm="1">
        <f t="array" ref="F723:G723">_xlfn.TEXTSPLIT(E723, ", ")</f>
        <v>6.915058573016825</v>
      </c>
      <c r="G723" t="str">
        <v>100.73909454904852</v>
      </c>
    </row>
    <row r="724" spans="1:7" ht="15.75" customHeight="1" x14ac:dyDescent="0.2">
      <c r="A724" s="1" t="s">
        <v>874</v>
      </c>
      <c r="B724" s="1" t="s">
        <v>874</v>
      </c>
      <c r="C724" s="1" t="s">
        <v>116</v>
      </c>
      <c r="D724" s="1" t="str">
        <f t="shared" si="2"/>
        <v>ที่ว่าการอำเภอนาทวี สงขลา</v>
      </c>
      <c r="E724" s="1" t="s">
        <v>3691</v>
      </c>
      <c r="F724" s="1" t="str" cm="1">
        <f t="array" ref="F724:G724">_xlfn.TEXTSPLIT(E724, ", ")</f>
        <v>6.741695427310968</v>
      </c>
      <c r="G724" t="str">
        <v>100.69210083555477</v>
      </c>
    </row>
    <row r="725" spans="1:7" ht="15.75" customHeight="1" x14ac:dyDescent="0.2">
      <c r="A725" s="1" t="s">
        <v>875</v>
      </c>
      <c r="B725" s="1" t="s">
        <v>875</v>
      </c>
      <c r="C725" s="1" t="s">
        <v>116</v>
      </c>
      <c r="D725" s="1" t="str">
        <f t="shared" si="2"/>
        <v>ที่ว่าการอำเภอเทพา สงขลา</v>
      </c>
      <c r="E725" s="1" t="s">
        <v>3692</v>
      </c>
      <c r="F725" s="1" t="str" cm="1">
        <f t="array" ref="F725:G725">_xlfn.TEXTSPLIT(E725, ", ")</f>
        <v>6.8288965289957</v>
      </c>
      <c r="G725" t="str">
        <v>100.96473622221045</v>
      </c>
    </row>
    <row r="726" spans="1:7" ht="15.75" customHeight="1" x14ac:dyDescent="0.2">
      <c r="A726" s="1" t="s">
        <v>876</v>
      </c>
      <c r="B726" s="1" t="s">
        <v>876</v>
      </c>
      <c r="C726" s="1" t="s">
        <v>116</v>
      </c>
      <c r="D726" s="1" t="str">
        <f t="shared" si="2"/>
        <v>ที่ว่าการอำเภอสะบ้าย้อย สงขลา</v>
      </c>
      <c r="E726" s="1" t="s">
        <v>3693</v>
      </c>
      <c r="F726" s="1" t="str" cm="1">
        <f t="array" ref="F726:G726">_xlfn.TEXTSPLIT(E726, ", ")</f>
        <v>6.626136978043142</v>
      </c>
      <c r="G726" t="str">
        <v>100.94903675738004</v>
      </c>
    </row>
    <row r="727" spans="1:7" ht="15.75" customHeight="1" x14ac:dyDescent="0.2">
      <c r="A727" s="1" t="s">
        <v>877</v>
      </c>
      <c r="B727" s="1" t="s">
        <v>877</v>
      </c>
      <c r="C727" s="1" t="s">
        <v>116</v>
      </c>
      <c r="D727" s="1" t="str">
        <f t="shared" si="2"/>
        <v>ที่ว่าการอำเภอกระแสสินธุ์ สงขลา</v>
      </c>
      <c r="E727" s="1" t="s">
        <v>3694</v>
      </c>
      <c r="F727" s="1" t="str" cm="1">
        <f t="array" ref="F727:G727">_xlfn.TEXTSPLIT(E727, ", ")</f>
        <v>7.617912720224022</v>
      </c>
      <c r="G727" t="str">
        <v>100.3289441570629</v>
      </c>
    </row>
    <row r="728" spans="1:7" ht="15.75" customHeight="1" x14ac:dyDescent="0.2">
      <c r="A728" s="1" t="s">
        <v>878</v>
      </c>
      <c r="B728" s="1" t="s">
        <v>878</v>
      </c>
      <c r="C728" s="1" t="s">
        <v>116</v>
      </c>
      <c r="D728" s="1" t="str">
        <f t="shared" si="2"/>
        <v>ที่ว่าการอำเภอรัตภูมิ สงขลา</v>
      </c>
      <c r="E728" s="1" t="s">
        <v>3695</v>
      </c>
      <c r="F728" s="1" t="str" cm="1">
        <f t="array" ref="F728:G728">_xlfn.TEXTSPLIT(E728, ", ")</f>
        <v>7.134808437726961</v>
      </c>
      <c r="G728" t="str">
        <v>100.25646503710371</v>
      </c>
    </row>
    <row r="729" spans="1:7" ht="15.75" customHeight="1" x14ac:dyDescent="0.2">
      <c r="A729" s="1" t="s">
        <v>879</v>
      </c>
      <c r="B729" s="1" t="s">
        <v>879</v>
      </c>
      <c r="C729" s="1" t="s">
        <v>116</v>
      </c>
      <c r="D729" s="1" t="str">
        <f t="shared" si="2"/>
        <v>ที่ว่าการอำเภอสะเดา สงขลา</v>
      </c>
      <c r="E729" s="1" t="s">
        <v>3696</v>
      </c>
      <c r="F729" s="1" t="str" cm="1">
        <f t="array" ref="F729:G729">_xlfn.TEXTSPLIT(E729, ", ")</f>
        <v>6.638560051395512</v>
      </c>
      <c r="G729" t="str">
        <v>100.42373229555092</v>
      </c>
    </row>
    <row r="730" spans="1:7" ht="15.75" customHeight="1" x14ac:dyDescent="0.2">
      <c r="A730" s="1" t="s">
        <v>880</v>
      </c>
      <c r="B730" s="1" t="s">
        <v>880</v>
      </c>
      <c r="C730" s="1" t="s">
        <v>116</v>
      </c>
      <c r="D730" s="1" t="str">
        <f t="shared" si="2"/>
        <v>ที่ว่าการอำเภอหาดใหญ่ สงขลา</v>
      </c>
      <c r="E730" s="1" t="s">
        <v>3697</v>
      </c>
      <c r="F730" s="1" t="str" cm="1">
        <f t="array" ref="F730:G730">_xlfn.TEXTSPLIT(E730, ", ")</f>
        <v>7.002075435419267</v>
      </c>
      <c r="G730" t="str">
        <v>100.45714994230246</v>
      </c>
    </row>
    <row r="731" spans="1:7" ht="15.75" customHeight="1" x14ac:dyDescent="0.2">
      <c r="A731" s="1" t="s">
        <v>881</v>
      </c>
      <c r="B731" s="1" t="s">
        <v>881</v>
      </c>
      <c r="C731" s="1" t="s">
        <v>116</v>
      </c>
      <c r="D731" s="1" t="str">
        <f t="shared" si="2"/>
        <v>ที่ว่าการอำเภอระโนด สงขลา</v>
      </c>
      <c r="E731" s="1" t="s">
        <v>3698</v>
      </c>
      <c r="F731" s="1" t="str" cm="1">
        <f t="array" ref="F731:G731">_xlfn.TEXTSPLIT(E731, ", ")</f>
        <v>7.768793702800309</v>
      </c>
      <c r="G731" t="str">
        <v>100.32375661476945</v>
      </c>
    </row>
    <row r="732" spans="1:7" ht="15.75" customHeight="1" x14ac:dyDescent="0.2">
      <c r="A732" s="1" t="s">
        <v>882</v>
      </c>
      <c r="B732" s="1" t="s">
        <v>882</v>
      </c>
      <c r="C732" s="1" t="s">
        <v>116</v>
      </c>
      <c r="D732" s="1" t="str">
        <f t="shared" si="2"/>
        <v>ที่ว่าการอำเภอสิงหนคร สงขลา</v>
      </c>
      <c r="E732" s="1" t="s">
        <v>3699</v>
      </c>
      <c r="F732" s="1" t="str" cm="1">
        <f t="array" ref="F732:G732">_xlfn.TEXTSPLIT(E732, ", ")</f>
        <v>7.238343929981016</v>
      </c>
      <c r="G732" t="str">
        <v>100.55290817966565</v>
      </c>
    </row>
    <row r="733" spans="1:7" ht="15.75" customHeight="1" x14ac:dyDescent="0.2">
      <c r="A733" s="1" t="s">
        <v>883</v>
      </c>
      <c r="B733" s="1" t="s">
        <v>883</v>
      </c>
      <c r="C733" s="1" t="s">
        <v>116</v>
      </c>
      <c r="D733" s="1" t="str">
        <f t="shared" si="2"/>
        <v>ที่ว่าการอำเภอนาหม่อม สงขลา</v>
      </c>
      <c r="E733" s="1" t="s">
        <v>3700</v>
      </c>
      <c r="F733" s="1" t="str" cm="1">
        <f t="array" ref="F733:G733">_xlfn.TEXTSPLIT(E733, ", ")</f>
        <v>6.958495279137669</v>
      </c>
      <c r="G733" t="str">
        <v>100.55707458998438</v>
      </c>
    </row>
    <row r="734" spans="1:7" ht="15.75" customHeight="1" x14ac:dyDescent="0.2">
      <c r="A734" s="1" t="s">
        <v>884</v>
      </c>
      <c r="B734" s="1" t="s">
        <v>884</v>
      </c>
      <c r="C734" s="1" t="s">
        <v>116</v>
      </c>
      <c r="D734" s="1" t="str">
        <f t="shared" si="2"/>
        <v>ที่ว่าการอำเภอควนเนียง สงขลา</v>
      </c>
      <c r="E734" s="1" t="s">
        <v>3701</v>
      </c>
      <c r="F734" s="1" t="str" cm="1">
        <f t="array" ref="F734:G734">_xlfn.TEXTSPLIT(E734, ", ")</f>
        <v>7.186987338084457</v>
      </c>
      <c r="G734" t="str">
        <v>100.357897395066</v>
      </c>
    </row>
    <row r="735" spans="1:7" ht="15.75" customHeight="1" x14ac:dyDescent="0.2">
      <c r="A735" s="1" t="s">
        <v>885</v>
      </c>
      <c r="B735" s="1" t="s">
        <v>885</v>
      </c>
      <c r="C735" s="1" t="s">
        <v>116</v>
      </c>
      <c r="D735" s="1" t="str">
        <f t="shared" si="2"/>
        <v>ที่ว่าการอำเภอบางกล่ำ สงขลา</v>
      </c>
      <c r="E735" s="1" t="s">
        <v>3702</v>
      </c>
      <c r="F735" s="1" t="str" cm="1">
        <f t="array" ref="F735:G735">_xlfn.TEXTSPLIT(E735, ", ")</f>
        <v>7.08934586636093</v>
      </c>
      <c r="G735" t="str">
        <v>100.41077271656914</v>
      </c>
    </row>
    <row r="736" spans="1:7" ht="15.75" customHeight="1" x14ac:dyDescent="0.2">
      <c r="A736" s="1" t="s">
        <v>886</v>
      </c>
      <c r="B736" s="1" t="s">
        <v>886</v>
      </c>
      <c r="C736" s="1" t="s">
        <v>116</v>
      </c>
      <c r="D736" s="1" t="str">
        <f t="shared" si="2"/>
        <v>ที่ว่าการอำเภอคลองหอยโข่ง สงขลา</v>
      </c>
      <c r="E736" s="1" t="s">
        <v>3703</v>
      </c>
      <c r="F736" s="1" t="str" cm="1">
        <f t="array" ref="F736:G736">_xlfn.TEXTSPLIT(E736, ", ")</f>
        <v>6.899197573489437</v>
      </c>
      <c r="G736" t="str">
        <v>100.38871647191758</v>
      </c>
    </row>
    <row r="737" spans="1:7" ht="15.75" customHeight="1" x14ac:dyDescent="0.2">
      <c r="A737" s="1" t="s">
        <v>887</v>
      </c>
      <c r="B737" s="1" t="s">
        <v>887</v>
      </c>
      <c r="C737" s="1" t="s">
        <v>118</v>
      </c>
      <c r="D737" s="1" t="str">
        <f t="shared" si="2"/>
        <v>ที่ว่าการอำเภอละงู สตูล</v>
      </c>
      <c r="E737" s="1" t="s">
        <v>3704</v>
      </c>
      <c r="F737" s="1" t="str" cm="1">
        <f t="array" ref="F737:G737">_xlfn.TEXTSPLIT(E737, ", ")</f>
        <v>6.863945523773446</v>
      </c>
      <c r="G737" t="str">
        <v>99.80248878735563</v>
      </c>
    </row>
    <row r="738" spans="1:7" ht="15.75" customHeight="1" x14ac:dyDescent="0.2">
      <c r="A738" s="1" t="s">
        <v>888</v>
      </c>
      <c r="B738" s="1" t="s">
        <v>888</v>
      </c>
      <c r="C738" s="1" t="s">
        <v>118</v>
      </c>
      <c r="D738" s="1" t="str">
        <f t="shared" si="2"/>
        <v>ที่ว่าการอำเภอทุ่งหว้า สตูล</v>
      </c>
      <c r="E738" s="1" t="s">
        <v>3705</v>
      </c>
      <c r="F738" s="1" t="str" cm="1">
        <f t="array" ref="F738:G738">_xlfn.TEXTSPLIT(E738, ", ")</f>
        <v>7.090142358099051</v>
      </c>
      <c r="G738" t="str">
        <v>99.76783406212132</v>
      </c>
    </row>
    <row r="739" spans="1:7" ht="15.75" customHeight="1" x14ac:dyDescent="0.2">
      <c r="A739" s="1" t="s">
        <v>889</v>
      </c>
      <c r="B739" s="1" t="s">
        <v>889</v>
      </c>
      <c r="C739" s="1" t="s">
        <v>118</v>
      </c>
      <c r="D739" s="1" t="str">
        <f t="shared" si="2"/>
        <v>ที่ว่าการอำเภอมะนัง สตูล</v>
      </c>
      <c r="E739" s="1" t="s">
        <v>3706</v>
      </c>
      <c r="F739" s="1" t="str" cm="1">
        <f t="array" ref="F739:G739">_xlfn.TEXTSPLIT(E739, ", ")</f>
        <v>6.998595863398706</v>
      </c>
      <c r="G739" t="str">
        <v>99.92165160746784</v>
      </c>
    </row>
    <row r="740" spans="1:7" ht="15.75" customHeight="1" x14ac:dyDescent="0.2">
      <c r="A740" s="1" t="s">
        <v>890</v>
      </c>
      <c r="B740" s="1" t="s">
        <v>890</v>
      </c>
      <c r="C740" s="1" t="s">
        <v>118</v>
      </c>
      <c r="D740" s="1" t="str">
        <f t="shared" si="2"/>
        <v>ที่ว่าการอำเภอเมืองสตูล สตูล</v>
      </c>
      <c r="E740" s="1" t="s">
        <v>3707</v>
      </c>
      <c r="F740" s="1" t="str" cm="1">
        <f t="array" ref="F740:G740">_xlfn.TEXTSPLIT(E740, ", ")</f>
        <v>6.650286039353898</v>
      </c>
      <c r="G740" t="str">
        <v>100.08534917336404</v>
      </c>
    </row>
    <row r="741" spans="1:7" ht="15.75" customHeight="1" x14ac:dyDescent="0.2">
      <c r="A741" s="1" t="s">
        <v>891</v>
      </c>
      <c r="B741" s="1" t="s">
        <v>891</v>
      </c>
      <c r="C741" s="1" t="s">
        <v>118</v>
      </c>
      <c r="D741" s="1" t="str">
        <f t="shared" si="2"/>
        <v>ที่ว่าการอำเภอควนโดน สตูล</v>
      </c>
      <c r="E741" s="1" t="s">
        <v>3708</v>
      </c>
      <c r="F741" s="1" t="str" cm="1">
        <f t="array" ref="F741:G741">_xlfn.TEXTSPLIT(E741, ", ")</f>
        <v>6.787827856781503</v>
      </c>
      <c r="G741" t="str">
        <v>100.0772486993714</v>
      </c>
    </row>
    <row r="742" spans="1:7" ht="15.75" customHeight="1" x14ac:dyDescent="0.2">
      <c r="A742" s="1" t="s">
        <v>892</v>
      </c>
      <c r="B742" s="1" t="s">
        <v>892</v>
      </c>
      <c r="C742" s="1" t="s">
        <v>118</v>
      </c>
      <c r="D742" s="1" t="str">
        <f t="shared" si="2"/>
        <v>ที่ว่าการอำเภอควนกาหลง สตูล</v>
      </c>
      <c r="E742" s="1" t="s">
        <v>3709</v>
      </c>
      <c r="F742" s="1" t="str" cm="1">
        <f t="array" ref="F742:G742">_xlfn.TEXTSPLIT(E742, ", ")</f>
        <v>6.8537218836364975</v>
      </c>
      <c r="G742" t="str">
        <v>100.05810352475052</v>
      </c>
    </row>
    <row r="743" spans="1:7" ht="15.75" customHeight="1" x14ac:dyDescent="0.2">
      <c r="A743" s="1" t="s">
        <v>893</v>
      </c>
      <c r="B743" s="1" t="s">
        <v>893</v>
      </c>
      <c r="C743" s="1" t="s">
        <v>118</v>
      </c>
      <c r="D743" s="1" t="str">
        <f t="shared" si="2"/>
        <v>ที่ว่าการอำเภอท่าแพ สตูล</v>
      </c>
      <c r="E743" s="1" t="s">
        <v>3710</v>
      </c>
      <c r="F743" s="1" t="str" cm="1">
        <f t="array" ref="F743:G743">_xlfn.TEXTSPLIT(E743, ", ")</f>
        <v>6.789794563836568</v>
      </c>
      <c r="G743" t="str">
        <v>99.97005978232653</v>
      </c>
    </row>
    <row r="744" spans="1:7" ht="15.75" customHeight="1" x14ac:dyDescent="0.2">
      <c r="A744" s="1" t="s">
        <v>894</v>
      </c>
      <c r="B744" s="1" t="s">
        <v>894</v>
      </c>
      <c r="C744" s="1" t="s">
        <v>120</v>
      </c>
      <c r="D744" s="1" t="str">
        <f t="shared" si="2"/>
        <v>ที่ว่าการอำเภอเมืองสมุทรปราการ สมุทรปราการ</v>
      </c>
      <c r="E744" s="1" t="s">
        <v>3711</v>
      </c>
      <c r="F744" s="1" t="str" cm="1">
        <f t="array" ref="F744:G744">_xlfn.TEXTSPLIT(E744, ", ")</f>
        <v>13.600400235851943</v>
      </c>
      <c r="G744" t="str">
        <v>100.59708206899788</v>
      </c>
    </row>
    <row r="745" spans="1:7" ht="15.75" customHeight="1" x14ac:dyDescent="0.2">
      <c r="A745" s="1" t="s">
        <v>895</v>
      </c>
      <c r="B745" s="1" t="s">
        <v>895</v>
      </c>
      <c r="C745" s="1" t="s">
        <v>120</v>
      </c>
      <c r="D745" s="1" t="str">
        <f t="shared" si="2"/>
        <v>ที่ว่าการอำเภอบางบ่อ สมุทรปราการ</v>
      </c>
      <c r="E745" s="1" t="s">
        <v>3712</v>
      </c>
      <c r="F745" s="1" t="str" cm="1">
        <f t="array" ref="F745:G745">_xlfn.TEXTSPLIT(E745, ", ")</f>
        <v>13.573958059903557</v>
      </c>
      <c r="G745" t="str">
        <v>100.83577523039922</v>
      </c>
    </row>
    <row r="746" spans="1:7" ht="15.75" customHeight="1" x14ac:dyDescent="0.2">
      <c r="A746" s="1" t="s">
        <v>896</v>
      </c>
      <c r="B746" s="1" t="s">
        <v>896</v>
      </c>
      <c r="C746" s="1" t="s">
        <v>120</v>
      </c>
      <c r="D746" s="1" t="str">
        <f t="shared" si="2"/>
        <v>ที่ว่าการอำเภอบางพลี สมุทรปราการ</v>
      </c>
      <c r="E746" s="1" t="s">
        <v>3713</v>
      </c>
      <c r="F746" s="1" t="str" cm="1">
        <f t="array" ref="F746:G746">_xlfn.TEXTSPLIT(E746, ", ")</f>
        <v>13.605782158337714</v>
      </c>
      <c r="G746" t="str">
        <v>100.70615410501873</v>
      </c>
    </row>
    <row r="747" spans="1:7" ht="15.75" customHeight="1" x14ac:dyDescent="0.2">
      <c r="A747" s="1" t="s">
        <v>897</v>
      </c>
      <c r="B747" s="1" t="s">
        <v>897</v>
      </c>
      <c r="C747" s="1" t="s">
        <v>120</v>
      </c>
      <c r="D747" s="1" t="str">
        <f t="shared" si="2"/>
        <v>ที่ว่าการอำเภอพระประแดง สมุทรปราการ</v>
      </c>
      <c r="E747" s="1" t="s">
        <v>3714</v>
      </c>
      <c r="F747" s="1" t="str" cm="1">
        <f t="array" ref="F747:G747">_xlfn.TEXTSPLIT(E747, ", ")</f>
        <v>13.658713173806133</v>
      </c>
      <c r="G747" t="str">
        <v>100.5336995122683</v>
      </c>
    </row>
    <row r="748" spans="1:7" ht="15.75" customHeight="1" x14ac:dyDescent="0.2">
      <c r="A748" s="1" t="s">
        <v>898</v>
      </c>
      <c r="B748" s="1" t="s">
        <v>898</v>
      </c>
      <c r="C748" s="1" t="s">
        <v>120</v>
      </c>
      <c r="D748" s="1" t="str">
        <f t="shared" si="2"/>
        <v>ที่ว่าการอำเภอพระสมุทรเจดีย์ สมุทรปราการ</v>
      </c>
      <c r="E748" s="1" t="s">
        <v>3715</v>
      </c>
      <c r="F748" s="1" t="str" cm="1">
        <f t="array" ref="F748:G748">_xlfn.TEXTSPLIT(E748, ", ")</f>
        <v>13.568793112437538</v>
      </c>
      <c r="G748" t="str">
        <v>100.5617786744659</v>
      </c>
    </row>
    <row r="749" spans="1:7" ht="15.75" customHeight="1" x14ac:dyDescent="0.2">
      <c r="A749" s="1" t="s">
        <v>899</v>
      </c>
      <c r="B749" s="1" t="s">
        <v>899</v>
      </c>
      <c r="C749" s="1" t="s">
        <v>120</v>
      </c>
      <c r="D749" s="1" t="str">
        <f t="shared" si="2"/>
        <v>ที่ว่าการอำเภอบางเสาธง สมุทรปราการ</v>
      </c>
      <c r="E749" s="1" t="s">
        <v>3716</v>
      </c>
      <c r="F749" s="1" t="str" cm="1">
        <f t="array" ref="F749:G749">_xlfn.TEXTSPLIT(E749, ", ")</f>
        <v>13.594871171737706</v>
      </c>
      <c r="G749" t="str">
        <v>100.83004923555984</v>
      </c>
    </row>
    <row r="750" spans="1:7" ht="15.75" customHeight="1" x14ac:dyDescent="0.2">
      <c r="A750" s="1" t="s">
        <v>900</v>
      </c>
      <c r="B750" s="1" t="s">
        <v>900</v>
      </c>
      <c r="C750" s="1" t="s">
        <v>122</v>
      </c>
      <c r="D750" s="1" t="str">
        <f t="shared" si="2"/>
        <v>ที่ว่าการอำเภอเมืองสมุทรสงคราม สมุทรสงคราม</v>
      </c>
      <c r="E750" s="1" t="s">
        <v>3717</v>
      </c>
      <c r="F750" s="1" t="str" cm="1">
        <f t="array" ref="F750:G750">_xlfn.TEXTSPLIT(E750, ", ")</f>
        <v>13.413848306896243</v>
      </c>
      <c r="G750" t="str">
        <v>100.00334956480233</v>
      </c>
    </row>
    <row r="751" spans="1:7" ht="15.75" customHeight="1" x14ac:dyDescent="0.2">
      <c r="A751" s="1" t="s">
        <v>901</v>
      </c>
      <c r="B751" s="1" t="s">
        <v>901</v>
      </c>
      <c r="C751" s="1" t="s">
        <v>122</v>
      </c>
      <c r="D751" s="1" t="str">
        <f t="shared" si="2"/>
        <v>ที่ว่าการอำเภอบางคนที สมุทรสงคราม</v>
      </c>
      <c r="E751" s="1" t="s">
        <v>3718</v>
      </c>
      <c r="F751" s="1" t="str" cm="1">
        <f t="array" ref="F751:G751">_xlfn.TEXTSPLIT(E751, ", ")</f>
        <v>13.468826516020027</v>
      </c>
      <c r="G751" t="str">
        <v>99.94035164182827</v>
      </c>
    </row>
    <row r="752" spans="1:7" ht="15.75" customHeight="1" x14ac:dyDescent="0.2">
      <c r="A752" s="1" t="s">
        <v>902</v>
      </c>
      <c r="B752" s="1" t="s">
        <v>902</v>
      </c>
      <c r="C752" s="1" t="s">
        <v>122</v>
      </c>
      <c r="D752" s="1" t="str">
        <f t="shared" si="2"/>
        <v>ที่ว่าการอำเภออัมพวา สมุทรสงคราม</v>
      </c>
      <c r="E752" s="1" t="s">
        <v>3719</v>
      </c>
      <c r="F752" s="1" t="str" cm="1">
        <f t="array" ref="F752:G752">_xlfn.TEXTSPLIT(E752, ", ")</f>
        <v>13.424432033399448</v>
      </c>
      <c r="G752" t="str">
        <v>99.95734734025164</v>
      </c>
    </row>
    <row r="753" spans="1:7" ht="15.75" customHeight="1" x14ac:dyDescent="0.2">
      <c r="A753" s="1" t="s">
        <v>903</v>
      </c>
      <c r="B753" s="1" t="s">
        <v>903</v>
      </c>
      <c r="C753" s="1" t="s">
        <v>124</v>
      </c>
      <c r="D753" s="1" t="str">
        <f t="shared" si="2"/>
        <v>ที่ว่าการอำเภอกระทุ่มแบน สมุทรสาคร</v>
      </c>
      <c r="E753" s="1" t="s">
        <v>3720</v>
      </c>
      <c r="F753" s="1" t="str" cm="1">
        <f t="array" ref="F753:G753">_xlfn.TEXTSPLIT(E753, ", ")</f>
        <v>13.655867116019023</v>
      </c>
      <c r="G753" t="str">
        <v>100.26771352525253</v>
      </c>
    </row>
    <row r="754" spans="1:7" ht="15.75" customHeight="1" x14ac:dyDescent="0.2">
      <c r="A754" s="1" t="s">
        <v>904</v>
      </c>
      <c r="B754" s="1" t="s">
        <v>904</v>
      </c>
      <c r="C754" s="1" t="s">
        <v>124</v>
      </c>
      <c r="D754" s="1" t="str">
        <f t="shared" si="2"/>
        <v>ที่ว่าการอำเภอบ้านแพ้ว สมุทรสาคร</v>
      </c>
      <c r="E754" s="1" t="s">
        <v>3721</v>
      </c>
      <c r="F754" s="1" t="str" cm="1">
        <f t="array" ref="F754:G754">_xlfn.TEXTSPLIT(E754, ", ")</f>
        <v>13.590512472809767</v>
      </c>
      <c r="G754" t="str">
        <v>100.10768004626956</v>
      </c>
    </row>
    <row r="755" spans="1:7" ht="15.75" customHeight="1" x14ac:dyDescent="0.2">
      <c r="A755" s="1" t="s">
        <v>905</v>
      </c>
      <c r="B755" s="1" t="s">
        <v>905</v>
      </c>
      <c r="C755" s="1" t="s">
        <v>124</v>
      </c>
      <c r="D755" s="1" t="str">
        <f t="shared" si="2"/>
        <v>ที่ว่าการอำเภอเมืองสมุทรสาคร สมุทรสาคร</v>
      </c>
      <c r="E755" s="1" t="s">
        <v>3722</v>
      </c>
      <c r="F755" s="1" t="str" cm="1">
        <f t="array" ref="F755:G755">_xlfn.TEXTSPLIT(E755, ", ")</f>
        <v>13.548360285937592</v>
      </c>
      <c r="G755" t="str">
        <v>100.27347094301932</v>
      </c>
    </row>
    <row r="756" spans="1:7" ht="15.75" customHeight="1" x14ac:dyDescent="0.2">
      <c r="A756" s="1" t="s">
        <v>906</v>
      </c>
      <c r="B756" s="1" t="s">
        <v>906</v>
      </c>
      <c r="C756" s="1" t="s">
        <v>126</v>
      </c>
      <c r="D756" s="1" t="str">
        <f t="shared" si="2"/>
        <v>ที่ว่าการอำเภอเมืองสระแก้ว สระแก้ว</v>
      </c>
      <c r="E756" s="1" t="s">
        <v>3723</v>
      </c>
      <c r="F756" s="1" t="str" cm="1">
        <f t="array" ref="F756:G756">_xlfn.TEXTSPLIT(E756, ", ")</f>
        <v>13.814680991649814</v>
      </c>
      <c r="G756" t="str">
        <v>102.07176553862412</v>
      </c>
    </row>
    <row r="757" spans="1:7" ht="15.75" customHeight="1" x14ac:dyDescent="0.2">
      <c r="A757" s="1" t="s">
        <v>907</v>
      </c>
      <c r="B757" s="1" t="s">
        <v>907</v>
      </c>
      <c r="C757" s="1" t="s">
        <v>126</v>
      </c>
      <c r="D757" s="1" t="str">
        <f t="shared" si="2"/>
        <v>ที่ว่าการอำเภอคลองหาด สระแก้ว</v>
      </c>
      <c r="E757" s="1" t="s">
        <v>3724</v>
      </c>
      <c r="F757" s="1" t="str" cm="1">
        <f t="array" ref="F757:G757">_xlfn.TEXTSPLIT(E757, ", ")</f>
        <v>13.448865688535273</v>
      </c>
      <c r="G757" t="str">
        <v>102.29993997113465</v>
      </c>
    </row>
    <row r="758" spans="1:7" ht="15.75" customHeight="1" x14ac:dyDescent="0.2">
      <c r="A758" s="1" t="s">
        <v>908</v>
      </c>
      <c r="B758" s="1" t="s">
        <v>908</v>
      </c>
      <c r="C758" s="1" t="s">
        <v>126</v>
      </c>
      <c r="D758" s="1" t="str">
        <f t="shared" si="2"/>
        <v>ที่ว่าการอำเภอตาพระยา สระแก้ว</v>
      </c>
      <c r="E758" s="1" t="s">
        <v>3725</v>
      </c>
      <c r="F758" s="1" t="str" cm="1">
        <f t="array" ref="F758:G758">_xlfn.TEXTSPLIT(E758, ", ")</f>
        <v>14.005927914327993</v>
      </c>
      <c r="G758" t="str">
        <v>102.80568978602507</v>
      </c>
    </row>
    <row r="759" spans="1:7" ht="15.75" customHeight="1" x14ac:dyDescent="0.2">
      <c r="A759" s="1" t="s">
        <v>909</v>
      </c>
      <c r="B759" s="1" t="s">
        <v>909</v>
      </c>
      <c r="C759" s="1" t="s">
        <v>126</v>
      </c>
      <c r="D759" s="1" t="str">
        <f t="shared" si="2"/>
        <v>ที่ว่าการอำเภอวังน้ำเย็น สระแก้ว</v>
      </c>
      <c r="E759" s="1" t="s">
        <v>3726</v>
      </c>
      <c r="F759" s="1" t="str" cm="1">
        <f t="array" ref="F759:G759">_xlfn.TEXTSPLIT(E759, ", ")</f>
        <v>13.499823118965073</v>
      </c>
      <c r="G759" t="str">
        <v>102.18209573555865</v>
      </c>
    </row>
    <row r="760" spans="1:7" ht="15.75" customHeight="1" x14ac:dyDescent="0.2">
      <c r="A760" s="1" t="s">
        <v>910</v>
      </c>
      <c r="B760" s="1" t="s">
        <v>910</v>
      </c>
      <c r="C760" s="1" t="s">
        <v>126</v>
      </c>
      <c r="D760" s="1" t="str">
        <f t="shared" si="2"/>
        <v>ที่ว่าการอำเภอวัฒนานคร สระแก้ว</v>
      </c>
      <c r="E760" s="1" t="s">
        <v>3727</v>
      </c>
      <c r="F760" s="1" t="str" cm="1">
        <f t="array" ref="F760:G760">_xlfn.TEXTSPLIT(E760, ", ")</f>
        <v>13.747754859438961</v>
      </c>
      <c r="G760" t="str">
        <v>102.30760517091215</v>
      </c>
    </row>
    <row r="761" spans="1:7" ht="15.75" customHeight="1" x14ac:dyDescent="0.2">
      <c r="A761" s="1" t="s">
        <v>911</v>
      </c>
      <c r="B761" s="1" t="s">
        <v>911</v>
      </c>
      <c r="C761" s="1" t="s">
        <v>126</v>
      </c>
      <c r="D761" s="1" t="str">
        <f t="shared" si="2"/>
        <v>ที่ว่าการอำเภออรัญประเทศ สระแก้ว</v>
      </c>
      <c r="E761" s="1" t="s">
        <v>3728</v>
      </c>
      <c r="F761" s="1" t="str" cm="1">
        <f t="array" ref="F761:G761">_xlfn.TEXTSPLIT(E761, ", ")</f>
        <v>13.700763310912555</v>
      </c>
      <c r="G761" t="str">
        <v>102.51171103202232</v>
      </c>
    </row>
    <row r="762" spans="1:7" ht="15.75" customHeight="1" x14ac:dyDescent="0.2">
      <c r="A762" s="1" t="s">
        <v>912</v>
      </c>
      <c r="B762" s="1" t="s">
        <v>912</v>
      </c>
      <c r="C762" s="1" t="s">
        <v>126</v>
      </c>
      <c r="D762" s="1" t="str">
        <f t="shared" si="2"/>
        <v>ที่ว่าการอำเภอเขาฉกรรจ์ สระแก้ว</v>
      </c>
      <c r="E762" s="1" t="s">
        <v>3729</v>
      </c>
      <c r="F762" s="1" t="str" cm="1">
        <f t="array" ref="F762:G762">_xlfn.TEXTSPLIT(E762, ", ")</f>
        <v>13.650616669087357</v>
      </c>
      <c r="G762" t="str">
        <v>102.09672143919887</v>
      </c>
    </row>
    <row r="763" spans="1:7" ht="15.75" customHeight="1" x14ac:dyDescent="0.2">
      <c r="A763" s="1" t="s">
        <v>913</v>
      </c>
      <c r="B763" s="1" t="s">
        <v>913</v>
      </c>
      <c r="C763" s="1" t="s">
        <v>126</v>
      </c>
      <c r="D763" s="1" t="str">
        <f t="shared" si="2"/>
        <v>ที่ว่าการอำเภอโคกสูง สระแก้ว</v>
      </c>
      <c r="E763" s="1" t="s">
        <v>3730</v>
      </c>
      <c r="F763" s="1" t="str" cm="1">
        <f t="array" ref="F763:G763">_xlfn.TEXTSPLIT(E763, ", ")</f>
        <v>13.832750791144646</v>
      </c>
      <c r="G763" t="str">
        <v>102.61423713555897</v>
      </c>
    </row>
    <row r="764" spans="1:7" ht="15.75" customHeight="1" x14ac:dyDescent="0.2">
      <c r="A764" s="1" t="s">
        <v>914</v>
      </c>
      <c r="B764" s="1" t="s">
        <v>914</v>
      </c>
      <c r="C764" s="1" t="s">
        <v>126</v>
      </c>
      <c r="D764" s="1" t="str">
        <f t="shared" si="2"/>
        <v>ที่ว่าการอำเภอวังสมบูรณ์ สระแก้ว</v>
      </c>
      <c r="E764" s="1" t="s">
        <v>3731</v>
      </c>
      <c r="F764" s="1" t="str" cm="1">
        <f t="array" ref="F764:G764">_xlfn.TEXTSPLIT(E764, ", ")</f>
        <v>13.39705092790461</v>
      </c>
      <c r="G764" t="str">
        <v>102.19872179131397</v>
      </c>
    </row>
    <row r="765" spans="1:7" ht="15.75" customHeight="1" x14ac:dyDescent="0.2">
      <c r="A765" s="1" t="s">
        <v>915</v>
      </c>
      <c r="B765" s="1" t="s">
        <v>915</v>
      </c>
      <c r="C765" s="1" t="s">
        <v>128</v>
      </c>
      <c r="D765" s="1" t="str">
        <f t="shared" si="2"/>
        <v>ที่ว่าการอำเภอเมืองสระบุรี สระบุรี</v>
      </c>
      <c r="E765" s="1" t="s">
        <v>3732</v>
      </c>
      <c r="F765" s="1" t="str" cm="1">
        <f t="array" ref="F765:G765">_xlfn.TEXTSPLIT(E765, ", ")</f>
        <v>14.528137561398715</v>
      </c>
      <c r="G765" t="str">
        <v>100.90981257929879</v>
      </c>
    </row>
    <row r="766" spans="1:7" ht="15.75" customHeight="1" x14ac:dyDescent="0.2">
      <c r="A766" s="1" t="s">
        <v>916</v>
      </c>
      <c r="B766" s="1" t="s">
        <v>916</v>
      </c>
      <c r="C766" s="1" t="s">
        <v>128</v>
      </c>
      <c r="D766" s="1" t="str">
        <f t="shared" si="2"/>
        <v>ที่ว่าการอำเภอแก่งคอย สระบุรี</v>
      </c>
      <c r="E766" s="1" t="s">
        <v>3733</v>
      </c>
      <c r="F766" s="1" t="str" cm="1">
        <f t="array" ref="F766:G766">_xlfn.TEXTSPLIT(E766, ", ")</f>
        <v>14.586504885677511</v>
      </c>
      <c r="G766" t="str">
        <v>100.99773111511973</v>
      </c>
    </row>
    <row r="767" spans="1:7" ht="15.75" customHeight="1" x14ac:dyDescent="0.2">
      <c r="A767" s="1" t="s">
        <v>917</v>
      </c>
      <c r="B767" s="1" t="s">
        <v>917</v>
      </c>
      <c r="C767" s="1" t="s">
        <v>128</v>
      </c>
      <c r="D767" s="1" t="str">
        <f t="shared" ref="D767:D929" si="3">"ที่ว่าการอำเภอ"&amp;A767 &amp; " "&amp;C767</f>
        <v>ที่ว่าการอำเภอหนองแค สระบุรี</v>
      </c>
      <c r="E767" s="1" t="s">
        <v>3734</v>
      </c>
      <c r="F767" s="1" t="str" cm="1">
        <f t="array" ref="F767:G767">_xlfn.TEXTSPLIT(E767, ", ")</f>
        <v>14.339070121650325</v>
      </c>
      <c r="G767" t="str">
        <v>100.86153959165162</v>
      </c>
    </row>
    <row r="768" spans="1:7" ht="15.75" customHeight="1" x14ac:dyDescent="0.2">
      <c r="A768" s="1" t="s">
        <v>470</v>
      </c>
      <c r="B768" s="1" t="s">
        <v>470</v>
      </c>
      <c r="C768" s="1" t="s">
        <v>128</v>
      </c>
      <c r="D768" s="1" t="str">
        <f t="shared" si="3"/>
        <v>ที่ว่าการอำเภอเฉลิมพระเกียรติ สระบุรี</v>
      </c>
      <c r="E768" s="1" t="s">
        <v>3735</v>
      </c>
      <c r="F768" s="1" t="str" cm="1">
        <f t="array" ref="F768:G768">_xlfn.TEXTSPLIT(E768, ", ")</f>
        <v>14.611471636469343</v>
      </c>
      <c r="G768" t="str">
        <v>100.90837243230794</v>
      </c>
    </row>
    <row r="769" spans="1:7" ht="15.75" customHeight="1" x14ac:dyDescent="0.2">
      <c r="A769" s="1" t="s">
        <v>918</v>
      </c>
      <c r="B769" s="1" t="s">
        <v>918</v>
      </c>
      <c r="C769" s="1" t="s">
        <v>128</v>
      </c>
      <c r="D769" s="1" t="str">
        <f t="shared" si="3"/>
        <v>ที่ว่าการอำเภอวิหารแดง สระบุรี</v>
      </c>
      <c r="E769" s="1" t="s">
        <v>3736</v>
      </c>
      <c r="F769" s="1" t="str" cm="1">
        <f t="array" ref="F769:G769">_xlfn.TEXTSPLIT(E769, ", ")</f>
        <v>14.346502411276338</v>
      </c>
      <c r="G769" t="str">
        <v>100.98928506480812</v>
      </c>
    </row>
    <row r="770" spans="1:7" ht="15.75" customHeight="1" x14ac:dyDescent="0.2">
      <c r="A770" s="1" t="s">
        <v>919</v>
      </c>
      <c r="B770" s="1" t="s">
        <v>919</v>
      </c>
      <c r="C770" s="1" t="s">
        <v>128</v>
      </c>
      <c r="D770" s="1" t="str">
        <f t="shared" si="3"/>
        <v>ที่ว่าการอำเภอหนองแซง สระบุรี</v>
      </c>
      <c r="E770" s="1" t="s">
        <v>3737</v>
      </c>
      <c r="F770" s="1" t="str" cm="1">
        <f t="array" ref="F770:G770">_xlfn.TEXTSPLIT(E770, ", ")</f>
        <v>14.491967814349863</v>
      </c>
      <c r="G770" t="str">
        <v>100.78444031576288</v>
      </c>
    </row>
    <row r="771" spans="1:7" ht="15.75" customHeight="1" x14ac:dyDescent="0.2">
      <c r="A771" s="1" t="s">
        <v>920</v>
      </c>
      <c r="B771" s="1" t="s">
        <v>920</v>
      </c>
      <c r="C771" s="1" t="s">
        <v>128</v>
      </c>
      <c r="D771" s="1" t="str">
        <f t="shared" si="3"/>
        <v>ที่ว่าการอำเภอบ้านหมอ สระบุรี</v>
      </c>
      <c r="E771" s="1" t="s">
        <v>3738</v>
      </c>
      <c r="F771" s="1" t="str" cm="1">
        <f t="array" ref="F771:G771">_xlfn.TEXTSPLIT(E771, ", ")</f>
        <v>14.615554927961162</v>
      </c>
      <c r="G771" t="str">
        <v>100.72723978486557</v>
      </c>
    </row>
    <row r="772" spans="1:7" ht="15.75" customHeight="1" x14ac:dyDescent="0.2">
      <c r="A772" s="1" t="s">
        <v>921</v>
      </c>
      <c r="B772" s="1" t="s">
        <v>921</v>
      </c>
      <c r="C772" s="1" t="s">
        <v>128</v>
      </c>
      <c r="D772" s="1" t="str">
        <f t="shared" si="3"/>
        <v>ที่ว่าการอำเภอดอนพุด สระบุรี</v>
      </c>
      <c r="E772" s="1" t="s">
        <v>3739</v>
      </c>
      <c r="F772" s="1" t="str" cm="1">
        <f t="array" ref="F772:G772">_xlfn.TEXTSPLIT(E772, ", ")</f>
        <v>14.592237459133079</v>
      </c>
      <c r="G772" t="str">
        <v>100.62833411653385</v>
      </c>
    </row>
    <row r="773" spans="1:7" ht="15.75" customHeight="1" x14ac:dyDescent="0.2">
      <c r="A773" s="1" t="s">
        <v>922</v>
      </c>
      <c r="B773" s="1" t="s">
        <v>922</v>
      </c>
      <c r="C773" s="1" t="s">
        <v>128</v>
      </c>
      <c r="D773" s="1" t="str">
        <f t="shared" si="3"/>
        <v>ที่ว่าการอำเภอหนองโดน สระบุรี</v>
      </c>
      <c r="E773" s="1" t="s">
        <v>3740</v>
      </c>
      <c r="F773" s="1" t="str" cm="1">
        <f t="array" ref="F773:G773">_xlfn.TEXTSPLIT(E773, ", ")</f>
        <v>14.681133409153812</v>
      </c>
      <c r="G773" t="str">
        <v>100.70816473623778</v>
      </c>
    </row>
    <row r="774" spans="1:7" ht="15.75" customHeight="1" x14ac:dyDescent="0.2">
      <c r="A774" s="1" t="s">
        <v>923</v>
      </c>
      <c r="B774" s="1" t="s">
        <v>923</v>
      </c>
      <c r="C774" s="1" t="s">
        <v>128</v>
      </c>
      <c r="D774" s="1" t="str">
        <f t="shared" si="3"/>
        <v>ที่ว่าการอำเภอพระพุทธบาท สระบุรี</v>
      </c>
      <c r="E774" s="1" t="s">
        <v>3741</v>
      </c>
      <c r="F774" s="1" t="str" cm="1">
        <f t="array" ref="F774:G774">_xlfn.TEXTSPLIT(E774, ", ")</f>
        <v>14.725458057295011</v>
      </c>
      <c r="G774" t="str">
        <v>100.79523520013633</v>
      </c>
    </row>
    <row r="775" spans="1:7" ht="15.75" customHeight="1" x14ac:dyDescent="0.2">
      <c r="A775" s="1" t="s">
        <v>924</v>
      </c>
      <c r="B775" s="1" t="s">
        <v>924</v>
      </c>
      <c r="C775" s="1" t="s">
        <v>128</v>
      </c>
      <c r="D775" s="1" t="str">
        <f t="shared" si="3"/>
        <v>ที่ว่าการอำเภอเสาไห้ สระบุรี</v>
      </c>
      <c r="E775" s="1" t="s">
        <v>3742</v>
      </c>
      <c r="F775" s="1" t="str" cm="1">
        <f t="array" ref="F775:G775">_xlfn.TEXTSPLIT(E775, ", ")</f>
        <v>14.550851186926572</v>
      </c>
      <c r="G775" t="str">
        <v>100.84428737853422</v>
      </c>
    </row>
    <row r="776" spans="1:7" ht="15.75" customHeight="1" x14ac:dyDescent="0.2">
      <c r="A776" s="1" t="s">
        <v>925</v>
      </c>
      <c r="B776" s="1" t="s">
        <v>925</v>
      </c>
      <c r="C776" s="1" t="s">
        <v>128</v>
      </c>
      <c r="D776" s="1" t="str">
        <f t="shared" si="3"/>
        <v>ที่ว่าการอำเภอมวกเหล็ก สระบุรี</v>
      </c>
      <c r="E776" s="1" t="s">
        <v>3743</v>
      </c>
      <c r="F776" s="1" t="str" cm="1">
        <f t="array" ref="F776:G776">_xlfn.TEXTSPLIT(E776, ", ")</f>
        <v>14.655507638913704</v>
      </c>
      <c r="G776" t="str">
        <v>101.19837053434922</v>
      </c>
    </row>
    <row r="777" spans="1:7" ht="15.75" customHeight="1" x14ac:dyDescent="0.2">
      <c r="A777" s="1" t="s">
        <v>926</v>
      </c>
      <c r="B777" s="1" t="s">
        <v>926</v>
      </c>
      <c r="C777" s="1" t="s">
        <v>128</v>
      </c>
      <c r="D777" s="1" t="str">
        <f t="shared" si="3"/>
        <v>ที่ว่าการอำเภอวังม่วง สระบุรี</v>
      </c>
      <c r="E777" s="1" t="s">
        <v>3744</v>
      </c>
      <c r="F777" s="1" t="str" cm="1">
        <f t="array" ref="F777:G777">_xlfn.TEXTSPLIT(E777, ", ")</f>
        <v>14.845703148075556</v>
      </c>
      <c r="G777" t="str">
        <v>101.13442974594142</v>
      </c>
    </row>
    <row r="778" spans="1:7" ht="15.75" customHeight="1" x14ac:dyDescent="0.2">
      <c r="A778" s="1" t="s">
        <v>927</v>
      </c>
      <c r="B778" s="1" t="s">
        <v>927</v>
      </c>
      <c r="C778" s="1" t="s">
        <v>130</v>
      </c>
      <c r="D778" s="1" t="str">
        <f t="shared" si="3"/>
        <v>ที่ว่าการอำเภอค่ายบางระจัน สิงห์บุรี</v>
      </c>
      <c r="E778" s="1" t="s">
        <v>3745</v>
      </c>
      <c r="F778" s="1" t="str" cm="1">
        <f t="array" ref="F778:G778">_xlfn.TEXTSPLIT(E778, ", ")</f>
        <v>14.904105715051552</v>
      </c>
      <c r="G778" t="str">
        <v>100.33803927888978</v>
      </c>
    </row>
    <row r="779" spans="1:7" ht="15.75" customHeight="1" x14ac:dyDescent="0.2">
      <c r="A779" s="1" t="s">
        <v>928</v>
      </c>
      <c r="B779" s="1" t="s">
        <v>928</v>
      </c>
      <c r="C779" s="1" t="s">
        <v>130</v>
      </c>
      <c r="D779" s="1" t="str">
        <f t="shared" si="3"/>
        <v>ที่ว่าการอำเภอพรหมบุรี สิงห์บุรี</v>
      </c>
      <c r="E779" s="1" t="s">
        <v>3746</v>
      </c>
      <c r="F779" s="1" t="str" cm="1">
        <f t="array" ref="F779:G779">_xlfn.TEXTSPLIT(E779, ", ")</f>
        <v>14.791347512935335</v>
      </c>
      <c r="G779" t="str">
        <v>100.45347276439435</v>
      </c>
    </row>
    <row r="780" spans="1:7" ht="15.75" customHeight="1" x14ac:dyDescent="0.2">
      <c r="A780" s="1" t="s">
        <v>929</v>
      </c>
      <c r="B780" s="1" t="s">
        <v>929</v>
      </c>
      <c r="C780" s="1" t="s">
        <v>130</v>
      </c>
      <c r="D780" s="1" t="str">
        <f t="shared" si="3"/>
        <v>ที่ว่าการอำเภอเมืองสิงห์บุรี สิงห์บุรี</v>
      </c>
      <c r="E780" s="1" t="s">
        <v>3747</v>
      </c>
      <c r="F780" s="1" t="str" cm="1">
        <f t="array" ref="F780:G780">_xlfn.TEXTSPLIT(E780, ", ")</f>
        <v>14.88827113980371</v>
      </c>
      <c r="G780" t="str">
        <v>100.40469354698128</v>
      </c>
    </row>
    <row r="781" spans="1:7" ht="15.75" customHeight="1" x14ac:dyDescent="0.2">
      <c r="A781" s="1" t="s">
        <v>930</v>
      </c>
      <c r="B781" s="1" t="s">
        <v>930</v>
      </c>
      <c r="C781" s="1" t="s">
        <v>130</v>
      </c>
      <c r="D781" s="1" t="str">
        <f t="shared" si="3"/>
        <v>ที่ว่าการอำเภอบางระจัน สิงห์บุรี</v>
      </c>
      <c r="E781" s="1" t="s">
        <v>3748</v>
      </c>
      <c r="F781" s="1" t="str" cm="1">
        <f t="array" ref="F781:G781">_xlfn.TEXTSPLIT(E781, ", ")</f>
        <v>14.800225223054916</v>
      </c>
      <c r="G781" t="str">
        <v>100.31063970118267</v>
      </c>
    </row>
    <row r="782" spans="1:7" ht="15.75" customHeight="1" x14ac:dyDescent="0.2">
      <c r="A782" s="1" t="s">
        <v>931</v>
      </c>
      <c r="B782" s="1" t="s">
        <v>931</v>
      </c>
      <c r="C782" s="1" t="s">
        <v>130</v>
      </c>
      <c r="D782" s="1" t="str">
        <f t="shared" si="3"/>
        <v>ที่ว่าการอำเภอท่าช้าง สิงห์บุรี</v>
      </c>
      <c r="E782" s="1" t="s">
        <v>3749</v>
      </c>
      <c r="F782" s="1" t="str" cm="1">
        <f t="array" ref="F782:G782">_xlfn.TEXTSPLIT(E782, ", ")</f>
        <v>14.761756518673872</v>
      </c>
      <c r="G782" t="str">
        <v>100.38997930690608</v>
      </c>
    </row>
    <row r="783" spans="1:7" ht="15.75" customHeight="1" x14ac:dyDescent="0.2">
      <c r="A783" s="1" t="s">
        <v>932</v>
      </c>
      <c r="B783" s="1" t="s">
        <v>932</v>
      </c>
      <c r="C783" s="1" t="s">
        <v>130</v>
      </c>
      <c r="D783" s="1" t="str">
        <f t="shared" si="3"/>
        <v>ที่ว่าการอำเภออินทร์บุรี สิงห์บุรี</v>
      </c>
      <c r="E783" s="1" t="s">
        <v>3750</v>
      </c>
      <c r="F783" s="1" t="str" cm="1">
        <f t="array" ref="F783:G783">_xlfn.TEXTSPLIT(E783, ", ")</f>
        <v>15.008649910265229</v>
      </c>
      <c r="G783" t="str">
        <v>100.3264754318246</v>
      </c>
    </row>
    <row r="784" spans="1:7" ht="15.75" customHeight="1" x14ac:dyDescent="0.2">
      <c r="A784" s="1" t="s">
        <v>933</v>
      </c>
      <c r="B784" s="1" t="s">
        <v>933</v>
      </c>
      <c r="C784" s="1" t="s">
        <v>132</v>
      </c>
      <c r="D784" s="1" t="str">
        <f t="shared" si="3"/>
        <v>ที่ว่าการอำเภอศรีนคร สุโขทัย</v>
      </c>
      <c r="E784" s="1" t="s">
        <v>3751</v>
      </c>
      <c r="F784" s="1" t="str" cm="1">
        <f t="array" ref="F784:G784">_xlfn.TEXTSPLIT(E784, ", ")</f>
        <v>17.348363057725624</v>
      </c>
      <c r="G784" t="str">
        <v>99.99043095370493</v>
      </c>
    </row>
    <row r="785" spans="1:7" ht="15.75" customHeight="1" x14ac:dyDescent="0.2">
      <c r="A785" s="1" t="s">
        <v>934</v>
      </c>
      <c r="B785" s="1" t="s">
        <v>934</v>
      </c>
      <c r="C785" s="1" t="s">
        <v>132</v>
      </c>
      <c r="D785" s="1" t="str">
        <f t="shared" si="3"/>
        <v>ที่ว่าการอำเภอทุ่งเสลี่ยม สุโขทัย</v>
      </c>
      <c r="E785" s="1" t="s">
        <v>3752</v>
      </c>
      <c r="F785" s="1" t="str" cm="1">
        <f t="array" ref="F785:G785">_xlfn.TEXTSPLIT(E785, ", ")</f>
        <v>17.320978385210235</v>
      </c>
      <c r="G785" t="str">
        <v>99.56087042572517</v>
      </c>
    </row>
    <row r="786" spans="1:7" ht="15.75" customHeight="1" x14ac:dyDescent="0.2">
      <c r="A786" s="1" t="s">
        <v>935</v>
      </c>
      <c r="B786" s="1" t="s">
        <v>935</v>
      </c>
      <c r="C786" s="1" t="s">
        <v>132</v>
      </c>
      <c r="D786" s="1" t="str">
        <f t="shared" si="3"/>
        <v>ที่ว่าการอำเภอเมืองสุโขทัย สุโขทัย</v>
      </c>
      <c r="E786" s="1" t="s">
        <v>3753</v>
      </c>
      <c r="F786" s="1" t="str" cm="1">
        <f t="array" ref="F786:G786">_xlfn.TEXTSPLIT(E786, ", ")</f>
        <v>17.007915416806433</v>
      </c>
      <c r="G786" t="str">
        <v>99.82332156870382</v>
      </c>
    </row>
    <row r="787" spans="1:7" ht="15.75" customHeight="1" x14ac:dyDescent="0.2">
      <c r="A787" s="1" t="s">
        <v>936</v>
      </c>
      <c r="B787" s="1" t="s">
        <v>936</v>
      </c>
      <c r="C787" s="1" t="s">
        <v>132</v>
      </c>
      <c r="D787" s="1" t="str">
        <f t="shared" si="3"/>
        <v>ที่ว่าการอำเภอบ้านด่านลานหอย สุโขทัย</v>
      </c>
      <c r="E787" s="1" t="s">
        <v>3754</v>
      </c>
      <c r="F787" s="1" t="str" cm="1">
        <f t="array" ref="F787:G787">_xlfn.TEXTSPLIT(E787, ", ")</f>
        <v>17.006170081307808</v>
      </c>
      <c r="G787" t="str">
        <v>99.57471488844382</v>
      </c>
    </row>
    <row r="788" spans="1:7" ht="15.75" customHeight="1" x14ac:dyDescent="0.2">
      <c r="A788" s="1" t="s">
        <v>937</v>
      </c>
      <c r="B788" s="1" t="s">
        <v>937</v>
      </c>
      <c r="C788" s="1" t="s">
        <v>132</v>
      </c>
      <c r="D788" s="1" t="str">
        <f t="shared" si="3"/>
        <v>ที่ว่าการอำเภอคีรีมาศ สุโขทัย</v>
      </c>
      <c r="E788" s="1" t="s">
        <v>3755</v>
      </c>
      <c r="F788" s="1" t="str" cm="1">
        <f t="array" ref="F788:G788">_xlfn.TEXTSPLIT(E788, ", ")</f>
        <v>16.83334603570956</v>
      </c>
      <c r="G788" t="str">
        <v>99.80174248000658</v>
      </c>
    </row>
    <row r="789" spans="1:7" ht="15.75" customHeight="1" x14ac:dyDescent="0.2">
      <c r="A789" s="1" t="s">
        <v>938</v>
      </c>
      <c r="B789" s="1" t="s">
        <v>938</v>
      </c>
      <c r="C789" s="1" t="s">
        <v>132</v>
      </c>
      <c r="D789" s="1" t="str">
        <f t="shared" si="3"/>
        <v>ที่ว่าการอำเภอกงไกรลาศ สุโขทัย</v>
      </c>
      <c r="E789" s="1" t="s">
        <v>3756</v>
      </c>
      <c r="F789" s="1" t="str" cm="1">
        <f t="array" ref="F789:G789">_xlfn.TEXTSPLIT(E789, ", ")</f>
        <v>16.95265813130106</v>
      </c>
      <c r="G789" t="str">
        <v>99.97591013370848</v>
      </c>
    </row>
    <row r="790" spans="1:7" ht="15.75" customHeight="1" x14ac:dyDescent="0.2">
      <c r="A790" s="1" t="s">
        <v>939</v>
      </c>
      <c r="B790" s="1" t="s">
        <v>939</v>
      </c>
      <c r="C790" s="1" t="s">
        <v>132</v>
      </c>
      <c r="D790" s="1" t="str">
        <f t="shared" si="3"/>
        <v>ที่ว่าการอำเภอศรีสัชนาลัย สุโขทัย</v>
      </c>
      <c r="E790" s="1" t="s">
        <v>3757</v>
      </c>
      <c r="F790" s="1" t="str" cm="1">
        <f t="array" ref="F790:G790">_xlfn.TEXTSPLIT(E790, ", ")</f>
        <v>17.517370918913404</v>
      </c>
      <c r="G790" t="str">
        <v>99.76028855643533</v>
      </c>
    </row>
    <row r="791" spans="1:7" ht="15.75" customHeight="1" x14ac:dyDescent="0.2">
      <c r="A791" s="1" t="s">
        <v>940</v>
      </c>
      <c r="B791" s="1" t="s">
        <v>940</v>
      </c>
      <c r="C791" s="1" t="s">
        <v>132</v>
      </c>
      <c r="D791" s="1" t="str">
        <f t="shared" si="3"/>
        <v>ที่ว่าการอำเภอศรีสำโรง สุโขทัย</v>
      </c>
      <c r="E791" s="1" t="s">
        <v>3758</v>
      </c>
      <c r="F791" s="1" t="str" cm="1">
        <f t="array" ref="F791:G791">_xlfn.TEXTSPLIT(E791, ", ")</f>
        <v>17.16463237649639</v>
      </c>
      <c r="G791" t="str">
        <v>99.86172267994442</v>
      </c>
    </row>
    <row r="792" spans="1:7" ht="15.75" customHeight="1" x14ac:dyDescent="0.2">
      <c r="A792" s="1" t="s">
        <v>941</v>
      </c>
      <c r="B792" s="1" t="s">
        <v>941</v>
      </c>
      <c r="C792" s="1" t="s">
        <v>132</v>
      </c>
      <c r="D792" s="1" t="str">
        <f t="shared" si="3"/>
        <v>ที่ว่าการอำเภอสวรรคโลก สุโขทัย</v>
      </c>
      <c r="E792" s="1" t="s">
        <v>3759</v>
      </c>
      <c r="F792" s="1" t="str" cm="1">
        <f t="array" ref="F792:G792">_xlfn.TEXTSPLIT(E792, ", ")</f>
        <v>17.317323070629538</v>
      </c>
      <c r="G792" t="str">
        <v>99.8312742249305</v>
      </c>
    </row>
    <row r="793" spans="1:7" ht="15.75" customHeight="1" x14ac:dyDescent="0.2">
      <c r="A793" s="1" t="s">
        <v>942</v>
      </c>
      <c r="B793" s="1" t="s">
        <v>942</v>
      </c>
      <c r="C793" s="1" t="s">
        <v>134</v>
      </c>
      <c r="D793" s="1" t="str">
        <f t="shared" si="3"/>
        <v>ที่ว่าการอำเภอเมืองสุพรรณบุรี สุพรรณบุรี</v>
      </c>
      <c r="E793" s="1" t="s">
        <v>3760</v>
      </c>
      <c r="F793" s="1" t="str" cm="1">
        <f t="array" ref="F793:G793">_xlfn.TEXTSPLIT(E793, ", ")</f>
        <v>14.474459454200524</v>
      </c>
      <c r="G793" t="str">
        <v>100.11843846666692</v>
      </c>
    </row>
    <row r="794" spans="1:7" ht="15.75" customHeight="1" x14ac:dyDescent="0.2">
      <c r="A794" s="1" t="s">
        <v>943</v>
      </c>
      <c r="B794" s="1" t="s">
        <v>943</v>
      </c>
      <c r="C794" s="1" t="s">
        <v>134</v>
      </c>
      <c r="D794" s="1" t="str">
        <f t="shared" si="3"/>
        <v>ที่ว่าการอำเภอเดิมบางนางบวช สุพรรณบุรี</v>
      </c>
      <c r="E794" s="1" t="s">
        <v>3761</v>
      </c>
      <c r="F794" s="1" t="str" cm="1">
        <f t="array" ref="F794:G794">_xlfn.TEXTSPLIT(E794, ", ")</f>
        <v>14.853719877263051</v>
      </c>
      <c r="G794" t="str">
        <v>100.0979679417952</v>
      </c>
    </row>
    <row r="795" spans="1:7" ht="15.75" customHeight="1" x14ac:dyDescent="0.2">
      <c r="A795" s="1" t="s">
        <v>944</v>
      </c>
      <c r="B795" s="1" t="s">
        <v>944</v>
      </c>
      <c r="C795" s="1" t="s">
        <v>134</v>
      </c>
      <c r="D795" s="1" t="str">
        <f t="shared" si="3"/>
        <v>ที่ว่าการอำเภอด่านช้าง สุพรรณบุรี</v>
      </c>
      <c r="E795" s="1" t="s">
        <v>3762</v>
      </c>
      <c r="F795" s="1" t="str" cm="1">
        <f t="array" ref="F795:G795">_xlfn.TEXTSPLIT(E795, ", ")</f>
        <v>14.841606863811027</v>
      </c>
      <c r="G795" t="str">
        <v>99.69732002574668</v>
      </c>
    </row>
    <row r="796" spans="1:7" ht="15.75" customHeight="1" x14ac:dyDescent="0.2">
      <c r="A796" s="1" t="s">
        <v>945</v>
      </c>
      <c r="B796" s="1" t="s">
        <v>945</v>
      </c>
      <c r="C796" s="1" t="s">
        <v>134</v>
      </c>
      <c r="D796" s="1" t="str">
        <f t="shared" si="3"/>
        <v>ที่ว่าการอำเภอบางปลาม้า สุพรรณบุรี</v>
      </c>
      <c r="E796" s="1" t="s">
        <v>3763</v>
      </c>
      <c r="F796" s="1" t="str" cm="1">
        <f t="array" ref="F796:G796">_xlfn.TEXTSPLIT(E796, ", ")</f>
        <v>14.40229600012197</v>
      </c>
      <c r="G796" t="str">
        <v>100.15427285521326</v>
      </c>
    </row>
    <row r="797" spans="1:7" ht="15.75" customHeight="1" x14ac:dyDescent="0.2">
      <c r="A797" s="1" t="s">
        <v>946</v>
      </c>
      <c r="B797" s="1" t="s">
        <v>946</v>
      </c>
      <c r="C797" s="1" t="s">
        <v>134</v>
      </c>
      <c r="D797" s="1" t="str">
        <f t="shared" si="3"/>
        <v>ที่ว่าการอำเภอศรีประจันต์ สุพรรณบุรี</v>
      </c>
      <c r="E797" s="1" t="s">
        <v>3764</v>
      </c>
      <c r="F797" s="1" t="str" cm="1">
        <f t="array" ref="F797:G797">_xlfn.TEXTSPLIT(E797, ", ")</f>
        <v>14.619849416163882</v>
      </c>
      <c r="G797" t="str">
        <v>100.14445106098621</v>
      </c>
    </row>
    <row r="798" spans="1:7" ht="15.75" customHeight="1" x14ac:dyDescent="0.2">
      <c r="A798" s="1" t="s">
        <v>947</v>
      </c>
      <c r="B798" s="1" t="s">
        <v>947</v>
      </c>
      <c r="C798" s="1" t="s">
        <v>134</v>
      </c>
      <c r="D798" s="1" t="str">
        <f t="shared" si="3"/>
        <v>ที่ว่าการอำเภอดอนเจดีย์ สุพรรณบุรี</v>
      </c>
      <c r="E798" s="1" t="s">
        <v>3765</v>
      </c>
      <c r="F798" s="1" t="str" cm="1">
        <f t="array" ref="F798:G798">_xlfn.TEXTSPLIT(E798, ", ")</f>
        <v>14.635139116461005</v>
      </c>
      <c r="G798" t="str">
        <v>100.0210795718853</v>
      </c>
    </row>
    <row r="799" spans="1:7" ht="15.75" customHeight="1" x14ac:dyDescent="0.2">
      <c r="A799" s="1" t="s">
        <v>948</v>
      </c>
      <c r="B799" s="1" t="s">
        <v>948</v>
      </c>
      <c r="C799" s="1" t="s">
        <v>134</v>
      </c>
      <c r="D799" s="1" t="str">
        <f t="shared" si="3"/>
        <v>ที่ว่าการอำเภอสองพี่น้อง สุพรรณบุรี</v>
      </c>
      <c r="E799" s="1" t="s">
        <v>3766</v>
      </c>
      <c r="F799" s="1" t="str" cm="1">
        <f t="array" ref="F799:G799">_xlfn.TEXTSPLIT(E799, ", ")</f>
        <v>14.22369629017095</v>
      </c>
      <c r="G799" t="str">
        <v>100.02106522093484</v>
      </c>
    </row>
    <row r="800" spans="1:7" ht="15.75" customHeight="1" x14ac:dyDescent="0.2">
      <c r="A800" s="1" t="s">
        <v>949</v>
      </c>
      <c r="B800" s="1" t="s">
        <v>949</v>
      </c>
      <c r="C800" s="1" t="s">
        <v>134</v>
      </c>
      <c r="D800" s="1" t="str">
        <f t="shared" si="3"/>
        <v>ที่ว่าการอำเภอสามชุก สุพรรณบุรี</v>
      </c>
      <c r="E800" s="1" t="s">
        <v>3767</v>
      </c>
      <c r="F800" s="1" t="str" cm="1">
        <f t="array" ref="F800:G800">_xlfn.TEXTSPLIT(E800, ", ")</f>
        <v>14.755274909358254</v>
      </c>
      <c r="G800" t="str">
        <v>100.09476456481102</v>
      </c>
    </row>
    <row r="801" spans="1:7" ht="15.75" customHeight="1" x14ac:dyDescent="0.2">
      <c r="A801" s="1" t="s">
        <v>950</v>
      </c>
      <c r="B801" s="1" t="s">
        <v>950</v>
      </c>
      <c r="C801" s="1" t="s">
        <v>134</v>
      </c>
      <c r="D801" s="1" t="str">
        <f t="shared" si="3"/>
        <v>ที่ว่าการอำเภออู่ทอง สุพรรณบุรี</v>
      </c>
      <c r="E801" s="1" t="s">
        <v>3768</v>
      </c>
      <c r="F801" s="1" t="str" cm="1">
        <f t="array" ref="F801:G801">_xlfn.TEXTSPLIT(E801, ", ")</f>
        <v>14.375634216449578</v>
      </c>
      <c r="G801" t="str">
        <v>99.89238663948238</v>
      </c>
    </row>
    <row r="802" spans="1:7" ht="15.75" customHeight="1" x14ac:dyDescent="0.2">
      <c r="A802" s="1" t="s">
        <v>951</v>
      </c>
      <c r="B802" s="1" t="s">
        <v>951</v>
      </c>
      <c r="C802" s="1" t="s">
        <v>134</v>
      </c>
      <c r="D802" s="1" t="str">
        <f t="shared" si="3"/>
        <v>ที่ว่าการอำเภอหนองหญ้าไซ สุพรรณบุรี</v>
      </c>
      <c r="E802" s="1" t="s">
        <v>3769</v>
      </c>
      <c r="F802" s="1" t="str" cm="1">
        <f t="array" ref="F802:G802">_xlfn.TEXTSPLIT(E802, ", ")</f>
        <v>14.774928203797137</v>
      </c>
      <c r="G802" t="str">
        <v>99.9108430663149</v>
      </c>
    </row>
    <row r="803" spans="1:7" ht="15.75" customHeight="1" x14ac:dyDescent="0.2">
      <c r="A803" s="1" t="s">
        <v>952</v>
      </c>
      <c r="B803" s="1" t="s">
        <v>952</v>
      </c>
      <c r="C803" s="1" t="s">
        <v>136</v>
      </c>
      <c r="D803" s="1" t="str">
        <f t="shared" si="3"/>
        <v>ที่ว่าการอำเภอเมืองสุราษฎร์ธานี สุราษฎร์ธานี</v>
      </c>
      <c r="E803" s="1" t="s">
        <v>3770</v>
      </c>
      <c r="F803" s="1" t="str" cm="1">
        <f t="array" ref="F803:G803">_xlfn.TEXTSPLIT(E803, ", ")</f>
        <v>9.136069196016727</v>
      </c>
      <c r="G803" t="str">
        <v>99.32027410169559</v>
      </c>
    </row>
    <row r="804" spans="1:7" ht="15.75" customHeight="1" x14ac:dyDescent="0.2">
      <c r="A804" s="1" t="s">
        <v>953</v>
      </c>
      <c r="B804" s="1" t="s">
        <v>953</v>
      </c>
      <c r="C804" s="1" t="s">
        <v>136</v>
      </c>
      <c r="D804" s="1" t="str">
        <f t="shared" si="3"/>
        <v>ที่ว่าการอำเภอกาญจนดิษฐ์ สุราษฎร์ธานี</v>
      </c>
      <c r="E804" s="1" t="s">
        <v>3771</v>
      </c>
      <c r="F804" s="1" t="str" cm="1">
        <f t="array" ref="F804:G804">_xlfn.TEXTSPLIT(E804, ", ")</f>
        <v>9.16553945504619</v>
      </c>
      <c r="G804" t="str">
        <v>99.47101535142511</v>
      </c>
    </row>
    <row r="805" spans="1:7" ht="15.75" customHeight="1" x14ac:dyDescent="0.2">
      <c r="A805" s="1" t="s">
        <v>954</v>
      </c>
      <c r="B805" s="1" t="s">
        <v>954</v>
      </c>
      <c r="C805" s="1" t="s">
        <v>136</v>
      </c>
      <c r="D805" s="1" t="str">
        <f t="shared" si="3"/>
        <v>ที่ว่าการอำเภอดอนสัก สุราษฎร์ธานี</v>
      </c>
      <c r="E805" s="1" t="s">
        <v>3772</v>
      </c>
      <c r="F805" s="1" t="str" cm="1">
        <f t="array" ref="F805:G805">_xlfn.TEXTSPLIT(E805, ", ")</f>
        <v>9.315481903838249</v>
      </c>
      <c r="G805" t="str">
        <v>99.69079609918944</v>
      </c>
    </row>
    <row r="806" spans="1:7" ht="15.75" customHeight="1" x14ac:dyDescent="0.2">
      <c r="A806" s="1" t="s">
        <v>955</v>
      </c>
      <c r="B806" s="1" t="s">
        <v>955</v>
      </c>
      <c r="C806" s="1" t="s">
        <v>136</v>
      </c>
      <c r="D806" s="1" t="str">
        <f t="shared" si="3"/>
        <v>ที่ว่าการอำเภอเกาะสมุย สุราษฎร์ธานี</v>
      </c>
      <c r="E806" s="1" t="s">
        <v>3773</v>
      </c>
      <c r="F806" s="1" t="str" cm="1">
        <f t="array" ref="F806:G806">_xlfn.TEXTSPLIT(E806, ", ")</f>
        <v>9.53652162636704</v>
      </c>
      <c r="G806" t="str">
        <v>99.93631595793394</v>
      </c>
    </row>
    <row r="807" spans="1:7" ht="15.75" customHeight="1" x14ac:dyDescent="0.2">
      <c r="A807" s="1" t="s">
        <v>956</v>
      </c>
      <c r="B807" s="1" t="s">
        <v>956</v>
      </c>
      <c r="C807" s="1" t="s">
        <v>136</v>
      </c>
      <c r="D807" s="1" t="str">
        <f t="shared" si="3"/>
        <v>ที่ว่าการอำเภอเกาะพะงัน สุราษฎร์ธานี</v>
      </c>
      <c r="E807" s="1" t="s">
        <v>3774</v>
      </c>
      <c r="F807" s="1" t="str" cm="1">
        <f t="array" ref="F807:G807">_xlfn.TEXTSPLIT(E807, ", ")</f>
        <v>9.72033222895258</v>
      </c>
      <c r="G807" t="str">
        <v>99.99650975594774</v>
      </c>
    </row>
    <row r="808" spans="1:7" ht="15.75" customHeight="1" x14ac:dyDescent="0.2">
      <c r="A808" s="1" t="s">
        <v>957</v>
      </c>
      <c r="B808" s="1" t="s">
        <v>957</v>
      </c>
      <c r="C808" s="1" t="s">
        <v>136</v>
      </c>
      <c r="D808" s="1" t="str">
        <f t="shared" si="3"/>
        <v>ที่ว่าการอำเภอไชยา สุราษฎร์ธานี</v>
      </c>
      <c r="E808" s="1" t="s">
        <v>3775</v>
      </c>
      <c r="F808" s="1" t="str" cm="1">
        <f t="array" ref="F808:G808">_xlfn.TEXTSPLIT(E808, ", ")</f>
        <v>9.386509392567941</v>
      </c>
      <c r="G808" t="str">
        <v>99.20058238453122</v>
      </c>
    </row>
    <row r="809" spans="1:7" ht="15.75" customHeight="1" x14ac:dyDescent="0.2">
      <c r="A809" s="1" t="s">
        <v>958</v>
      </c>
      <c r="B809" s="1" t="s">
        <v>958</v>
      </c>
      <c r="C809" s="1" t="s">
        <v>136</v>
      </c>
      <c r="D809" s="1" t="str">
        <f t="shared" si="3"/>
        <v>ที่ว่าการอำเภอท่าชนะ สุราษฎร์ธานี</v>
      </c>
      <c r="E809" s="1" t="s">
        <v>3776</v>
      </c>
      <c r="F809" s="1" t="str" cm="1">
        <f t="array" ref="F809:G809">_xlfn.TEXTSPLIT(E809, ", ")</f>
        <v>9.572302806006824</v>
      </c>
      <c r="G809" t="str">
        <v>99.16492311155997</v>
      </c>
    </row>
    <row r="810" spans="1:7" ht="15.75" customHeight="1" x14ac:dyDescent="0.2">
      <c r="A810" s="1" t="s">
        <v>959</v>
      </c>
      <c r="B810" s="1" t="s">
        <v>959</v>
      </c>
      <c r="C810" s="1" t="s">
        <v>136</v>
      </c>
      <c r="D810" s="1" t="str">
        <f t="shared" si="3"/>
        <v>ที่ว่าการอำเภอคีรีรัฐนิคม สุราษฎร์ธานี</v>
      </c>
      <c r="E810" s="1" t="s">
        <v>3777</v>
      </c>
      <c r="F810" s="1" t="str" cm="1">
        <f t="array" ref="F810:G810">_xlfn.TEXTSPLIT(E810, ", ")</f>
        <v>9.030151706181544</v>
      </c>
      <c r="G810" t="str">
        <v>98.95287091338959</v>
      </c>
    </row>
    <row r="811" spans="1:7" ht="15.75" customHeight="1" x14ac:dyDescent="0.2">
      <c r="A811" s="1" t="s">
        <v>960</v>
      </c>
      <c r="B811" s="1" t="s">
        <v>960</v>
      </c>
      <c r="C811" s="1" t="s">
        <v>136</v>
      </c>
      <c r="D811" s="1" t="str">
        <f t="shared" si="3"/>
        <v>ที่ว่าการอำเภอบ้านตาขุน สุราษฎร์ธานี</v>
      </c>
      <c r="E811" s="1" t="s">
        <v>3778</v>
      </c>
      <c r="F811" s="1" t="str" cm="1">
        <f t="array" ref="F811:G811">_xlfn.TEXTSPLIT(E811, ", ")</f>
        <v>8.903995705267494</v>
      </c>
      <c r="G811" t="str">
        <v>98.88447604960018</v>
      </c>
    </row>
    <row r="812" spans="1:7" ht="15.75" customHeight="1" x14ac:dyDescent="0.2">
      <c r="A812" s="1" t="s">
        <v>961</v>
      </c>
      <c r="B812" s="1" t="s">
        <v>961</v>
      </c>
      <c r="C812" s="1" t="s">
        <v>136</v>
      </c>
      <c r="D812" s="1" t="str">
        <f t="shared" si="3"/>
        <v>ที่ว่าการอำเภอพนม สุราษฎร์ธานี</v>
      </c>
      <c r="E812" s="1" t="s">
        <v>3779</v>
      </c>
      <c r="F812" s="1" t="str" cm="1">
        <f t="array" ref="F812:G812">_xlfn.TEXTSPLIT(E812, ", ")</f>
        <v>8.8553655911382</v>
      </c>
      <c r="G812" t="str">
        <v>98.81253551551036</v>
      </c>
    </row>
    <row r="813" spans="1:7" ht="15.75" customHeight="1" x14ac:dyDescent="0.2">
      <c r="A813" s="1" t="s">
        <v>962</v>
      </c>
      <c r="B813" s="1" t="s">
        <v>962</v>
      </c>
      <c r="C813" s="1" t="s">
        <v>136</v>
      </c>
      <c r="D813" s="1" t="str">
        <f t="shared" si="3"/>
        <v>ที่ว่าการอำเภอท่าฉาง สุราษฎร์ธานี</v>
      </c>
      <c r="E813" s="1" t="s">
        <v>3780</v>
      </c>
      <c r="F813" s="1" t="str" cm="1">
        <f t="array" ref="F813:G813">_xlfn.TEXTSPLIT(E813, ", ")</f>
        <v>9.280997640630384</v>
      </c>
      <c r="G813" t="str">
        <v>99.2003516981172</v>
      </c>
    </row>
    <row r="814" spans="1:7" ht="15.75" customHeight="1" x14ac:dyDescent="0.2">
      <c r="A814" s="1" t="s">
        <v>963</v>
      </c>
      <c r="B814" s="1" t="s">
        <v>963</v>
      </c>
      <c r="C814" s="1" t="s">
        <v>136</v>
      </c>
      <c r="D814" s="1" t="str">
        <f t="shared" si="3"/>
        <v>ที่ว่าการอำเภอบ้านนาสาร สุราษฎร์ธานี</v>
      </c>
      <c r="E814" s="1" t="s">
        <v>3781</v>
      </c>
      <c r="F814" s="1" t="str" cm="1">
        <f t="array" ref="F814:G814">_xlfn.TEXTSPLIT(E814, ", ")</f>
        <v>8.800681086820347</v>
      </c>
      <c r="G814" t="str">
        <v>99.36408182748237</v>
      </c>
    </row>
    <row r="815" spans="1:7" ht="15.75" customHeight="1" x14ac:dyDescent="0.2">
      <c r="A815" s="1" t="s">
        <v>964</v>
      </c>
      <c r="B815" s="1" t="s">
        <v>964</v>
      </c>
      <c r="C815" s="1" t="s">
        <v>136</v>
      </c>
      <c r="D815" s="1" t="str">
        <f t="shared" si="3"/>
        <v>ที่ว่าการอำเภอพระแสง สุราษฎร์ธานี</v>
      </c>
      <c r="E815" s="1" t="s">
        <v>3782</v>
      </c>
      <c r="F815" s="1" t="str" cm="1">
        <f t="array" ref="F815:G815">_xlfn.TEXTSPLIT(E815, ", ")</f>
        <v>8.568264941663918</v>
      </c>
      <c r="G815" t="str">
        <v>99.24763723089474</v>
      </c>
    </row>
    <row r="816" spans="1:7" ht="15.75" customHeight="1" x14ac:dyDescent="0.2">
      <c r="A816" s="1" t="s">
        <v>965</v>
      </c>
      <c r="B816" s="1" t="s">
        <v>965</v>
      </c>
      <c r="C816" s="1" t="s">
        <v>136</v>
      </c>
      <c r="D816" s="1" t="str">
        <f t="shared" si="3"/>
        <v>ที่ว่าการอำเภอพุนพิน สุราษฎร์ธานี</v>
      </c>
      <c r="E816" s="1" t="s">
        <v>3783</v>
      </c>
      <c r="F816" s="1" t="str" cm="1">
        <f t="array" ref="F816:G816">_xlfn.TEXTSPLIT(E816, ", ")</f>
        <v>9.110798633376785</v>
      </c>
      <c r="G816" t="str">
        <v>99.23161925128737</v>
      </c>
    </row>
    <row r="817" spans="1:7" ht="15.75" customHeight="1" x14ac:dyDescent="0.2">
      <c r="A817" s="1" t="s">
        <v>966</v>
      </c>
      <c r="B817" s="1" t="s">
        <v>966</v>
      </c>
      <c r="C817" s="1" t="s">
        <v>136</v>
      </c>
      <c r="D817" s="1" t="str">
        <f t="shared" si="3"/>
        <v>ที่ว่าการอำเภอบ้านนาเดิม สุราษฎร์ธานี</v>
      </c>
      <c r="E817" s="1" t="s">
        <v>3784</v>
      </c>
      <c r="F817" s="1" t="str" cm="1">
        <f t="array" ref="F817:G817">_xlfn.TEXTSPLIT(E817, ", ")</f>
        <v>8.884305311784974</v>
      </c>
      <c r="G817" t="str">
        <v>99.31045973734587</v>
      </c>
    </row>
    <row r="818" spans="1:7" ht="15.75" customHeight="1" x14ac:dyDescent="0.2">
      <c r="A818" s="1" t="s">
        <v>967</v>
      </c>
      <c r="B818" s="1" t="s">
        <v>967</v>
      </c>
      <c r="C818" s="1" t="s">
        <v>136</v>
      </c>
      <c r="D818" s="1" t="str">
        <f t="shared" si="3"/>
        <v>ที่ว่าการอำเภอเคียนซา สุราษฎร์ธานี</v>
      </c>
      <c r="E818" s="1" t="s">
        <v>3785</v>
      </c>
      <c r="F818" s="1" t="str" cm="1">
        <f t="array" ref="F818:G818">_xlfn.TEXTSPLIT(E818, ", ")</f>
        <v>8.840967590814575</v>
      </c>
      <c r="G818" t="str">
        <v>99.19416304863933</v>
      </c>
    </row>
    <row r="819" spans="1:7" ht="15.75" customHeight="1" x14ac:dyDescent="0.2">
      <c r="A819" s="1" t="s">
        <v>968</v>
      </c>
      <c r="B819" s="1" t="s">
        <v>968</v>
      </c>
      <c r="C819" s="1" t="s">
        <v>136</v>
      </c>
      <c r="D819" s="1" t="str">
        <f t="shared" si="3"/>
        <v>ที่ว่าการอำเภอเวียงสระ สุราษฎร์ธานี</v>
      </c>
      <c r="E819" s="1" t="s">
        <v>3786</v>
      </c>
      <c r="F819" s="1" t="str" cm="1">
        <f t="array" ref="F819:G819">_xlfn.TEXTSPLIT(E819, ", ")</f>
        <v>8.62998932576253</v>
      </c>
      <c r="G819" t="str">
        <v>99.34292356440073</v>
      </c>
    </row>
    <row r="820" spans="1:7" ht="15.75" customHeight="1" x14ac:dyDescent="0.2">
      <c r="A820" s="1" t="s">
        <v>969</v>
      </c>
      <c r="B820" s="1" t="s">
        <v>969</v>
      </c>
      <c r="C820" s="1" t="s">
        <v>136</v>
      </c>
      <c r="D820" s="1" t="str">
        <f t="shared" si="3"/>
        <v>ที่ว่าการอำเภอชัยบุรี สุราษฎร์ธานี</v>
      </c>
      <c r="E820" s="1" t="s">
        <v>3787</v>
      </c>
      <c r="F820" s="1" t="str" cm="1">
        <f t="array" ref="F820:G820">_xlfn.TEXTSPLIT(E820, ", ")</f>
        <v>8.463786953067043</v>
      </c>
      <c r="G820" t="str">
        <v>99.07545580274301</v>
      </c>
    </row>
    <row r="821" spans="1:7" ht="15.75" customHeight="1" x14ac:dyDescent="0.2">
      <c r="A821" s="1" t="s">
        <v>970</v>
      </c>
      <c r="B821" s="1" t="s">
        <v>970</v>
      </c>
      <c r="C821" s="1" t="s">
        <v>136</v>
      </c>
      <c r="D821" s="1" t="str">
        <f t="shared" si="3"/>
        <v>ที่ว่าการอำเภอวิภาวดี สุราษฎร์ธานี</v>
      </c>
      <c r="E821" s="1" t="s">
        <v>3788</v>
      </c>
      <c r="F821" s="1" t="str" cm="1">
        <f t="array" ref="F821:G821">_xlfn.TEXTSPLIT(E821, ", ")</f>
        <v>9.238964994808102</v>
      </c>
      <c r="G821" t="str">
        <v>98.97850219323028</v>
      </c>
    </row>
    <row r="822" spans="1:7" ht="15.75" customHeight="1" x14ac:dyDescent="0.2">
      <c r="A822" s="1" t="s">
        <v>971</v>
      </c>
      <c r="B822" s="1" t="s">
        <v>971</v>
      </c>
      <c r="C822" s="1" t="s">
        <v>138</v>
      </c>
      <c r="D822" s="1" t="str">
        <f t="shared" si="3"/>
        <v>ที่ว่าการอำเภอสำโรงทาบ สุรินทร์</v>
      </c>
      <c r="E822" s="1" t="s">
        <v>3789</v>
      </c>
      <c r="F822" s="1" t="str" cm="1">
        <f t="array" ref="F822:G822">_xlfn.TEXTSPLIT(E822, ", ")</f>
        <v>15.022822741017379</v>
      </c>
      <c r="G822" t="str">
        <v>103.93608319731601</v>
      </c>
    </row>
    <row r="823" spans="1:7" ht="15.75" customHeight="1" x14ac:dyDescent="0.2">
      <c r="A823" s="1" t="s">
        <v>972</v>
      </c>
      <c r="B823" s="1" t="s">
        <v>972</v>
      </c>
      <c r="C823" s="1" t="s">
        <v>138</v>
      </c>
      <c r="D823" s="1" t="str">
        <f t="shared" si="3"/>
        <v>ที่ว่าการอำเภอบัวเชด สุรินทร์</v>
      </c>
      <c r="E823" s="1" t="s">
        <v>3790</v>
      </c>
      <c r="F823" s="1" t="str" cm="1">
        <f t="array" ref="F823:G823">_xlfn.TEXTSPLIT(E823, ", ")</f>
        <v>14.527919347647734</v>
      </c>
      <c r="G823" t="str">
        <v>103.9457075172521</v>
      </c>
    </row>
    <row r="824" spans="1:7" ht="15.75" customHeight="1" x14ac:dyDescent="0.2">
      <c r="A824" s="1" t="s">
        <v>973</v>
      </c>
      <c r="B824" s="1" t="s">
        <v>973</v>
      </c>
      <c r="C824" s="1" t="s">
        <v>138</v>
      </c>
      <c r="D824" s="1" t="str">
        <f t="shared" si="3"/>
        <v>ที่ว่าการอำเภอพนมดงรัก สุรินทร์</v>
      </c>
      <c r="E824" s="1" t="s">
        <v>3791</v>
      </c>
      <c r="F824" s="1" t="str" cm="1">
        <f t="array" ref="F824:G824">_xlfn.TEXTSPLIT(E824, ", ")</f>
        <v>14.445668227631423</v>
      </c>
      <c r="G824" t="str">
        <v>103.30466596267067</v>
      </c>
    </row>
    <row r="825" spans="1:7" ht="15.75" customHeight="1" x14ac:dyDescent="0.2">
      <c r="A825" s="1" t="s">
        <v>974</v>
      </c>
      <c r="B825" s="1" t="s">
        <v>974</v>
      </c>
      <c r="C825" s="1" t="s">
        <v>138</v>
      </c>
      <c r="D825" s="1" t="str">
        <f t="shared" si="3"/>
        <v>ที่ว่าการอำเภอศรีณรงค์ สุรินทร์</v>
      </c>
      <c r="E825" s="1" t="s">
        <v>3792</v>
      </c>
      <c r="F825" s="1" t="str" cm="1">
        <f t="array" ref="F825:G825">_xlfn.TEXTSPLIT(E825, ", ")</f>
        <v>14.767171222836538</v>
      </c>
      <c r="G825" t="str">
        <v>103.8749624659013</v>
      </c>
    </row>
    <row r="826" spans="1:7" ht="15.75" customHeight="1" x14ac:dyDescent="0.2">
      <c r="A826" s="1" t="s">
        <v>975</v>
      </c>
      <c r="B826" s="1" t="s">
        <v>975</v>
      </c>
      <c r="C826" s="1" t="s">
        <v>138</v>
      </c>
      <c r="D826" s="1" t="str">
        <f t="shared" si="3"/>
        <v>ที่ว่าการอำเภอเขวาสินรินทร์ สุรินทร์</v>
      </c>
      <c r="E826" s="1" t="s">
        <v>3793</v>
      </c>
      <c r="F826" s="1" t="str" cm="1">
        <f t="array" ref="F826:G826">_xlfn.TEXTSPLIT(E826, ", ")</f>
        <v>15.00230328310334</v>
      </c>
      <c r="G826" t="str">
        <v>103.59636146510704</v>
      </c>
    </row>
    <row r="827" spans="1:7" ht="15.75" customHeight="1" x14ac:dyDescent="0.2">
      <c r="A827" s="1" t="s">
        <v>976</v>
      </c>
      <c r="B827" s="1" t="s">
        <v>976</v>
      </c>
      <c r="C827" s="1" t="s">
        <v>138</v>
      </c>
      <c r="D827" s="1" t="str">
        <f t="shared" si="3"/>
        <v>ที่ว่าการอำเภอโนนนารายณ์ สุรินทร์</v>
      </c>
      <c r="E827" s="1" t="s">
        <v>3794</v>
      </c>
      <c r="F827" s="1" t="str" cm="1">
        <f t="array" ref="F827:G827">_xlfn.TEXTSPLIT(E827, ", ")</f>
        <v>15.238270868494535</v>
      </c>
      <c r="G827" t="str">
        <v>103.91305306719131</v>
      </c>
    </row>
    <row r="828" spans="1:7" ht="15.75" customHeight="1" x14ac:dyDescent="0.2">
      <c r="A828" s="1" t="s">
        <v>977</v>
      </c>
      <c r="B828" s="1" t="s">
        <v>977</v>
      </c>
      <c r="C828" s="1" t="s">
        <v>138</v>
      </c>
      <c r="D828" s="1" t="str">
        <f t="shared" si="3"/>
        <v>ที่ว่าการอำเภอเมืองสุรินทร์ สุรินทร์</v>
      </c>
      <c r="E828" s="1" t="s">
        <v>3795</v>
      </c>
      <c r="F828" s="1" t="str" cm="1">
        <f t="array" ref="F828:G828">_xlfn.TEXTSPLIT(E828, ", ")</f>
        <v>14.882281392030134</v>
      </c>
      <c r="G828" t="str">
        <v>103.49231034025617</v>
      </c>
    </row>
    <row r="829" spans="1:7" ht="15.75" customHeight="1" x14ac:dyDescent="0.2">
      <c r="A829" s="1" t="s">
        <v>978</v>
      </c>
      <c r="B829" s="1" t="s">
        <v>978</v>
      </c>
      <c r="C829" s="1" t="s">
        <v>138</v>
      </c>
      <c r="D829" s="1" t="str">
        <f t="shared" si="3"/>
        <v>ที่ว่าการอำเภอชุมพลบุรี สุรินทร์</v>
      </c>
      <c r="E829" s="1" t="s">
        <v>3796</v>
      </c>
      <c r="F829" s="1" t="str" cm="1">
        <f t="array" ref="F829:G829">_xlfn.TEXTSPLIT(E829, ", ")</f>
        <v>15.350726865159364</v>
      </c>
      <c r="G829" t="str">
        <v>103.38878033556091</v>
      </c>
    </row>
    <row r="830" spans="1:7" ht="15.75" customHeight="1" x14ac:dyDescent="0.2">
      <c r="A830" s="1" t="s">
        <v>979</v>
      </c>
      <c r="B830" s="1" t="s">
        <v>979</v>
      </c>
      <c r="C830" s="1" t="s">
        <v>138</v>
      </c>
      <c r="D830" s="1" t="str">
        <f t="shared" si="3"/>
        <v>ที่ว่าการอำเภอท่าตูม สุรินทร์</v>
      </c>
      <c r="E830" s="1" t="s">
        <v>3797</v>
      </c>
      <c r="F830" s="1" t="str" cm="1">
        <f t="array" ref="F830:G830">_xlfn.TEXTSPLIT(E830, ", ")</f>
        <v>15.318649422497177</v>
      </c>
      <c r="G830" t="str">
        <v>103.67523810231201</v>
      </c>
    </row>
    <row r="831" spans="1:7" ht="15.75" customHeight="1" x14ac:dyDescent="0.2">
      <c r="A831" s="1" t="s">
        <v>980</v>
      </c>
      <c r="B831" s="1" t="s">
        <v>980</v>
      </c>
      <c r="C831" s="1" t="s">
        <v>138</v>
      </c>
      <c r="D831" s="1" t="str">
        <f t="shared" si="3"/>
        <v>ที่ว่าการอำเภอจอมพระ สุรินทร์</v>
      </c>
      <c r="E831" s="1" t="s">
        <v>3798</v>
      </c>
      <c r="F831" s="1" t="str" cm="1">
        <f t="array" ref="F831:G831">_xlfn.TEXTSPLIT(E831, ", ")</f>
        <v>15.117501767623162</v>
      </c>
      <c r="G831" t="str">
        <v>103.61125529150638</v>
      </c>
    </row>
    <row r="832" spans="1:7" ht="15.75" customHeight="1" x14ac:dyDescent="0.2">
      <c r="A832" s="1" t="s">
        <v>981</v>
      </c>
      <c r="B832" s="1" t="s">
        <v>981</v>
      </c>
      <c r="C832" s="1" t="s">
        <v>138</v>
      </c>
      <c r="D832" s="1" t="str">
        <f t="shared" si="3"/>
        <v>ที่ว่าการอำเภอปราสาท สุรินทร์</v>
      </c>
      <c r="E832" s="1" t="s">
        <v>3799</v>
      </c>
      <c r="F832" s="1" t="str" cm="1">
        <f t="array" ref="F832:G832">_xlfn.TEXTSPLIT(E832, ", ")</f>
        <v>14.640525552898957</v>
      </c>
      <c r="G832" t="str">
        <v>103.4048160486297</v>
      </c>
    </row>
    <row r="833" spans="1:7" ht="15.75" customHeight="1" x14ac:dyDescent="0.2">
      <c r="A833" s="1" t="s">
        <v>982</v>
      </c>
      <c r="B833" s="1" t="s">
        <v>982</v>
      </c>
      <c r="C833" s="1" t="s">
        <v>138</v>
      </c>
      <c r="D833" s="1" t="str">
        <f t="shared" si="3"/>
        <v>ที่ว่าการอำเภอกาบเชิง สุรินทร์</v>
      </c>
      <c r="E833" s="1" t="s">
        <v>3800</v>
      </c>
      <c r="F833" s="1" t="str" cm="1">
        <f t="array" ref="F833:G833">_xlfn.TEXTSPLIT(E833, ", ")</f>
        <v>14.474926956412185</v>
      </c>
      <c r="G833" t="str">
        <v>103.59432345249259</v>
      </c>
    </row>
    <row r="834" spans="1:7" ht="15.75" customHeight="1" x14ac:dyDescent="0.2">
      <c r="A834" s="1" t="s">
        <v>983</v>
      </c>
      <c r="B834" s="1" t="s">
        <v>983</v>
      </c>
      <c r="C834" s="1" t="s">
        <v>138</v>
      </c>
      <c r="D834" s="1" t="str">
        <f t="shared" si="3"/>
        <v>ที่ว่าการอำเภอรัตนบุรี สุรินทร์</v>
      </c>
      <c r="E834" s="1" t="s">
        <v>3801</v>
      </c>
      <c r="F834" s="1" t="str" cm="1">
        <f t="array" ref="F834:G834">_xlfn.TEXTSPLIT(E834, ", ")</f>
        <v>15.320269732826512</v>
      </c>
      <c r="G834" t="str">
        <v>103.85704993499486</v>
      </c>
    </row>
    <row r="835" spans="1:7" ht="15.75" customHeight="1" x14ac:dyDescent="0.2">
      <c r="A835" s="1" t="s">
        <v>984</v>
      </c>
      <c r="B835" s="1" t="s">
        <v>984</v>
      </c>
      <c r="C835" s="1" t="s">
        <v>138</v>
      </c>
      <c r="D835" s="1" t="str">
        <f t="shared" si="3"/>
        <v>ที่ว่าการอำเภอสนม สุรินทร์</v>
      </c>
      <c r="E835" s="1" t="s">
        <v>3802</v>
      </c>
      <c r="F835" s="1" t="str" cm="1">
        <f t="array" ref="F835:G835">_xlfn.TEXTSPLIT(E835, ", ")</f>
        <v>15.198582525393588</v>
      </c>
      <c r="G835" t="str">
        <v>103.7618101213335</v>
      </c>
    </row>
    <row r="836" spans="1:7" ht="15.75" customHeight="1" x14ac:dyDescent="0.2">
      <c r="A836" s="1" t="s">
        <v>985</v>
      </c>
      <c r="B836" s="1" t="s">
        <v>985</v>
      </c>
      <c r="C836" s="1" t="s">
        <v>138</v>
      </c>
      <c r="D836" s="1" t="str">
        <f t="shared" si="3"/>
        <v>ที่ว่าการอำเภอศีขรภูมิ สุรินทร์</v>
      </c>
      <c r="E836" s="1" t="s">
        <v>3803</v>
      </c>
      <c r="F836" s="1" t="str" cm="1">
        <f t="array" ref="F836:G836">_xlfn.TEXTSPLIT(E836, ", ")</f>
        <v>14.946747667467285</v>
      </c>
      <c r="G836" t="str">
        <v>103.7917306862577</v>
      </c>
    </row>
    <row r="837" spans="1:7" ht="15.75" customHeight="1" x14ac:dyDescent="0.2">
      <c r="A837" s="1" t="s">
        <v>986</v>
      </c>
      <c r="B837" s="1" t="s">
        <v>986</v>
      </c>
      <c r="C837" s="1" t="s">
        <v>138</v>
      </c>
      <c r="D837" s="1" t="str">
        <f t="shared" si="3"/>
        <v>ที่ว่าการอำเภอสังขะ สุรินทร์</v>
      </c>
      <c r="E837" s="1" t="s">
        <v>3804</v>
      </c>
      <c r="F837" s="1" t="str" cm="1">
        <f t="array" ref="F837:G837">_xlfn.TEXTSPLIT(E837, ", ")</f>
        <v>14.636057271025203</v>
      </c>
      <c r="G837" t="str">
        <v>103.85293271342252</v>
      </c>
    </row>
    <row r="838" spans="1:7" ht="15.75" customHeight="1" x14ac:dyDescent="0.2">
      <c r="A838" s="1" t="s">
        <v>987</v>
      </c>
      <c r="B838" s="1" t="s">
        <v>987</v>
      </c>
      <c r="C838" s="1" t="s">
        <v>138</v>
      </c>
      <c r="D838" s="1" t="str">
        <f t="shared" si="3"/>
        <v>ที่ว่าการอำเภอลำดวน สุรินทร์</v>
      </c>
      <c r="E838" s="1" t="s">
        <v>3805</v>
      </c>
      <c r="F838" s="1" t="str" cm="1">
        <f t="array" ref="F838:G838">_xlfn.TEXTSPLIT(E838, ", ")</f>
        <v>14.727114908391213</v>
      </c>
      <c r="G838" t="str">
        <v>103.67556489956705</v>
      </c>
    </row>
    <row r="839" spans="1:7" ht="15.75" customHeight="1" x14ac:dyDescent="0.2">
      <c r="A839" s="1" t="s">
        <v>988</v>
      </c>
      <c r="B839" s="1" t="s">
        <v>988</v>
      </c>
      <c r="C839" s="1" t="s">
        <v>140</v>
      </c>
      <c r="D839" s="1" t="str">
        <f t="shared" si="3"/>
        <v>ที่ว่าการอำเภอเมืองหนองคาย หนองคาย</v>
      </c>
      <c r="E839" s="1" t="s">
        <v>3806</v>
      </c>
      <c r="F839" s="1" t="str" cm="1">
        <f t="array" ref="F839:G839">_xlfn.TEXTSPLIT(E839, ", ")</f>
        <v>17.88015809206796</v>
      </c>
      <c r="G839" t="str">
        <v>102.74026809189967</v>
      </c>
    </row>
    <row r="840" spans="1:7" ht="15.75" customHeight="1" x14ac:dyDescent="0.2">
      <c r="A840" s="1" t="s">
        <v>989</v>
      </c>
      <c r="B840" s="1" t="s">
        <v>989</v>
      </c>
      <c r="C840" s="1" t="s">
        <v>140</v>
      </c>
      <c r="D840" s="1" t="str">
        <f t="shared" si="3"/>
        <v>ที่ว่าการอำเภอท่าบ่อ หนองคาย</v>
      </c>
      <c r="E840" s="1" t="s">
        <v>3807</v>
      </c>
      <c r="F840" s="1" t="str" cm="1">
        <f t="array" ref="F840:G840">_xlfn.TEXTSPLIT(E840, ", ")</f>
        <v>17.84969564334316</v>
      </c>
      <c r="G840" t="str">
        <v>102.58120431709033</v>
      </c>
    </row>
    <row r="841" spans="1:7" ht="15.75" customHeight="1" x14ac:dyDescent="0.2">
      <c r="A841" s="1" t="s">
        <v>990</v>
      </c>
      <c r="B841" s="1" t="s">
        <v>990</v>
      </c>
      <c r="C841" s="1" t="s">
        <v>140</v>
      </c>
      <c r="D841" s="1" t="str">
        <f t="shared" si="3"/>
        <v>ที่ว่าการอำเภอโพนพิสัย หนองคาย</v>
      </c>
      <c r="E841" s="1" t="s">
        <v>3808</v>
      </c>
      <c r="F841" s="1" t="str" cm="1">
        <f t="array" ref="F841:G841">_xlfn.TEXTSPLIT(E841, ", ")</f>
        <v>18.021846270445383</v>
      </c>
      <c r="G841" t="str">
        <v>103.0770702289075</v>
      </c>
    </row>
    <row r="842" spans="1:7" ht="15.75" customHeight="1" x14ac:dyDescent="0.2">
      <c r="A842" s="1" t="s">
        <v>991</v>
      </c>
      <c r="B842" s="1" t="s">
        <v>991</v>
      </c>
      <c r="C842" s="1" t="s">
        <v>140</v>
      </c>
      <c r="D842" s="1" t="str">
        <f t="shared" si="3"/>
        <v>ที่ว่าการอำเภอศรีเชียงใหม่ หนองคาย</v>
      </c>
      <c r="E842" s="1" t="s">
        <v>3809</v>
      </c>
      <c r="F842" s="1" t="str" cm="1">
        <f t="array" ref="F842:G842">_xlfn.TEXTSPLIT(E842, ", ")</f>
        <v>17.956302406232187</v>
      </c>
      <c r="G842" t="str">
        <v>102.58953104220629</v>
      </c>
    </row>
    <row r="843" spans="1:7" ht="15.75" customHeight="1" x14ac:dyDescent="0.2">
      <c r="A843" s="1" t="s">
        <v>992</v>
      </c>
      <c r="B843" s="1" t="s">
        <v>992</v>
      </c>
      <c r="C843" s="1" t="s">
        <v>140</v>
      </c>
      <c r="D843" s="1" t="str">
        <f t="shared" si="3"/>
        <v>ที่ว่าการอำเภอสังคม หนองคาย</v>
      </c>
      <c r="E843" s="1" t="s">
        <v>3810</v>
      </c>
      <c r="F843" s="1" t="str" cm="1">
        <f t="array" ref="F843:G843">_xlfn.TEXTSPLIT(E843, ", ")</f>
        <v>18.063987311369456</v>
      </c>
      <c r="G843" t="str">
        <v>102.27341505753448</v>
      </c>
    </row>
    <row r="844" spans="1:7" ht="15.75" customHeight="1" x14ac:dyDescent="0.2">
      <c r="A844" s="1" t="s">
        <v>993</v>
      </c>
      <c r="B844" s="1" t="s">
        <v>993</v>
      </c>
      <c r="C844" s="1" t="s">
        <v>140</v>
      </c>
      <c r="D844" s="1" t="str">
        <f t="shared" si="3"/>
        <v>ที่ว่าการอำเภอสระใคร หนองคาย</v>
      </c>
      <c r="E844" s="1" t="s">
        <v>3811</v>
      </c>
      <c r="F844" s="1" t="str" cm="1">
        <f t="array" ref="F844:G844">_xlfn.TEXTSPLIT(E844, ", ")</f>
        <v>17.67519474719052</v>
      </c>
      <c r="G844" t="str">
        <v>102.75062266407801</v>
      </c>
    </row>
    <row r="845" spans="1:7" ht="15.75" customHeight="1" x14ac:dyDescent="0.2">
      <c r="A845" s="1" t="s">
        <v>994</v>
      </c>
      <c r="B845" s="1" t="s">
        <v>994</v>
      </c>
      <c r="C845" s="1" t="s">
        <v>140</v>
      </c>
      <c r="D845" s="1" t="str">
        <f t="shared" si="3"/>
        <v>ที่ว่าการอำเภอเฝ้าไร่ หนองคาย</v>
      </c>
      <c r="E845" s="1" t="s">
        <v>3812</v>
      </c>
      <c r="F845" s="1" t="str" cm="1">
        <f t="array" ref="F845:G845">_xlfn.TEXTSPLIT(E845, ", ")</f>
        <v>18.018918216039452</v>
      </c>
      <c r="G845" t="str">
        <v>103.30368953903039</v>
      </c>
    </row>
    <row r="846" spans="1:7" ht="15.75" customHeight="1" x14ac:dyDescent="0.2">
      <c r="A846" s="1" t="s">
        <v>995</v>
      </c>
      <c r="B846" s="1" t="s">
        <v>995</v>
      </c>
      <c r="C846" s="1" t="s">
        <v>140</v>
      </c>
      <c r="D846" s="1" t="str">
        <f t="shared" si="3"/>
        <v>ที่ว่าการอำเภอรัตนวาปี หนองคาย</v>
      </c>
      <c r="E846" s="1" t="s">
        <v>3813</v>
      </c>
      <c r="F846" s="1" t="str" cm="1">
        <f t="array" ref="F846:G846">_xlfn.TEXTSPLIT(E846, ", ")</f>
        <v>18.220251711017287</v>
      </c>
      <c r="G846" t="str">
        <v>103.1803629009705</v>
      </c>
    </row>
    <row r="847" spans="1:7" ht="15.75" customHeight="1" x14ac:dyDescent="0.2">
      <c r="A847" s="1" t="s">
        <v>996</v>
      </c>
      <c r="B847" s="1" t="s">
        <v>996</v>
      </c>
      <c r="C847" s="1" t="s">
        <v>140</v>
      </c>
      <c r="D847" s="1" t="str">
        <f t="shared" si="3"/>
        <v>ที่ว่าการอำเภอโพธิ์ตาก หนองคาย</v>
      </c>
      <c r="E847" s="1" t="s">
        <v>3814</v>
      </c>
      <c r="F847" s="1" t="str" cm="1">
        <f t="array" ref="F847:G847">_xlfn.TEXTSPLIT(E847, ", ")</f>
        <v>17.877291706144597</v>
      </c>
      <c r="G847" t="str">
        <v>102.40950390884358</v>
      </c>
    </row>
    <row r="848" spans="1:7" ht="15.75" customHeight="1" x14ac:dyDescent="0.2">
      <c r="A848" s="1" t="s">
        <v>997</v>
      </c>
      <c r="B848" s="1" t="s">
        <v>997</v>
      </c>
      <c r="C848" s="1" t="s">
        <v>142</v>
      </c>
      <c r="D848" s="1" t="str">
        <f t="shared" si="3"/>
        <v>ที่ว่าการอำเภอเมืองหนองบัวลำภู หนองบัวลำภู</v>
      </c>
      <c r="E848" s="1" t="s">
        <v>3815</v>
      </c>
      <c r="F848" s="1" t="str" cm="1">
        <f t="array" ref="F848:G848">_xlfn.TEXTSPLIT(E848, ", ")</f>
        <v>17.204074692347852</v>
      </c>
      <c r="G848" t="str">
        <v>102.44448307636242</v>
      </c>
    </row>
    <row r="849" spans="1:7" ht="15.75" customHeight="1" x14ac:dyDescent="0.2">
      <c r="A849" s="1" t="s">
        <v>998</v>
      </c>
      <c r="B849" s="1" t="s">
        <v>998</v>
      </c>
      <c r="C849" s="1" t="s">
        <v>142</v>
      </c>
      <c r="D849" s="1" t="str">
        <f t="shared" si="3"/>
        <v>ที่ว่าการอำเภอนากลาง หนองบัวลำภู</v>
      </c>
      <c r="E849" s="1" t="s">
        <v>3816</v>
      </c>
      <c r="F849" s="1" t="str" cm="1">
        <f t="array" ref="F849:G849">_xlfn.TEXTSPLIT(E849, ", ")</f>
        <v>17.307222312325763</v>
      </c>
      <c r="G849" t="str">
        <v>102.18875179210553</v>
      </c>
    </row>
    <row r="850" spans="1:7" ht="15.75" customHeight="1" x14ac:dyDescent="0.2">
      <c r="A850" s="1" t="s">
        <v>999</v>
      </c>
      <c r="B850" s="1" t="s">
        <v>999</v>
      </c>
      <c r="C850" s="1" t="s">
        <v>142</v>
      </c>
      <c r="D850" s="1" t="str">
        <f t="shared" si="3"/>
        <v>ที่ว่าการอำเภอโนนสัง หนองบัวลำภู</v>
      </c>
      <c r="E850" s="1" t="s">
        <v>3817</v>
      </c>
      <c r="F850" s="1" t="str" cm="1">
        <f t="array" ref="F850:G850">_xlfn.TEXTSPLIT(E850, ", ")</f>
        <v>16.866096490025033</v>
      </c>
      <c r="G850" t="str">
        <v>102.57204662611524</v>
      </c>
    </row>
    <row r="851" spans="1:7" ht="15.75" customHeight="1" x14ac:dyDescent="0.2">
      <c r="A851" s="1" t="s">
        <v>1000</v>
      </c>
      <c r="B851" s="1" t="s">
        <v>1000</v>
      </c>
      <c r="C851" s="1" t="s">
        <v>142</v>
      </c>
      <c r="D851" s="1" t="str">
        <f t="shared" si="3"/>
        <v>ที่ว่าการอำเภอศรีบุญเรือง หนองบัวลำภู</v>
      </c>
      <c r="E851" s="1" t="s">
        <v>3818</v>
      </c>
      <c r="F851" s="1" t="str" cm="1">
        <f t="array" ref="F851:G851">_xlfn.TEXTSPLIT(E851, ", ")</f>
        <v>16.965892262633822</v>
      </c>
      <c r="G851" t="str">
        <v>102.27948295248223</v>
      </c>
    </row>
    <row r="852" spans="1:7" ht="15.75" customHeight="1" x14ac:dyDescent="0.2">
      <c r="A852" s="1" t="s">
        <v>1001</v>
      </c>
      <c r="B852" s="1" t="s">
        <v>1001</v>
      </c>
      <c r="C852" s="1" t="s">
        <v>142</v>
      </c>
      <c r="D852" s="1" t="str">
        <f t="shared" si="3"/>
        <v>ที่ว่าการอำเภอสุวรรณคูหา หนองบัวลำภู</v>
      </c>
      <c r="E852" s="1" t="s">
        <v>3819</v>
      </c>
      <c r="F852" s="1" t="str" cm="1">
        <f t="array" ref="F852:G852">_xlfn.TEXTSPLIT(E852, ", ")</f>
        <v>17.562976308799062</v>
      </c>
      <c r="G852" t="str">
        <v>102.27993935504135</v>
      </c>
    </row>
    <row r="853" spans="1:7" ht="15.75" customHeight="1" x14ac:dyDescent="0.2">
      <c r="A853" s="1" t="s">
        <v>1002</v>
      </c>
      <c r="B853" s="1" t="s">
        <v>1002</v>
      </c>
      <c r="C853" s="1" t="s">
        <v>142</v>
      </c>
      <c r="D853" s="1" t="str">
        <f t="shared" si="3"/>
        <v>ที่ว่าการอำเภอนาวัง หนองบัวลำภู</v>
      </c>
      <c r="E853" s="1" t="s">
        <v>3820</v>
      </c>
      <c r="F853" s="1" t="str" cm="1">
        <f t="array" ref="F853:G853">_xlfn.TEXTSPLIT(E853, ", ")</f>
        <v>17.323003103390402</v>
      </c>
      <c r="G853" t="str">
        <v>102.07280423024865</v>
      </c>
    </row>
    <row r="854" spans="1:7" ht="15.75" customHeight="1" x14ac:dyDescent="0.2">
      <c r="A854" s="1" t="s">
        <v>1003</v>
      </c>
      <c r="B854" s="1" t="s">
        <v>1003</v>
      </c>
      <c r="C854" s="1" t="s">
        <v>144</v>
      </c>
      <c r="D854" s="1" t="str">
        <f t="shared" si="3"/>
        <v>ที่ว่าการอำเภอป่าโมก อ่างทอง</v>
      </c>
      <c r="E854" s="1" t="s">
        <v>3821</v>
      </c>
      <c r="F854" s="1" t="str" cm="1">
        <f t="array" ref="F854:G854">_xlfn.TEXTSPLIT(E854, ", ")</f>
        <v>14.488679735110416</v>
      </c>
      <c r="G854" t="str">
        <v>100.45089214645319</v>
      </c>
    </row>
    <row r="855" spans="1:7" ht="15.75" customHeight="1" x14ac:dyDescent="0.2">
      <c r="A855" s="1" t="s">
        <v>1004</v>
      </c>
      <c r="B855" s="1" t="s">
        <v>1004</v>
      </c>
      <c r="C855" s="1" t="s">
        <v>144</v>
      </c>
      <c r="D855" s="1" t="str">
        <f t="shared" si="3"/>
        <v>ที่ว่าการอำเภอโพธิ์ทอง อ่างทอง</v>
      </c>
      <c r="E855" s="1" t="s">
        <v>3822</v>
      </c>
      <c r="F855" s="1" t="str" cm="1">
        <f t="array" ref="F855:G855">_xlfn.TEXTSPLIT(E855, ", ")</f>
        <v>14.666373071583282</v>
      </c>
      <c r="G855" t="str">
        <v>100.40848082885975</v>
      </c>
    </row>
    <row r="856" spans="1:7" ht="15.75" customHeight="1" x14ac:dyDescent="0.2">
      <c r="A856" s="1" t="s">
        <v>1005</v>
      </c>
      <c r="B856" s="1" t="s">
        <v>1005</v>
      </c>
      <c r="C856" s="1" t="s">
        <v>144</v>
      </c>
      <c r="D856" s="1" t="str">
        <f t="shared" si="3"/>
        <v>ที่ว่าการอำเภอแสวงหา อ่างทอง</v>
      </c>
      <c r="E856" s="1" t="s">
        <v>3823</v>
      </c>
      <c r="F856" s="1" t="str" cm="1">
        <f t="array" ref="F856:G856">_xlfn.TEXTSPLIT(E856, ", ")</f>
        <v>14.751386050844571</v>
      </c>
      <c r="G856" t="str">
        <v>100.32489916213946</v>
      </c>
    </row>
    <row r="857" spans="1:7" ht="15.75" customHeight="1" x14ac:dyDescent="0.2">
      <c r="A857" s="1" t="s">
        <v>1006</v>
      </c>
      <c r="B857" s="1" t="s">
        <v>1006</v>
      </c>
      <c r="C857" s="1" t="s">
        <v>144</v>
      </c>
      <c r="D857" s="1" t="str">
        <f t="shared" si="3"/>
        <v>ที่ว่าการอำเภอวิเศษชัยชาญ อ่างทอง</v>
      </c>
      <c r="E857" s="1" t="s">
        <v>3824</v>
      </c>
      <c r="F857" s="1" t="str" cm="1">
        <f t="array" ref="F857:G857">_xlfn.TEXTSPLIT(E857, ", ")</f>
        <v>14.594739611377156</v>
      </c>
      <c r="G857" t="str">
        <v>100.33834296881379</v>
      </c>
    </row>
    <row r="858" spans="1:7" ht="15.75" customHeight="1" x14ac:dyDescent="0.2">
      <c r="A858" s="1" t="s">
        <v>1007</v>
      </c>
      <c r="B858" s="1" t="s">
        <v>1007</v>
      </c>
      <c r="C858" s="1" t="s">
        <v>144</v>
      </c>
      <c r="D858" s="1" t="str">
        <f t="shared" si="3"/>
        <v>ที่ว่าการอำเภอสามโก้ อ่างทอง</v>
      </c>
      <c r="E858" s="1" t="s">
        <v>3825</v>
      </c>
      <c r="F858" s="1" t="str" cm="1">
        <f t="array" ref="F858:G858">_xlfn.TEXTSPLIT(E858, ", ")</f>
        <v>14.605681647780406</v>
      </c>
      <c r="G858" t="str">
        <v>100.24488193500784</v>
      </c>
    </row>
    <row r="859" spans="1:7" ht="15.75" customHeight="1" x14ac:dyDescent="0.2">
      <c r="A859" s="1" t="s">
        <v>1008</v>
      </c>
      <c r="B859" s="1" t="s">
        <v>1008</v>
      </c>
      <c r="C859" s="1" t="s">
        <v>144</v>
      </c>
      <c r="D859" s="1" t="str">
        <f t="shared" si="3"/>
        <v>ที่ว่าการอำเภอเมืองอ่างทอง อ่างทอง</v>
      </c>
      <c r="E859" s="1" t="s">
        <v>3826</v>
      </c>
      <c r="F859" s="1" t="str" cm="1">
        <f t="array" ref="F859:G859">_xlfn.TEXTSPLIT(E859, ", ")</f>
        <v>14.58924958690328</v>
      </c>
      <c r="G859" t="str">
        <v>100.45353122262033</v>
      </c>
    </row>
    <row r="860" spans="1:7" ht="15.75" customHeight="1" x14ac:dyDescent="0.2">
      <c r="A860" s="1" t="s">
        <v>1009</v>
      </c>
      <c r="B860" s="1" t="s">
        <v>1009</v>
      </c>
      <c r="C860" s="1" t="s">
        <v>144</v>
      </c>
      <c r="D860" s="1" t="str">
        <f t="shared" si="3"/>
        <v>ที่ว่าการอำเภอไชโย อ่างทอง</v>
      </c>
      <c r="E860" s="1" t="s">
        <v>3827</v>
      </c>
      <c r="F860" s="1" t="str" cm="1">
        <f t="array" ref="F860:G860">_xlfn.TEXTSPLIT(E860, ", ")</f>
        <v>14.64911607248009</v>
      </c>
      <c r="G860" t="str">
        <v>100.47862405713741</v>
      </c>
    </row>
    <row r="861" spans="1:7" ht="15.75" customHeight="1" x14ac:dyDescent="0.2">
      <c r="A861" s="1" t="s">
        <v>1010</v>
      </c>
      <c r="B861" s="1" t="s">
        <v>1010</v>
      </c>
      <c r="C861" s="1" t="s">
        <v>146</v>
      </c>
      <c r="D861" s="1" t="str">
        <f t="shared" si="3"/>
        <v>ที่ว่าการอำเภอเมืองอำนาจเจริญ อำนาจเจริญ</v>
      </c>
      <c r="E861" s="1" t="s">
        <v>3828</v>
      </c>
      <c r="F861" s="1" t="str" cm="1">
        <f t="array" ref="F861:G861">_xlfn.TEXTSPLIT(E861, ", ")</f>
        <v>15.858362365704673</v>
      </c>
      <c r="G861" t="str">
        <v>104.6292934115028</v>
      </c>
    </row>
    <row r="862" spans="1:7" ht="15.75" customHeight="1" x14ac:dyDescent="0.2">
      <c r="A862" s="1" t="s">
        <v>1011</v>
      </c>
      <c r="B862" s="1" t="s">
        <v>1011</v>
      </c>
      <c r="C862" s="1" t="s">
        <v>146</v>
      </c>
      <c r="D862" s="1" t="str">
        <f t="shared" si="3"/>
        <v>ที่ว่าการอำเภอชานุมาน อำนาจเจริญ</v>
      </c>
      <c r="E862" s="1" t="s">
        <v>3829</v>
      </c>
      <c r="F862" s="1" t="str" cm="1">
        <f t="array" ref="F862:G862">_xlfn.TEXTSPLIT(E862, ", ")</f>
        <v>16.233505391409377</v>
      </c>
      <c r="G862" t="str">
        <v>105.00061290970748</v>
      </c>
    </row>
    <row r="863" spans="1:7" ht="15.75" customHeight="1" x14ac:dyDescent="0.2">
      <c r="A863" s="1" t="s">
        <v>1012</v>
      </c>
      <c r="B863" s="1" t="s">
        <v>1012</v>
      </c>
      <c r="C863" s="1" t="s">
        <v>146</v>
      </c>
      <c r="D863" s="1" t="str">
        <f t="shared" si="3"/>
        <v>ที่ว่าการอำเภอปทุมราชวงศา อำนาจเจริญ</v>
      </c>
      <c r="E863" s="1" t="s">
        <v>3830</v>
      </c>
      <c r="F863" s="1" t="str" cm="1">
        <f t="array" ref="F863:G863">_xlfn.TEXTSPLIT(E863, ", ")</f>
        <v>15.892361450362804</v>
      </c>
      <c r="G863" t="str">
        <v>104.90570859803665</v>
      </c>
    </row>
    <row r="864" spans="1:7" ht="15.75" customHeight="1" x14ac:dyDescent="0.2">
      <c r="A864" s="1" t="s">
        <v>1013</v>
      </c>
      <c r="B864" s="1" t="s">
        <v>1013</v>
      </c>
      <c r="C864" s="1" t="s">
        <v>146</v>
      </c>
      <c r="D864" s="1" t="str">
        <f t="shared" si="3"/>
        <v>ที่ว่าการอำเภอพนา อำนาจเจริญ</v>
      </c>
      <c r="E864" s="1" t="s">
        <v>3831</v>
      </c>
      <c r="F864" s="1" t="str" cm="1">
        <f t="array" ref="F864:G864">_xlfn.TEXTSPLIT(E864, ", ")</f>
        <v>15.682104435243657</v>
      </c>
      <c r="G864" t="str">
        <v>104.84635306708333</v>
      </c>
    </row>
    <row r="865" spans="1:7" ht="15.75" customHeight="1" x14ac:dyDescent="0.2">
      <c r="A865" s="1" t="s">
        <v>1014</v>
      </c>
      <c r="B865" s="1" t="s">
        <v>1014</v>
      </c>
      <c r="C865" s="1" t="s">
        <v>146</v>
      </c>
      <c r="D865" s="1" t="str">
        <f t="shared" si="3"/>
        <v>ที่ว่าการอำเภอเสนางคนิคม อำนาจเจริญ</v>
      </c>
      <c r="E865" s="1" t="s">
        <v>3832</v>
      </c>
      <c r="F865" s="1" t="str" cm="1">
        <f t="array" ref="F865:G865">_xlfn.TEXTSPLIT(E865, ", ")</f>
        <v>16.039679977374963</v>
      </c>
      <c r="G865" t="str">
        <v>104.66934188624576</v>
      </c>
    </row>
    <row r="866" spans="1:7" ht="15.75" customHeight="1" x14ac:dyDescent="0.2">
      <c r="A866" s="1" t="s">
        <v>1015</v>
      </c>
      <c r="B866" s="1" t="s">
        <v>1015</v>
      </c>
      <c r="C866" s="1" t="s">
        <v>146</v>
      </c>
      <c r="D866" s="1" t="str">
        <f t="shared" si="3"/>
        <v>ที่ว่าการอำเภอหัวตะพาน อำนาจเจริญ</v>
      </c>
      <c r="E866" s="1" t="s">
        <v>3833</v>
      </c>
      <c r="F866" s="1" t="str" cm="1">
        <f t="array" ref="F866:G866">_xlfn.TEXTSPLIT(E866, ", ")</f>
        <v>15.697011126657326</v>
      </c>
      <c r="G866" t="str">
        <v>104.49160354154283</v>
      </c>
    </row>
    <row r="867" spans="1:7" ht="15.75" customHeight="1" x14ac:dyDescent="0.2">
      <c r="A867" s="1" t="s">
        <v>1016</v>
      </c>
      <c r="B867" s="1" t="s">
        <v>1016</v>
      </c>
      <c r="C867" s="1" t="s">
        <v>146</v>
      </c>
      <c r="D867" s="1" t="str">
        <f t="shared" si="3"/>
        <v>ที่ว่าการอำเภอลืออำนาจ อำนาจเจริญ</v>
      </c>
      <c r="E867" s="1" t="s">
        <v>3834</v>
      </c>
      <c r="F867" s="1" t="str" cm="1">
        <f t="array" ref="F867:G867">_xlfn.TEXTSPLIT(E867, ", ")</f>
        <v>15.701608616520451</v>
      </c>
      <c r="G867" t="str">
        <v>104.6447156969919</v>
      </c>
    </row>
    <row r="868" spans="1:7" ht="15.75" customHeight="1" x14ac:dyDescent="0.2">
      <c r="A868" s="1" t="s">
        <v>1017</v>
      </c>
      <c r="B868" s="1" t="s">
        <v>1017</v>
      </c>
      <c r="C868" s="1" t="s">
        <v>148</v>
      </c>
      <c r="D868" s="1" t="str">
        <f t="shared" si="3"/>
        <v>ที่ว่าการอำเภอเมืองอุดรธานี อุดรธานี</v>
      </c>
      <c r="E868" s="1" t="s">
        <v>3835</v>
      </c>
      <c r="F868" s="1" t="str" cm="1">
        <f t="array" ref="F868:G868">_xlfn.TEXTSPLIT(E868, ", ")</f>
        <v>17.415351422543317</v>
      </c>
      <c r="G868" t="str">
        <v>102.7861218747693</v>
      </c>
    </row>
    <row r="869" spans="1:7" ht="15.75" customHeight="1" x14ac:dyDescent="0.2">
      <c r="A869" s="1" t="s">
        <v>1018</v>
      </c>
      <c r="B869" s="1" t="s">
        <v>1018</v>
      </c>
      <c r="C869" s="1" t="s">
        <v>148</v>
      </c>
      <c r="D869" s="1" t="str">
        <f t="shared" si="3"/>
        <v>ที่ว่าการอำเภอกุดจับ อุดรธานี</v>
      </c>
      <c r="E869" s="1" t="s">
        <v>3836</v>
      </c>
      <c r="F869" s="1" t="str" cm="1">
        <f t="array" ref="F869:G869">_xlfn.TEXTSPLIT(E869, ", ")</f>
        <v>17.425477361808504</v>
      </c>
      <c r="G869" t="str">
        <v>102.56681856462365</v>
      </c>
    </row>
    <row r="870" spans="1:7" ht="15.75" customHeight="1" x14ac:dyDescent="0.2">
      <c r="A870" s="1" t="s">
        <v>1019</v>
      </c>
      <c r="B870" s="1" t="s">
        <v>1019</v>
      </c>
      <c r="C870" s="1" t="s">
        <v>148</v>
      </c>
      <c r="D870" s="1" t="str">
        <f t="shared" si="3"/>
        <v>ที่ว่าการอำเภอหนองวัวซอ อุดรธานี</v>
      </c>
      <c r="E870" s="1" t="s">
        <v>3837</v>
      </c>
      <c r="F870" s="1" t="str" cm="1">
        <f t="array" ref="F870:G870">_xlfn.TEXTSPLIT(E870, ", ")</f>
        <v>17.162314776655986</v>
      </c>
      <c r="G870" t="str">
        <v>102.57286055756462</v>
      </c>
    </row>
    <row r="871" spans="1:7" ht="15.75" customHeight="1" x14ac:dyDescent="0.2">
      <c r="A871" s="1" t="s">
        <v>1020</v>
      </c>
      <c r="B871" s="1" t="s">
        <v>1020</v>
      </c>
      <c r="C871" s="1" t="s">
        <v>148</v>
      </c>
      <c r="D871" s="1" t="str">
        <f t="shared" si="3"/>
        <v>ที่ว่าการอำเภอกุมภวาปี อุดรธานี</v>
      </c>
      <c r="E871" s="1" t="s">
        <v>3838</v>
      </c>
      <c r="F871" s="1" t="str" cm="1">
        <f t="array" ref="F871:G871">_xlfn.TEXTSPLIT(E871, ", ")</f>
        <v>17.113838142025802</v>
      </c>
      <c r="G871" t="str">
        <v>103.01868845759752</v>
      </c>
    </row>
    <row r="872" spans="1:7" ht="15.75" customHeight="1" x14ac:dyDescent="0.2">
      <c r="A872" s="1" t="s">
        <v>1021</v>
      </c>
      <c r="B872" s="1" t="s">
        <v>1021</v>
      </c>
      <c r="C872" s="1" t="s">
        <v>148</v>
      </c>
      <c r="D872" s="1" t="str">
        <f t="shared" si="3"/>
        <v>ที่ว่าการอำเภอโนนสะอาด อุดรธานี</v>
      </c>
      <c r="E872" s="1" t="s">
        <v>3839</v>
      </c>
      <c r="F872" s="1" t="str" cm="1">
        <f t="array" ref="F872:G872">_xlfn.TEXTSPLIT(E872, ", ")</f>
        <v>16.978680307472143</v>
      </c>
      <c r="G872" t="str">
        <v>102.89387340416913</v>
      </c>
    </row>
    <row r="873" spans="1:7" ht="15.75" customHeight="1" x14ac:dyDescent="0.2">
      <c r="A873" s="1" t="s">
        <v>1022</v>
      </c>
      <c r="B873" s="1" t="s">
        <v>1022</v>
      </c>
      <c r="C873" s="1" t="s">
        <v>148</v>
      </c>
      <c r="D873" s="1" t="str">
        <f t="shared" si="3"/>
        <v>ที่ว่าการอำเภอหนองหาน อุดรธานี</v>
      </c>
      <c r="E873" s="1" t="s">
        <v>3840</v>
      </c>
      <c r="F873" s="1" t="str" cm="1">
        <f t="array" ref="F873:G873">_xlfn.TEXTSPLIT(E873, ", ")</f>
        <v>17.360552325885784</v>
      </c>
      <c r="G873" t="str">
        <v>103.10557711005416</v>
      </c>
    </row>
    <row r="874" spans="1:7" ht="15.75" customHeight="1" x14ac:dyDescent="0.2">
      <c r="A874" s="1" t="s">
        <v>1023</v>
      </c>
      <c r="B874" s="1" t="s">
        <v>1023</v>
      </c>
      <c r="C874" s="1" t="s">
        <v>148</v>
      </c>
      <c r="D874" s="1" t="str">
        <f t="shared" si="3"/>
        <v>ที่ว่าการอำเภอทุ่งฝน อุดรธานี</v>
      </c>
      <c r="E874" s="1" t="s">
        <v>3841</v>
      </c>
      <c r="F874" s="1" t="str" cm="1">
        <f t="array" ref="F874:G874">_xlfn.TEXTSPLIT(E874, ", ")</f>
        <v>17.471423152144492</v>
      </c>
      <c r="G874" t="str">
        <v>103.26021372614426</v>
      </c>
    </row>
    <row r="875" spans="1:7" ht="15.75" customHeight="1" x14ac:dyDescent="0.2">
      <c r="A875" s="1" t="s">
        <v>1024</v>
      </c>
      <c r="B875" s="1" t="s">
        <v>1024</v>
      </c>
      <c r="C875" s="1" t="s">
        <v>148</v>
      </c>
      <c r="D875" s="1" t="str">
        <f t="shared" si="3"/>
        <v>ที่ว่าการอำเภอไชยวาน อุดรธานี</v>
      </c>
      <c r="E875" s="1" t="s">
        <v>3842</v>
      </c>
      <c r="F875" s="1" t="str" cm="1">
        <f t="array" ref="F875:G875">_xlfn.TEXTSPLIT(E875, ", ")</f>
        <v>17.285224634519082</v>
      </c>
      <c r="G875" t="str">
        <v>103.22236289064885</v>
      </c>
    </row>
    <row r="876" spans="1:7" ht="15.75" customHeight="1" x14ac:dyDescent="0.2">
      <c r="A876" s="1" t="s">
        <v>1025</v>
      </c>
      <c r="B876" s="1" t="s">
        <v>1025</v>
      </c>
      <c r="C876" s="1" t="s">
        <v>148</v>
      </c>
      <c r="D876" s="1" t="str">
        <f t="shared" si="3"/>
        <v>ที่ว่าการอำเภอศรีธาตุ อุดรธานี</v>
      </c>
      <c r="E876" s="1" t="s">
        <v>3843</v>
      </c>
      <c r="F876" s="1" t="str" cm="1">
        <f t="array" ref="F876:G876">_xlfn.TEXTSPLIT(E876, ", ")</f>
        <v>16.97299375041126</v>
      </c>
      <c r="G876" t="str">
        <v>103.21682894671785</v>
      </c>
    </row>
    <row r="877" spans="1:7" ht="15.75" customHeight="1" x14ac:dyDescent="0.2">
      <c r="A877" s="1" t="s">
        <v>1026</v>
      </c>
      <c r="B877" s="1" t="s">
        <v>1026</v>
      </c>
      <c r="C877" s="1" t="s">
        <v>148</v>
      </c>
      <c r="D877" s="1" t="str">
        <f t="shared" si="3"/>
        <v>ที่ว่าการอำเภอวังสามหมอ อุดรธานี</v>
      </c>
      <c r="E877" s="1" t="s">
        <v>3844</v>
      </c>
      <c r="F877" s="1" t="str" cm="1">
        <f t="array" ref="F877:G877">_xlfn.TEXTSPLIT(E877, ", ")</f>
        <v>16.95005560146508</v>
      </c>
      <c r="G877" t="str">
        <v>103.42831811651781</v>
      </c>
    </row>
    <row r="878" spans="1:7" ht="15.75" customHeight="1" x14ac:dyDescent="0.2">
      <c r="A878" s="1" t="s">
        <v>1027</v>
      </c>
      <c r="B878" s="1" t="s">
        <v>1027</v>
      </c>
      <c r="C878" s="1" t="s">
        <v>148</v>
      </c>
      <c r="D878" s="1" t="str">
        <f t="shared" si="3"/>
        <v>ที่ว่าการอำเภอบ้านดุง อุดรธานี</v>
      </c>
      <c r="E878" s="1" t="s">
        <v>3845</v>
      </c>
      <c r="F878" s="1" t="str" cm="1">
        <f t="array" ref="F878:G878">_xlfn.TEXTSPLIT(E878, ", ")</f>
        <v>17.7010064971186</v>
      </c>
      <c r="G878" t="str">
        <v>103.25958437106584</v>
      </c>
    </row>
    <row r="879" spans="1:7" ht="15.75" customHeight="1" x14ac:dyDescent="0.2">
      <c r="A879" s="1" t="s">
        <v>1028</v>
      </c>
      <c r="B879" s="1" t="s">
        <v>1028</v>
      </c>
      <c r="C879" s="1" t="s">
        <v>148</v>
      </c>
      <c r="D879" s="1" t="str">
        <f t="shared" si="3"/>
        <v>ที่ว่าการอำเภอบ้านผือ อุดรธานี</v>
      </c>
      <c r="E879" s="1" t="s">
        <v>3846</v>
      </c>
      <c r="F879" s="1" t="str" cm="1">
        <f t="array" ref="F879:G879">_xlfn.TEXTSPLIT(E879, ", ")</f>
        <v>17.687629967498697</v>
      </c>
      <c r="G879" t="str">
        <v>102.47285057104231</v>
      </c>
    </row>
    <row r="880" spans="1:7" ht="15.75" customHeight="1" x14ac:dyDescent="0.2">
      <c r="A880" s="1" t="s">
        <v>1029</v>
      </c>
      <c r="B880" s="1" t="s">
        <v>1029</v>
      </c>
      <c r="C880" s="1" t="s">
        <v>148</v>
      </c>
      <c r="D880" s="1" t="str">
        <f t="shared" si="3"/>
        <v>ที่ว่าการอำเภอน้ำโสม อุดรธานี</v>
      </c>
      <c r="E880" s="1" t="s">
        <v>3847</v>
      </c>
      <c r="F880" s="1" t="str" cm="1">
        <f t="array" ref="F880:G880">_xlfn.TEXTSPLIT(E880, ", ")</f>
        <v>17.77048325924175</v>
      </c>
      <c r="G880" t="str">
        <v>102.18961632689262</v>
      </c>
    </row>
    <row r="881" spans="1:7" ht="15.75" customHeight="1" x14ac:dyDescent="0.2">
      <c r="A881" s="1" t="s">
        <v>1030</v>
      </c>
      <c r="B881" s="1" t="s">
        <v>1030</v>
      </c>
      <c r="C881" s="1" t="s">
        <v>148</v>
      </c>
      <c r="D881" s="1" t="str">
        <f t="shared" si="3"/>
        <v>ที่ว่าการอำเภอเพ็ญ อุดรธานี</v>
      </c>
      <c r="E881" s="1" t="s">
        <v>3848</v>
      </c>
      <c r="F881" s="1" t="str" cm="1">
        <f t="array" ref="F881:G881">_xlfn.TEXTSPLIT(E881, ", ")</f>
        <v>17.69521397425958</v>
      </c>
      <c r="G881" t="str">
        <v>102.90726891341662</v>
      </c>
    </row>
    <row r="882" spans="1:7" ht="15.75" customHeight="1" x14ac:dyDescent="0.2">
      <c r="A882" s="1" t="s">
        <v>1031</v>
      </c>
      <c r="B882" s="1" t="s">
        <v>1031</v>
      </c>
      <c r="C882" s="1" t="s">
        <v>148</v>
      </c>
      <c r="D882" s="1" t="str">
        <f t="shared" si="3"/>
        <v>ที่ว่าการอำเภอสร้างคอม อุดรธานี</v>
      </c>
      <c r="E882" s="1" t="s">
        <v>3849</v>
      </c>
      <c r="F882" s="1" t="str" cm="1">
        <f t="array" ref="F882:G882">_xlfn.TEXTSPLIT(E882, ", ")</f>
        <v>17.825113147670216</v>
      </c>
      <c r="G882" t="str">
        <v>103.08888063314316</v>
      </c>
    </row>
    <row r="883" spans="1:7" ht="15.75" customHeight="1" x14ac:dyDescent="0.2">
      <c r="A883" s="1" t="s">
        <v>1032</v>
      </c>
      <c r="B883" s="1" t="s">
        <v>1032</v>
      </c>
      <c r="C883" s="1" t="s">
        <v>148</v>
      </c>
      <c r="D883" s="1" t="str">
        <f t="shared" si="3"/>
        <v>ที่ว่าการอำเภอหนองแสง อุดรธานี</v>
      </c>
      <c r="E883" s="1" t="s">
        <v>3850</v>
      </c>
      <c r="F883" s="1" t="str" cm="1">
        <f t="array" ref="F883:G883">_xlfn.TEXTSPLIT(E883, ", ")</f>
        <v>17.168679481439895</v>
      </c>
      <c r="G883" t="str">
        <v>102.78191829863586</v>
      </c>
    </row>
    <row r="884" spans="1:7" ht="15.75" customHeight="1" x14ac:dyDescent="0.2">
      <c r="A884" s="1" t="s">
        <v>1033</v>
      </c>
      <c r="B884" s="1" t="s">
        <v>1033</v>
      </c>
      <c r="C884" s="1" t="s">
        <v>148</v>
      </c>
      <c r="D884" s="1" t="str">
        <f t="shared" si="3"/>
        <v>ที่ว่าการอำเภอนายูง อุดรธานี</v>
      </c>
      <c r="E884" s="1" t="s">
        <v>3851</v>
      </c>
      <c r="F884" s="1" t="str" cm="1">
        <f t="array" ref="F884:G884">_xlfn.TEXTSPLIT(E884, ", ")</f>
        <v>17.897748014420756</v>
      </c>
      <c r="G884" t="str">
        <v>102.14989126126594</v>
      </c>
    </row>
    <row r="885" spans="1:7" ht="15.75" customHeight="1" x14ac:dyDescent="0.2">
      <c r="A885" s="1" t="s">
        <v>1034</v>
      </c>
      <c r="B885" s="1" t="s">
        <v>1034</v>
      </c>
      <c r="C885" s="1" t="s">
        <v>148</v>
      </c>
      <c r="D885" s="1" t="str">
        <f t="shared" si="3"/>
        <v>ที่ว่าการอำเภอพิบูลย์รักษ์ อุดรธานี</v>
      </c>
      <c r="E885" s="1" t="s">
        <v>3852</v>
      </c>
      <c r="F885" s="1" t="str" cm="1">
        <f t="array" ref="F885:G885">_xlfn.TEXTSPLIT(E885, ", ")</f>
        <v>17.54927501473593</v>
      </c>
      <c r="G885" t="str">
        <v>103.05767659989307</v>
      </c>
    </row>
    <row r="886" spans="1:7" ht="15.75" customHeight="1" x14ac:dyDescent="0.2">
      <c r="A886" s="1" t="s">
        <v>1035</v>
      </c>
      <c r="B886" s="1" t="s">
        <v>1035</v>
      </c>
      <c r="C886" s="1" t="s">
        <v>148</v>
      </c>
      <c r="D886" s="1" t="str">
        <f t="shared" si="3"/>
        <v>ที่ว่าการอำเภอกู่แก้ว อุดรธานี</v>
      </c>
      <c r="E886" s="1" t="s">
        <v>3853</v>
      </c>
      <c r="F886" s="1" t="str" cm="1">
        <f t="array" ref="F886:G886">_xlfn.TEXTSPLIT(E886, ", ")</f>
        <v>17.172141873568215</v>
      </c>
      <c r="G886" t="str">
        <v>103.1530339864359</v>
      </c>
    </row>
    <row r="887" spans="1:7" ht="15.75" customHeight="1" x14ac:dyDescent="0.2">
      <c r="A887" s="1" t="s">
        <v>1036</v>
      </c>
      <c r="B887" s="1" t="s">
        <v>1036</v>
      </c>
      <c r="C887" s="1" t="s">
        <v>148</v>
      </c>
      <c r="D887" s="1" t="str">
        <f t="shared" si="3"/>
        <v>ที่ว่าการอำเภอประจักษ์ศิลปาคม อุดรธานี</v>
      </c>
      <c r="E887" s="1" t="s">
        <v>3854</v>
      </c>
      <c r="F887" s="1" t="str" cm="1">
        <f t="array" ref="F887:G887">_xlfn.TEXTSPLIT(E887, ", ")</f>
        <v>17.27272682248014</v>
      </c>
      <c r="G887" t="str">
        <v>102.99397214222887</v>
      </c>
    </row>
    <row r="888" spans="1:7" ht="15.75" customHeight="1" x14ac:dyDescent="0.2">
      <c r="A888" s="1" t="s">
        <v>1037</v>
      </c>
      <c r="B888" s="1" t="s">
        <v>1037</v>
      </c>
      <c r="C888" s="1" t="s">
        <v>150</v>
      </c>
      <c r="D888" s="1" t="str">
        <f t="shared" si="3"/>
        <v>ที่ว่าการอำเภอเมืองอุตรดิตถ์ อุตรดิตถ์</v>
      </c>
      <c r="E888" s="1" t="s">
        <v>3855</v>
      </c>
      <c r="F888" s="1" t="str" cm="1">
        <f t="array" ref="F888:G888">_xlfn.TEXTSPLIT(E888, ", ")</f>
        <v>17.625797612738115</v>
      </c>
      <c r="G888" t="str">
        <v>100.09684779870392</v>
      </c>
    </row>
    <row r="889" spans="1:7" ht="15.75" customHeight="1" x14ac:dyDescent="0.2">
      <c r="A889" s="1" t="s">
        <v>1038</v>
      </c>
      <c r="B889" s="1" t="s">
        <v>1038</v>
      </c>
      <c r="C889" s="1" t="s">
        <v>150</v>
      </c>
      <c r="D889" s="1" t="str">
        <f t="shared" si="3"/>
        <v>ที่ว่าการอำเภอตรอน อุตรดิตถ์</v>
      </c>
      <c r="E889" s="1" t="s">
        <v>3856</v>
      </c>
      <c r="F889" s="1" t="str" cm="1">
        <f t="array" ref="F889:G889">_xlfn.TEXTSPLIT(E889, ", ")</f>
        <v>17.482260581950044</v>
      </c>
      <c r="G889" t="str">
        <v>100.11275540172383</v>
      </c>
    </row>
    <row r="890" spans="1:7" ht="15.75" customHeight="1" x14ac:dyDescent="0.2">
      <c r="A890" s="1" t="s">
        <v>1039</v>
      </c>
      <c r="B890" s="1" t="s">
        <v>1039</v>
      </c>
      <c r="C890" s="1" t="s">
        <v>150</v>
      </c>
      <c r="D890" s="1" t="str">
        <f t="shared" si="3"/>
        <v>ที่ว่าการอำเภอท่าปลา อุตรดิตถ์</v>
      </c>
      <c r="E890" s="1" t="s">
        <v>3857</v>
      </c>
      <c r="F890" s="1" t="str" cm="1">
        <f t="array" ref="F890:G890">_xlfn.TEXTSPLIT(E890, ", ")</f>
        <v>17.792945818253447</v>
      </c>
      <c r="G890" t="str">
        <v>100.37682256229803</v>
      </c>
    </row>
    <row r="891" spans="1:7" ht="15.75" customHeight="1" x14ac:dyDescent="0.2">
      <c r="A891" s="1" t="s">
        <v>1040</v>
      </c>
      <c r="B891" s="1" t="s">
        <v>1040</v>
      </c>
      <c r="C891" s="1" t="s">
        <v>150</v>
      </c>
      <c r="D891" s="1" t="str">
        <f t="shared" si="3"/>
        <v>ที่ว่าการอำเภอน้ำปาด อุตรดิตถ์</v>
      </c>
      <c r="E891" s="1" t="s">
        <v>3858</v>
      </c>
      <c r="F891" s="1" t="str" cm="1">
        <f t="array" ref="F891:G891">_xlfn.TEXTSPLIT(E891, ", ")</f>
        <v>17.72821089191351</v>
      </c>
      <c r="G891" t="str">
        <v>100.68454085592755</v>
      </c>
    </row>
    <row r="892" spans="1:7" ht="15.75" customHeight="1" x14ac:dyDescent="0.2">
      <c r="A892" s="1" t="s">
        <v>1041</v>
      </c>
      <c r="B892" s="1" t="s">
        <v>1041</v>
      </c>
      <c r="C892" s="1" t="s">
        <v>150</v>
      </c>
      <c r="D892" s="1" t="str">
        <f t="shared" si="3"/>
        <v>ที่ว่าการอำเภอฟากท่า อุตรดิตถ์</v>
      </c>
      <c r="E892" s="1" t="s">
        <v>3859</v>
      </c>
      <c r="F892" s="1" t="str" cm="1">
        <f t="array" ref="F892:G892">_xlfn.TEXTSPLIT(E892, ", ")</f>
        <v>17.99213475236057</v>
      </c>
      <c r="G892" t="str">
        <v>100.87894981165721</v>
      </c>
    </row>
    <row r="893" spans="1:7" ht="15.75" customHeight="1" x14ac:dyDescent="0.2">
      <c r="A893" s="1" t="s">
        <v>1042</v>
      </c>
      <c r="B893" s="1" t="s">
        <v>1042</v>
      </c>
      <c r="C893" s="1" t="s">
        <v>150</v>
      </c>
      <c r="D893" s="1" t="str">
        <f t="shared" si="3"/>
        <v>ที่ว่าการอำเภอบ้านโคก อุตรดิตถ์</v>
      </c>
      <c r="E893" s="1" t="s">
        <v>3860</v>
      </c>
      <c r="F893" s="1" t="str" cm="1">
        <f t="array" ref="F893:G893">_xlfn.TEXTSPLIT(E893, ", ")</f>
        <v>18.025512798854894</v>
      </c>
      <c r="G893" t="str">
        <v>101.06787497109988</v>
      </c>
    </row>
    <row r="894" spans="1:7" ht="15.75" customHeight="1" x14ac:dyDescent="0.2">
      <c r="A894" s="1" t="s">
        <v>1043</v>
      </c>
      <c r="B894" s="1" t="s">
        <v>1043</v>
      </c>
      <c r="C894" s="1" t="s">
        <v>150</v>
      </c>
      <c r="D894" s="1" t="str">
        <f t="shared" si="3"/>
        <v>ที่ว่าการอำเภอพิชัย อุตรดิตถ์</v>
      </c>
      <c r="E894" s="1" t="s">
        <v>3861</v>
      </c>
      <c r="F894" s="1" t="str" cm="1">
        <f t="array" ref="F894:G894">_xlfn.TEXTSPLIT(E894, ", ")</f>
        <v>17.287041899986303</v>
      </c>
      <c r="G894" t="str">
        <v>100.08749642876735</v>
      </c>
    </row>
    <row r="895" spans="1:7" ht="15.75" customHeight="1" x14ac:dyDescent="0.2">
      <c r="A895" s="1" t="s">
        <v>1044</v>
      </c>
      <c r="B895" s="1" t="s">
        <v>1044</v>
      </c>
      <c r="C895" s="1" t="s">
        <v>150</v>
      </c>
      <c r="D895" s="1" t="str">
        <f t="shared" si="3"/>
        <v>ที่ว่าการอำเภอลับแล อุตรดิตถ์</v>
      </c>
      <c r="E895" s="1" t="s">
        <v>3862</v>
      </c>
      <c r="F895" s="1" t="str" cm="1">
        <f t="array" ref="F895:G895">_xlfn.TEXTSPLIT(E895, ", ")</f>
        <v>17.651357406847197</v>
      </c>
      <c r="G895" t="str">
        <v>100.03903690962848</v>
      </c>
    </row>
    <row r="896" spans="1:7" ht="15.75" customHeight="1" x14ac:dyDescent="0.2">
      <c r="A896" s="1" t="s">
        <v>1045</v>
      </c>
      <c r="B896" s="1" t="s">
        <v>1045</v>
      </c>
      <c r="C896" s="1" t="s">
        <v>150</v>
      </c>
      <c r="D896" s="1" t="str">
        <f t="shared" si="3"/>
        <v>ที่ว่าการอำเภอทองแสนขัน อุตรดิตถ์</v>
      </c>
      <c r="E896" s="1" t="s">
        <v>3863</v>
      </c>
      <c r="F896" s="1" t="str" cm="1">
        <f t="array" ref="F896:G896">_xlfn.TEXTSPLIT(E896, ", ")</f>
        <v>17.475135083143954</v>
      </c>
      <c r="G896" t="str">
        <v>100.33340398456646</v>
      </c>
    </row>
    <row r="897" spans="1:7" ht="15.75" customHeight="1" x14ac:dyDescent="0.2">
      <c r="A897" s="1" t="s">
        <v>1046</v>
      </c>
      <c r="B897" s="1" t="s">
        <v>1046</v>
      </c>
      <c r="C897" s="1" t="s">
        <v>152</v>
      </c>
      <c r="D897" s="1" t="str">
        <f t="shared" si="3"/>
        <v>ที่ว่าการอำเภอเมืองอุทัยธานี อุทัยธานี</v>
      </c>
      <c r="E897" s="1" t="s">
        <v>3864</v>
      </c>
      <c r="F897" s="1" t="str" cm="1">
        <f t="array" ref="F897:G897">_xlfn.TEXTSPLIT(E897, ", ")</f>
        <v>15.379401761595926</v>
      </c>
      <c r="G897" t="str">
        <v>100.02474181337082</v>
      </c>
    </row>
    <row r="898" spans="1:7" ht="15.75" customHeight="1" x14ac:dyDescent="0.2">
      <c r="A898" s="1" t="s">
        <v>1047</v>
      </c>
      <c r="B898" s="1" t="s">
        <v>1047</v>
      </c>
      <c r="C898" s="1" t="s">
        <v>152</v>
      </c>
      <c r="D898" s="1" t="str">
        <f t="shared" si="3"/>
        <v>ที่ว่าการอำเภอทัพทัน อุทัยธานี</v>
      </c>
      <c r="E898" s="1" t="s">
        <v>3865</v>
      </c>
      <c r="F898" s="1" t="str" cm="1">
        <f t="array" ref="F898:G898">_xlfn.TEXTSPLIT(E898, ", ")</f>
        <v>15.459621388350962</v>
      </c>
      <c r="G898" t="str">
        <v>99.88654872331935</v>
      </c>
    </row>
    <row r="899" spans="1:7" ht="15.75" customHeight="1" x14ac:dyDescent="0.2">
      <c r="A899" s="1" t="s">
        <v>1048</v>
      </c>
      <c r="B899" s="1" t="s">
        <v>1048</v>
      </c>
      <c r="C899" s="1" t="s">
        <v>152</v>
      </c>
      <c r="D899" s="1" t="str">
        <f t="shared" si="3"/>
        <v>ที่ว่าการอำเภอสว่างอารมณ์ อุทัยธานี</v>
      </c>
      <c r="E899" s="1" t="s">
        <v>3866</v>
      </c>
      <c r="F899" s="1" t="str" cm="1">
        <f t="array" ref="F899:G899">_xlfn.TEXTSPLIT(E899, ", ")</f>
        <v>15.583886967201114</v>
      </c>
      <c r="G899" t="str">
        <v>99.86091817711193</v>
      </c>
    </row>
    <row r="900" spans="1:7" ht="15.75" customHeight="1" x14ac:dyDescent="0.2">
      <c r="A900" s="1" t="s">
        <v>1049</v>
      </c>
      <c r="B900" s="1" t="s">
        <v>1049</v>
      </c>
      <c r="C900" s="1" t="s">
        <v>152</v>
      </c>
      <c r="D900" s="1" t="str">
        <f t="shared" si="3"/>
        <v>ที่ว่าการอำเภอหนองฉาง อุทัยธานี</v>
      </c>
      <c r="E900" s="1" t="s">
        <v>3867</v>
      </c>
      <c r="F900" s="1" t="str" cm="1">
        <f t="array" ref="F900:G900">_xlfn.TEXTSPLIT(E900, ", ")</f>
        <v>15.391071095297658</v>
      </c>
      <c r="G900" t="str">
        <v>99.8411386437052</v>
      </c>
    </row>
    <row r="901" spans="1:7" ht="15.75" customHeight="1" x14ac:dyDescent="0.2">
      <c r="A901" s="1" t="s">
        <v>1050</v>
      </c>
      <c r="B901" s="1" t="s">
        <v>1050</v>
      </c>
      <c r="C901" s="1" t="s">
        <v>152</v>
      </c>
      <c r="D901" s="1" t="str">
        <f t="shared" si="3"/>
        <v>ที่ว่าการอำเภอหนองขาหย่าง อุทัยธานี</v>
      </c>
      <c r="E901" s="1" t="s">
        <v>3868</v>
      </c>
      <c r="F901" s="1" t="str" cm="1">
        <f t="array" ref="F901:G901">_xlfn.TEXTSPLIT(E901, ", ")</f>
        <v>15.363994243820855</v>
      </c>
      <c r="G901" t="str">
        <v>99.92921189303905</v>
      </c>
    </row>
    <row r="902" spans="1:7" ht="15.75" customHeight="1" x14ac:dyDescent="0.2">
      <c r="A902" s="1" t="s">
        <v>1051</v>
      </c>
      <c r="B902" s="1" t="s">
        <v>1051</v>
      </c>
      <c r="C902" s="1" t="s">
        <v>152</v>
      </c>
      <c r="D902" s="1" t="str">
        <f t="shared" si="3"/>
        <v>ที่ว่าการอำเภอบ้านไร่ อุทัยธานี</v>
      </c>
      <c r="E902" s="1" t="s">
        <v>3869</v>
      </c>
      <c r="F902" s="1" t="str" cm="1">
        <f t="array" ref="F902:G902">_xlfn.TEXTSPLIT(E902, ", ")</f>
        <v>15.083825176399555</v>
      </c>
      <c r="G902" t="str">
        <v>99.52123881043853</v>
      </c>
    </row>
    <row r="903" spans="1:7" ht="15.75" customHeight="1" x14ac:dyDescent="0.2">
      <c r="A903" s="1" t="s">
        <v>1052</v>
      </c>
      <c r="B903" s="1" t="s">
        <v>1052</v>
      </c>
      <c r="C903" s="1" t="s">
        <v>152</v>
      </c>
      <c r="D903" s="1" t="str">
        <f t="shared" si="3"/>
        <v>ที่ว่าการอำเภอลานสัก อุทัยธานี</v>
      </c>
      <c r="E903" s="1" t="s">
        <v>3870</v>
      </c>
      <c r="F903" s="1" t="str" cm="1">
        <f t="array" ref="F903:G903">_xlfn.TEXTSPLIT(E903, ", ")</f>
        <v>15.45297758291435</v>
      </c>
      <c r="G903" t="str">
        <v>99.57605384772744</v>
      </c>
    </row>
    <row r="904" spans="1:7" ht="15.75" customHeight="1" x14ac:dyDescent="0.2">
      <c r="A904" s="1" t="s">
        <v>1053</v>
      </c>
      <c r="B904" s="1" t="s">
        <v>1053</v>
      </c>
      <c r="C904" s="1" t="s">
        <v>152</v>
      </c>
      <c r="D904" s="1" t="str">
        <f t="shared" si="3"/>
        <v>ที่ว่าการอำเภอห้วยคต อุทัยธานี</v>
      </c>
      <c r="E904" s="1" t="s">
        <v>3871</v>
      </c>
      <c r="F904" s="1" t="str" cm="1">
        <f t="array" ref="F904:G904">_xlfn.TEXTSPLIT(E904, ", ")</f>
        <v>15.291442885794343</v>
      </c>
      <c r="G904" t="str">
        <v>99.61663917704274</v>
      </c>
    </row>
    <row r="905" spans="1:7" ht="15.75" customHeight="1" x14ac:dyDescent="0.2">
      <c r="A905" s="1" t="s">
        <v>1054</v>
      </c>
      <c r="B905" s="1" t="s">
        <v>1054</v>
      </c>
      <c r="C905" s="1" t="s">
        <v>154</v>
      </c>
      <c r="D905" s="1" t="str">
        <f t="shared" si="3"/>
        <v>ที่ว่าการอำเภอเมืองอุบลราชธานี อุบลราชธานี</v>
      </c>
      <c r="E905" s="1" t="s">
        <v>3872</v>
      </c>
      <c r="F905" s="1" t="str" cm="1">
        <f t="array" ref="F905:G905">_xlfn.TEXTSPLIT(E905, ", ")</f>
        <v>15.228788619022716</v>
      </c>
      <c r="G905" t="str">
        <v>104.85424213563218</v>
      </c>
    </row>
    <row r="906" spans="1:7" ht="15.75" customHeight="1" x14ac:dyDescent="0.2">
      <c r="A906" s="1" t="s">
        <v>1055</v>
      </c>
      <c r="B906" s="1" t="s">
        <v>1055</v>
      </c>
      <c r="C906" s="1" t="s">
        <v>154</v>
      </c>
      <c r="D906" s="1" t="str">
        <f t="shared" si="3"/>
        <v>ที่ว่าการอำเภอศรีเมืองใหม่ อุบลราชธานี</v>
      </c>
      <c r="E906" s="1" t="s">
        <v>3873</v>
      </c>
      <c r="F906" s="1" t="str" cm="1">
        <f t="array" ref="F906:G906">_xlfn.TEXTSPLIT(E906, ", ")</f>
        <v>15.495008930549496</v>
      </c>
      <c r="G906" t="str">
        <v>105.27854075575097</v>
      </c>
    </row>
    <row r="907" spans="1:7" ht="15.75" customHeight="1" x14ac:dyDescent="0.2">
      <c r="A907" s="1" t="s">
        <v>1056</v>
      </c>
      <c r="B907" s="1" t="s">
        <v>1056</v>
      </c>
      <c r="C907" s="1" t="s">
        <v>154</v>
      </c>
      <c r="D907" s="1" t="str">
        <f t="shared" si="3"/>
        <v>ที่ว่าการอำเภอโขงเจียม อุบลราชธานี</v>
      </c>
      <c r="E907" s="1" t="s">
        <v>3874</v>
      </c>
      <c r="F907" s="1" t="str" cm="1">
        <f t="array" ref="F907:G907">_xlfn.TEXTSPLIT(E907, ", ")</f>
        <v>15.318714722032443</v>
      </c>
      <c r="G907" t="str">
        <v>105.49565410188258</v>
      </c>
    </row>
    <row r="908" spans="1:7" ht="15.75" customHeight="1" x14ac:dyDescent="0.2">
      <c r="A908" s="1" t="s">
        <v>1057</v>
      </c>
      <c r="B908" s="1" t="s">
        <v>1057</v>
      </c>
      <c r="C908" s="1" t="s">
        <v>154</v>
      </c>
      <c r="D908" s="1" t="str">
        <f t="shared" si="3"/>
        <v>ที่ว่าการอำเภอเขื่องใน อุบลราชธานี</v>
      </c>
      <c r="E908" s="1" t="s">
        <v>3875</v>
      </c>
      <c r="F908" s="1" t="str" cm="1">
        <f t="array" ref="F908:G908">_xlfn.TEXTSPLIT(E908, ", ")</f>
        <v>15.389575738522236</v>
      </c>
      <c r="G908" t="str">
        <v>104.5512860523651</v>
      </c>
    </row>
    <row r="909" spans="1:7" ht="15.75" customHeight="1" x14ac:dyDescent="0.2">
      <c r="A909" s="1" t="s">
        <v>1058</v>
      </c>
      <c r="B909" s="1" t="s">
        <v>1058</v>
      </c>
      <c r="C909" s="1" t="s">
        <v>154</v>
      </c>
      <c r="D909" s="1" t="str">
        <f t="shared" si="3"/>
        <v>ที่ว่าการอำเภอเขมราฐ อุบลราชธานี</v>
      </c>
      <c r="E909" s="1" t="s">
        <v>3876</v>
      </c>
      <c r="F909" s="1" t="str" cm="1">
        <f t="array" ref="F909:G909">_xlfn.TEXTSPLIT(E909, ", ")</f>
        <v>16.041048240982605</v>
      </c>
      <c r="G909" t="str">
        <v>105.20648553085425</v>
      </c>
    </row>
    <row r="910" spans="1:7" ht="15.75" customHeight="1" x14ac:dyDescent="0.2">
      <c r="A910" s="1" t="s">
        <v>1059</v>
      </c>
      <c r="B910" s="1" t="s">
        <v>1059</v>
      </c>
      <c r="C910" s="1" t="s">
        <v>154</v>
      </c>
      <c r="D910" s="1" t="str">
        <f t="shared" si="3"/>
        <v>ที่ว่าการอำเภอเดชอุดม อุบลราชธานี</v>
      </c>
      <c r="E910" s="1" t="s">
        <v>3877</v>
      </c>
      <c r="F910" s="1" t="str" cm="1">
        <f t="array" ref="F910:G910">_xlfn.TEXTSPLIT(E910, ", ")</f>
        <v>14.903063108364908</v>
      </c>
      <c r="G910" t="str">
        <v>105.07618184224323</v>
      </c>
    </row>
    <row r="911" spans="1:7" ht="15.75" customHeight="1" x14ac:dyDescent="0.2">
      <c r="A911" s="1" t="s">
        <v>1060</v>
      </c>
      <c r="B911" s="1" t="s">
        <v>1060</v>
      </c>
      <c r="C911" s="1" t="s">
        <v>154</v>
      </c>
      <c r="D911" s="1" t="str">
        <f t="shared" si="3"/>
        <v>ที่ว่าการอำเภอนาจะหลวย อุบลราชธานี</v>
      </c>
      <c r="E911" s="1" t="s">
        <v>3878</v>
      </c>
      <c r="F911" s="1" t="str" cm="1">
        <f t="array" ref="F911:G911">_xlfn.TEXTSPLIT(E911, ", ")</f>
        <v>14.521370334749484</v>
      </c>
      <c r="G911" t="str">
        <v>105.24593577110225</v>
      </c>
    </row>
    <row r="912" spans="1:7" ht="15.75" customHeight="1" x14ac:dyDescent="0.2">
      <c r="A912" s="1" t="s">
        <v>1061</v>
      </c>
      <c r="B912" s="1" t="s">
        <v>1061</v>
      </c>
      <c r="C912" s="1" t="s">
        <v>154</v>
      </c>
      <c r="D912" s="1" t="str">
        <f t="shared" si="3"/>
        <v>ที่ว่าการอำเภอน้ำยืน อุบลราชธานี</v>
      </c>
      <c r="E912" s="1" t="s">
        <v>3879</v>
      </c>
      <c r="F912" s="1" t="str" cm="1">
        <f t="array" ref="F912:G912">_xlfn.TEXTSPLIT(E912, ", ")</f>
        <v>14.488976211826149</v>
      </c>
      <c r="G912" t="str">
        <v>105.00077512736593</v>
      </c>
    </row>
    <row r="913" spans="1:7" ht="15.75" customHeight="1" x14ac:dyDescent="0.2">
      <c r="A913" s="1" t="s">
        <v>1062</v>
      </c>
      <c r="B913" s="1" t="s">
        <v>1062</v>
      </c>
      <c r="C913" s="1" t="s">
        <v>154</v>
      </c>
      <c r="D913" s="1" t="str">
        <f t="shared" si="3"/>
        <v>ที่ว่าการอำเภอบุณฑริก อุบลราชธานี</v>
      </c>
      <c r="E913" s="1" t="s">
        <v>3880</v>
      </c>
      <c r="F913" s="1" t="str" cm="1">
        <f t="array" ref="F913:G913">_xlfn.TEXTSPLIT(E913, ", ")</f>
        <v>14.755244087500783</v>
      </c>
      <c r="G913" t="str">
        <v>105.41187908640774</v>
      </c>
    </row>
    <row r="914" spans="1:7" ht="15.75" customHeight="1" x14ac:dyDescent="0.2">
      <c r="A914" s="1" t="s">
        <v>1063</v>
      </c>
      <c r="B914" s="1" t="s">
        <v>1063</v>
      </c>
      <c r="C914" s="1" t="s">
        <v>154</v>
      </c>
      <c r="D914" s="1" t="str">
        <f t="shared" si="3"/>
        <v>ที่ว่าการอำเภอตระการพืชผล อุบลราชธานี</v>
      </c>
      <c r="E914" s="1" t="s">
        <v>3881</v>
      </c>
      <c r="F914" s="1" t="str" cm="1">
        <f t="array" ref="F914:G914">_xlfn.TEXTSPLIT(E914, ", ")</f>
        <v>15.612146166474387</v>
      </c>
      <c r="G914" t="str">
        <v>105.02182828640709</v>
      </c>
    </row>
    <row r="915" spans="1:7" ht="15.75" customHeight="1" x14ac:dyDescent="0.2">
      <c r="A915" s="1" t="s">
        <v>1064</v>
      </c>
      <c r="B915" s="1" t="s">
        <v>1064</v>
      </c>
      <c r="C915" s="1" t="s">
        <v>154</v>
      </c>
      <c r="D915" s="1" t="str">
        <f t="shared" si="3"/>
        <v>ที่ว่าการอำเภอกุดข้าวปุ้น อุบลราชธานี</v>
      </c>
      <c r="E915" s="1" t="s">
        <v>3882</v>
      </c>
      <c r="F915" s="1" t="str" cm="1">
        <f t="array" ref="F915:G915">_xlfn.TEXTSPLIT(E915, ", ")</f>
        <v>15.791548685847152</v>
      </c>
      <c r="G915" t="str">
        <v>104.9966094710858</v>
      </c>
    </row>
    <row r="916" spans="1:7" ht="15.75" customHeight="1" x14ac:dyDescent="0.2">
      <c r="A916" s="1" t="s">
        <v>1065</v>
      </c>
      <c r="B916" s="1" t="s">
        <v>1065</v>
      </c>
      <c r="C916" s="1" t="s">
        <v>154</v>
      </c>
      <c r="D916" s="1" t="str">
        <f t="shared" si="3"/>
        <v>ที่ว่าการอำเภอม่วงสามสิบ อุบลราชธานี</v>
      </c>
      <c r="E916" s="1" t="s">
        <v>3883</v>
      </c>
      <c r="F916" s="1" t="str" cm="1">
        <f t="array" ref="F916:G916">_xlfn.TEXTSPLIT(E916, ", ")</f>
        <v>15.510421379786003</v>
      </c>
      <c r="G916" t="str">
        <v>104.72619941375763</v>
      </c>
    </row>
    <row r="917" spans="1:7" ht="15.75" customHeight="1" x14ac:dyDescent="0.2">
      <c r="A917" s="1" t="s">
        <v>1066</v>
      </c>
      <c r="B917" s="1" t="s">
        <v>1066</v>
      </c>
      <c r="C917" s="1" t="s">
        <v>154</v>
      </c>
      <c r="D917" s="1" t="str">
        <f t="shared" si="3"/>
        <v>ที่ว่าการอำเภอวารินชำราบ อุบลราชธานี</v>
      </c>
      <c r="E917" s="1" t="s">
        <v>3884</v>
      </c>
      <c r="F917" s="1" t="str" cm="1">
        <f t="array" ref="F917:G917">_xlfn.TEXTSPLIT(E917, ", ")</f>
        <v>15.202145930085768</v>
      </c>
      <c r="G917" t="str">
        <v>104.86741311522138</v>
      </c>
    </row>
    <row r="918" spans="1:7" ht="15.75" customHeight="1" x14ac:dyDescent="0.2">
      <c r="A918" s="1" t="s">
        <v>1067</v>
      </c>
      <c r="B918" s="1" t="s">
        <v>1067</v>
      </c>
      <c r="C918" s="1" t="s">
        <v>154</v>
      </c>
      <c r="D918" s="1" t="str">
        <f t="shared" si="3"/>
        <v>ที่ว่าการอำเภอพิบูลมังสาหาร อุบลราชธานี</v>
      </c>
      <c r="E918" s="1" t="s">
        <v>3885</v>
      </c>
      <c r="F918" s="1" t="str" cm="1">
        <f t="array" ref="F918:G918">_xlfn.TEXTSPLIT(E918, ", ")</f>
        <v>15.244339175638157</v>
      </c>
      <c r="G918" t="str">
        <v>105.22900747100944</v>
      </c>
    </row>
    <row r="919" spans="1:7" ht="15.75" customHeight="1" x14ac:dyDescent="0.2">
      <c r="A919" s="1" t="s">
        <v>1068</v>
      </c>
      <c r="B919" s="1" t="s">
        <v>1068</v>
      </c>
      <c r="C919" s="1" t="s">
        <v>154</v>
      </c>
      <c r="D919" s="1" t="str">
        <f t="shared" si="3"/>
        <v>ที่ว่าการอำเภอตาลสุม อุบลราชธานี</v>
      </c>
      <c r="E919" s="1" t="s">
        <v>3886</v>
      </c>
      <c r="F919" s="1" t="str" cm="1">
        <f t="array" ref="F919:G919">_xlfn.TEXTSPLIT(E919, ", ")</f>
        <v>15.314583800388284</v>
      </c>
      <c r="G919" t="str">
        <v>105.15498064066533</v>
      </c>
    </row>
    <row r="920" spans="1:7" ht="15.75" customHeight="1" x14ac:dyDescent="0.2">
      <c r="A920" s="1" t="s">
        <v>1069</v>
      </c>
      <c r="B920" s="1" t="s">
        <v>1069</v>
      </c>
      <c r="C920" s="1" t="s">
        <v>154</v>
      </c>
      <c r="D920" s="1" t="str">
        <f t="shared" si="3"/>
        <v>ที่ว่าการอำเภอโพธิ์ไทร อุบลราชธานี</v>
      </c>
      <c r="E920" s="1" t="s">
        <v>3887</v>
      </c>
      <c r="F920" s="1" t="str" cm="1">
        <f t="array" ref="F920:G920">_xlfn.TEXTSPLIT(E920, ", ")</f>
        <v>15.825740218455389</v>
      </c>
      <c r="G920" t="str">
        <v>105.26080944635261</v>
      </c>
    </row>
    <row r="921" spans="1:7" ht="15.75" customHeight="1" x14ac:dyDescent="0.2">
      <c r="A921" s="1" t="s">
        <v>1070</v>
      </c>
      <c r="B921" s="1" t="s">
        <v>1070</v>
      </c>
      <c r="C921" s="1" t="s">
        <v>154</v>
      </c>
      <c r="D921" s="1" t="str">
        <f t="shared" si="3"/>
        <v>ที่ว่าการอำเภอสำโรง อุบลราชธานี</v>
      </c>
      <c r="E921" s="1" t="s">
        <v>3888</v>
      </c>
      <c r="F921" s="1" t="str" cm="1">
        <f t="array" ref="F921:G921">_xlfn.TEXTSPLIT(E921, ", ")</f>
        <v>15.008296895704744</v>
      </c>
      <c r="G921" t="str">
        <v>104.78451852504891</v>
      </c>
    </row>
    <row r="922" spans="1:7" ht="15.75" customHeight="1" x14ac:dyDescent="0.2">
      <c r="A922" s="1" t="s">
        <v>1071</v>
      </c>
      <c r="B922" s="1" t="s">
        <v>1071</v>
      </c>
      <c r="C922" s="1" t="s">
        <v>154</v>
      </c>
      <c r="D922" s="1" t="str">
        <f t="shared" si="3"/>
        <v>ที่ว่าการอำเภอดอนมดแดง อุบลราชธานี</v>
      </c>
      <c r="E922" s="1" t="s">
        <v>3889</v>
      </c>
      <c r="F922" s="1" t="str" cm="1">
        <f t="array" ref="F922:G922">_xlfn.TEXTSPLIT(E922, ", ")</f>
        <v>15.378861804286606</v>
      </c>
      <c r="G922" t="str">
        <v>105.0271812744026</v>
      </c>
    </row>
    <row r="923" spans="1:7" ht="15.75" customHeight="1" x14ac:dyDescent="0.2">
      <c r="A923" s="1" t="s">
        <v>1072</v>
      </c>
      <c r="B923" s="1" t="s">
        <v>1072</v>
      </c>
      <c r="C923" s="1" t="s">
        <v>154</v>
      </c>
      <c r="D923" s="1" t="str">
        <f t="shared" si="3"/>
        <v>ที่ว่าการอำเภอสิรินธร อุบลราชธานี</v>
      </c>
      <c r="E923" s="1" t="s">
        <v>3890</v>
      </c>
      <c r="F923" s="1" t="str" cm="1">
        <f t="array" ref="F923:G923">_xlfn.TEXTSPLIT(E923, ", ")</f>
        <v>15.201570346551122</v>
      </c>
      <c r="G923" t="str">
        <v>105.39813040664458</v>
      </c>
    </row>
    <row r="924" spans="1:7" ht="15.75" customHeight="1" x14ac:dyDescent="0.2">
      <c r="A924" s="1" t="s">
        <v>1073</v>
      </c>
      <c r="B924" s="1" t="s">
        <v>1073</v>
      </c>
      <c r="C924" s="1" t="s">
        <v>154</v>
      </c>
      <c r="D924" s="1" t="str">
        <f t="shared" si="3"/>
        <v>ที่ว่าการอำเภอทุ่งศรีอุดม อุบลราชธานี</v>
      </c>
      <c r="E924" s="1" t="s">
        <v>3891</v>
      </c>
      <c r="F924" s="1" t="str" cm="1">
        <f t="array" ref="F924:G924">_xlfn.TEXTSPLIT(E924, ", ")</f>
        <v>14.73330571449927</v>
      </c>
      <c r="G924" t="str">
        <v>104.90928567453574</v>
      </c>
    </row>
    <row r="925" spans="1:7" ht="15.75" customHeight="1" x14ac:dyDescent="0.2">
      <c r="A925" s="1" t="s">
        <v>1074</v>
      </c>
      <c r="B925" s="1" t="s">
        <v>1074</v>
      </c>
      <c r="C925" s="1" t="s">
        <v>154</v>
      </c>
      <c r="D925" s="1" t="str">
        <f t="shared" si="3"/>
        <v>ที่ว่าการอำเภอนาเยีย อุบลราชธานี</v>
      </c>
      <c r="E925" s="1" t="s">
        <v>3892</v>
      </c>
      <c r="F925" s="1" t="str" cm="1">
        <f t="array" ref="F925:G925">_xlfn.TEXTSPLIT(E925, ", ")</f>
        <v>15.059660440531616</v>
      </c>
      <c r="G925" t="str">
        <v>105.05990092507714</v>
      </c>
    </row>
    <row r="926" spans="1:7" ht="15.75" customHeight="1" x14ac:dyDescent="0.2">
      <c r="A926" s="1" t="s">
        <v>1075</v>
      </c>
      <c r="B926" s="1" t="s">
        <v>1075</v>
      </c>
      <c r="C926" s="1" t="s">
        <v>154</v>
      </c>
      <c r="D926" s="1" t="str">
        <f t="shared" si="3"/>
        <v>ที่ว่าการอำเภอสว่างวีระวงศ์ อุบลราชธานี</v>
      </c>
      <c r="E926" s="1" t="s">
        <v>3893</v>
      </c>
      <c r="F926" s="1" t="str" cm="1">
        <f t="array" ref="F926:G926">_xlfn.TEXTSPLIT(E926, ", ")</f>
        <v>15.24152219470635</v>
      </c>
      <c r="G926" t="str">
        <v>105.09210580702967</v>
      </c>
    </row>
    <row r="927" spans="1:7" ht="15.75" customHeight="1" x14ac:dyDescent="0.2">
      <c r="A927" s="1" t="s">
        <v>1076</v>
      </c>
      <c r="B927" s="1" t="s">
        <v>1076</v>
      </c>
      <c r="C927" s="1" t="s">
        <v>154</v>
      </c>
      <c r="D927" s="1" t="str">
        <f t="shared" si="3"/>
        <v>ที่ว่าการอำเภอน้ำขุ่น อุบลราชธานี</v>
      </c>
      <c r="E927" s="1" t="s">
        <v>3894</v>
      </c>
      <c r="F927" s="1" t="str" cm="1">
        <f t="array" ref="F927:G927">_xlfn.TEXTSPLIT(E927, ", ")</f>
        <v>14.583872620676315</v>
      </c>
      <c r="G927" t="str">
        <v>104.92521994669497</v>
      </c>
    </row>
    <row r="928" spans="1:7" ht="15.75" customHeight="1" x14ac:dyDescent="0.2">
      <c r="A928" s="1" t="s">
        <v>1077</v>
      </c>
      <c r="B928" s="1" t="s">
        <v>1077</v>
      </c>
      <c r="C928" s="1" t="s">
        <v>154</v>
      </c>
      <c r="D928" s="1" t="str">
        <f t="shared" si="3"/>
        <v>ที่ว่าการอำเภอนาตาล อุบลราชธานี</v>
      </c>
      <c r="E928" s="1" t="s">
        <v>3895</v>
      </c>
      <c r="F928" s="1" t="str" cm="1">
        <f t="array" ref="F928:G928">_xlfn.TEXTSPLIT(E928, ", ")</f>
        <v>15.904948011035076</v>
      </c>
      <c r="G928" t="str">
        <v>105.27649271859985</v>
      </c>
    </row>
    <row r="929" spans="1:7" ht="15.75" customHeight="1" x14ac:dyDescent="0.2">
      <c r="A929" s="1" t="s">
        <v>1078</v>
      </c>
      <c r="B929" s="1" t="s">
        <v>1078</v>
      </c>
      <c r="C929" s="1" t="s">
        <v>154</v>
      </c>
      <c r="D929" s="1" t="str">
        <f t="shared" si="3"/>
        <v>ที่ว่าการอำเภอเหล่าเสือโก้ก อุบลราชธานี</v>
      </c>
      <c r="E929" s="1" t="s">
        <v>3896</v>
      </c>
      <c r="F929" s="1" t="str" cm="1">
        <f t="array" ref="F929:G929">_xlfn.TEXTSPLIT(E929, ", ")</f>
        <v>15.406723227434725</v>
      </c>
      <c r="G929" t="str">
        <v>104.92361288819099</v>
      </c>
    </row>
    <row r="930" spans="1:7" ht="15.75" customHeight="1" x14ac:dyDescent="0.2"/>
    <row r="931" spans="1:7" ht="15.75" customHeight="1" x14ac:dyDescent="0.2"/>
    <row r="932" spans="1:7" ht="15.75" customHeight="1" x14ac:dyDescent="0.2"/>
    <row r="933" spans="1:7" ht="15.75" customHeight="1" x14ac:dyDescent="0.2"/>
    <row r="934" spans="1:7" ht="15.75" customHeight="1" x14ac:dyDescent="0.2"/>
    <row r="935" spans="1:7" ht="15.75" customHeight="1" x14ac:dyDescent="0.2"/>
    <row r="936" spans="1:7" ht="15.75" customHeight="1" x14ac:dyDescent="0.2"/>
    <row r="937" spans="1:7" ht="15.75" customHeight="1" x14ac:dyDescent="0.2"/>
    <row r="938" spans="1:7" ht="15.75" customHeight="1" x14ac:dyDescent="0.2"/>
    <row r="939" spans="1:7" ht="15.75" customHeight="1" x14ac:dyDescent="0.2"/>
    <row r="940" spans="1:7" ht="15.75" customHeight="1" x14ac:dyDescent="0.2"/>
    <row r="941" spans="1:7" ht="15.75" customHeight="1" x14ac:dyDescent="0.2"/>
    <row r="942" spans="1:7" ht="15.75" customHeight="1" x14ac:dyDescent="0.2"/>
    <row r="943" spans="1:7" ht="15.75" customHeight="1" x14ac:dyDescent="0.2"/>
    <row r="944" spans="1:7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tabSelected="1" workbookViewId="0">
      <selection sqref="A1:J929"/>
    </sheetView>
  </sheetViews>
  <sheetFormatPr baseColWidth="10" defaultColWidth="11.1640625" defaultRowHeight="15" customHeight="1" x14ac:dyDescent="0.2"/>
  <cols>
    <col min="1" max="1" width="20.6640625" customWidth="1"/>
    <col min="2" max="2" width="31" customWidth="1"/>
    <col min="3" max="4" width="20.6640625" customWidth="1"/>
    <col min="5" max="5" width="23.6640625" customWidth="1"/>
    <col min="6" max="6" width="10.5" customWidth="1"/>
    <col min="7" max="7" width="24.1640625" customWidth="1"/>
    <col min="8" max="8" width="49.6640625" customWidth="1"/>
    <col min="9" max="10" width="17.83203125" customWidth="1"/>
    <col min="11" max="26" width="10.5" customWidth="1"/>
  </cols>
  <sheetData>
    <row r="1" spans="1:10" ht="15.75" customHeight="1" x14ac:dyDescent="0.2">
      <c r="A1" s="1" t="s">
        <v>3897</v>
      </c>
      <c r="B1" s="1" t="s">
        <v>3898</v>
      </c>
      <c r="C1" s="1" t="s">
        <v>3899</v>
      </c>
      <c r="D1" s="1" t="s">
        <v>3900</v>
      </c>
      <c r="E1" s="1" t="s">
        <v>2966</v>
      </c>
      <c r="F1" s="1" t="s">
        <v>3901</v>
      </c>
      <c r="G1" s="1" t="s">
        <v>3902</v>
      </c>
      <c r="H1" s="1" t="str">
        <f>"ที่ว่าการอำเภอ"&amp;A1 &amp; " "&amp;C1</f>
        <v>ที่ว่าการอำเภอAmper TH Province TH</v>
      </c>
      <c r="I1" s="1" t="s">
        <v>3903</v>
      </c>
      <c r="J1" s="1" t="s">
        <v>3904</v>
      </c>
    </row>
    <row r="2" spans="1:10" ht="15.75" customHeight="1" x14ac:dyDescent="0.2">
      <c r="A2" s="1" t="s">
        <v>166</v>
      </c>
      <c r="B2" s="1" t="str">
        <f t="shared" ref="B2:B51" si="0">"เขต" &amp; A2</f>
        <v>เขตพระนคร</v>
      </c>
      <c r="C2" s="1" t="s">
        <v>4</v>
      </c>
      <c r="D2" s="1" t="str">
        <f>VLOOKUP(C2, Provinces!A:B, 2, FALSE)</f>
        <v>Bangkok</v>
      </c>
      <c r="E2" s="1" t="str">
        <f>VLOOKUP(B2,'AmperTh-Code-AmperEn'!A:C, 1, FALSE)</f>
        <v>เขตพระนคร</v>
      </c>
      <c r="F2" s="1" t="str">
        <f>VLOOKUP(E2, 'AmperTh-Code-AmperEn'!A:C,2, FALSE)</f>
        <v>10010000</v>
      </c>
      <c r="G2" s="1" t="str">
        <f>VLOOKUP(E2, 'AmperTh-Code-AmperEn'!A:C, 3, FALSE)</f>
        <v>Phra Nakhon</v>
      </c>
      <c r="H2" s="1" t="str">
        <f t="shared" ref="H2:H256" si="1">"ที่ว่าการอำเภอ"&amp;A2 &amp; " "&amp;C2</f>
        <v>ที่ว่าการอำเภอพระนคร กรุงเทพมหานคร</v>
      </c>
      <c r="I2" s="1" t="str">
        <f>VLOOKUP(H2, 'Office Location'!D:G, 3, FALSE)</f>
        <v>13.765096200668543</v>
      </c>
      <c r="J2" s="1" t="str">
        <f>VLOOKUP(H2, 'Office Location'!D:G, 4, FALSE)</f>
        <v>100.49935721120431</v>
      </c>
    </row>
    <row r="3" spans="1:10" ht="15.75" customHeight="1" x14ac:dyDescent="0.2">
      <c r="A3" s="1" t="s">
        <v>167</v>
      </c>
      <c r="B3" s="1" t="str">
        <f t="shared" si="0"/>
        <v>เขตดุสิต</v>
      </c>
      <c r="C3" s="1" t="s">
        <v>4</v>
      </c>
      <c r="D3" s="1" t="str">
        <f>VLOOKUP(C3, Provinces!A:B, 2, FALSE)</f>
        <v>Bangkok</v>
      </c>
      <c r="E3" s="1" t="str">
        <f>VLOOKUP(B3,'AmperTh-Code-AmperEn'!A:C, 1, FALSE)</f>
        <v>เขตดุสิต</v>
      </c>
      <c r="F3" s="1" t="str">
        <f>VLOOKUP(E3, 'AmperTh-Code-AmperEn'!A:C,2, FALSE)</f>
        <v>10020000</v>
      </c>
      <c r="G3" s="1" t="str">
        <f>VLOOKUP(E3, 'AmperTh-Code-AmperEn'!A:C, 3, FALSE)</f>
        <v>Dusit</v>
      </c>
      <c r="H3" s="1" t="str">
        <f t="shared" si="1"/>
        <v>ที่ว่าการอำเภอดุสิต กรุงเทพมหานคร</v>
      </c>
      <c r="I3" s="1" t="str">
        <f>VLOOKUP(H3, 'Office Location'!D:G, 3, FALSE)</f>
        <v>13.777345569576957</v>
      </c>
      <c r="J3" s="1" t="str">
        <f>VLOOKUP(H3, 'Office Location'!D:G, 4, FALSE)</f>
        <v>100.52093624797357</v>
      </c>
    </row>
    <row r="4" spans="1:10" ht="15.75" customHeight="1" x14ac:dyDescent="0.2">
      <c r="A4" s="1" t="s">
        <v>170</v>
      </c>
      <c r="B4" s="1" t="str">
        <f t="shared" si="0"/>
        <v>เขตหนองจอก</v>
      </c>
      <c r="C4" s="1" t="s">
        <v>4</v>
      </c>
      <c r="D4" s="1" t="str">
        <f>VLOOKUP(C4, Provinces!A:B, 2, FALSE)</f>
        <v>Bangkok</v>
      </c>
      <c r="E4" s="1" t="str">
        <f>VLOOKUP(B4,'AmperTh-Code-AmperEn'!A:C, 1, FALSE)</f>
        <v>เขตหนองจอก</v>
      </c>
      <c r="F4" s="1" t="str">
        <f>VLOOKUP(E4, 'AmperTh-Code-AmperEn'!A:C,2, FALSE)</f>
        <v>10030000</v>
      </c>
      <c r="G4" s="1" t="str">
        <f>VLOOKUP(E4, 'AmperTh-Code-AmperEn'!A:C, 3, FALSE)</f>
        <v>Nong Chok</v>
      </c>
      <c r="H4" s="1" t="str">
        <f t="shared" si="1"/>
        <v>ที่ว่าการอำเภอหนองจอก กรุงเทพมหานคร</v>
      </c>
      <c r="I4" s="1" t="str">
        <f>VLOOKUP(H4, 'Office Location'!D:G, 3, FALSE)</f>
        <v>13.855727552946405</v>
      </c>
      <c r="J4" s="1" t="str">
        <f>VLOOKUP(H4, 'Office Location'!D:G, 4, FALSE)</f>
        <v>100.86262861357989</v>
      </c>
    </row>
    <row r="5" spans="1:10" ht="15.75" customHeight="1" x14ac:dyDescent="0.2">
      <c r="A5" s="1" t="s">
        <v>168</v>
      </c>
      <c r="B5" s="1" t="str">
        <f t="shared" si="0"/>
        <v>เขตบางรัก</v>
      </c>
      <c r="C5" s="1" t="s">
        <v>4</v>
      </c>
      <c r="D5" s="1" t="str">
        <f>VLOOKUP(C5, Provinces!A:B, 2, FALSE)</f>
        <v>Bangkok</v>
      </c>
      <c r="E5" s="1" t="str">
        <f>VLOOKUP(B5,'AmperTh-Code-AmperEn'!A:C, 1, FALSE)</f>
        <v>เขตบางรัก</v>
      </c>
      <c r="F5" s="1" t="str">
        <f>VLOOKUP(E5, 'AmperTh-Code-AmperEn'!A:C,2, FALSE)</f>
        <v>10040000</v>
      </c>
      <c r="G5" s="1" t="str">
        <f>VLOOKUP(E5, 'AmperTh-Code-AmperEn'!A:C, 3, FALSE)</f>
        <v>Bang Rak</v>
      </c>
      <c r="H5" s="1" t="str">
        <f t="shared" si="1"/>
        <v>ที่ว่าการอำเภอบางรัก กรุงเทพมหานคร</v>
      </c>
      <c r="I5" s="1" t="str">
        <f>VLOOKUP(H5, 'Office Location'!D:G, 3, FALSE)</f>
        <v>13.730903075589106</v>
      </c>
      <c r="J5" s="1" t="str">
        <f>VLOOKUP(H5, 'Office Location'!D:G, 4, FALSE)</f>
        <v>100.5235481693973</v>
      </c>
    </row>
    <row r="6" spans="1:10" ht="15.75" customHeight="1" x14ac:dyDescent="0.2">
      <c r="A6" s="1" t="s">
        <v>172</v>
      </c>
      <c r="B6" s="1" t="str">
        <f t="shared" si="0"/>
        <v>เขตบางเขน</v>
      </c>
      <c r="C6" s="1" t="s">
        <v>4</v>
      </c>
      <c r="D6" s="1" t="str">
        <f>VLOOKUP(C6, Provinces!A:B, 2, FALSE)</f>
        <v>Bangkok</v>
      </c>
      <c r="E6" s="1" t="str">
        <f>VLOOKUP(B6,'AmperTh-Code-AmperEn'!A:C, 1, FALSE)</f>
        <v>เขตบางเขน</v>
      </c>
      <c r="F6" s="1" t="str">
        <f>VLOOKUP(E6, 'AmperTh-Code-AmperEn'!A:C,2, FALSE)</f>
        <v>10050000</v>
      </c>
      <c r="G6" s="1" t="str">
        <f>VLOOKUP(E6, 'AmperTh-Code-AmperEn'!A:C, 3, FALSE)</f>
        <v>Bang Khen</v>
      </c>
      <c r="H6" s="1" t="str">
        <f t="shared" si="1"/>
        <v>ที่ว่าการอำเภอบางเขน กรุงเทพมหานคร</v>
      </c>
      <c r="I6" s="1" t="str">
        <f>VLOOKUP(H6, 'Office Location'!D:G, 3, FALSE)</f>
        <v>13.873676020006384</v>
      </c>
      <c r="J6" s="1" t="str">
        <f>VLOOKUP(H6, 'Office Location'!D:G, 4, FALSE)</f>
        <v>100.59662351968223</v>
      </c>
    </row>
    <row r="7" spans="1:10" ht="15.75" customHeight="1" x14ac:dyDescent="0.2">
      <c r="A7" s="1" t="s">
        <v>174</v>
      </c>
      <c r="B7" s="1" t="str">
        <f t="shared" si="0"/>
        <v>เขตบางกะปิ</v>
      </c>
      <c r="C7" s="1" t="s">
        <v>4</v>
      </c>
      <c r="D7" s="1" t="str">
        <f>VLOOKUP(C7, Provinces!A:B, 2, FALSE)</f>
        <v>Bangkok</v>
      </c>
      <c r="E7" s="1" t="str">
        <f>VLOOKUP(B7,'AmperTh-Code-AmperEn'!A:C, 1, FALSE)</f>
        <v>เขตบางกะปิ</v>
      </c>
      <c r="F7" s="1" t="str">
        <f>VLOOKUP(E7, 'AmperTh-Code-AmperEn'!A:C,2, FALSE)</f>
        <v>10060000</v>
      </c>
      <c r="G7" s="1" t="str">
        <f>VLOOKUP(E7, 'AmperTh-Code-AmperEn'!A:C, 3, FALSE)</f>
        <v>Bang Kapi</v>
      </c>
      <c r="H7" s="1" t="str">
        <f t="shared" si="1"/>
        <v>ที่ว่าการอำเภอบางกะปิ กรุงเทพมหานคร</v>
      </c>
      <c r="I7" s="1" t="str">
        <f>VLOOKUP(H7, 'Office Location'!D:G, 3, FALSE)</f>
        <v>13.765991079203733</v>
      </c>
      <c r="J7" s="1" t="str">
        <f>VLOOKUP(H7, 'Office Location'!D:G, 4, FALSE)</f>
        <v>100.6474855828894</v>
      </c>
    </row>
    <row r="8" spans="1:10" ht="15.75" customHeight="1" x14ac:dyDescent="0.2">
      <c r="A8" s="1" t="s">
        <v>175</v>
      </c>
      <c r="B8" s="1" t="str">
        <f t="shared" si="0"/>
        <v>เขตปทุมวัน</v>
      </c>
      <c r="C8" s="1" t="s">
        <v>4</v>
      </c>
      <c r="D8" s="1" t="str">
        <f>VLOOKUP(C8, Provinces!A:B, 2, FALSE)</f>
        <v>Bangkok</v>
      </c>
      <c r="E8" s="1" t="str">
        <f>VLOOKUP(B8,'AmperTh-Code-AmperEn'!A:C, 1, FALSE)</f>
        <v>เขตปทุมวัน</v>
      </c>
      <c r="F8" s="1" t="str">
        <f>VLOOKUP(E8, 'AmperTh-Code-AmperEn'!A:C,2, FALSE)</f>
        <v>10070000</v>
      </c>
      <c r="G8" s="1" t="str">
        <f>VLOOKUP(E8, 'AmperTh-Code-AmperEn'!A:C, 3, FALSE)</f>
        <v>Pathum Wan</v>
      </c>
      <c r="H8" s="1" t="str">
        <f t="shared" si="1"/>
        <v>ที่ว่าการอำเภอปทุมวัน กรุงเทพมหานคร</v>
      </c>
      <c r="I8" s="1" t="str">
        <f>VLOOKUP(H8, 'Office Location'!D:G, 3, FALSE)</f>
        <v>13.745258155294323</v>
      </c>
      <c r="J8" s="1" t="str">
        <f>VLOOKUP(H8, 'Office Location'!D:G, 4, FALSE)</f>
        <v>100.52353470829607</v>
      </c>
    </row>
    <row r="9" spans="1:10" ht="15.75" customHeight="1" x14ac:dyDescent="0.2">
      <c r="A9" s="1" t="s">
        <v>176</v>
      </c>
      <c r="B9" s="1" t="str">
        <f t="shared" si="0"/>
        <v>เขตป้อมปราบศัตรูพ่าย</v>
      </c>
      <c r="C9" s="1" t="s">
        <v>4</v>
      </c>
      <c r="D9" s="1" t="str">
        <f>VLOOKUP(C9, Provinces!A:B, 2, FALSE)</f>
        <v>Bangkok</v>
      </c>
      <c r="E9" s="1" t="str">
        <f>VLOOKUP(B9,'AmperTh-Code-AmperEn'!A:C, 1, FALSE)</f>
        <v>เขตป้อมปราบศัตรูพ่าย</v>
      </c>
      <c r="F9" s="1" t="str">
        <f>VLOOKUP(E9, 'AmperTh-Code-AmperEn'!A:C,2, FALSE)</f>
        <v>10080000</v>
      </c>
      <c r="G9" s="1" t="str">
        <f>VLOOKUP(E9, 'AmperTh-Code-AmperEn'!A:C, 3, FALSE)</f>
        <v>Pom Prap Sattruphai</v>
      </c>
      <c r="H9" s="1" t="str">
        <f t="shared" si="1"/>
        <v>ที่ว่าการอำเภอป้อมปราบศัตรูพ่าย กรุงเทพมหานคร</v>
      </c>
      <c r="I9" s="1" t="str">
        <f>VLOOKUP(H9, 'Office Location'!D:G, 3, FALSE)</f>
        <v>13.75852341758535</v>
      </c>
      <c r="J9" s="1" t="str">
        <f>VLOOKUP(H9, 'Office Location'!D:G, 4, FALSE)</f>
        <v>100.51335771465203</v>
      </c>
    </row>
    <row r="10" spans="1:10" ht="15.75" customHeight="1" x14ac:dyDescent="0.2">
      <c r="A10" s="1" t="s">
        <v>173</v>
      </c>
      <c r="B10" s="1" t="str">
        <f t="shared" si="0"/>
        <v>เขตพระโขนง</v>
      </c>
      <c r="C10" s="1" t="s">
        <v>4</v>
      </c>
      <c r="D10" s="1" t="str">
        <f>VLOOKUP(C10, Provinces!A:B, 2, FALSE)</f>
        <v>Bangkok</v>
      </c>
      <c r="E10" s="1" t="str">
        <f>VLOOKUP(B10,'AmperTh-Code-AmperEn'!A:C, 1, FALSE)</f>
        <v>เขตพระโขนง</v>
      </c>
      <c r="F10" s="1" t="str">
        <f>VLOOKUP(E10, 'AmperTh-Code-AmperEn'!A:C,2, FALSE)</f>
        <v>10090000</v>
      </c>
      <c r="G10" s="1" t="str">
        <f>VLOOKUP(E10, 'AmperTh-Code-AmperEn'!A:C, 3, FALSE)</f>
        <v>Phra Khanong</v>
      </c>
      <c r="H10" s="1" t="str">
        <f t="shared" si="1"/>
        <v>ที่ว่าการอำเภอพระโขนง กรุงเทพมหานคร</v>
      </c>
      <c r="I10" s="1" t="str">
        <f>VLOOKUP(H10, 'Office Location'!D:G, 3, FALSE)</f>
        <v>13.702658132757334</v>
      </c>
      <c r="J10" s="1" t="str">
        <f>VLOOKUP(H10, 'Office Location'!D:G, 4, FALSE)</f>
        <v>100.60205691172463</v>
      </c>
    </row>
    <row r="11" spans="1:10" ht="15.75" customHeight="1" x14ac:dyDescent="0.2">
      <c r="A11" s="1" t="s">
        <v>177</v>
      </c>
      <c r="B11" s="1" t="str">
        <f t="shared" si="0"/>
        <v>เขตมีนบุรี</v>
      </c>
      <c r="C11" s="1" t="s">
        <v>4</v>
      </c>
      <c r="D11" s="1" t="str">
        <f>VLOOKUP(C11, Provinces!A:B, 2, FALSE)</f>
        <v>Bangkok</v>
      </c>
      <c r="E11" s="1" t="str">
        <f>VLOOKUP(B11,'AmperTh-Code-AmperEn'!A:C, 1, FALSE)</f>
        <v>เขตมีนบุรี</v>
      </c>
      <c r="F11" s="1" t="str">
        <f>VLOOKUP(E11, 'AmperTh-Code-AmperEn'!A:C,2, FALSE)</f>
        <v>10100000</v>
      </c>
      <c r="G11" s="1" t="str">
        <f>VLOOKUP(E11, 'AmperTh-Code-AmperEn'!A:C, 3, FALSE)</f>
        <v>Min Buri</v>
      </c>
      <c r="H11" s="1" t="str">
        <f t="shared" si="1"/>
        <v>ที่ว่าการอำเภอมีนบุรี กรุงเทพมหานคร</v>
      </c>
      <c r="I11" s="1" t="str">
        <f>VLOOKUP(H11, 'Office Location'!D:G, 3, FALSE)</f>
        <v>13.814110523521652</v>
      </c>
      <c r="J11" s="1" t="str">
        <f>VLOOKUP(H11, 'Office Location'!D:G, 4, FALSE)</f>
        <v>100.73293981572438</v>
      </c>
    </row>
    <row r="12" spans="1:10" ht="15.75" customHeight="1" x14ac:dyDescent="0.2">
      <c r="A12" s="1" t="s">
        <v>179</v>
      </c>
      <c r="B12" s="1" t="str">
        <f t="shared" si="0"/>
        <v>เขตลาดกระบัง</v>
      </c>
      <c r="C12" s="1" t="s">
        <v>4</v>
      </c>
      <c r="D12" s="1" t="str">
        <f>VLOOKUP(C12, Provinces!A:B, 2, FALSE)</f>
        <v>Bangkok</v>
      </c>
      <c r="E12" s="1" t="str">
        <f>VLOOKUP(B12,'AmperTh-Code-AmperEn'!A:C, 1, FALSE)</f>
        <v>เขตลาดกระบัง</v>
      </c>
      <c r="F12" s="1" t="str">
        <f>VLOOKUP(E12, 'AmperTh-Code-AmperEn'!A:C,2, FALSE)</f>
        <v>10110000</v>
      </c>
      <c r="G12" s="1" t="str">
        <f>VLOOKUP(E12, 'AmperTh-Code-AmperEn'!A:C, 3, FALSE)</f>
        <v>Lat Krabang</v>
      </c>
      <c r="H12" s="1" t="str">
        <f t="shared" si="1"/>
        <v>ที่ว่าการอำเภอลาดกระบัง กรุงเทพมหานคร</v>
      </c>
      <c r="I12" s="1" t="str">
        <f>VLOOKUP(H12, 'Office Location'!D:G, 3, FALSE)</f>
        <v>13.723693550837679</v>
      </c>
      <c r="J12" s="1" t="str">
        <f>VLOOKUP(H12, 'Office Location'!D:G, 4, FALSE)</f>
        <v>100.78417398564892</v>
      </c>
    </row>
    <row r="13" spans="1:10" ht="15.75" customHeight="1" x14ac:dyDescent="0.2">
      <c r="A13" s="1" t="s">
        <v>180</v>
      </c>
      <c r="B13" s="1" t="str">
        <f t="shared" si="0"/>
        <v>เขตยานนาวา</v>
      </c>
      <c r="C13" s="1" t="s">
        <v>4</v>
      </c>
      <c r="D13" s="1" t="str">
        <f>VLOOKUP(C13, Provinces!A:B, 2, FALSE)</f>
        <v>Bangkok</v>
      </c>
      <c r="E13" s="1" t="str">
        <f>VLOOKUP(B13,'AmperTh-Code-AmperEn'!A:C, 1, FALSE)</f>
        <v>เขตยานนาวา</v>
      </c>
      <c r="F13" s="1" t="str">
        <f>VLOOKUP(E13, 'AmperTh-Code-AmperEn'!A:C,2, FALSE)</f>
        <v>10120000</v>
      </c>
      <c r="G13" s="1" t="str">
        <f>VLOOKUP(E13, 'AmperTh-Code-AmperEn'!A:C, 3, FALSE)</f>
        <v>Yannawa</v>
      </c>
      <c r="H13" s="1" t="str">
        <f t="shared" si="1"/>
        <v>ที่ว่าการอำเภอยานนาวา กรุงเทพมหานคร</v>
      </c>
      <c r="I13" s="1" t="str">
        <f>VLOOKUP(H13, 'Office Location'!D:G, 3, FALSE)</f>
        <v>13.696415827574207</v>
      </c>
      <c r="J13" s="1" t="str">
        <f>VLOOKUP(H13, 'Office Location'!D:G, 4, FALSE)</f>
        <v>100.54322614915867</v>
      </c>
    </row>
    <row r="14" spans="1:10" ht="15.75" customHeight="1" x14ac:dyDescent="0.2">
      <c r="A14" s="1" t="s">
        <v>178</v>
      </c>
      <c r="B14" s="1" t="str">
        <f t="shared" si="0"/>
        <v>เขตสัมพันธวงศ์</v>
      </c>
      <c r="C14" s="1" t="s">
        <v>4</v>
      </c>
      <c r="D14" s="1" t="str">
        <f>VLOOKUP(C14, Provinces!A:B, 2, FALSE)</f>
        <v>Bangkok</v>
      </c>
      <c r="E14" s="1" t="str">
        <f>VLOOKUP(B14,'AmperTh-Code-AmperEn'!A:C, 1, FALSE)</f>
        <v>เขตสัมพันธวงศ์</v>
      </c>
      <c r="F14" s="1" t="str">
        <f>VLOOKUP(E14, 'AmperTh-Code-AmperEn'!A:C,2, FALSE)</f>
        <v>10130000</v>
      </c>
      <c r="G14" s="1" t="str">
        <f>VLOOKUP(E14, 'AmperTh-Code-AmperEn'!A:C, 3, FALSE)</f>
        <v>Samphanthawong</v>
      </c>
      <c r="H14" s="1" t="str">
        <f t="shared" si="1"/>
        <v>ที่ว่าการอำเภอสัมพันธวงศ์ กรุงเทพมหานคร</v>
      </c>
      <c r="I14" s="1" t="str">
        <f>VLOOKUP(H14, 'Office Location'!D:G, 3, FALSE)</f>
        <v>13.732807152899278</v>
      </c>
      <c r="J14" s="1" t="str">
        <f>VLOOKUP(H14, 'Office Location'!D:G, 4, FALSE)</f>
        <v>100.51486866614468</v>
      </c>
    </row>
    <row r="15" spans="1:10" ht="15.75" customHeight="1" x14ac:dyDescent="0.2">
      <c r="A15" s="1" t="s">
        <v>169</v>
      </c>
      <c r="B15" s="1" t="str">
        <f t="shared" si="0"/>
        <v>เขตพญาไท</v>
      </c>
      <c r="C15" s="1" t="s">
        <v>4</v>
      </c>
      <c r="D15" s="1" t="str">
        <f>VLOOKUP(C15, Provinces!A:B, 2, FALSE)</f>
        <v>Bangkok</v>
      </c>
      <c r="E15" s="1" t="str">
        <f>VLOOKUP(B15,'AmperTh-Code-AmperEn'!A:C, 1, FALSE)</f>
        <v>เขตพญาไท</v>
      </c>
      <c r="F15" s="1" t="str">
        <f>VLOOKUP(E15, 'AmperTh-Code-AmperEn'!A:C,2, FALSE)</f>
        <v>10140000</v>
      </c>
      <c r="G15" s="1" t="str">
        <f>VLOOKUP(E15, 'AmperTh-Code-AmperEn'!A:C, 3, FALSE)</f>
        <v>Phaya Thai</v>
      </c>
      <c r="H15" s="1" t="str">
        <f t="shared" si="1"/>
        <v>ที่ว่าการอำเภอพญาไท กรุงเทพมหานคร</v>
      </c>
      <c r="I15" s="1" t="str">
        <f>VLOOKUP(H15, 'Office Location'!D:G, 3, FALSE)</f>
        <v>13.779998407203031</v>
      </c>
      <c r="J15" s="1" t="str">
        <f>VLOOKUP(H15, 'Office Location'!D:G, 4, FALSE)</f>
        <v>100.54271621357861</v>
      </c>
    </row>
    <row r="16" spans="1:10" ht="15.75" customHeight="1" x14ac:dyDescent="0.2">
      <c r="A16" s="1" t="s">
        <v>181</v>
      </c>
      <c r="B16" s="1" t="str">
        <f t="shared" si="0"/>
        <v>เขตธนบุรี</v>
      </c>
      <c r="C16" s="1" t="s">
        <v>4</v>
      </c>
      <c r="D16" s="1" t="str">
        <f>VLOOKUP(C16, Provinces!A:B, 2, FALSE)</f>
        <v>Bangkok</v>
      </c>
      <c r="E16" s="1" t="str">
        <f>VLOOKUP(B16,'AmperTh-Code-AmperEn'!A:C, 1, FALSE)</f>
        <v>เขตธนบุรี</v>
      </c>
      <c r="F16" s="1" t="str">
        <f>VLOOKUP(E16, 'AmperTh-Code-AmperEn'!A:C,2, FALSE)</f>
        <v>10150000</v>
      </c>
      <c r="G16" s="1" t="str">
        <f>VLOOKUP(E16, 'AmperTh-Code-AmperEn'!A:C, 3, FALSE)</f>
        <v>Thon Buri</v>
      </c>
      <c r="H16" s="1" t="str">
        <f t="shared" si="1"/>
        <v>ที่ว่าการอำเภอธนบุรี กรุงเทพมหานคร</v>
      </c>
      <c r="I16" s="1" t="str">
        <f>VLOOKUP(H16, 'Office Location'!D:G, 3, FALSE)</f>
        <v>13.725002157379908</v>
      </c>
      <c r="J16" s="1" t="str">
        <f>VLOOKUP(H16, 'Office Location'!D:G, 4, FALSE)</f>
        <v>100.48615069389639</v>
      </c>
    </row>
    <row r="17" spans="1:10" ht="15.75" customHeight="1" x14ac:dyDescent="0.2">
      <c r="A17" s="1" t="s">
        <v>182</v>
      </c>
      <c r="B17" s="1" t="str">
        <f t="shared" si="0"/>
        <v>เขตบางกอกใหญ่</v>
      </c>
      <c r="C17" s="1" t="s">
        <v>4</v>
      </c>
      <c r="D17" s="1" t="str">
        <f>VLOOKUP(C17, Provinces!A:B, 2, FALSE)</f>
        <v>Bangkok</v>
      </c>
      <c r="E17" s="1" t="str">
        <f>VLOOKUP(B17,'AmperTh-Code-AmperEn'!A:C, 1, FALSE)</f>
        <v>เขตบางกอกใหญ่</v>
      </c>
      <c r="F17" s="1" t="str">
        <f>VLOOKUP(E17, 'AmperTh-Code-AmperEn'!A:C,2, FALSE)</f>
        <v>10160000</v>
      </c>
      <c r="G17" s="1" t="str">
        <f>VLOOKUP(E17, 'AmperTh-Code-AmperEn'!A:C, 3, FALSE)</f>
        <v>Bangkok Yai</v>
      </c>
      <c r="H17" s="1" t="str">
        <f t="shared" si="1"/>
        <v>ที่ว่าการอำเภอบางกอกใหญ่ กรุงเทพมหานคร</v>
      </c>
      <c r="I17" s="1" t="str">
        <f>VLOOKUP(H17, 'Office Location'!D:G, 3, FALSE)</f>
        <v>13.723473183582243</v>
      </c>
      <c r="J17" s="1" t="str">
        <f>VLOOKUP(H17, 'Office Location'!D:G, 4, FALSE)</f>
        <v>100.47708275693978</v>
      </c>
    </row>
    <row r="18" spans="1:10" ht="15.75" customHeight="1" x14ac:dyDescent="0.2">
      <c r="A18" s="1" t="s">
        <v>183</v>
      </c>
      <c r="B18" s="1" t="str">
        <f t="shared" si="0"/>
        <v>เขตห้วยขวาง</v>
      </c>
      <c r="C18" s="1" t="s">
        <v>4</v>
      </c>
      <c r="D18" s="1" t="str">
        <f>VLOOKUP(C18, Provinces!A:B, 2, FALSE)</f>
        <v>Bangkok</v>
      </c>
      <c r="E18" s="1" t="str">
        <f>VLOOKUP(B18,'AmperTh-Code-AmperEn'!A:C, 1, FALSE)</f>
        <v>เขตห้วยขวาง</v>
      </c>
      <c r="F18" s="1" t="str">
        <f>VLOOKUP(E18, 'AmperTh-Code-AmperEn'!A:C,2, FALSE)</f>
        <v>10170000</v>
      </c>
      <c r="G18" s="1" t="str">
        <f>VLOOKUP(E18, 'AmperTh-Code-AmperEn'!A:C, 3, FALSE)</f>
        <v>Huai Khwang</v>
      </c>
      <c r="H18" s="1" t="str">
        <f t="shared" si="1"/>
        <v>ที่ว่าการอำเภอห้วยขวาง กรุงเทพมหานคร</v>
      </c>
      <c r="I18" s="1" t="str">
        <f>VLOOKUP(H18, 'Office Location'!D:G, 3, FALSE)</f>
        <v>13.776695141273885</v>
      </c>
      <c r="J18" s="1" t="str">
        <f>VLOOKUP(H18, 'Office Location'!D:G, 4, FALSE)</f>
        <v>100.57959023437807</v>
      </c>
    </row>
    <row r="19" spans="1:10" ht="15.75" customHeight="1" x14ac:dyDescent="0.2">
      <c r="A19" s="1" t="s">
        <v>184</v>
      </c>
      <c r="B19" s="1" t="str">
        <f t="shared" si="0"/>
        <v>เขตคลองสาน</v>
      </c>
      <c r="C19" s="1" t="s">
        <v>4</v>
      </c>
      <c r="D19" s="1" t="str">
        <f>VLOOKUP(C19, Provinces!A:B, 2, FALSE)</f>
        <v>Bangkok</v>
      </c>
      <c r="E19" s="1" t="str">
        <f>VLOOKUP(B19,'AmperTh-Code-AmperEn'!A:C, 1, FALSE)</f>
        <v>เขตคลองสาน</v>
      </c>
      <c r="F19" s="1" t="str">
        <f>VLOOKUP(E19, 'AmperTh-Code-AmperEn'!A:C,2, FALSE)</f>
        <v>10180000</v>
      </c>
      <c r="G19" s="1" t="str">
        <f>VLOOKUP(E19, 'AmperTh-Code-AmperEn'!A:C, 3, FALSE)</f>
        <v>Khlong San</v>
      </c>
      <c r="H19" s="1" t="str">
        <f t="shared" si="1"/>
        <v>ที่ว่าการอำเภอคลองสาน กรุงเทพมหานคร</v>
      </c>
      <c r="I19" s="1" t="str">
        <f>VLOOKUP(H19, 'Office Location'!D:G, 3, FALSE)</f>
        <v>13.730772789057715</v>
      </c>
      <c r="J19" s="1" t="str">
        <f>VLOOKUP(H19, 'Office Location'!D:G, 4, FALSE)</f>
        <v>100.50976688401391</v>
      </c>
    </row>
    <row r="20" spans="1:10" ht="15.75" customHeight="1" x14ac:dyDescent="0.2">
      <c r="A20" s="1" t="s">
        <v>185</v>
      </c>
      <c r="B20" s="1" t="str">
        <f t="shared" si="0"/>
        <v>เขตตลิ่งชัน</v>
      </c>
      <c r="C20" s="1" t="s">
        <v>4</v>
      </c>
      <c r="D20" s="1" t="str">
        <f>VLOOKUP(C20, Provinces!A:B, 2, FALSE)</f>
        <v>Bangkok</v>
      </c>
      <c r="E20" s="1" t="str">
        <f>VLOOKUP(B20,'AmperTh-Code-AmperEn'!A:C, 1, FALSE)</f>
        <v>เขตตลิ่งชัน</v>
      </c>
      <c r="F20" s="1" t="str">
        <f>VLOOKUP(E20, 'AmperTh-Code-AmperEn'!A:C,2, FALSE)</f>
        <v>10190000</v>
      </c>
      <c r="G20" s="1" t="str">
        <f>VLOOKUP(E20, 'AmperTh-Code-AmperEn'!A:C, 3, FALSE)</f>
        <v>Taling Chan</v>
      </c>
      <c r="H20" s="1" t="str">
        <f t="shared" si="1"/>
        <v>ที่ว่าการอำเภอตลิ่งชัน กรุงเทพมหานคร</v>
      </c>
      <c r="I20" s="1" t="str">
        <f>VLOOKUP(H20, 'Office Location'!D:G, 3, FALSE)</f>
        <v>13.776959943820513</v>
      </c>
      <c r="J20" s="1" t="str">
        <f>VLOOKUP(H20, 'Office Location'!D:G, 4, FALSE)</f>
        <v>100.4567464343912</v>
      </c>
    </row>
    <row r="21" spans="1:10" ht="15.75" customHeight="1" x14ac:dyDescent="0.2">
      <c r="A21" s="1" t="s">
        <v>186</v>
      </c>
      <c r="B21" s="1" t="str">
        <f t="shared" si="0"/>
        <v>เขตบางกอกน้อย</v>
      </c>
      <c r="C21" s="1" t="s">
        <v>4</v>
      </c>
      <c r="D21" s="1" t="str">
        <f>VLOOKUP(C21, Provinces!A:B, 2, FALSE)</f>
        <v>Bangkok</v>
      </c>
      <c r="E21" s="1" t="str">
        <f>VLOOKUP(B21,'AmperTh-Code-AmperEn'!A:C, 1, FALSE)</f>
        <v>เขตบางกอกน้อย</v>
      </c>
      <c r="F21" s="1" t="str">
        <f>VLOOKUP(E21, 'AmperTh-Code-AmperEn'!A:C,2, FALSE)</f>
        <v>10200000</v>
      </c>
      <c r="G21" s="1" t="str">
        <f>VLOOKUP(E21, 'AmperTh-Code-AmperEn'!A:C, 3, FALSE)</f>
        <v>Bangkok Noi</v>
      </c>
      <c r="H21" s="1" t="str">
        <f t="shared" si="1"/>
        <v>ที่ว่าการอำเภอบางกอกน้อย กรุงเทพมหานคร</v>
      </c>
      <c r="I21" s="1" t="str">
        <f>VLOOKUP(H21, 'Office Location'!D:G, 3, FALSE)</f>
        <v>13.770995815859512</v>
      </c>
      <c r="J21" s="1" t="str">
        <f>VLOOKUP(H21, 'Office Location'!D:G, 4, FALSE)</f>
        <v>100.4680357083089</v>
      </c>
    </row>
    <row r="22" spans="1:10" ht="15.75" customHeight="1" x14ac:dyDescent="0.2">
      <c r="A22" s="1" t="s">
        <v>187</v>
      </c>
      <c r="B22" s="1" t="str">
        <f t="shared" si="0"/>
        <v>เขตบางขุนเทียน</v>
      </c>
      <c r="C22" s="1" t="s">
        <v>4</v>
      </c>
      <c r="D22" s="1" t="str">
        <f>VLOOKUP(C22, Provinces!A:B, 2, FALSE)</f>
        <v>Bangkok</v>
      </c>
      <c r="E22" s="1" t="str">
        <f>VLOOKUP(B22,'AmperTh-Code-AmperEn'!A:C, 1, FALSE)</f>
        <v>เขตบางขุนเทียน</v>
      </c>
      <c r="F22" s="1" t="str">
        <f>VLOOKUP(E22, 'AmperTh-Code-AmperEn'!A:C,2, FALSE)</f>
        <v>10210000</v>
      </c>
      <c r="G22" s="1" t="str">
        <f>VLOOKUP(E22, 'AmperTh-Code-AmperEn'!A:C, 3, FALSE)</f>
        <v>Bang Khun Thian</v>
      </c>
      <c r="H22" s="1" t="str">
        <f t="shared" si="1"/>
        <v>ที่ว่าการอำเภอบางขุนเทียน กรุงเทพมหานคร</v>
      </c>
      <c r="I22" s="1" t="str">
        <f>VLOOKUP(H22, 'Office Location'!D:G, 3, FALSE)</f>
        <v>13.660833876686974</v>
      </c>
      <c r="J22" s="1" t="str">
        <f>VLOOKUP(H22, 'Office Location'!D:G, 4, FALSE)</f>
        <v>100.43538625923355</v>
      </c>
    </row>
    <row r="23" spans="1:10" ht="15.75" customHeight="1" x14ac:dyDescent="0.2">
      <c r="A23" s="1" t="s">
        <v>188</v>
      </c>
      <c r="B23" s="1" t="str">
        <f t="shared" si="0"/>
        <v>เขตภาษีเจริญ</v>
      </c>
      <c r="C23" s="1" t="s">
        <v>4</v>
      </c>
      <c r="D23" s="1" t="str">
        <f>VLOOKUP(C23, Provinces!A:B, 2, FALSE)</f>
        <v>Bangkok</v>
      </c>
      <c r="E23" s="1" t="str">
        <f>VLOOKUP(B23,'AmperTh-Code-AmperEn'!A:C, 1, FALSE)</f>
        <v>เขตภาษีเจริญ</v>
      </c>
      <c r="F23" s="1" t="str">
        <f>VLOOKUP(E23, 'AmperTh-Code-AmperEn'!A:C,2, FALSE)</f>
        <v>10220000</v>
      </c>
      <c r="G23" s="1" t="str">
        <f>VLOOKUP(E23, 'AmperTh-Code-AmperEn'!A:C, 3, FALSE)</f>
        <v>Phasi Charoen</v>
      </c>
      <c r="H23" s="1" t="str">
        <f t="shared" si="1"/>
        <v>ที่ว่าการอำเภอภาษีเจริญ กรุงเทพมหานคร</v>
      </c>
      <c r="I23" s="1" t="str">
        <f>VLOOKUP(H23, 'Office Location'!D:G, 3, FALSE)</f>
        <v>13.71512262220817</v>
      </c>
      <c r="J23" s="1" t="str">
        <f>VLOOKUP(H23, 'Office Location'!D:G, 4, FALSE)</f>
        <v>100.43692713555347</v>
      </c>
    </row>
    <row r="24" spans="1:10" ht="15.75" customHeight="1" x14ac:dyDescent="0.2">
      <c r="A24" s="1" t="s">
        <v>189</v>
      </c>
      <c r="B24" s="1" t="str">
        <f t="shared" si="0"/>
        <v>เขตหนองแขม</v>
      </c>
      <c r="C24" s="1" t="s">
        <v>4</v>
      </c>
      <c r="D24" s="1" t="str">
        <f>VLOOKUP(C24, Provinces!A:B, 2, FALSE)</f>
        <v>Bangkok</v>
      </c>
      <c r="E24" s="1" t="str">
        <f>VLOOKUP(B24,'AmperTh-Code-AmperEn'!A:C, 1, FALSE)</f>
        <v>เขตหนองแขม</v>
      </c>
      <c r="F24" s="1" t="str">
        <f>VLOOKUP(E24, 'AmperTh-Code-AmperEn'!A:C,2, FALSE)</f>
        <v>10230000</v>
      </c>
      <c r="G24" s="1" t="str">
        <f>VLOOKUP(E24, 'AmperTh-Code-AmperEn'!A:C, 3, FALSE)</f>
        <v>Nong Khaem</v>
      </c>
      <c r="H24" s="1" t="str">
        <f t="shared" si="1"/>
        <v>ที่ว่าการอำเภอหนองแขม กรุงเทพมหานคร</v>
      </c>
      <c r="I24" s="1" t="str">
        <f>VLOOKUP(H24, 'Office Location'!D:G, 3, FALSE)</f>
        <v>13.705582378636471</v>
      </c>
      <c r="J24" s="1" t="str">
        <f>VLOOKUP(H24, 'Office Location'!D:G, 4, FALSE)</f>
        <v>100.34916214904652</v>
      </c>
    </row>
    <row r="25" spans="1:10" ht="15.75" customHeight="1" x14ac:dyDescent="0.2">
      <c r="A25" s="1" t="s">
        <v>191</v>
      </c>
      <c r="B25" s="1" t="str">
        <f t="shared" si="0"/>
        <v>เขตราษฎร์บูรณะ</v>
      </c>
      <c r="C25" s="1" t="s">
        <v>4</v>
      </c>
      <c r="D25" s="1" t="str">
        <f>VLOOKUP(C25, Provinces!A:B, 2, FALSE)</f>
        <v>Bangkok</v>
      </c>
      <c r="E25" s="1" t="str">
        <f>VLOOKUP(B25,'AmperTh-Code-AmperEn'!A:C, 1, FALSE)</f>
        <v>เขตราษฎร์บูรณะ</v>
      </c>
      <c r="F25" s="1" t="str">
        <f>VLOOKUP(E25, 'AmperTh-Code-AmperEn'!A:C,2, FALSE)</f>
        <v>10240000</v>
      </c>
      <c r="G25" s="1" t="str">
        <f>VLOOKUP(E25, 'AmperTh-Code-AmperEn'!A:C, 3, FALSE)</f>
        <v>Rat Burana</v>
      </c>
      <c r="H25" s="1" t="str">
        <f t="shared" si="1"/>
        <v>ที่ว่าการอำเภอราษฎร์บูรณะ กรุงเทพมหานคร</v>
      </c>
      <c r="I25" s="1" t="str">
        <f>VLOOKUP(H25, 'Office Location'!D:G, 3, FALSE)</f>
        <v>13.682153999925848</v>
      </c>
      <c r="J25" s="1" t="str">
        <f>VLOOKUP(H25, 'Office Location'!D:G, 4, FALSE)</f>
        <v>100.50579653555751</v>
      </c>
    </row>
    <row r="26" spans="1:10" ht="15.75" customHeight="1" x14ac:dyDescent="0.2">
      <c r="A26" s="1" t="s">
        <v>192</v>
      </c>
      <c r="B26" s="1" t="str">
        <f t="shared" si="0"/>
        <v>เขตบางพลัด</v>
      </c>
      <c r="C26" s="1" t="s">
        <v>4</v>
      </c>
      <c r="D26" s="1" t="str">
        <f>VLOOKUP(C26, Provinces!A:B, 2, FALSE)</f>
        <v>Bangkok</v>
      </c>
      <c r="E26" s="1" t="str">
        <f>VLOOKUP(B26,'AmperTh-Code-AmperEn'!A:C, 1, FALSE)</f>
        <v>เขตบางพลัด</v>
      </c>
      <c r="F26" s="1" t="str">
        <f>VLOOKUP(E26, 'AmperTh-Code-AmperEn'!A:C,2, FALSE)</f>
        <v>10250000</v>
      </c>
      <c r="G26" s="1" t="str">
        <f>VLOOKUP(E26, 'AmperTh-Code-AmperEn'!A:C, 3, FALSE)</f>
        <v>Bang Phlat</v>
      </c>
      <c r="H26" s="1" t="str">
        <f t="shared" si="1"/>
        <v>ที่ว่าการอำเภอบางพลัด กรุงเทพมหานคร</v>
      </c>
      <c r="I26" s="1" t="str">
        <f>VLOOKUP(H26, 'Office Location'!D:G, 3, FALSE)</f>
        <v>13.794135697838847</v>
      </c>
      <c r="J26" s="1" t="str">
        <f>VLOOKUP(H26, 'Office Location'!D:G, 4, FALSE)</f>
        <v>100.5050670778795</v>
      </c>
    </row>
    <row r="27" spans="1:10" ht="15.75" customHeight="1" x14ac:dyDescent="0.2">
      <c r="A27" s="1" t="s">
        <v>193</v>
      </c>
      <c r="B27" s="1" t="str">
        <f t="shared" si="0"/>
        <v>เขตดินแดง</v>
      </c>
      <c r="C27" s="1" t="s">
        <v>4</v>
      </c>
      <c r="D27" s="1" t="str">
        <f>VLOOKUP(C27, Provinces!A:B, 2, FALSE)</f>
        <v>Bangkok</v>
      </c>
      <c r="E27" s="1" t="str">
        <f>VLOOKUP(B27,'AmperTh-Code-AmperEn'!A:C, 1, FALSE)</f>
        <v>เขตดินแดง</v>
      </c>
      <c r="F27" s="1" t="str">
        <f>VLOOKUP(E27, 'AmperTh-Code-AmperEn'!A:C,2, FALSE)</f>
        <v>10260000</v>
      </c>
      <c r="G27" s="1" t="str">
        <f>VLOOKUP(E27, 'AmperTh-Code-AmperEn'!A:C, 3, FALSE)</f>
        <v>Din Daeng</v>
      </c>
      <c r="H27" s="1" t="str">
        <f t="shared" si="1"/>
        <v>ที่ว่าการอำเภอดินแดง กรุงเทพมหานคร</v>
      </c>
      <c r="I27" s="1" t="str">
        <f>VLOOKUP(H27, 'Office Location'!D:G, 3, FALSE)</f>
        <v>13.770418796720545</v>
      </c>
      <c r="J27" s="1" t="str">
        <f>VLOOKUP(H27, 'Office Location'!D:G, 4, FALSE)</f>
        <v>100.55307700672566</v>
      </c>
    </row>
    <row r="28" spans="1:10" ht="15.75" customHeight="1" x14ac:dyDescent="0.2">
      <c r="A28" s="1" t="s">
        <v>194</v>
      </c>
      <c r="B28" s="1" t="str">
        <f t="shared" si="0"/>
        <v>เขตบึงกุ่ม</v>
      </c>
      <c r="C28" s="1" t="s">
        <v>4</v>
      </c>
      <c r="D28" s="1" t="str">
        <f>VLOOKUP(C28, Provinces!A:B, 2, FALSE)</f>
        <v>Bangkok</v>
      </c>
      <c r="E28" s="1" t="str">
        <f>VLOOKUP(B28,'AmperTh-Code-AmperEn'!A:C, 1, FALSE)</f>
        <v>เขตบึงกุ่ม</v>
      </c>
      <c r="F28" s="1" t="str">
        <f>VLOOKUP(E28, 'AmperTh-Code-AmperEn'!A:C,2, FALSE)</f>
        <v>10270000</v>
      </c>
      <c r="G28" s="1" t="str">
        <f>VLOOKUP(E28, 'AmperTh-Code-AmperEn'!A:C, 3, FALSE)</f>
        <v>Bung Kum</v>
      </c>
      <c r="H28" s="1" t="str">
        <f t="shared" si="1"/>
        <v>ที่ว่าการอำเภอบึงกุ่ม กรุงเทพมหานคร</v>
      </c>
      <c r="I28" s="1" t="str">
        <f>VLOOKUP(H28, 'Office Location'!D:G, 3, FALSE)</f>
        <v>13.785344968090715</v>
      </c>
      <c r="J28" s="1" t="str">
        <f>VLOOKUP(H28, 'Office Location'!D:G, 4, FALSE)</f>
        <v>100.66962464089049</v>
      </c>
    </row>
    <row r="29" spans="1:10" ht="15.75" customHeight="1" x14ac:dyDescent="0.2">
      <c r="A29" s="1" t="s">
        <v>195</v>
      </c>
      <c r="B29" s="1" t="str">
        <f t="shared" si="0"/>
        <v>เขตสาทร</v>
      </c>
      <c r="C29" s="1" t="s">
        <v>4</v>
      </c>
      <c r="D29" s="1" t="str">
        <f>VLOOKUP(C29, Provinces!A:B, 2, FALSE)</f>
        <v>Bangkok</v>
      </c>
      <c r="E29" s="1" t="str">
        <f>VLOOKUP(B29,'AmperTh-Code-AmperEn'!A:C, 1, FALSE)</f>
        <v>เขตสาทร</v>
      </c>
      <c r="F29" s="1" t="str">
        <f>VLOOKUP(E29, 'AmperTh-Code-AmperEn'!A:C,2, FALSE)</f>
        <v>10280000</v>
      </c>
      <c r="G29" s="1" t="str">
        <f>VLOOKUP(E29, 'AmperTh-Code-AmperEn'!A:C, 3, FALSE)</f>
        <v>Sa Thon</v>
      </c>
      <c r="H29" s="1" t="str">
        <f t="shared" si="1"/>
        <v>ที่ว่าการอำเภอสาทร กรุงเทพมหานคร</v>
      </c>
      <c r="I29" s="1" t="str">
        <f>VLOOKUP(H29, 'Office Location'!D:G, 3, FALSE)</f>
        <v>13.708091593085635</v>
      </c>
      <c r="J29" s="1" t="str">
        <f>VLOOKUP(H29, 'Office Location'!D:G, 4, FALSE)</f>
        <v>100.52623037569685</v>
      </c>
    </row>
    <row r="30" spans="1:10" ht="15.75" customHeight="1" x14ac:dyDescent="0.2">
      <c r="A30" s="1" t="s">
        <v>196</v>
      </c>
      <c r="B30" s="1" t="str">
        <f t="shared" si="0"/>
        <v>เขตบางซื่อ</v>
      </c>
      <c r="C30" s="1" t="s">
        <v>4</v>
      </c>
      <c r="D30" s="1" t="str">
        <f>VLOOKUP(C30, Provinces!A:B, 2, FALSE)</f>
        <v>Bangkok</v>
      </c>
      <c r="E30" s="1" t="str">
        <f>VLOOKUP(B30,'AmperTh-Code-AmperEn'!A:C, 1, FALSE)</f>
        <v>เขตบางซื่อ</v>
      </c>
      <c r="F30" s="1" t="str">
        <f>VLOOKUP(E30, 'AmperTh-Code-AmperEn'!A:C,2, FALSE)</f>
        <v>10290000</v>
      </c>
      <c r="G30" s="1" t="str">
        <f>VLOOKUP(E30, 'AmperTh-Code-AmperEn'!A:C, 3, FALSE)</f>
        <v>Bang Su</v>
      </c>
      <c r="H30" s="1" t="str">
        <f t="shared" si="1"/>
        <v>ที่ว่าการอำเภอบางซื่อ กรุงเทพมหานคร</v>
      </c>
      <c r="I30" s="1" t="str">
        <f>VLOOKUP(H30, 'Office Location'!D:G, 3, FALSE)</f>
        <v>13.809604945942551</v>
      </c>
      <c r="J30" s="1" t="str">
        <f>VLOOKUP(H30, 'Office Location'!D:G, 4, FALSE)</f>
        <v>100.53746027380195</v>
      </c>
    </row>
    <row r="31" spans="1:10" ht="15.75" customHeight="1" x14ac:dyDescent="0.2">
      <c r="A31" s="1" t="s">
        <v>197</v>
      </c>
      <c r="B31" s="1" t="str">
        <f t="shared" si="0"/>
        <v>เขตจตุจักร</v>
      </c>
      <c r="C31" s="1" t="s">
        <v>4</v>
      </c>
      <c r="D31" s="1" t="str">
        <f>VLOOKUP(C31, Provinces!A:B, 2, FALSE)</f>
        <v>Bangkok</v>
      </c>
      <c r="E31" s="1" t="str">
        <f>VLOOKUP(B31,'AmperTh-Code-AmperEn'!A:C, 1, FALSE)</f>
        <v>เขตจตุจักร</v>
      </c>
      <c r="F31" s="1" t="str">
        <f>VLOOKUP(E31, 'AmperTh-Code-AmperEn'!A:C,2, FALSE)</f>
        <v>10300000</v>
      </c>
      <c r="G31" s="1" t="str">
        <f>VLOOKUP(E31, 'AmperTh-Code-AmperEn'!A:C, 3, FALSE)</f>
        <v>Chatuchak</v>
      </c>
      <c r="H31" s="1" t="str">
        <f t="shared" si="1"/>
        <v>ที่ว่าการอำเภอจตุจักร กรุงเทพมหานคร</v>
      </c>
      <c r="I31" s="1" t="str">
        <f>VLOOKUP(H31, 'Office Location'!D:G, 3, FALSE)</f>
        <v>13.828788705336812</v>
      </c>
      <c r="J31" s="1" t="str">
        <f>VLOOKUP(H31, 'Office Location'!D:G, 4, FALSE)</f>
        <v>100.55995953555454</v>
      </c>
    </row>
    <row r="32" spans="1:10" ht="15.75" customHeight="1" x14ac:dyDescent="0.2">
      <c r="A32" s="1" t="s">
        <v>198</v>
      </c>
      <c r="B32" s="1" t="str">
        <f t="shared" si="0"/>
        <v>เขตบางคอแหลม</v>
      </c>
      <c r="C32" s="1" t="s">
        <v>4</v>
      </c>
      <c r="D32" s="1" t="str">
        <f>VLOOKUP(C32, Provinces!A:B, 2, FALSE)</f>
        <v>Bangkok</v>
      </c>
      <c r="E32" s="1" t="str">
        <f>VLOOKUP(B32,'AmperTh-Code-AmperEn'!A:C, 1, FALSE)</f>
        <v>เขตบางคอแหลม</v>
      </c>
      <c r="F32" s="1" t="str">
        <f>VLOOKUP(E32, 'AmperTh-Code-AmperEn'!A:C,2, FALSE)</f>
        <v>10310000</v>
      </c>
      <c r="G32" s="1" t="str">
        <f>VLOOKUP(E32, 'AmperTh-Code-AmperEn'!A:C, 3, FALSE)</f>
        <v>Bang Kho Laem</v>
      </c>
      <c r="H32" s="1" t="str">
        <f t="shared" si="1"/>
        <v>ที่ว่าการอำเภอบางคอแหลม กรุงเทพมหานคร</v>
      </c>
      <c r="I32" s="1" t="str">
        <f>VLOOKUP(H32, 'Office Location'!D:G, 3, FALSE)</f>
        <v>13.693005011948237</v>
      </c>
      <c r="J32" s="1" t="str">
        <f>VLOOKUP(H32, 'Office Location'!D:G, 4, FALSE)</f>
        <v>100.5024407509094</v>
      </c>
    </row>
    <row r="33" spans="1:10" ht="15.75" customHeight="1" x14ac:dyDescent="0.2">
      <c r="A33" s="1" t="s">
        <v>199</v>
      </c>
      <c r="B33" s="1" t="str">
        <f t="shared" si="0"/>
        <v>เขตประเวศ</v>
      </c>
      <c r="C33" s="1" t="s">
        <v>4</v>
      </c>
      <c r="D33" s="1" t="str">
        <f>VLOOKUP(C33, Provinces!A:B, 2, FALSE)</f>
        <v>Bangkok</v>
      </c>
      <c r="E33" s="1" t="str">
        <f>VLOOKUP(B33,'AmperTh-Code-AmperEn'!A:C, 1, FALSE)</f>
        <v>เขตประเวศ</v>
      </c>
      <c r="F33" s="1" t="str">
        <f>VLOOKUP(E33, 'AmperTh-Code-AmperEn'!A:C,2, FALSE)</f>
        <v>10320000</v>
      </c>
      <c r="G33" s="1" t="str">
        <f>VLOOKUP(E33, 'AmperTh-Code-AmperEn'!A:C, 3, FALSE)</f>
        <v>Prawet</v>
      </c>
      <c r="H33" s="1" t="str">
        <f t="shared" si="1"/>
        <v>ที่ว่าการอำเภอประเวศ กรุงเทพมหานคร</v>
      </c>
      <c r="I33" s="1" t="str">
        <f>VLOOKUP(H33, 'Office Location'!D:G, 3, FALSE)</f>
        <v>13.717211470704347</v>
      </c>
      <c r="J33" s="1" t="str">
        <f>VLOOKUP(H33, 'Office Location'!D:G, 4, FALSE)</f>
        <v>100.6946517094993</v>
      </c>
    </row>
    <row r="34" spans="1:10" ht="15.75" customHeight="1" x14ac:dyDescent="0.2">
      <c r="A34" s="1" t="s">
        <v>171</v>
      </c>
      <c r="B34" s="1" t="str">
        <f t="shared" si="0"/>
        <v>เขตคลองเตย</v>
      </c>
      <c r="C34" s="1" t="s">
        <v>4</v>
      </c>
      <c r="D34" s="1" t="str">
        <f>VLOOKUP(C34, Provinces!A:B, 2, FALSE)</f>
        <v>Bangkok</v>
      </c>
      <c r="E34" s="1" t="str">
        <f>VLOOKUP(B34,'AmperTh-Code-AmperEn'!A:C, 1, FALSE)</f>
        <v>เขตคลองเตย</v>
      </c>
      <c r="F34" s="1" t="str">
        <f>VLOOKUP(E34, 'AmperTh-Code-AmperEn'!A:C,2, FALSE)</f>
        <v>10330000</v>
      </c>
      <c r="G34" s="1" t="str">
        <f>VLOOKUP(E34, 'AmperTh-Code-AmperEn'!A:C, 3, FALSE)</f>
        <v>Khlong Toei</v>
      </c>
      <c r="H34" s="1" t="str">
        <f t="shared" si="1"/>
        <v>ที่ว่าการอำเภอคลองเตย กรุงเทพมหานคร</v>
      </c>
      <c r="I34" s="1" t="str">
        <f>VLOOKUP(H34, 'Office Location'!D:G, 3, FALSE)</f>
        <v>13.708316681521428</v>
      </c>
      <c r="J34" s="1" t="str">
        <f>VLOOKUP(H34, 'Office Location'!D:G, 4, FALSE)</f>
        <v>100.58374911172466</v>
      </c>
    </row>
    <row r="35" spans="1:10" ht="15.75" customHeight="1" x14ac:dyDescent="0.2">
      <c r="A35" s="1" t="s">
        <v>200</v>
      </c>
      <c r="B35" s="1" t="str">
        <f t="shared" si="0"/>
        <v>เขตสวนหลวง</v>
      </c>
      <c r="C35" s="1" t="s">
        <v>4</v>
      </c>
      <c r="D35" s="1" t="str">
        <f>VLOOKUP(C35, Provinces!A:B, 2, FALSE)</f>
        <v>Bangkok</v>
      </c>
      <c r="E35" s="1" t="str">
        <f>VLOOKUP(B35,'AmperTh-Code-AmperEn'!A:C, 1, FALSE)</f>
        <v>เขตสวนหลวง</v>
      </c>
      <c r="F35" s="1" t="str">
        <f>VLOOKUP(E35, 'AmperTh-Code-AmperEn'!A:C,2, FALSE)</f>
        <v>10340000</v>
      </c>
      <c r="G35" s="1" t="str">
        <f>VLOOKUP(E35, 'AmperTh-Code-AmperEn'!A:C, 3, FALSE)</f>
        <v>Suan Luang</v>
      </c>
      <c r="H35" s="1" t="str">
        <f t="shared" si="1"/>
        <v>ที่ว่าการอำเภอสวนหลวง กรุงเทพมหานคร</v>
      </c>
      <c r="I35" s="1" t="str">
        <f>VLOOKUP(H35, 'Office Location'!D:G, 3, FALSE)</f>
        <v>13.730198987432098</v>
      </c>
      <c r="J35" s="1" t="str">
        <f>VLOOKUP(H35, 'Office Location'!D:G, 4, FALSE)</f>
        <v>100.65136400918249</v>
      </c>
    </row>
    <row r="36" spans="1:10" ht="15.75" customHeight="1" x14ac:dyDescent="0.2">
      <c r="A36" s="1" t="s">
        <v>201</v>
      </c>
      <c r="B36" s="1" t="str">
        <f t="shared" si="0"/>
        <v>เขตจอมทอง</v>
      </c>
      <c r="C36" s="1" t="s">
        <v>4</v>
      </c>
      <c r="D36" s="1" t="str">
        <f>VLOOKUP(C36, Provinces!A:B, 2, FALSE)</f>
        <v>Bangkok</v>
      </c>
      <c r="E36" s="1" t="str">
        <f>VLOOKUP(B36,'AmperTh-Code-AmperEn'!A:C, 1, FALSE)</f>
        <v>เขตจอมทอง</v>
      </c>
      <c r="F36" s="1" t="str">
        <f>VLOOKUP(E36, 'AmperTh-Code-AmperEn'!A:C,2, FALSE)</f>
        <v>10350000</v>
      </c>
      <c r="G36" s="1" t="str">
        <f>VLOOKUP(E36, 'AmperTh-Code-AmperEn'!A:C, 3, FALSE)</f>
        <v>Chom Thong</v>
      </c>
      <c r="H36" s="1" t="str">
        <f t="shared" si="1"/>
        <v>ที่ว่าการอำเภอจอมทอง กรุงเทพมหานคร</v>
      </c>
      <c r="I36" s="1" t="str">
        <f>VLOOKUP(H36, 'Office Location'!D:G, 3, FALSE)</f>
        <v>13.710527557707767</v>
      </c>
      <c r="J36" s="1" t="str">
        <f>VLOOKUP(H36, 'Office Location'!D:G, 4, FALSE)</f>
        <v>100.43776599407524</v>
      </c>
    </row>
    <row r="37" spans="1:10" ht="15.75" customHeight="1" x14ac:dyDescent="0.2">
      <c r="A37" s="1" t="s">
        <v>190</v>
      </c>
      <c r="B37" s="1" t="str">
        <f t="shared" si="0"/>
        <v>เขตดอนเมือง</v>
      </c>
      <c r="C37" s="1" t="s">
        <v>4</v>
      </c>
      <c r="D37" s="1" t="str">
        <f>VLOOKUP(C37, Provinces!A:B, 2, FALSE)</f>
        <v>Bangkok</v>
      </c>
      <c r="E37" s="1" t="str">
        <f>VLOOKUP(B37,'AmperTh-Code-AmperEn'!A:C, 1, FALSE)</f>
        <v>เขตดอนเมือง</v>
      </c>
      <c r="F37" s="1" t="str">
        <f>VLOOKUP(E37, 'AmperTh-Code-AmperEn'!A:C,2, FALSE)</f>
        <v>10360000</v>
      </c>
      <c r="G37" s="1" t="str">
        <f>VLOOKUP(E37, 'AmperTh-Code-AmperEn'!A:C, 3, FALSE)</f>
        <v>Don Mueang</v>
      </c>
      <c r="H37" s="1" t="str">
        <f t="shared" si="1"/>
        <v>ที่ว่าการอำเภอดอนเมือง กรุงเทพมหานคร</v>
      </c>
      <c r="I37" s="1" t="str">
        <f>VLOOKUP(H37, 'Office Location'!D:G, 3, FALSE)</f>
        <v>13.910132234393089</v>
      </c>
      <c r="J37" s="1" t="str">
        <f>VLOOKUP(H37, 'Office Location'!D:G, 4, FALSE)</f>
        <v>100.59469589323075</v>
      </c>
    </row>
    <row r="38" spans="1:10" ht="15.75" customHeight="1" x14ac:dyDescent="0.2">
      <c r="A38" s="1" t="s">
        <v>202</v>
      </c>
      <c r="B38" s="1" t="str">
        <f t="shared" si="0"/>
        <v>เขตราชเทวี</v>
      </c>
      <c r="C38" s="1" t="s">
        <v>4</v>
      </c>
      <c r="D38" s="1" t="str">
        <f>VLOOKUP(C38, Provinces!A:B, 2, FALSE)</f>
        <v>Bangkok</v>
      </c>
      <c r="E38" s="1" t="str">
        <f>VLOOKUP(B38,'AmperTh-Code-AmperEn'!A:C, 1, FALSE)</f>
        <v>เขตราชเทวี</v>
      </c>
      <c r="F38" s="1" t="str">
        <f>VLOOKUP(E38, 'AmperTh-Code-AmperEn'!A:C,2, FALSE)</f>
        <v>10370000</v>
      </c>
      <c r="G38" s="1" t="str">
        <f>VLOOKUP(E38, 'AmperTh-Code-AmperEn'!A:C, 3, FALSE)</f>
        <v>Rat Thewi</v>
      </c>
      <c r="H38" s="1" t="str">
        <f t="shared" si="1"/>
        <v>ที่ว่าการอำเภอราชเทวี กรุงเทพมหานคร</v>
      </c>
      <c r="I38" s="1" t="str">
        <f>VLOOKUP(H38, 'Office Location'!D:G, 3, FALSE)</f>
        <v>13.759135910480085</v>
      </c>
      <c r="J38" s="1" t="str">
        <f>VLOOKUP(H38, 'Office Location'!D:G, 4, FALSE)</f>
        <v>100.5342050355645</v>
      </c>
    </row>
    <row r="39" spans="1:10" ht="15.75" customHeight="1" x14ac:dyDescent="0.2">
      <c r="A39" s="1" t="s">
        <v>203</v>
      </c>
      <c r="B39" s="1" t="str">
        <f t="shared" si="0"/>
        <v>เขตลาดพร้าว</v>
      </c>
      <c r="C39" s="1" t="s">
        <v>4</v>
      </c>
      <c r="D39" s="1" t="str">
        <f>VLOOKUP(C39, Provinces!A:B, 2, FALSE)</f>
        <v>Bangkok</v>
      </c>
      <c r="E39" s="1" t="str">
        <f>VLOOKUP(B39,'AmperTh-Code-AmperEn'!A:C, 1, FALSE)</f>
        <v>เขตลาดพร้าว</v>
      </c>
      <c r="F39" s="1" t="str">
        <f>VLOOKUP(E39, 'AmperTh-Code-AmperEn'!A:C,2, FALSE)</f>
        <v>10380000</v>
      </c>
      <c r="G39" s="1" t="str">
        <f>VLOOKUP(E39, 'AmperTh-Code-AmperEn'!A:C, 3, FALSE)</f>
        <v>Lat Phrao</v>
      </c>
      <c r="H39" s="1" t="str">
        <f t="shared" si="1"/>
        <v>ที่ว่าการอำเภอลาดพร้าว กรุงเทพมหานคร</v>
      </c>
      <c r="I39" s="1" t="str">
        <f>VLOOKUP(H39, 'Office Location'!D:G, 3, FALSE)</f>
        <v>13.80350554056472</v>
      </c>
      <c r="J39" s="1" t="str">
        <f>VLOOKUP(H39, 'Office Location'!D:G, 4, FALSE)</f>
        <v>100.60739049351355</v>
      </c>
    </row>
    <row r="40" spans="1:10" ht="15.75" customHeight="1" x14ac:dyDescent="0.2">
      <c r="A40" s="1" t="s">
        <v>204</v>
      </c>
      <c r="B40" s="1" t="str">
        <f t="shared" si="0"/>
        <v>เขตวัฒนา</v>
      </c>
      <c r="C40" s="1" t="s">
        <v>4</v>
      </c>
      <c r="D40" s="1" t="str">
        <f>VLOOKUP(C40, Provinces!A:B, 2, FALSE)</f>
        <v>Bangkok</v>
      </c>
      <c r="E40" s="1" t="str">
        <f>VLOOKUP(B40,'AmperTh-Code-AmperEn'!A:C, 1, FALSE)</f>
        <v>เขตวัฒนา</v>
      </c>
      <c r="F40" s="1" t="str">
        <f>VLOOKUP(E40, 'AmperTh-Code-AmperEn'!A:C,2, FALSE)</f>
        <v>10390000</v>
      </c>
      <c r="G40" s="1" t="str">
        <f>VLOOKUP(E40, 'AmperTh-Code-AmperEn'!A:C, 3, FALSE)</f>
        <v>Watthana</v>
      </c>
      <c r="H40" s="1" t="str">
        <f t="shared" si="1"/>
        <v>ที่ว่าการอำเภอวัฒนา กรุงเทพมหานคร</v>
      </c>
      <c r="I40" s="1" t="str">
        <f>VLOOKUP(H40, 'Office Location'!D:G, 3, FALSE)</f>
        <v>13.742640679091139</v>
      </c>
      <c r="J40" s="1" t="str">
        <f>VLOOKUP(H40, 'Office Location'!D:G, 4, FALSE)</f>
        <v>100.58563983041536</v>
      </c>
    </row>
    <row r="41" spans="1:10" ht="15.75" customHeight="1" x14ac:dyDescent="0.2">
      <c r="A41" s="1" t="s">
        <v>205</v>
      </c>
      <c r="B41" s="1" t="str">
        <f t="shared" si="0"/>
        <v>เขตบางแค</v>
      </c>
      <c r="C41" s="1" t="s">
        <v>4</v>
      </c>
      <c r="D41" s="1" t="str">
        <f>VLOOKUP(C41, Provinces!A:B, 2, FALSE)</f>
        <v>Bangkok</v>
      </c>
      <c r="E41" s="1" t="str">
        <f>VLOOKUP(B41,'AmperTh-Code-AmperEn'!A:C, 1, FALSE)</f>
        <v>เขตบางแค</v>
      </c>
      <c r="F41" s="1" t="str">
        <f>VLOOKUP(E41, 'AmperTh-Code-AmperEn'!A:C,2, FALSE)</f>
        <v>10400000</v>
      </c>
      <c r="G41" s="1" t="str">
        <f>VLOOKUP(E41, 'AmperTh-Code-AmperEn'!A:C, 3, FALSE)</f>
        <v>Bang Khae</v>
      </c>
      <c r="H41" s="1" t="str">
        <f t="shared" si="1"/>
        <v>ที่ว่าการอำเภอบางแค กรุงเทพมหานคร</v>
      </c>
      <c r="I41" s="1" t="str">
        <f>VLOOKUP(H41, 'Office Location'!D:G, 3, FALSE)</f>
        <v>13.696168920426395</v>
      </c>
      <c r="J41" s="1" t="str">
        <f>VLOOKUP(H41, 'Office Location'!D:G, 4, FALSE)</f>
        <v>100.40917719959403</v>
      </c>
    </row>
    <row r="42" spans="1:10" ht="15.75" customHeight="1" x14ac:dyDescent="0.2">
      <c r="A42" s="1" t="s">
        <v>206</v>
      </c>
      <c r="B42" s="1" t="str">
        <f t="shared" si="0"/>
        <v>เขตหลักสี่</v>
      </c>
      <c r="C42" s="1" t="s">
        <v>4</v>
      </c>
      <c r="D42" s="1" t="str">
        <f>VLOOKUP(C42, Provinces!A:B, 2, FALSE)</f>
        <v>Bangkok</v>
      </c>
      <c r="E42" s="1" t="str">
        <f>VLOOKUP(B42,'AmperTh-Code-AmperEn'!A:C, 1, FALSE)</f>
        <v>เขตหลักสี่</v>
      </c>
      <c r="F42" s="1" t="str">
        <f>VLOOKUP(E42, 'AmperTh-Code-AmperEn'!A:C,2, FALSE)</f>
        <v>10410000</v>
      </c>
      <c r="G42" s="1" t="str">
        <f>VLOOKUP(E42, 'AmperTh-Code-AmperEn'!A:C, 3, FALSE)</f>
        <v>Lak Si</v>
      </c>
      <c r="H42" s="1" t="str">
        <f t="shared" si="1"/>
        <v>ที่ว่าการอำเภอหลักสี่ กรุงเทพมหานคร</v>
      </c>
      <c r="I42" s="1" t="str">
        <f>VLOOKUP(H42, 'Office Location'!D:G, 3, FALSE)</f>
        <v>13.887495712316154</v>
      </c>
      <c r="J42" s="1" t="str">
        <f>VLOOKUP(H42, 'Office Location'!D:G, 4, FALSE)</f>
        <v>100.57892209643944</v>
      </c>
    </row>
    <row r="43" spans="1:10" ht="15.75" customHeight="1" x14ac:dyDescent="0.2">
      <c r="A43" s="1" t="s">
        <v>207</v>
      </c>
      <c r="B43" s="1" t="str">
        <f t="shared" si="0"/>
        <v>เขตสายไหม</v>
      </c>
      <c r="C43" s="1" t="s">
        <v>4</v>
      </c>
      <c r="D43" s="1" t="str">
        <f>VLOOKUP(C43, Provinces!A:B, 2, FALSE)</f>
        <v>Bangkok</v>
      </c>
      <c r="E43" s="1" t="str">
        <f>VLOOKUP(B43,'AmperTh-Code-AmperEn'!A:C, 1, FALSE)</f>
        <v>เขตสายไหม</v>
      </c>
      <c r="F43" s="1" t="str">
        <f>VLOOKUP(E43, 'AmperTh-Code-AmperEn'!A:C,2, FALSE)</f>
        <v>10420000</v>
      </c>
      <c r="G43" s="1" t="str">
        <f>VLOOKUP(E43, 'AmperTh-Code-AmperEn'!A:C, 3, FALSE)</f>
        <v>Sai Mai</v>
      </c>
      <c r="H43" s="1" t="str">
        <f t="shared" si="1"/>
        <v>ที่ว่าการอำเภอสายไหม กรุงเทพมหานคร</v>
      </c>
      <c r="I43" s="1" t="str">
        <f>VLOOKUP(H43, 'Office Location'!D:G, 3, FALSE)</f>
        <v>13.89509435160269</v>
      </c>
      <c r="J43" s="1" t="str">
        <f>VLOOKUP(H43, 'Office Location'!D:G, 4, FALSE)</f>
        <v>100.66047956693004</v>
      </c>
    </row>
    <row r="44" spans="1:10" ht="15.75" customHeight="1" x14ac:dyDescent="0.2">
      <c r="A44" s="1" t="s">
        <v>208</v>
      </c>
      <c r="B44" s="1" t="str">
        <f t="shared" si="0"/>
        <v>เขตคันนายาว</v>
      </c>
      <c r="C44" s="1" t="s">
        <v>4</v>
      </c>
      <c r="D44" s="1" t="str">
        <f>VLOOKUP(C44, Provinces!A:B, 2, FALSE)</f>
        <v>Bangkok</v>
      </c>
      <c r="E44" s="1" t="str">
        <f>VLOOKUP(B44,'AmperTh-Code-AmperEn'!A:C, 1, FALSE)</f>
        <v>เขตคันนายาว</v>
      </c>
      <c r="F44" s="1" t="str">
        <f>VLOOKUP(E44, 'AmperTh-Code-AmperEn'!A:C,2, FALSE)</f>
        <v>10430000</v>
      </c>
      <c r="G44" s="1" t="str">
        <f>VLOOKUP(E44, 'AmperTh-Code-AmperEn'!A:C, 3, FALSE)</f>
        <v>Khanna Yao</v>
      </c>
      <c r="H44" s="1" t="str">
        <f t="shared" si="1"/>
        <v>ที่ว่าการอำเภอคันนายาว กรุงเทพมหานคร</v>
      </c>
      <c r="I44" s="1" t="str">
        <f>VLOOKUP(H44, 'Office Location'!D:G, 3, FALSE)</f>
        <v>13.799303969900633</v>
      </c>
      <c r="J44" s="1" t="str">
        <f>VLOOKUP(H44, 'Office Location'!D:G, 4, FALSE)</f>
        <v>100.68268068334568</v>
      </c>
    </row>
    <row r="45" spans="1:10" ht="15.75" customHeight="1" x14ac:dyDescent="0.2">
      <c r="A45" s="1" t="s">
        <v>209</v>
      </c>
      <c r="B45" s="1" t="str">
        <f t="shared" si="0"/>
        <v>เขตสะพานสูง</v>
      </c>
      <c r="C45" s="1" t="s">
        <v>4</v>
      </c>
      <c r="D45" s="1" t="str">
        <f>VLOOKUP(C45, Provinces!A:B, 2, FALSE)</f>
        <v>Bangkok</v>
      </c>
      <c r="E45" s="1" t="str">
        <f>VLOOKUP(B45,'AmperTh-Code-AmperEn'!A:C, 1, FALSE)</f>
        <v>เขตสะพานสูง</v>
      </c>
      <c r="F45" s="1" t="str">
        <f>VLOOKUP(E45, 'AmperTh-Code-AmperEn'!A:C,2, FALSE)</f>
        <v>10440000</v>
      </c>
      <c r="G45" s="1" t="str">
        <f>VLOOKUP(E45, 'AmperTh-Code-AmperEn'!A:C, 3, FALSE)</f>
        <v>Saphan Sung</v>
      </c>
      <c r="H45" s="1" t="str">
        <f t="shared" si="1"/>
        <v>ที่ว่าการอำเภอสะพานสูง กรุงเทพมหานคร</v>
      </c>
      <c r="I45" s="1" t="str">
        <f>VLOOKUP(H45, 'Office Location'!D:G, 3, FALSE)</f>
        <v>13.768914169173515</v>
      </c>
      <c r="J45" s="1" t="str">
        <f>VLOOKUP(H45, 'Office Location'!D:G, 4, FALSE)</f>
        <v>100.68570992959629</v>
      </c>
    </row>
    <row r="46" spans="1:10" ht="15.75" customHeight="1" x14ac:dyDescent="0.2">
      <c r="A46" s="1" t="s">
        <v>210</v>
      </c>
      <c r="B46" s="1" t="str">
        <f t="shared" si="0"/>
        <v>เขตวังทองหลาง</v>
      </c>
      <c r="C46" s="1" t="s">
        <v>4</v>
      </c>
      <c r="D46" s="1" t="str">
        <f>VLOOKUP(C46, Provinces!A:B, 2, FALSE)</f>
        <v>Bangkok</v>
      </c>
      <c r="E46" s="1" t="str">
        <f>VLOOKUP(B46,'AmperTh-Code-AmperEn'!A:C, 1, FALSE)</f>
        <v>เขตวังทองหลาง</v>
      </c>
      <c r="F46" s="1" t="str">
        <f>VLOOKUP(E46, 'AmperTh-Code-AmperEn'!A:C,2, FALSE)</f>
        <v>10450000</v>
      </c>
      <c r="G46" s="1" t="str">
        <f>VLOOKUP(E46, 'AmperTh-Code-AmperEn'!A:C, 3, FALSE)</f>
        <v>Wang Thong Lang</v>
      </c>
      <c r="H46" s="1" t="str">
        <f t="shared" si="1"/>
        <v>ที่ว่าการอำเภอวังทองหลาง กรุงเทพมหานคร</v>
      </c>
      <c r="I46" s="1" t="str">
        <f>VLOOKUP(H46, 'Office Location'!D:G, 3, FALSE)</f>
        <v>13.764163789040015</v>
      </c>
      <c r="J46" s="1" t="str">
        <f>VLOOKUP(H46, 'Office Location'!D:G, 4, FALSE)</f>
        <v>100.60572374917237</v>
      </c>
    </row>
    <row r="47" spans="1:10" ht="15.75" customHeight="1" x14ac:dyDescent="0.2">
      <c r="A47" s="1" t="s">
        <v>211</v>
      </c>
      <c r="B47" s="1" t="str">
        <f t="shared" si="0"/>
        <v>เขตคลองสามวา</v>
      </c>
      <c r="C47" s="1" t="s">
        <v>4</v>
      </c>
      <c r="D47" s="1" t="str">
        <f>VLOOKUP(C47, Provinces!A:B, 2, FALSE)</f>
        <v>Bangkok</v>
      </c>
      <c r="E47" s="1" t="str">
        <f>VLOOKUP(B47,'AmperTh-Code-AmperEn'!A:C, 1, FALSE)</f>
        <v>เขตคลองสามวา</v>
      </c>
      <c r="F47" s="1" t="str">
        <f>VLOOKUP(E47, 'AmperTh-Code-AmperEn'!A:C,2, FALSE)</f>
        <v>10460000</v>
      </c>
      <c r="G47" s="1" t="str">
        <f>VLOOKUP(E47, 'AmperTh-Code-AmperEn'!A:C, 3, FALSE)</f>
        <v>Khlong Sam Wa</v>
      </c>
      <c r="H47" s="1" t="str">
        <f t="shared" si="1"/>
        <v>ที่ว่าการอำเภอคลองสามวา กรุงเทพมหานคร</v>
      </c>
      <c r="I47" s="1" t="str">
        <f>VLOOKUP(H47, 'Office Location'!D:G, 3, FALSE)</f>
        <v>13.859980708225791</v>
      </c>
      <c r="J47" s="1" t="str">
        <f>VLOOKUP(H47, 'Office Location'!D:G, 4, FALSE)</f>
        <v>100.70418943555298</v>
      </c>
    </row>
    <row r="48" spans="1:10" ht="15.75" customHeight="1" x14ac:dyDescent="0.2">
      <c r="A48" s="1" t="s">
        <v>212</v>
      </c>
      <c r="B48" s="1" t="str">
        <f t="shared" si="0"/>
        <v>เขตบางนา</v>
      </c>
      <c r="C48" s="1" t="s">
        <v>4</v>
      </c>
      <c r="D48" s="1" t="str">
        <f>VLOOKUP(C48, Provinces!A:B, 2, FALSE)</f>
        <v>Bangkok</v>
      </c>
      <c r="E48" s="1" t="str">
        <f>VLOOKUP(B48,'AmperTh-Code-AmperEn'!A:C, 1, FALSE)</f>
        <v>เขตบางนา</v>
      </c>
      <c r="F48" s="1" t="str">
        <f>VLOOKUP(E48, 'AmperTh-Code-AmperEn'!A:C,2, FALSE)</f>
        <v>10470000</v>
      </c>
      <c r="G48" s="1" t="str">
        <f>VLOOKUP(E48, 'AmperTh-Code-AmperEn'!A:C, 3, FALSE)</f>
        <v>Bang Na</v>
      </c>
      <c r="H48" s="1" t="str">
        <f t="shared" si="1"/>
        <v>ที่ว่าการอำเภอบางนา กรุงเทพมหานคร</v>
      </c>
      <c r="I48" s="1" t="str">
        <f>VLOOKUP(H48, 'Office Location'!D:G, 3, FALSE)</f>
        <v>13.68116344979929</v>
      </c>
      <c r="J48" s="1" t="str">
        <f>VLOOKUP(H48, 'Office Location'!D:G, 4, FALSE)</f>
        <v>100.5920689526488</v>
      </c>
    </row>
    <row r="49" spans="1:10" ht="15.75" customHeight="1" x14ac:dyDescent="0.2">
      <c r="A49" s="1" t="s">
        <v>213</v>
      </c>
      <c r="B49" s="1" t="str">
        <f t="shared" si="0"/>
        <v>เขตทวีวัฒนา</v>
      </c>
      <c r="C49" s="1" t="s">
        <v>4</v>
      </c>
      <c r="D49" s="1" t="str">
        <f>VLOOKUP(C49, Provinces!A:B, 2, FALSE)</f>
        <v>Bangkok</v>
      </c>
      <c r="E49" s="1" t="str">
        <f>VLOOKUP(B49,'AmperTh-Code-AmperEn'!A:C, 1, FALSE)</f>
        <v>เขตทวีวัฒนา</v>
      </c>
      <c r="F49" s="1" t="str">
        <f>VLOOKUP(E49, 'AmperTh-Code-AmperEn'!A:C,2, FALSE)</f>
        <v>10480000</v>
      </c>
      <c r="G49" s="1" t="str">
        <f>VLOOKUP(E49, 'AmperTh-Code-AmperEn'!A:C, 3, FALSE)</f>
        <v>Thawi Watthana</v>
      </c>
      <c r="H49" s="1" t="str">
        <f t="shared" si="1"/>
        <v>ที่ว่าการอำเภอทวีวัฒนา กรุงเทพมหานคร</v>
      </c>
      <c r="I49" s="1" t="str">
        <f>VLOOKUP(H49, 'Office Location'!D:G, 3, FALSE)</f>
        <v>13.773012727713503</v>
      </c>
      <c r="J49" s="1" t="str">
        <f>VLOOKUP(H49, 'Office Location'!D:G, 4, FALSE)</f>
        <v>100.35312191434879</v>
      </c>
    </row>
    <row r="50" spans="1:10" ht="15.75" customHeight="1" x14ac:dyDescent="0.2">
      <c r="A50" s="1" t="s">
        <v>214</v>
      </c>
      <c r="B50" s="1" t="str">
        <f t="shared" si="0"/>
        <v>เขตทุ่งครุ</v>
      </c>
      <c r="C50" s="1" t="s">
        <v>4</v>
      </c>
      <c r="D50" s="1" t="str">
        <f>VLOOKUP(C50, Provinces!A:B, 2, FALSE)</f>
        <v>Bangkok</v>
      </c>
      <c r="E50" s="1" t="str">
        <f>VLOOKUP(B50,'AmperTh-Code-AmperEn'!A:C, 1, FALSE)</f>
        <v>เขตทุ่งครุ</v>
      </c>
      <c r="F50" s="1" t="str">
        <f>VLOOKUP(E50, 'AmperTh-Code-AmperEn'!A:C,2, FALSE)</f>
        <v>10490000</v>
      </c>
      <c r="G50" s="1" t="str">
        <f>VLOOKUP(E50, 'AmperTh-Code-AmperEn'!A:C, 3, FALSE)</f>
        <v>Thung Khu</v>
      </c>
      <c r="H50" s="1" t="str">
        <f t="shared" si="1"/>
        <v>ที่ว่าการอำเภอทุ่งครุ กรุงเทพมหานคร</v>
      </c>
      <c r="I50" s="1" t="str">
        <f>VLOOKUP(H50, 'Office Location'!D:G, 3, FALSE)</f>
        <v>13.611530107310376</v>
      </c>
      <c r="J50" s="1" t="str">
        <f>VLOOKUP(H50, 'Office Location'!D:G, 4, FALSE)</f>
        <v>100.50873517093675</v>
      </c>
    </row>
    <row r="51" spans="1:10" ht="15.75" customHeight="1" x14ac:dyDescent="0.2">
      <c r="A51" s="1" t="s">
        <v>215</v>
      </c>
      <c r="B51" s="1" t="str">
        <f t="shared" si="0"/>
        <v>เขตบางบอน</v>
      </c>
      <c r="C51" s="1" t="s">
        <v>4</v>
      </c>
      <c r="D51" s="1" t="str">
        <f>VLOOKUP(C51, Provinces!A:B, 2, FALSE)</f>
        <v>Bangkok</v>
      </c>
      <c r="E51" s="1" t="str">
        <f>VLOOKUP(B51,'AmperTh-Code-AmperEn'!A:C, 1, FALSE)</f>
        <v>เขตบางบอน</v>
      </c>
      <c r="F51" s="1" t="str">
        <f>VLOOKUP(E51, 'AmperTh-Code-AmperEn'!A:C,2, FALSE)</f>
        <v>10500000</v>
      </c>
      <c r="G51" s="1" t="str">
        <f>VLOOKUP(E51, 'AmperTh-Code-AmperEn'!A:C, 3, FALSE)</f>
        <v>Bang Bon</v>
      </c>
      <c r="H51" s="1" t="str">
        <f t="shared" si="1"/>
        <v>ที่ว่าการอำเภอบางบอน กรุงเทพมหานคร</v>
      </c>
      <c r="I51" s="1" t="str">
        <f>VLOOKUP(H51, 'Office Location'!D:G, 3, FALSE)</f>
        <v>13.633938296697691</v>
      </c>
      <c r="J51" s="1" t="str">
        <f>VLOOKUP(H51, 'Office Location'!D:G, 4, FALSE)</f>
        <v>100.36887942354102</v>
      </c>
    </row>
    <row r="52" spans="1:10" ht="15.75" customHeight="1" x14ac:dyDescent="0.2">
      <c r="A52" s="1" t="s">
        <v>894</v>
      </c>
      <c r="B52" s="1" t="str">
        <f t="shared" ref="B52:B306" si="2">A52</f>
        <v>เมืองสมุทรปราการ</v>
      </c>
      <c r="C52" s="1" t="s">
        <v>120</v>
      </c>
      <c r="D52" s="1" t="str">
        <f>VLOOKUP(C52, Provinces!A:B, 2, FALSE)</f>
        <v>Samut Prakan</v>
      </c>
      <c r="E52" s="1" t="str">
        <f>VLOOKUP(B52,'AmperTh-Code-AmperEn'!A:C, 1, FALSE)</f>
        <v>เมืองสมุทรปราการ</v>
      </c>
      <c r="F52" s="1" t="str">
        <f>VLOOKUP(E52, 'AmperTh-Code-AmperEn'!A:C,2, FALSE)</f>
        <v>11010000</v>
      </c>
      <c r="G52" s="1" t="str">
        <f>VLOOKUP(E52, 'AmperTh-Code-AmperEn'!A:C, 3, FALSE)</f>
        <v>Mueang Samut Prakan</v>
      </c>
      <c r="H52" s="1" t="str">
        <f t="shared" si="1"/>
        <v>ที่ว่าการอำเภอเมืองสมุทรปราการ สมุทรปราการ</v>
      </c>
      <c r="I52" s="1" t="str">
        <f>VLOOKUP(H52, 'Office Location'!D:G, 3, FALSE)</f>
        <v>13.600400235851943</v>
      </c>
      <c r="J52" s="1" t="str">
        <f>VLOOKUP(H52, 'Office Location'!D:G, 4, FALSE)</f>
        <v>100.59708206899788</v>
      </c>
    </row>
    <row r="53" spans="1:10" ht="15.75" customHeight="1" x14ac:dyDescent="0.2">
      <c r="A53" s="1" t="s">
        <v>895</v>
      </c>
      <c r="B53" s="1" t="str">
        <f t="shared" si="2"/>
        <v>บางบ่อ</v>
      </c>
      <c r="C53" s="1" t="s">
        <v>120</v>
      </c>
      <c r="D53" s="1" t="str">
        <f>VLOOKUP(C53, Provinces!A:B, 2, FALSE)</f>
        <v>Samut Prakan</v>
      </c>
      <c r="E53" s="1" t="str">
        <f>VLOOKUP(B53,'AmperTh-Code-AmperEn'!A:C, 1, FALSE)</f>
        <v>บางบ่อ</v>
      </c>
      <c r="F53" s="1" t="str">
        <f>VLOOKUP(E53, 'AmperTh-Code-AmperEn'!A:C,2, FALSE)</f>
        <v>11020000</v>
      </c>
      <c r="G53" s="1" t="str">
        <f>VLOOKUP(E53, 'AmperTh-Code-AmperEn'!A:C, 3, FALSE)</f>
        <v>Bang Bo</v>
      </c>
      <c r="H53" s="1" t="str">
        <f t="shared" si="1"/>
        <v>ที่ว่าการอำเภอบางบ่อ สมุทรปราการ</v>
      </c>
      <c r="I53" s="1" t="str">
        <f>VLOOKUP(H53, 'Office Location'!D:G, 3, FALSE)</f>
        <v>13.573958059903557</v>
      </c>
      <c r="J53" s="1" t="str">
        <f>VLOOKUP(H53, 'Office Location'!D:G, 4, FALSE)</f>
        <v>100.83577523039922</v>
      </c>
    </row>
    <row r="54" spans="1:10" ht="15.75" customHeight="1" x14ac:dyDescent="0.2">
      <c r="A54" s="1" t="s">
        <v>896</v>
      </c>
      <c r="B54" s="1" t="str">
        <f t="shared" si="2"/>
        <v>บางพลี</v>
      </c>
      <c r="C54" s="1" t="s">
        <v>120</v>
      </c>
      <c r="D54" s="1" t="str">
        <f>VLOOKUP(C54, Provinces!A:B, 2, FALSE)</f>
        <v>Samut Prakan</v>
      </c>
      <c r="E54" s="1" t="str">
        <f>VLOOKUP(B54,'AmperTh-Code-AmperEn'!A:C, 1, FALSE)</f>
        <v>บางพลี</v>
      </c>
      <c r="F54" s="1" t="str">
        <f>VLOOKUP(E54, 'AmperTh-Code-AmperEn'!A:C,2, FALSE)</f>
        <v>11030000</v>
      </c>
      <c r="G54" s="1" t="str">
        <f>VLOOKUP(E54, 'AmperTh-Code-AmperEn'!A:C, 3, FALSE)</f>
        <v>Bang Phli</v>
      </c>
      <c r="H54" s="1" t="str">
        <f t="shared" si="1"/>
        <v>ที่ว่าการอำเภอบางพลี สมุทรปราการ</v>
      </c>
      <c r="I54" s="1" t="str">
        <f>VLOOKUP(H54, 'Office Location'!D:G, 3, FALSE)</f>
        <v>13.605782158337714</v>
      </c>
      <c r="J54" s="1" t="str">
        <f>VLOOKUP(H54, 'Office Location'!D:G, 4, FALSE)</f>
        <v>100.70615410501873</v>
      </c>
    </row>
    <row r="55" spans="1:10" ht="15.75" customHeight="1" x14ac:dyDescent="0.2">
      <c r="A55" s="1" t="s">
        <v>897</v>
      </c>
      <c r="B55" s="1" t="str">
        <f t="shared" si="2"/>
        <v>พระประแดง</v>
      </c>
      <c r="C55" s="1" t="s">
        <v>120</v>
      </c>
      <c r="D55" s="1" t="str">
        <f>VLOOKUP(C55, Provinces!A:B, 2, FALSE)</f>
        <v>Samut Prakan</v>
      </c>
      <c r="E55" s="1" t="str">
        <f>VLOOKUP(B55,'AmperTh-Code-AmperEn'!A:C, 1, FALSE)</f>
        <v>พระประแดง</v>
      </c>
      <c r="F55" s="1" t="str">
        <f>VLOOKUP(E55, 'AmperTh-Code-AmperEn'!A:C,2, FALSE)</f>
        <v>11040000</v>
      </c>
      <c r="G55" s="1" t="str">
        <f>VLOOKUP(E55, 'AmperTh-Code-AmperEn'!A:C, 3, FALSE)</f>
        <v>Phra Pradaeng</v>
      </c>
      <c r="H55" s="1" t="str">
        <f t="shared" si="1"/>
        <v>ที่ว่าการอำเภอพระประแดง สมุทรปราการ</v>
      </c>
      <c r="I55" s="1" t="str">
        <f>VLOOKUP(H55, 'Office Location'!D:G, 3, FALSE)</f>
        <v>13.658713173806133</v>
      </c>
      <c r="J55" s="1" t="str">
        <f>VLOOKUP(H55, 'Office Location'!D:G, 4, FALSE)</f>
        <v>100.5336995122683</v>
      </c>
    </row>
    <row r="56" spans="1:10" ht="15.75" customHeight="1" x14ac:dyDescent="0.2">
      <c r="A56" s="1" t="s">
        <v>898</v>
      </c>
      <c r="B56" s="1" t="str">
        <f t="shared" si="2"/>
        <v>พระสมุทรเจดีย์</v>
      </c>
      <c r="C56" s="1" t="s">
        <v>120</v>
      </c>
      <c r="D56" s="1" t="str">
        <f>VLOOKUP(C56, Provinces!A:B, 2, FALSE)</f>
        <v>Samut Prakan</v>
      </c>
      <c r="E56" s="1" t="str">
        <f>VLOOKUP(B56,'AmperTh-Code-AmperEn'!A:C, 1, FALSE)</f>
        <v>พระสมุทรเจดีย์</v>
      </c>
      <c r="F56" s="1" t="str">
        <f>VLOOKUP(E56, 'AmperTh-Code-AmperEn'!A:C,2, FALSE)</f>
        <v>11050000</v>
      </c>
      <c r="G56" s="1" t="str">
        <f>VLOOKUP(E56, 'AmperTh-Code-AmperEn'!A:C, 3, FALSE)</f>
        <v>Phra Samut Chedi</v>
      </c>
      <c r="H56" s="1" t="str">
        <f t="shared" si="1"/>
        <v>ที่ว่าการอำเภอพระสมุทรเจดีย์ สมุทรปราการ</v>
      </c>
      <c r="I56" s="1" t="str">
        <f>VLOOKUP(H56, 'Office Location'!D:G, 3, FALSE)</f>
        <v>13.568793112437538</v>
      </c>
      <c r="J56" s="1" t="str">
        <f>VLOOKUP(H56, 'Office Location'!D:G, 4, FALSE)</f>
        <v>100.5617786744659</v>
      </c>
    </row>
    <row r="57" spans="1:10" ht="15.75" customHeight="1" x14ac:dyDescent="0.2">
      <c r="A57" s="1" t="s">
        <v>899</v>
      </c>
      <c r="B57" s="1" t="str">
        <f t="shared" si="2"/>
        <v>บางเสาธง</v>
      </c>
      <c r="C57" s="1" t="s">
        <v>120</v>
      </c>
      <c r="D57" s="1" t="str">
        <f>VLOOKUP(C57, Provinces!A:B, 2, FALSE)</f>
        <v>Samut Prakan</v>
      </c>
      <c r="E57" s="1" t="str">
        <f>VLOOKUP(B57,'AmperTh-Code-AmperEn'!A:C, 1, FALSE)</f>
        <v>บางเสาธง</v>
      </c>
      <c r="F57" s="1" t="str">
        <f>VLOOKUP(E57, 'AmperTh-Code-AmperEn'!A:C,2, FALSE)</f>
        <v>11060000</v>
      </c>
      <c r="G57" s="1" t="str">
        <f>VLOOKUP(E57, 'AmperTh-Code-AmperEn'!A:C, 3, FALSE)</f>
        <v>Bang Sao Thong</v>
      </c>
      <c r="H57" s="1" t="str">
        <f t="shared" si="1"/>
        <v>ที่ว่าการอำเภอบางเสาธง สมุทรปราการ</v>
      </c>
      <c r="I57" s="1" t="str">
        <f>VLOOKUP(H57, 'Office Location'!D:G, 3, FALSE)</f>
        <v>13.594871171737706</v>
      </c>
      <c r="J57" s="1" t="str">
        <f>VLOOKUP(H57, 'Office Location'!D:G, 4, FALSE)</f>
        <v>100.83004923555984</v>
      </c>
    </row>
    <row r="58" spans="1:10" ht="15.75" customHeight="1" x14ac:dyDescent="0.2">
      <c r="A58" s="1" t="s">
        <v>508</v>
      </c>
      <c r="B58" s="1" t="str">
        <f t="shared" si="2"/>
        <v>เมืองนนทบุรี</v>
      </c>
      <c r="C58" s="1" t="s">
        <v>48</v>
      </c>
      <c r="D58" s="1" t="str">
        <f>VLOOKUP(C58, Provinces!A:B, 2, FALSE)</f>
        <v>Nonthaburi</v>
      </c>
      <c r="E58" s="1" t="str">
        <f>VLOOKUP(B58,'AmperTh-Code-AmperEn'!A:C, 1, FALSE)</f>
        <v>เมืองนนทบุรี</v>
      </c>
      <c r="F58" s="1" t="str">
        <f>VLOOKUP(E58, 'AmperTh-Code-AmperEn'!A:C,2, FALSE)</f>
        <v>12010000</v>
      </c>
      <c r="G58" s="1" t="str">
        <f>VLOOKUP(E58, 'AmperTh-Code-AmperEn'!A:C, 3, FALSE)</f>
        <v>Mueang Nonthaburi</v>
      </c>
      <c r="H58" s="1" t="str">
        <f t="shared" si="1"/>
        <v>ที่ว่าการอำเภอเมืองนนทบุรี นนทบุรี</v>
      </c>
      <c r="I58" s="1" t="str">
        <f>VLOOKUP(H58, 'Office Location'!D:G, 3, FALSE)</f>
        <v>13.862418250350489</v>
      </c>
      <c r="J58" s="1" t="str">
        <f>VLOOKUP(H58, 'Office Location'!D:G, 4, FALSE)</f>
        <v>100.51339381164291</v>
      </c>
    </row>
    <row r="59" spans="1:10" ht="15.75" customHeight="1" x14ac:dyDescent="0.2">
      <c r="A59" s="1" t="s">
        <v>509</v>
      </c>
      <c r="B59" s="1" t="str">
        <f t="shared" si="2"/>
        <v>บางกรวย</v>
      </c>
      <c r="C59" s="1" t="s">
        <v>48</v>
      </c>
      <c r="D59" s="1" t="str">
        <f>VLOOKUP(C59, Provinces!A:B, 2, FALSE)</f>
        <v>Nonthaburi</v>
      </c>
      <c r="E59" s="1" t="str">
        <f>VLOOKUP(B59,'AmperTh-Code-AmperEn'!A:C, 1, FALSE)</f>
        <v>บางกรวย</v>
      </c>
      <c r="F59" s="1" t="str">
        <f>VLOOKUP(E59, 'AmperTh-Code-AmperEn'!A:C,2, FALSE)</f>
        <v>12020000</v>
      </c>
      <c r="G59" s="1" t="str">
        <f>VLOOKUP(E59, 'AmperTh-Code-AmperEn'!A:C, 3, FALSE)</f>
        <v>Bang Kruai</v>
      </c>
      <c r="H59" s="1" t="str">
        <f t="shared" si="1"/>
        <v>ที่ว่าการอำเภอบางกรวย นนทบุรี</v>
      </c>
      <c r="I59" s="1" t="str">
        <f>VLOOKUP(H59, 'Office Location'!D:G, 3, FALSE)</f>
        <v>13.805217620471957</v>
      </c>
      <c r="J59" s="1" t="str">
        <f>VLOOKUP(H59, 'Office Location'!D:G, 4, FALSE)</f>
        <v>100.47279952905474</v>
      </c>
    </row>
    <row r="60" spans="1:10" ht="15.75" customHeight="1" x14ac:dyDescent="0.2">
      <c r="A60" s="1" t="s">
        <v>510</v>
      </c>
      <c r="B60" s="1" t="str">
        <f t="shared" si="2"/>
        <v>บางใหญ่</v>
      </c>
      <c r="C60" s="1" t="s">
        <v>48</v>
      </c>
      <c r="D60" s="1" t="str">
        <f>VLOOKUP(C60, Provinces!A:B, 2, FALSE)</f>
        <v>Nonthaburi</v>
      </c>
      <c r="E60" s="1" t="str">
        <f>VLOOKUP(B60,'AmperTh-Code-AmperEn'!A:C, 1, FALSE)</f>
        <v>บางใหญ่</v>
      </c>
      <c r="F60" s="1" t="str">
        <f>VLOOKUP(E60, 'AmperTh-Code-AmperEn'!A:C,2, FALSE)</f>
        <v>12030000</v>
      </c>
      <c r="G60" s="1" t="str">
        <f>VLOOKUP(E60, 'AmperTh-Code-AmperEn'!A:C, 3, FALSE)</f>
        <v>Bang Yai</v>
      </c>
      <c r="H60" s="1" t="str">
        <f t="shared" si="1"/>
        <v>ที่ว่าการอำเภอบางใหญ่ นนทบุรี</v>
      </c>
      <c r="I60" s="1" t="str">
        <f>VLOOKUP(H60, 'Office Location'!D:G, 3, FALSE)</f>
        <v>13.876456787584264</v>
      </c>
      <c r="J60" s="1" t="str">
        <f>VLOOKUP(H60, 'Office Location'!D:G, 4, FALSE)</f>
        <v>100.40383102346901</v>
      </c>
    </row>
    <row r="61" spans="1:10" ht="15.75" customHeight="1" x14ac:dyDescent="0.2">
      <c r="A61" s="1" t="s">
        <v>511</v>
      </c>
      <c r="B61" s="1" t="str">
        <f t="shared" si="2"/>
        <v>บางบัวทอง</v>
      </c>
      <c r="C61" s="1" t="s">
        <v>48</v>
      </c>
      <c r="D61" s="1" t="str">
        <f>VLOOKUP(C61, Provinces!A:B, 2, FALSE)</f>
        <v>Nonthaburi</v>
      </c>
      <c r="E61" s="1" t="str">
        <f>VLOOKUP(B61,'AmperTh-Code-AmperEn'!A:C, 1, FALSE)</f>
        <v>บางบัวทอง</v>
      </c>
      <c r="F61" s="1" t="str">
        <f>VLOOKUP(E61, 'AmperTh-Code-AmperEn'!A:C,2, FALSE)</f>
        <v>12040000</v>
      </c>
      <c r="G61" s="1" t="str">
        <f>VLOOKUP(E61, 'AmperTh-Code-AmperEn'!A:C, 3, FALSE)</f>
        <v>Bang Bua Thong</v>
      </c>
      <c r="H61" s="1" t="str">
        <f t="shared" si="1"/>
        <v>ที่ว่าการอำเภอบางบัวทอง นนทบุรี</v>
      </c>
      <c r="I61" s="1" t="str">
        <f>VLOOKUP(H61, 'Office Location'!D:G, 3, FALSE)</f>
        <v>13.96850231791555</v>
      </c>
      <c r="J61" s="1" t="str">
        <f>VLOOKUP(H61, 'Office Location'!D:G, 4, FALSE)</f>
        <v>100.40548602927471</v>
      </c>
    </row>
    <row r="62" spans="1:10" ht="15.75" customHeight="1" x14ac:dyDescent="0.2">
      <c r="A62" s="1" t="s">
        <v>512</v>
      </c>
      <c r="B62" s="1" t="str">
        <f t="shared" si="2"/>
        <v>ไทรน้อย</v>
      </c>
      <c r="C62" s="1" t="s">
        <v>48</v>
      </c>
      <c r="D62" s="1" t="str">
        <f>VLOOKUP(C62, Provinces!A:B, 2, FALSE)</f>
        <v>Nonthaburi</v>
      </c>
      <c r="E62" s="1" t="str">
        <f>VLOOKUP(B62,'AmperTh-Code-AmperEn'!A:C, 1, FALSE)</f>
        <v>ไทรน้อย</v>
      </c>
      <c r="F62" s="1" t="str">
        <f>VLOOKUP(E62, 'AmperTh-Code-AmperEn'!A:C,2, FALSE)</f>
        <v>12050000</v>
      </c>
      <c r="G62" s="1" t="str">
        <f>VLOOKUP(E62, 'AmperTh-Code-AmperEn'!A:C, 3, FALSE)</f>
        <v>Sai Noi</v>
      </c>
      <c r="H62" s="1" t="str">
        <f t="shared" si="1"/>
        <v>ที่ว่าการอำเภอไทรน้อย นนทบุรี</v>
      </c>
      <c r="I62" s="1" t="str">
        <f>VLOOKUP(H62, 'Office Location'!D:G, 3, FALSE)</f>
        <v>13.978765221040495</v>
      </c>
      <c r="J62" s="1" t="str">
        <f>VLOOKUP(H62, 'Office Location'!D:G, 4, FALSE)</f>
        <v>100.31363628435317</v>
      </c>
    </row>
    <row r="63" spans="1:10" ht="15.75" customHeight="1" x14ac:dyDescent="0.2">
      <c r="A63" s="1" t="s">
        <v>513</v>
      </c>
      <c r="B63" s="1" t="str">
        <f t="shared" si="2"/>
        <v>ปากเกร็ด</v>
      </c>
      <c r="C63" s="1" t="s">
        <v>48</v>
      </c>
      <c r="D63" s="1" t="str">
        <f>VLOOKUP(C63, Provinces!A:B, 2, FALSE)</f>
        <v>Nonthaburi</v>
      </c>
      <c r="E63" s="1" t="str">
        <f>VLOOKUP(B63,'AmperTh-Code-AmperEn'!A:C, 1, FALSE)</f>
        <v>ปากเกร็ด</v>
      </c>
      <c r="F63" s="1" t="str">
        <f>VLOOKUP(E63, 'AmperTh-Code-AmperEn'!A:C,2, FALSE)</f>
        <v>12060000</v>
      </c>
      <c r="G63" s="1" t="str">
        <f>VLOOKUP(E63, 'AmperTh-Code-AmperEn'!A:C, 3, FALSE)</f>
        <v>Pak Kret</v>
      </c>
      <c r="H63" s="1" t="str">
        <f t="shared" si="1"/>
        <v>ที่ว่าการอำเภอปากเกร็ด นนทบุรี</v>
      </c>
      <c r="I63" s="1" t="str">
        <f>VLOOKUP(H63, 'Office Location'!D:G, 3, FALSE)</f>
        <v>13.912550629491674</v>
      </c>
      <c r="J63" s="1" t="str">
        <f>VLOOKUP(H63, 'Office Location'!D:G, 4, FALSE)</f>
        <v>100.498227776962</v>
      </c>
    </row>
    <row r="64" spans="1:10" ht="15.75" customHeight="1" x14ac:dyDescent="0.2">
      <c r="A64" s="1" t="s">
        <v>571</v>
      </c>
      <c r="B64" s="1" t="str">
        <f t="shared" si="2"/>
        <v>เมืองปทุมธานี</v>
      </c>
      <c r="C64" s="1" t="s">
        <v>58</v>
      </c>
      <c r="D64" s="1" t="str">
        <f>VLOOKUP(C64, Provinces!A:B, 2, FALSE)</f>
        <v>Pathum Thani</v>
      </c>
      <c r="E64" s="1" t="str">
        <f>VLOOKUP(B64,'AmperTh-Code-AmperEn'!A:C, 1, FALSE)</f>
        <v>เมืองปทุมธานี</v>
      </c>
      <c r="F64" s="1" t="str">
        <f>VLOOKUP(E64, 'AmperTh-Code-AmperEn'!A:C,2, FALSE)</f>
        <v>13010000</v>
      </c>
      <c r="G64" s="1" t="str">
        <f>VLOOKUP(E64, 'AmperTh-Code-AmperEn'!A:C, 3, FALSE)</f>
        <v>Mueang Pathum Thani</v>
      </c>
      <c r="H64" s="1" t="str">
        <f t="shared" si="1"/>
        <v>ที่ว่าการอำเภอเมืองปทุมธานี ปทุมธานี</v>
      </c>
      <c r="I64" s="1" t="str">
        <f>VLOOKUP(H64, 'Office Location'!D:G, 3, FALSE)</f>
        <v>14.01971346102307</v>
      </c>
      <c r="J64" s="1" t="str">
        <f>VLOOKUP(H64, 'Office Location'!D:G, 4, FALSE)</f>
        <v>100.53464238203622</v>
      </c>
    </row>
    <row r="65" spans="1:10" ht="15.75" customHeight="1" x14ac:dyDescent="0.2">
      <c r="A65" s="1" t="s">
        <v>572</v>
      </c>
      <c r="B65" s="1" t="str">
        <f t="shared" si="2"/>
        <v>คลองหลวง</v>
      </c>
      <c r="C65" s="1" t="s">
        <v>58</v>
      </c>
      <c r="D65" s="1" t="str">
        <f>VLOOKUP(C65, Provinces!A:B, 2, FALSE)</f>
        <v>Pathum Thani</v>
      </c>
      <c r="E65" s="1" t="str">
        <f>VLOOKUP(B65,'AmperTh-Code-AmperEn'!A:C, 1, FALSE)</f>
        <v>คลองหลวง</v>
      </c>
      <c r="F65" s="1" t="str">
        <f>VLOOKUP(E65, 'AmperTh-Code-AmperEn'!A:C,2, FALSE)</f>
        <v>13020000</v>
      </c>
      <c r="G65" s="1" t="str">
        <f>VLOOKUP(E65, 'AmperTh-Code-AmperEn'!A:C, 3, FALSE)</f>
        <v>khlong Luang</v>
      </c>
      <c r="H65" s="1" t="str">
        <f t="shared" si="1"/>
        <v>ที่ว่าการอำเภอคลองหลวง ปทุมธานี</v>
      </c>
      <c r="I65" s="1" t="str">
        <f>VLOOKUP(H65, 'Office Location'!D:G, 3, FALSE)</f>
        <v>14.064875279366609</v>
      </c>
      <c r="J65" s="1" t="str">
        <f>VLOOKUP(H65, 'Office Location'!D:G, 4, FALSE)</f>
        <v>100.6455153486471</v>
      </c>
    </row>
    <row r="66" spans="1:10" ht="15.75" customHeight="1" x14ac:dyDescent="0.2">
      <c r="A66" s="1" t="s">
        <v>573</v>
      </c>
      <c r="B66" s="1" t="str">
        <f t="shared" si="2"/>
        <v>ธัญบุรี</v>
      </c>
      <c r="C66" s="1" t="s">
        <v>58</v>
      </c>
      <c r="D66" s="1" t="str">
        <f>VLOOKUP(C66, Provinces!A:B, 2, FALSE)</f>
        <v>Pathum Thani</v>
      </c>
      <c r="E66" s="1" t="str">
        <f>VLOOKUP(B66,'AmperTh-Code-AmperEn'!A:C, 1, FALSE)</f>
        <v>ธัญบุรี</v>
      </c>
      <c r="F66" s="1" t="str">
        <f>VLOOKUP(E66, 'AmperTh-Code-AmperEn'!A:C,2, FALSE)</f>
        <v>13030000</v>
      </c>
      <c r="G66" s="1" t="str">
        <f>VLOOKUP(E66, 'AmperTh-Code-AmperEn'!A:C, 3, FALSE)</f>
        <v>Thanyaburi</v>
      </c>
      <c r="H66" s="1" t="str">
        <f t="shared" si="1"/>
        <v>ที่ว่าการอำเภอธัญบุรี ปทุมธานี</v>
      </c>
      <c r="I66" s="1" t="str">
        <f>VLOOKUP(H66, 'Office Location'!D:G, 3, FALSE)</f>
        <v>14.016439495285093</v>
      </c>
      <c r="J66" s="1" t="str">
        <f>VLOOKUP(H66, 'Office Location'!D:G, 4, FALSE)</f>
        <v>100.72426654220803</v>
      </c>
    </row>
    <row r="67" spans="1:10" ht="15.75" customHeight="1" x14ac:dyDescent="0.2">
      <c r="A67" s="1" t="s">
        <v>570</v>
      </c>
      <c r="B67" s="1" t="str">
        <f t="shared" si="2"/>
        <v>หนองเสือ</v>
      </c>
      <c r="C67" s="1" t="s">
        <v>58</v>
      </c>
      <c r="D67" s="1" t="str">
        <f>VLOOKUP(C67, Provinces!A:B, 2, FALSE)</f>
        <v>Pathum Thani</v>
      </c>
      <c r="E67" s="1" t="str">
        <f>VLOOKUP(B67,'AmperTh-Code-AmperEn'!A:C, 1, FALSE)</f>
        <v>หนองเสือ</v>
      </c>
      <c r="F67" s="1" t="str">
        <f>VLOOKUP(E67, 'AmperTh-Code-AmperEn'!A:C,2, FALSE)</f>
        <v>13040000</v>
      </c>
      <c r="G67" s="1" t="str">
        <f>VLOOKUP(E67, 'AmperTh-Code-AmperEn'!A:C, 3, FALSE)</f>
        <v>Nong Suea</v>
      </c>
      <c r="H67" s="1" t="str">
        <f t="shared" si="1"/>
        <v>ที่ว่าการอำเภอหนองเสือ ปทุมธานี</v>
      </c>
      <c r="I67" s="1" t="str">
        <f>VLOOKUP(H67, 'Office Location'!D:G, 3, FALSE)</f>
        <v>14.134995139649039</v>
      </c>
      <c r="J67" s="1" t="str">
        <f>VLOOKUP(H67, 'Office Location'!D:G, 4, FALSE)</f>
        <v>100.82426094898689</v>
      </c>
    </row>
    <row r="68" spans="1:10" ht="15.75" customHeight="1" x14ac:dyDescent="0.2">
      <c r="A68" s="1" t="s">
        <v>574</v>
      </c>
      <c r="B68" s="1" t="str">
        <f t="shared" si="2"/>
        <v>ลาดหลุมแก้ว</v>
      </c>
      <c r="C68" s="1" t="s">
        <v>58</v>
      </c>
      <c r="D68" s="1" t="str">
        <f>VLOOKUP(C68, Provinces!A:B, 2, FALSE)</f>
        <v>Pathum Thani</v>
      </c>
      <c r="E68" s="1" t="str">
        <f>VLOOKUP(B68,'AmperTh-Code-AmperEn'!A:C, 1, FALSE)</f>
        <v>ลาดหลุมแก้ว</v>
      </c>
      <c r="F68" s="1" t="str">
        <f>VLOOKUP(E68, 'AmperTh-Code-AmperEn'!A:C,2, FALSE)</f>
        <v>13050000</v>
      </c>
      <c r="G68" s="1" t="str">
        <f>VLOOKUP(E68, 'AmperTh-Code-AmperEn'!A:C, 3, FALSE)</f>
        <v>Lat Lum Kaeo</v>
      </c>
      <c r="H68" s="1" t="str">
        <f t="shared" si="1"/>
        <v>ที่ว่าการอำเภอลาดหลุมแก้ว ปทุมธานี</v>
      </c>
      <c r="I68" s="1" t="str">
        <f>VLOOKUP(H68, 'Office Location'!D:G, 3, FALSE)</f>
        <v>14.037061774571752</v>
      </c>
      <c r="J68" s="1" t="str">
        <f>VLOOKUP(H68, 'Office Location'!D:G, 4, FALSE)</f>
        <v>100.40464795662594</v>
      </c>
    </row>
    <row r="69" spans="1:10" ht="15.75" customHeight="1" x14ac:dyDescent="0.2">
      <c r="A69" s="1" t="s">
        <v>575</v>
      </c>
      <c r="B69" s="1" t="str">
        <f t="shared" si="2"/>
        <v>ลำลูกกา</v>
      </c>
      <c r="C69" s="1" t="s">
        <v>58</v>
      </c>
      <c r="D69" s="1" t="str">
        <f>VLOOKUP(C69, Provinces!A:B, 2, FALSE)</f>
        <v>Pathum Thani</v>
      </c>
      <c r="E69" s="1" t="str">
        <f>VLOOKUP(B69,'AmperTh-Code-AmperEn'!A:C, 1, FALSE)</f>
        <v>ลำลูกกา</v>
      </c>
      <c r="F69" s="1" t="str">
        <f>VLOOKUP(E69, 'AmperTh-Code-AmperEn'!A:C,2, FALSE)</f>
        <v>13060000</v>
      </c>
      <c r="G69" s="1" t="str">
        <f>VLOOKUP(E69, 'AmperTh-Code-AmperEn'!A:C, 3, FALSE)</f>
        <v>Lam Luk Ka</v>
      </c>
      <c r="H69" s="1" t="str">
        <f t="shared" si="1"/>
        <v>ที่ว่าการอำเภอลำลูกกา ปทุมธานี</v>
      </c>
      <c r="I69" s="1" t="str">
        <f>VLOOKUP(H69, 'Office Location'!D:G, 3, FALSE)</f>
        <v>13.93253620994905</v>
      </c>
      <c r="J69" s="1" t="str">
        <f>VLOOKUP(H69, 'Office Location'!D:G, 4, FALSE)</f>
        <v>100.74966985778853</v>
      </c>
    </row>
    <row r="70" spans="1:10" ht="15.75" customHeight="1" x14ac:dyDescent="0.2">
      <c r="A70" s="1" t="s">
        <v>576</v>
      </c>
      <c r="B70" s="1" t="str">
        <f t="shared" si="2"/>
        <v>สามโคก</v>
      </c>
      <c r="C70" s="1" t="s">
        <v>58</v>
      </c>
      <c r="D70" s="1" t="str">
        <f>VLOOKUP(C70, Provinces!A:B, 2, FALSE)</f>
        <v>Pathum Thani</v>
      </c>
      <c r="E70" s="1" t="str">
        <f>VLOOKUP(B70,'AmperTh-Code-AmperEn'!A:C, 1, FALSE)</f>
        <v>สามโคก</v>
      </c>
      <c r="F70" s="1" t="str">
        <f>VLOOKUP(E70, 'AmperTh-Code-AmperEn'!A:C,2, FALSE)</f>
        <v>13070000</v>
      </c>
      <c r="G70" s="1" t="str">
        <f>VLOOKUP(E70, 'AmperTh-Code-AmperEn'!A:C, 3, FALSE)</f>
        <v>Sam Khok</v>
      </c>
      <c r="H70" s="1" t="str">
        <f t="shared" si="1"/>
        <v>ที่ว่าการอำเภอสามโคก ปทุมธานี</v>
      </c>
      <c r="I70" s="1" t="str">
        <f>VLOOKUP(H70, 'Office Location'!D:G, 3, FALSE)</f>
        <v>14.065316444683049</v>
      </c>
      <c r="J70" s="1" t="str">
        <f>VLOOKUP(H70, 'Office Location'!D:G, 4, FALSE)</f>
        <v>100.52270099085227</v>
      </c>
    </row>
    <row r="71" spans="1:10" ht="15.75" customHeight="1" x14ac:dyDescent="0.2">
      <c r="A71" s="1" t="s">
        <v>66</v>
      </c>
      <c r="B71" s="1" t="str">
        <f t="shared" si="2"/>
        <v>พระนครศรีอยุธยา</v>
      </c>
      <c r="C71" s="1" t="s">
        <v>66</v>
      </c>
      <c r="D71" s="1" t="str">
        <f>VLOOKUP(C71, Provinces!A:B, 2, FALSE)</f>
        <v>Phra Nakhon Si Ayutthaya</v>
      </c>
      <c r="E71" s="1" t="str">
        <f>VLOOKUP(B71,'AmperTh-Code-AmperEn'!A:C, 1, FALSE)</f>
        <v>พระนครศรีอยุธยา</v>
      </c>
      <c r="F71" s="1" t="str">
        <f>VLOOKUP(E71, 'AmperTh-Code-AmperEn'!A:C,2, FALSE)</f>
        <v>14010000</v>
      </c>
      <c r="G71" s="1" t="str">
        <f>VLOOKUP(E71, 'AmperTh-Code-AmperEn'!A:C, 3, FALSE)</f>
        <v>Phra Nakhon Si Ayutthaya</v>
      </c>
      <c r="H71" s="1" t="str">
        <f t="shared" si="1"/>
        <v>ที่ว่าการอำเภอพระนครศรีอยุธยา พระนครศรีอยุธยา</v>
      </c>
      <c r="I71" s="1" t="str">
        <f>VLOOKUP(H71, 'Office Location'!D:G, 3, FALSE)</f>
        <v>14.352179711620067</v>
      </c>
      <c r="J71" s="1" t="str">
        <f>VLOOKUP(H71, 'Office Location'!D:G, 4, FALSE)</f>
        <v>100.57660589089572</v>
      </c>
    </row>
    <row r="72" spans="1:10" ht="15.75" customHeight="1" x14ac:dyDescent="0.2">
      <c r="A72" s="1" t="s">
        <v>611</v>
      </c>
      <c r="B72" s="1" t="str">
        <f t="shared" si="2"/>
        <v>ท่าเรือ</v>
      </c>
      <c r="C72" s="1" t="s">
        <v>66</v>
      </c>
      <c r="D72" s="1" t="str">
        <f>VLOOKUP(C72, Provinces!A:B, 2, FALSE)</f>
        <v>Phra Nakhon Si Ayutthaya</v>
      </c>
      <c r="E72" s="1" t="str">
        <f>VLOOKUP(B72,'AmperTh-Code-AmperEn'!A:C, 1, FALSE)</f>
        <v>ท่าเรือ</v>
      </c>
      <c r="F72" s="1" t="str">
        <f>VLOOKUP(E72, 'AmperTh-Code-AmperEn'!A:C,2, FALSE)</f>
        <v>14020000</v>
      </c>
      <c r="G72" s="1" t="str">
        <f>VLOOKUP(E72, 'AmperTh-Code-AmperEn'!A:C, 3, FALSE)</f>
        <v>Tha Ruea</v>
      </c>
      <c r="H72" s="1" t="str">
        <f t="shared" si="1"/>
        <v>ที่ว่าการอำเภอท่าเรือ พระนครศรีอยุธยา</v>
      </c>
      <c r="I72" s="1" t="str">
        <f>VLOOKUP(H72, 'Office Location'!D:G, 3, FALSE)</f>
        <v>14.551552907105012</v>
      </c>
      <c r="J72" s="1" t="str">
        <f>VLOOKUP(H72, 'Office Location'!D:G, 4, FALSE)</f>
        <v>100.72789148609174</v>
      </c>
    </row>
    <row r="73" spans="1:10" ht="15.75" customHeight="1" x14ac:dyDescent="0.2">
      <c r="A73" s="1" t="s">
        <v>612</v>
      </c>
      <c r="B73" s="1" t="str">
        <f t="shared" si="2"/>
        <v>นครหลวง</v>
      </c>
      <c r="C73" s="1" t="s">
        <v>66</v>
      </c>
      <c r="D73" s="1" t="str">
        <f>VLOOKUP(C73, Provinces!A:B, 2, FALSE)</f>
        <v>Phra Nakhon Si Ayutthaya</v>
      </c>
      <c r="E73" s="1" t="str">
        <f>VLOOKUP(B73,'AmperTh-Code-AmperEn'!A:C, 1, FALSE)</f>
        <v>นครหลวง</v>
      </c>
      <c r="F73" s="1" t="str">
        <f>VLOOKUP(E73, 'AmperTh-Code-AmperEn'!A:C,2, FALSE)</f>
        <v>14030000</v>
      </c>
      <c r="G73" s="1" t="str">
        <f>VLOOKUP(E73, 'AmperTh-Code-AmperEn'!A:C, 3, FALSE)</f>
        <v>Nakhon Luang</v>
      </c>
      <c r="H73" s="1" t="str">
        <f t="shared" si="1"/>
        <v>ที่ว่าการอำเภอนครหลวง พระนครศรีอยุธยา</v>
      </c>
      <c r="I73" s="1" t="str">
        <f>VLOOKUP(H73, 'Office Location'!D:G, 3, FALSE)</f>
        <v>14.464127084761909</v>
      </c>
      <c r="J73" s="1" t="str">
        <f>VLOOKUP(H73, 'Office Location'!D:G, 4, FALSE)</f>
        <v>100.60590525036477</v>
      </c>
    </row>
    <row r="74" spans="1:10" ht="15.75" customHeight="1" x14ac:dyDescent="0.2">
      <c r="A74" s="1" t="s">
        <v>613</v>
      </c>
      <c r="B74" s="1" t="str">
        <f t="shared" si="2"/>
        <v>บางไทร</v>
      </c>
      <c r="C74" s="1" t="s">
        <v>66</v>
      </c>
      <c r="D74" s="1" t="str">
        <f>VLOOKUP(C74, Provinces!A:B, 2, FALSE)</f>
        <v>Phra Nakhon Si Ayutthaya</v>
      </c>
      <c r="E74" s="1" t="str">
        <f>VLOOKUP(B74,'AmperTh-Code-AmperEn'!A:C, 1, FALSE)</f>
        <v>บางไทร</v>
      </c>
      <c r="F74" s="1" t="str">
        <f>VLOOKUP(E74, 'AmperTh-Code-AmperEn'!A:C,2, FALSE)</f>
        <v>14040000</v>
      </c>
      <c r="G74" s="1" t="str">
        <f>VLOOKUP(E74, 'AmperTh-Code-AmperEn'!A:C, 3, FALSE)</f>
        <v>Bang Sai</v>
      </c>
      <c r="H74" s="1" t="str">
        <f t="shared" si="1"/>
        <v>ที่ว่าการอำเภอบางไทร พระนครศรีอยุธยา</v>
      </c>
      <c r="I74" s="1" t="str">
        <f>VLOOKUP(H74, 'Office Location'!D:G, 3, FALSE)</f>
        <v>14.212852869977414</v>
      </c>
      <c r="J74" s="1" t="str">
        <f>VLOOKUP(H74, 'Office Location'!D:G, 4, FALSE)</f>
        <v>100.4982536483068</v>
      </c>
    </row>
    <row r="75" spans="1:10" ht="15.75" customHeight="1" x14ac:dyDescent="0.2">
      <c r="A75" s="1" t="s">
        <v>614</v>
      </c>
      <c r="B75" s="1" t="str">
        <f t="shared" si="2"/>
        <v>บางบาล</v>
      </c>
      <c r="C75" s="1" t="s">
        <v>66</v>
      </c>
      <c r="D75" s="1" t="str">
        <f>VLOOKUP(C75, Provinces!A:B, 2, FALSE)</f>
        <v>Phra Nakhon Si Ayutthaya</v>
      </c>
      <c r="E75" s="1" t="str">
        <f>VLOOKUP(B75,'AmperTh-Code-AmperEn'!A:C, 1, FALSE)</f>
        <v>บางบาล</v>
      </c>
      <c r="F75" s="1" t="str">
        <f>VLOOKUP(E75, 'AmperTh-Code-AmperEn'!A:C,2, FALSE)</f>
        <v>14050000</v>
      </c>
      <c r="G75" s="1" t="str">
        <f>VLOOKUP(E75, 'AmperTh-Code-AmperEn'!A:C, 3, FALSE)</f>
        <v>Bang Ban</v>
      </c>
      <c r="H75" s="1" t="str">
        <f t="shared" si="1"/>
        <v>ที่ว่าการอำเภอบางบาล พระนครศรีอยุธยา</v>
      </c>
      <c r="I75" s="1" t="str">
        <f>VLOOKUP(H75, 'Office Location'!D:G, 3, FALSE)</f>
        <v>14.373954355696018</v>
      </c>
      <c r="J75" s="1" t="str">
        <f>VLOOKUP(H75, 'Office Location'!D:G, 4, FALSE)</f>
        <v>100.48584195780442</v>
      </c>
    </row>
    <row r="76" spans="1:10" ht="15.75" customHeight="1" x14ac:dyDescent="0.2">
      <c r="A76" s="1" t="s">
        <v>615</v>
      </c>
      <c r="B76" s="1" t="str">
        <f t="shared" si="2"/>
        <v>บางปะอิน</v>
      </c>
      <c r="C76" s="1" t="s">
        <v>66</v>
      </c>
      <c r="D76" s="1" t="str">
        <f>VLOOKUP(C76, Provinces!A:B, 2, FALSE)</f>
        <v>Phra Nakhon Si Ayutthaya</v>
      </c>
      <c r="E76" s="1" t="str">
        <f>VLOOKUP(B76,'AmperTh-Code-AmperEn'!A:C, 1, FALSE)</f>
        <v>บางปะอิน</v>
      </c>
      <c r="F76" s="1" t="str">
        <f>VLOOKUP(E76, 'AmperTh-Code-AmperEn'!A:C,2, FALSE)</f>
        <v>14060000</v>
      </c>
      <c r="G76" s="1" t="str">
        <f>VLOOKUP(E76, 'AmperTh-Code-AmperEn'!A:C, 3, FALSE)</f>
        <v>Bang Pa-in</v>
      </c>
      <c r="H76" s="1" t="str">
        <f t="shared" si="1"/>
        <v>ที่ว่าการอำเภอบางปะอิน พระนครศรีอยุธยา</v>
      </c>
      <c r="I76" s="1" t="str">
        <f>VLOOKUP(H76, 'Office Location'!D:G, 3, FALSE)</f>
        <v>14.215326798036179</v>
      </c>
      <c r="J76" s="1" t="str">
        <f>VLOOKUP(H76, 'Office Location'!D:G, 4, FALSE)</f>
        <v>100.57784099344559</v>
      </c>
    </row>
    <row r="77" spans="1:10" ht="15.75" customHeight="1" x14ac:dyDescent="0.2">
      <c r="A77" s="1" t="s">
        <v>604</v>
      </c>
      <c r="B77" s="1" t="str">
        <f t="shared" si="2"/>
        <v>บางปะหัน</v>
      </c>
      <c r="C77" s="1" t="s">
        <v>66</v>
      </c>
      <c r="D77" s="1" t="str">
        <f>VLOOKUP(C77, Provinces!A:B, 2, FALSE)</f>
        <v>Phra Nakhon Si Ayutthaya</v>
      </c>
      <c r="E77" s="1" t="str">
        <f>VLOOKUP(B77,'AmperTh-Code-AmperEn'!A:C, 1, FALSE)</f>
        <v>บางปะหัน</v>
      </c>
      <c r="F77" s="1" t="str">
        <f>VLOOKUP(E77, 'AmperTh-Code-AmperEn'!A:C,2, FALSE)</f>
        <v>14070000</v>
      </c>
      <c r="G77" s="1" t="str">
        <f>VLOOKUP(E77, 'AmperTh-Code-AmperEn'!A:C, 3, FALSE)</f>
        <v>Bang Pahan</v>
      </c>
      <c r="H77" s="1" t="str">
        <f t="shared" si="1"/>
        <v>ที่ว่าการอำเภอบางปะหัน พระนครศรีอยุธยา</v>
      </c>
      <c r="I77" s="1" t="str">
        <f>VLOOKUP(H77, 'Office Location'!D:G, 3, FALSE)</f>
        <v>14.46266411077231</v>
      </c>
      <c r="J77" s="1" t="str">
        <f>VLOOKUP(H77, 'Office Location'!D:G, 4, FALSE)</f>
        <v>100.54478332523455</v>
      </c>
    </row>
    <row r="78" spans="1:10" ht="15.75" customHeight="1" x14ac:dyDescent="0.2">
      <c r="A78" s="1" t="s">
        <v>605</v>
      </c>
      <c r="B78" s="1" t="str">
        <f t="shared" si="2"/>
        <v>ผักไห่</v>
      </c>
      <c r="C78" s="1" t="s">
        <v>66</v>
      </c>
      <c r="D78" s="1" t="str">
        <f>VLOOKUP(C78, Provinces!A:B, 2, FALSE)</f>
        <v>Phra Nakhon Si Ayutthaya</v>
      </c>
      <c r="E78" s="1" t="str">
        <f>VLOOKUP(B78,'AmperTh-Code-AmperEn'!A:C, 1, FALSE)</f>
        <v>ผักไห่</v>
      </c>
      <c r="F78" s="1" t="str">
        <f>VLOOKUP(E78, 'AmperTh-Code-AmperEn'!A:C,2, FALSE)</f>
        <v>14080000</v>
      </c>
      <c r="G78" s="1" t="str">
        <f>VLOOKUP(E78, 'AmperTh-Code-AmperEn'!A:C, 3, FALSE)</f>
        <v>Phak Hai</v>
      </c>
      <c r="H78" s="1" t="str">
        <f t="shared" si="1"/>
        <v>ที่ว่าการอำเภอผักไห่ พระนครศรีอยุธยา</v>
      </c>
      <c r="I78" s="1" t="str">
        <f>VLOOKUP(H78, 'Office Location'!D:G, 3, FALSE)</f>
        <v>14.45879385399784</v>
      </c>
      <c r="J78" s="1" t="str">
        <f>VLOOKUP(H78, 'Office Location'!D:G, 4, FALSE)</f>
        <v>100.36915966940283</v>
      </c>
    </row>
    <row r="79" spans="1:10" ht="15.75" customHeight="1" x14ac:dyDescent="0.2">
      <c r="A79" s="1" t="s">
        <v>606</v>
      </c>
      <c r="B79" s="1" t="str">
        <f t="shared" si="2"/>
        <v>ภาชี</v>
      </c>
      <c r="C79" s="1" t="s">
        <v>66</v>
      </c>
      <c r="D79" s="1" t="str">
        <f>VLOOKUP(C79, Provinces!A:B, 2, FALSE)</f>
        <v>Phra Nakhon Si Ayutthaya</v>
      </c>
      <c r="E79" s="1" t="str">
        <f>VLOOKUP(B79,'AmperTh-Code-AmperEn'!A:C, 1, FALSE)</f>
        <v>ภาชี</v>
      </c>
      <c r="F79" s="1" t="str">
        <f>VLOOKUP(E79, 'AmperTh-Code-AmperEn'!A:C,2, FALSE)</f>
        <v>14090000</v>
      </c>
      <c r="G79" s="1" t="str">
        <f>VLOOKUP(E79, 'AmperTh-Code-AmperEn'!A:C, 3, FALSE)</f>
        <v>Phachi</v>
      </c>
      <c r="H79" s="1" t="str">
        <f t="shared" si="1"/>
        <v>ที่ว่าการอำเภอภาชี พระนครศรีอยุธยา</v>
      </c>
      <c r="I79" s="1" t="str">
        <f>VLOOKUP(H79, 'Office Location'!D:G, 3, FALSE)</f>
        <v>14.449217685669334</v>
      </c>
      <c r="J79" s="1" t="str">
        <f>VLOOKUP(H79, 'Office Location'!D:G, 4, FALSE)</f>
        <v>100.72849577920667</v>
      </c>
    </row>
    <row r="80" spans="1:10" ht="15.75" customHeight="1" x14ac:dyDescent="0.2">
      <c r="A80" s="1" t="s">
        <v>607</v>
      </c>
      <c r="B80" s="1" t="str">
        <f t="shared" si="2"/>
        <v>ลาดบัวหลวง</v>
      </c>
      <c r="C80" s="1" t="s">
        <v>66</v>
      </c>
      <c r="D80" s="1" t="str">
        <f>VLOOKUP(C80, Provinces!A:B, 2, FALSE)</f>
        <v>Phra Nakhon Si Ayutthaya</v>
      </c>
      <c r="E80" s="1" t="str">
        <f>VLOOKUP(B80,'AmperTh-Code-AmperEn'!A:C, 1, FALSE)</f>
        <v>ลาดบัวหลวง</v>
      </c>
      <c r="F80" s="1" t="str">
        <f>VLOOKUP(E80, 'AmperTh-Code-AmperEn'!A:C,2, FALSE)</f>
        <v>14100000</v>
      </c>
      <c r="G80" s="1" t="str">
        <f>VLOOKUP(E80, 'AmperTh-Code-AmperEn'!A:C, 3, FALSE)</f>
        <v>Lat Bua Luang</v>
      </c>
      <c r="H80" s="1" t="str">
        <f t="shared" si="1"/>
        <v>ที่ว่าการอำเภอลาดบัวหลวง พระนครศรีอยุธยา</v>
      </c>
      <c r="I80" s="1" t="str">
        <f>VLOOKUP(H80, 'Office Location'!D:G, 3, FALSE)</f>
        <v>14.16532534383839</v>
      </c>
      <c r="J80" s="1" t="str">
        <f>VLOOKUP(H80, 'Office Location'!D:G, 4, FALSE)</f>
        <v>100.3081781868699</v>
      </c>
    </row>
    <row r="81" spans="1:10" ht="15.75" customHeight="1" x14ac:dyDescent="0.2">
      <c r="A81" s="1" t="s">
        <v>608</v>
      </c>
      <c r="B81" s="1" t="str">
        <f t="shared" si="2"/>
        <v>วังน้อย</v>
      </c>
      <c r="C81" s="1" t="s">
        <v>66</v>
      </c>
      <c r="D81" s="1" t="str">
        <f>VLOOKUP(C81, Provinces!A:B, 2, FALSE)</f>
        <v>Phra Nakhon Si Ayutthaya</v>
      </c>
      <c r="E81" s="1" t="str">
        <f>VLOOKUP(B81,'AmperTh-Code-AmperEn'!A:C, 1, FALSE)</f>
        <v>วังน้อย</v>
      </c>
      <c r="F81" s="1" t="str">
        <f>VLOOKUP(E81, 'AmperTh-Code-AmperEn'!A:C,2, FALSE)</f>
        <v>14110000</v>
      </c>
      <c r="G81" s="1" t="str">
        <f>VLOOKUP(E81, 'AmperTh-Code-AmperEn'!A:C, 3, FALSE)</f>
        <v>Wang Noi</v>
      </c>
      <c r="H81" s="1" t="str">
        <f t="shared" si="1"/>
        <v>ที่ว่าการอำเภอวังน้อย พระนครศรีอยุธยา</v>
      </c>
      <c r="I81" s="1" t="str">
        <f>VLOOKUP(H81, 'Office Location'!D:G, 3, FALSE)</f>
        <v>14.226740594621697</v>
      </c>
      <c r="J81" s="1" t="str">
        <f>VLOOKUP(H81, 'Office Location'!D:G, 4, FALSE)</f>
        <v>100.71562321871535</v>
      </c>
    </row>
    <row r="82" spans="1:10" ht="15.75" customHeight="1" x14ac:dyDescent="0.2">
      <c r="A82" s="1" t="s">
        <v>609</v>
      </c>
      <c r="B82" s="1" t="str">
        <f t="shared" si="2"/>
        <v>เสนา</v>
      </c>
      <c r="C82" s="1" t="s">
        <v>66</v>
      </c>
      <c r="D82" s="1" t="str">
        <f>VLOOKUP(C82, Provinces!A:B, 2, FALSE)</f>
        <v>Phra Nakhon Si Ayutthaya</v>
      </c>
      <c r="E82" s="1" t="str">
        <f>VLOOKUP(B82,'AmperTh-Code-AmperEn'!A:C, 1, FALSE)</f>
        <v>เสนา</v>
      </c>
      <c r="F82" s="1" t="str">
        <f>VLOOKUP(E82, 'AmperTh-Code-AmperEn'!A:C,2, FALSE)</f>
        <v>14120000</v>
      </c>
      <c r="G82" s="1" t="str">
        <f>VLOOKUP(E82, 'AmperTh-Code-AmperEn'!A:C, 3, FALSE)</f>
        <v>Sena</v>
      </c>
      <c r="H82" s="1" t="str">
        <f t="shared" si="1"/>
        <v>ที่ว่าการอำเภอเสนา พระนครศรีอยุธยา</v>
      </c>
      <c r="I82" s="1" t="str">
        <f>VLOOKUP(H82, 'Office Location'!D:G, 3, FALSE)</f>
        <v>14.327310187841919</v>
      </c>
      <c r="J82" s="1" t="str">
        <f>VLOOKUP(H82, 'Office Location'!D:G, 4, FALSE)</f>
        <v>100.40447261339665</v>
      </c>
    </row>
    <row r="83" spans="1:10" ht="15.75" customHeight="1" x14ac:dyDescent="0.2">
      <c r="A83" s="1" t="s">
        <v>610</v>
      </c>
      <c r="B83" s="1" t="str">
        <f t="shared" si="2"/>
        <v>บางซ้าย</v>
      </c>
      <c r="C83" s="1" t="s">
        <v>66</v>
      </c>
      <c r="D83" s="1" t="str">
        <f>VLOOKUP(C83, Provinces!A:B, 2, FALSE)</f>
        <v>Phra Nakhon Si Ayutthaya</v>
      </c>
      <c r="E83" s="1" t="str">
        <f>VLOOKUP(B83,'AmperTh-Code-AmperEn'!A:C, 1, FALSE)</f>
        <v>บางซ้าย</v>
      </c>
      <c r="F83" s="1" t="str">
        <f>VLOOKUP(E83, 'AmperTh-Code-AmperEn'!A:C,2, FALSE)</f>
        <v>14130000</v>
      </c>
      <c r="G83" s="1" t="str">
        <f>VLOOKUP(E83, 'AmperTh-Code-AmperEn'!A:C, 3, FALSE)</f>
        <v>Bang Sai</v>
      </c>
      <c r="H83" s="1" t="str">
        <f t="shared" si="1"/>
        <v>ที่ว่าการอำเภอบางซ้าย พระนครศรีอยุธยา</v>
      </c>
      <c r="I83" s="1" t="str">
        <f>VLOOKUP(H83, 'Office Location'!D:G, 3, FALSE)</f>
        <v>14.319422074562294</v>
      </c>
      <c r="J83" s="1" t="str">
        <f>VLOOKUP(H83, 'Office Location'!D:G, 4, FALSE)</f>
        <v>100.30019212120297</v>
      </c>
    </row>
    <row r="84" spans="1:10" ht="15.75" customHeight="1" x14ac:dyDescent="0.2">
      <c r="A84" s="1" t="s">
        <v>616</v>
      </c>
      <c r="B84" s="1" t="str">
        <f t="shared" si="2"/>
        <v>อุทัย</v>
      </c>
      <c r="C84" s="1" t="s">
        <v>66</v>
      </c>
      <c r="D84" s="1" t="str">
        <f>VLOOKUP(C84, Provinces!A:B, 2, FALSE)</f>
        <v>Phra Nakhon Si Ayutthaya</v>
      </c>
      <c r="E84" s="1" t="str">
        <f>VLOOKUP(B84,'AmperTh-Code-AmperEn'!A:C, 1, FALSE)</f>
        <v>อุทัย</v>
      </c>
      <c r="F84" s="1" t="str">
        <f>VLOOKUP(E84, 'AmperTh-Code-AmperEn'!A:C,2, FALSE)</f>
        <v>14140000</v>
      </c>
      <c r="G84" s="1" t="str">
        <f>VLOOKUP(E84, 'AmperTh-Code-AmperEn'!A:C, 3, FALSE)</f>
        <v>Uthai</v>
      </c>
      <c r="H84" s="1" t="str">
        <f t="shared" si="1"/>
        <v>ที่ว่าการอำเภออุทัย พระนครศรีอยุธยา</v>
      </c>
      <c r="I84" s="1" t="str">
        <f>VLOOKUP(H84, 'Office Location'!D:G, 3, FALSE)</f>
        <v>14.332250120701126</v>
      </c>
      <c r="J84" s="1" t="str">
        <f>VLOOKUP(H84, 'Office Location'!D:G, 4, FALSE)</f>
        <v>100.6628484275332</v>
      </c>
    </row>
    <row r="85" spans="1:10" ht="15.75" customHeight="1" x14ac:dyDescent="0.2">
      <c r="A85" s="1" t="s">
        <v>617</v>
      </c>
      <c r="B85" s="1" t="str">
        <f t="shared" si="2"/>
        <v>มหาราช</v>
      </c>
      <c r="C85" s="1" t="s">
        <v>66</v>
      </c>
      <c r="D85" s="1" t="str">
        <f>VLOOKUP(C85, Provinces!A:B, 2, FALSE)</f>
        <v>Phra Nakhon Si Ayutthaya</v>
      </c>
      <c r="E85" s="1" t="str">
        <f>VLOOKUP(B85,'AmperTh-Code-AmperEn'!A:C, 1, FALSE)</f>
        <v>มหาราช</v>
      </c>
      <c r="F85" s="1" t="str">
        <f>VLOOKUP(E85, 'AmperTh-Code-AmperEn'!A:C,2, FALSE)</f>
        <v>14150000</v>
      </c>
      <c r="G85" s="1" t="str">
        <f>VLOOKUP(E85, 'AmperTh-Code-AmperEn'!A:C, 3, FALSE)</f>
        <v>Maha Rat</v>
      </c>
      <c r="H85" s="1" t="str">
        <f t="shared" si="1"/>
        <v>ที่ว่าการอำเภอมหาราช พระนครศรีอยุธยา</v>
      </c>
      <c r="I85" s="1" t="str">
        <f>VLOOKUP(H85, 'Office Location'!D:G, 3, FALSE)</f>
        <v>14.53435782313567</v>
      </c>
      <c r="J85" s="1" t="str">
        <f>VLOOKUP(H85, 'Office Location'!D:G, 4, FALSE)</f>
        <v>100.52725873570465</v>
      </c>
    </row>
    <row r="86" spans="1:10" ht="15.75" customHeight="1" x14ac:dyDescent="0.2">
      <c r="A86" s="1" t="s">
        <v>618</v>
      </c>
      <c r="B86" s="1" t="str">
        <f t="shared" si="2"/>
        <v>บ้านแพรก</v>
      </c>
      <c r="C86" s="1" t="s">
        <v>66</v>
      </c>
      <c r="D86" s="1" t="str">
        <f>VLOOKUP(C86, Provinces!A:B, 2, FALSE)</f>
        <v>Phra Nakhon Si Ayutthaya</v>
      </c>
      <c r="E86" s="1" t="str">
        <f>VLOOKUP(B86,'AmperTh-Code-AmperEn'!A:C, 1, FALSE)</f>
        <v>บ้านแพรก</v>
      </c>
      <c r="F86" s="1" t="str">
        <f>VLOOKUP(E86, 'AmperTh-Code-AmperEn'!A:C,2, FALSE)</f>
        <v>14160000</v>
      </c>
      <c r="G86" s="1" t="str">
        <f>VLOOKUP(E86, 'AmperTh-Code-AmperEn'!A:C, 3, FALSE)</f>
        <v>Ban Phraek</v>
      </c>
      <c r="H86" s="1" t="str">
        <f t="shared" si="1"/>
        <v>ที่ว่าการอำเภอบ้านแพรก พระนครศรีอยุธยา</v>
      </c>
      <c r="I86" s="1" t="str">
        <f>VLOOKUP(H86, 'Office Location'!D:G, 3, FALSE)</f>
        <v>14.647894932452958</v>
      </c>
      <c r="J86" s="1" t="str">
        <f>VLOOKUP(H86, 'Office Location'!D:G, 4, FALSE)</f>
        <v>100.5824401170015</v>
      </c>
    </row>
    <row r="87" spans="1:10" ht="15.75" customHeight="1" x14ac:dyDescent="0.2">
      <c r="A87" s="1" t="s">
        <v>1008</v>
      </c>
      <c r="B87" s="1" t="str">
        <f t="shared" si="2"/>
        <v>เมืองอ่างทอง</v>
      </c>
      <c r="C87" s="1" t="s">
        <v>144</v>
      </c>
      <c r="D87" s="1" t="str">
        <f>VLOOKUP(C87, Provinces!A:B, 2, FALSE)</f>
        <v>Ang Thong</v>
      </c>
      <c r="E87" s="1" t="str">
        <f>VLOOKUP(B87,'AmperTh-Code-AmperEn'!A:C, 1, FALSE)</f>
        <v>เมืองอ่างทอง</v>
      </c>
      <c r="F87" s="1" t="str">
        <f>VLOOKUP(E87, 'AmperTh-Code-AmperEn'!A:C,2, FALSE)</f>
        <v>15010000</v>
      </c>
      <c r="G87" s="1" t="str">
        <f>VLOOKUP(E87, 'AmperTh-Code-AmperEn'!A:C, 3, FALSE)</f>
        <v>Mueang Ang Thong</v>
      </c>
      <c r="H87" s="1" t="str">
        <f t="shared" si="1"/>
        <v>ที่ว่าการอำเภอเมืองอ่างทอง อ่างทอง</v>
      </c>
      <c r="I87" s="1" t="str">
        <f>VLOOKUP(H87, 'Office Location'!D:G, 3, FALSE)</f>
        <v>14.58924958690328</v>
      </c>
      <c r="J87" s="1" t="str">
        <f>VLOOKUP(H87, 'Office Location'!D:G, 4, FALSE)</f>
        <v>100.45353122262033</v>
      </c>
    </row>
    <row r="88" spans="1:10" ht="15.75" customHeight="1" x14ac:dyDescent="0.2">
      <c r="A88" s="1" t="s">
        <v>1009</v>
      </c>
      <c r="B88" s="1" t="str">
        <f t="shared" si="2"/>
        <v>ไชโย</v>
      </c>
      <c r="C88" s="1" t="s">
        <v>144</v>
      </c>
      <c r="D88" s="1" t="str">
        <f>VLOOKUP(C88, Provinces!A:B, 2, FALSE)</f>
        <v>Ang Thong</v>
      </c>
      <c r="E88" s="1" t="str">
        <f>VLOOKUP(B88,'AmperTh-Code-AmperEn'!A:C, 1, FALSE)</f>
        <v>ไชโย</v>
      </c>
      <c r="F88" s="1" t="str">
        <f>VLOOKUP(E88, 'AmperTh-Code-AmperEn'!A:C,2, FALSE)</f>
        <v>15020000</v>
      </c>
      <c r="G88" s="1" t="str">
        <f>VLOOKUP(E88, 'AmperTh-Code-AmperEn'!A:C, 3, FALSE)</f>
        <v>Chaiyo</v>
      </c>
      <c r="H88" s="1" t="str">
        <f t="shared" si="1"/>
        <v>ที่ว่าการอำเภอไชโย อ่างทอง</v>
      </c>
      <c r="I88" s="1" t="str">
        <f>VLOOKUP(H88, 'Office Location'!D:G, 3, FALSE)</f>
        <v>14.64911607248009</v>
      </c>
      <c r="J88" s="1" t="str">
        <f>VLOOKUP(H88, 'Office Location'!D:G, 4, FALSE)</f>
        <v>100.47862405713741</v>
      </c>
    </row>
    <row r="89" spans="1:10" ht="15.75" customHeight="1" x14ac:dyDescent="0.2">
      <c r="A89" s="1" t="s">
        <v>1003</v>
      </c>
      <c r="B89" s="1" t="str">
        <f t="shared" si="2"/>
        <v>ป่าโมก</v>
      </c>
      <c r="C89" s="1" t="s">
        <v>144</v>
      </c>
      <c r="D89" s="1" t="str">
        <f>VLOOKUP(C89, Provinces!A:B, 2, FALSE)</f>
        <v>Ang Thong</v>
      </c>
      <c r="E89" s="1" t="str">
        <f>VLOOKUP(B89,'AmperTh-Code-AmperEn'!A:C, 1, FALSE)</f>
        <v>ป่าโมก</v>
      </c>
      <c r="F89" s="1" t="str">
        <f>VLOOKUP(E89, 'AmperTh-Code-AmperEn'!A:C,2, FALSE)</f>
        <v>15030000</v>
      </c>
      <c r="G89" s="1" t="str">
        <f>VLOOKUP(E89, 'AmperTh-Code-AmperEn'!A:C, 3, FALSE)</f>
        <v>Pa Mok</v>
      </c>
      <c r="H89" s="1" t="str">
        <f t="shared" si="1"/>
        <v>ที่ว่าการอำเภอป่าโมก อ่างทอง</v>
      </c>
      <c r="I89" s="1" t="str">
        <f>VLOOKUP(H89, 'Office Location'!D:G, 3, FALSE)</f>
        <v>14.488679735110416</v>
      </c>
      <c r="J89" s="1" t="str">
        <f>VLOOKUP(H89, 'Office Location'!D:G, 4, FALSE)</f>
        <v>100.45089214645319</v>
      </c>
    </row>
    <row r="90" spans="1:10" ht="15.75" customHeight="1" x14ac:dyDescent="0.2">
      <c r="A90" s="1" t="s">
        <v>1004</v>
      </c>
      <c r="B90" s="1" t="str">
        <f t="shared" si="2"/>
        <v>โพธิ์ทอง</v>
      </c>
      <c r="C90" s="1" t="s">
        <v>144</v>
      </c>
      <c r="D90" s="1" t="str">
        <f>VLOOKUP(C90, Provinces!A:B, 2, FALSE)</f>
        <v>Ang Thong</v>
      </c>
      <c r="E90" s="1" t="str">
        <f>VLOOKUP(B90,'AmperTh-Code-AmperEn'!A:C, 1, FALSE)</f>
        <v>โพธิ์ทอง</v>
      </c>
      <c r="F90" s="1" t="str">
        <f>VLOOKUP(E90, 'AmperTh-Code-AmperEn'!A:C,2, FALSE)</f>
        <v>15040000</v>
      </c>
      <c r="G90" s="1" t="str">
        <f>VLOOKUP(E90, 'AmperTh-Code-AmperEn'!A:C, 3, FALSE)</f>
        <v>Pho Thong</v>
      </c>
      <c r="H90" s="1" t="str">
        <f t="shared" si="1"/>
        <v>ที่ว่าการอำเภอโพธิ์ทอง อ่างทอง</v>
      </c>
      <c r="I90" s="1" t="str">
        <f>VLOOKUP(H90, 'Office Location'!D:G, 3, FALSE)</f>
        <v>14.666373071583282</v>
      </c>
      <c r="J90" s="1" t="str">
        <f>VLOOKUP(H90, 'Office Location'!D:G, 4, FALSE)</f>
        <v>100.40848082885975</v>
      </c>
    </row>
    <row r="91" spans="1:10" ht="15.75" customHeight="1" x14ac:dyDescent="0.2">
      <c r="A91" s="1" t="s">
        <v>1005</v>
      </c>
      <c r="B91" s="1" t="str">
        <f t="shared" si="2"/>
        <v>แสวงหา</v>
      </c>
      <c r="C91" s="1" t="s">
        <v>144</v>
      </c>
      <c r="D91" s="1" t="str">
        <f>VLOOKUP(C91, Provinces!A:B, 2, FALSE)</f>
        <v>Ang Thong</v>
      </c>
      <c r="E91" s="1" t="str">
        <f>VLOOKUP(B91,'AmperTh-Code-AmperEn'!A:C, 1, FALSE)</f>
        <v>แสวงหา</v>
      </c>
      <c r="F91" s="1" t="str">
        <f>VLOOKUP(E91, 'AmperTh-Code-AmperEn'!A:C,2, FALSE)</f>
        <v>15050000</v>
      </c>
      <c r="G91" s="1" t="str">
        <f>VLOOKUP(E91, 'AmperTh-Code-AmperEn'!A:C, 3, FALSE)</f>
        <v>Sawaeng Ha</v>
      </c>
      <c r="H91" s="1" t="str">
        <f t="shared" si="1"/>
        <v>ที่ว่าการอำเภอแสวงหา อ่างทอง</v>
      </c>
      <c r="I91" s="1" t="str">
        <f>VLOOKUP(H91, 'Office Location'!D:G, 3, FALSE)</f>
        <v>14.751386050844571</v>
      </c>
      <c r="J91" s="1" t="str">
        <f>VLOOKUP(H91, 'Office Location'!D:G, 4, FALSE)</f>
        <v>100.32489916213946</v>
      </c>
    </row>
    <row r="92" spans="1:10" ht="15.75" customHeight="1" x14ac:dyDescent="0.2">
      <c r="A92" s="1" t="s">
        <v>1006</v>
      </c>
      <c r="B92" s="1" t="str">
        <f t="shared" si="2"/>
        <v>วิเศษชัยชาญ</v>
      </c>
      <c r="C92" s="1" t="s">
        <v>144</v>
      </c>
      <c r="D92" s="1" t="str">
        <f>VLOOKUP(C92, Provinces!A:B, 2, FALSE)</f>
        <v>Ang Thong</v>
      </c>
      <c r="E92" s="1" t="str">
        <f>VLOOKUP(B92,'AmperTh-Code-AmperEn'!A:C, 1, FALSE)</f>
        <v>วิเศษชัยชาญ</v>
      </c>
      <c r="F92" s="1" t="str">
        <f>VLOOKUP(E92, 'AmperTh-Code-AmperEn'!A:C,2, FALSE)</f>
        <v>15060000</v>
      </c>
      <c r="G92" s="1" t="str">
        <f>VLOOKUP(E92, 'AmperTh-Code-AmperEn'!A:C, 3, FALSE)</f>
        <v>Wiset Chai Chan</v>
      </c>
      <c r="H92" s="1" t="str">
        <f t="shared" si="1"/>
        <v>ที่ว่าการอำเภอวิเศษชัยชาญ อ่างทอง</v>
      </c>
      <c r="I92" s="1" t="str">
        <f>VLOOKUP(H92, 'Office Location'!D:G, 3, FALSE)</f>
        <v>14.594739611377156</v>
      </c>
      <c r="J92" s="1" t="str">
        <f>VLOOKUP(H92, 'Office Location'!D:G, 4, FALSE)</f>
        <v>100.33834296881379</v>
      </c>
    </row>
    <row r="93" spans="1:10" ht="15.75" customHeight="1" x14ac:dyDescent="0.2">
      <c r="A93" s="1" t="s">
        <v>1007</v>
      </c>
      <c r="B93" s="1" t="str">
        <f t="shared" si="2"/>
        <v>สามโก้</v>
      </c>
      <c r="C93" s="1" t="s">
        <v>144</v>
      </c>
      <c r="D93" s="1" t="str">
        <f>VLOOKUP(C93, Provinces!A:B, 2, FALSE)</f>
        <v>Ang Thong</v>
      </c>
      <c r="E93" s="1" t="str">
        <f>VLOOKUP(B93,'AmperTh-Code-AmperEn'!A:C, 1, FALSE)</f>
        <v>สามโก้</v>
      </c>
      <c r="F93" s="1" t="str">
        <f>VLOOKUP(E93, 'AmperTh-Code-AmperEn'!A:C,2, FALSE)</f>
        <v>15070000</v>
      </c>
      <c r="G93" s="1" t="str">
        <f>VLOOKUP(E93, 'AmperTh-Code-AmperEn'!A:C, 3, FALSE)</f>
        <v>Samko</v>
      </c>
      <c r="H93" s="1" t="str">
        <f t="shared" si="1"/>
        <v>ที่ว่าการอำเภอสามโก้ อ่างทอง</v>
      </c>
      <c r="I93" s="1" t="str">
        <f>VLOOKUP(H93, 'Office Location'!D:G, 3, FALSE)</f>
        <v>14.605681647780406</v>
      </c>
      <c r="J93" s="1" t="str">
        <f>VLOOKUP(H93, 'Office Location'!D:G, 4, FALSE)</f>
        <v>100.24488193500784</v>
      </c>
    </row>
    <row r="94" spans="1:10" ht="15.75" customHeight="1" x14ac:dyDescent="0.2">
      <c r="A94" s="1" t="s">
        <v>785</v>
      </c>
      <c r="B94" s="1" t="str">
        <f t="shared" si="2"/>
        <v>เมืองลพบุรี</v>
      </c>
      <c r="C94" s="1" t="s">
        <v>104</v>
      </c>
      <c r="D94" s="1" t="str">
        <f>VLOOKUP(C94, Provinces!A:B, 2, FALSE)</f>
        <v>Lopburi</v>
      </c>
      <c r="E94" s="1" t="str">
        <f>VLOOKUP(B94,'AmperTh-Code-AmperEn'!A:C, 1, FALSE)</f>
        <v>เมืองลพบุรี</v>
      </c>
      <c r="F94" s="1" t="str">
        <f>VLOOKUP(E94, 'AmperTh-Code-AmperEn'!A:C,2, FALSE)</f>
        <v>16010000</v>
      </c>
      <c r="G94" s="1" t="str">
        <f>VLOOKUP(E94, 'AmperTh-Code-AmperEn'!A:C, 3, FALSE)</f>
        <v>Mueang Lop Buri</v>
      </c>
      <c r="H94" s="1" t="str">
        <f t="shared" si="1"/>
        <v>ที่ว่าการอำเภอเมืองลพบุรี ลพบุรี</v>
      </c>
      <c r="I94" s="1" t="str">
        <f>VLOOKUP(H94, 'Office Location'!D:G, 3, FALSE)</f>
        <v>14.798048532112917</v>
      </c>
      <c r="J94" s="1" t="str">
        <f>VLOOKUP(H94, 'Office Location'!D:G, 4, FALSE)</f>
        <v>100.65370251528194</v>
      </c>
    </row>
    <row r="95" spans="1:10" ht="15.75" customHeight="1" x14ac:dyDescent="0.2">
      <c r="A95" s="1" t="s">
        <v>786</v>
      </c>
      <c r="B95" s="1" t="str">
        <f t="shared" si="2"/>
        <v>พัฒนานิคม</v>
      </c>
      <c r="C95" s="1" t="s">
        <v>104</v>
      </c>
      <c r="D95" s="1" t="str">
        <f>VLOOKUP(C95, Provinces!A:B, 2, FALSE)</f>
        <v>Lopburi</v>
      </c>
      <c r="E95" s="1" t="str">
        <f>VLOOKUP(B95,'AmperTh-Code-AmperEn'!A:C, 1, FALSE)</f>
        <v>พัฒนานิคม</v>
      </c>
      <c r="F95" s="1" t="str">
        <f>VLOOKUP(E95, 'AmperTh-Code-AmperEn'!A:C,2, FALSE)</f>
        <v>16020000</v>
      </c>
      <c r="G95" s="1" t="str">
        <f>VLOOKUP(E95, 'AmperTh-Code-AmperEn'!A:C, 3, FALSE)</f>
        <v>Phatthana Nikhom</v>
      </c>
      <c r="H95" s="1" t="str">
        <f t="shared" si="1"/>
        <v>ที่ว่าการอำเภอพัฒนานิคม ลพบุรี</v>
      </c>
      <c r="I95" s="1" t="str">
        <f>VLOOKUP(H95, 'Office Location'!D:G, 3, FALSE)</f>
        <v>14.855887278353102</v>
      </c>
      <c r="J95" s="1" t="str">
        <f>VLOOKUP(H95, 'Office Location'!D:G, 4, FALSE)</f>
        <v>100.99001063975106</v>
      </c>
    </row>
    <row r="96" spans="1:10" ht="15.75" customHeight="1" x14ac:dyDescent="0.2">
      <c r="A96" s="1" t="s">
        <v>787</v>
      </c>
      <c r="B96" s="1" t="str">
        <f t="shared" si="2"/>
        <v>โคกสำโรง</v>
      </c>
      <c r="C96" s="1" t="s">
        <v>104</v>
      </c>
      <c r="D96" s="1" t="str">
        <f>VLOOKUP(C96, Provinces!A:B, 2, FALSE)</f>
        <v>Lopburi</v>
      </c>
      <c r="E96" s="1" t="str">
        <f>VLOOKUP(B96,'AmperTh-Code-AmperEn'!A:C, 1, FALSE)</f>
        <v>โคกสำโรง</v>
      </c>
      <c r="F96" s="1" t="str">
        <f>VLOOKUP(E96, 'AmperTh-Code-AmperEn'!A:C,2, FALSE)</f>
        <v>16030000</v>
      </c>
      <c r="G96" s="1" t="str">
        <f>VLOOKUP(E96, 'AmperTh-Code-AmperEn'!A:C, 3, FALSE)</f>
        <v>Khok Samrong</v>
      </c>
      <c r="H96" s="1" t="str">
        <f t="shared" si="1"/>
        <v>ที่ว่าการอำเภอโคกสำโรง ลพบุรี</v>
      </c>
      <c r="I96" s="1" t="str">
        <f>VLOOKUP(H96, 'Office Location'!D:G, 3, FALSE)</f>
        <v>15.069737349652645</v>
      </c>
      <c r="J96" s="1" t="str">
        <f>VLOOKUP(H96, 'Office Location'!D:G, 4, FALSE)</f>
        <v>100.72378692820001</v>
      </c>
    </row>
    <row r="97" spans="1:10" ht="15.75" customHeight="1" x14ac:dyDescent="0.2">
      <c r="A97" s="1" t="s">
        <v>788</v>
      </c>
      <c r="B97" s="1" t="str">
        <f t="shared" si="2"/>
        <v>ชัยบาดาล</v>
      </c>
      <c r="C97" s="1" t="s">
        <v>104</v>
      </c>
      <c r="D97" s="1" t="str">
        <f>VLOOKUP(C97, Provinces!A:B, 2, FALSE)</f>
        <v>Lopburi</v>
      </c>
      <c r="E97" s="1" t="str">
        <f>VLOOKUP(B97,'AmperTh-Code-AmperEn'!A:C, 1, FALSE)</f>
        <v>ชัยบาดาล</v>
      </c>
      <c r="F97" s="1" t="str">
        <f>VLOOKUP(E97, 'AmperTh-Code-AmperEn'!A:C,2, FALSE)</f>
        <v>16040000</v>
      </c>
      <c r="G97" s="1" t="str">
        <f>VLOOKUP(E97, 'AmperTh-Code-AmperEn'!A:C, 3, FALSE)</f>
        <v>Chai Badan</v>
      </c>
      <c r="H97" s="1" t="str">
        <f t="shared" si="1"/>
        <v>ที่ว่าการอำเภอชัยบาดาล ลพบุรี</v>
      </c>
      <c r="I97" s="1" t="str">
        <f>VLOOKUP(H97, 'Office Location'!D:G, 3, FALSE)</f>
        <v>15.205814444563261</v>
      </c>
      <c r="J97" s="1" t="str">
        <f>VLOOKUP(H97, 'Office Location'!D:G, 4, FALSE)</f>
        <v>101.13706962315189</v>
      </c>
    </row>
    <row r="98" spans="1:10" ht="15.75" customHeight="1" x14ac:dyDescent="0.2">
      <c r="A98" s="1" t="s">
        <v>789</v>
      </c>
      <c r="B98" s="1" t="str">
        <f t="shared" si="2"/>
        <v>ท่าวุ้ง</v>
      </c>
      <c r="C98" s="1" t="s">
        <v>104</v>
      </c>
      <c r="D98" s="1" t="str">
        <f>VLOOKUP(C98, Provinces!A:B, 2, FALSE)</f>
        <v>Lopburi</v>
      </c>
      <c r="E98" s="1" t="str">
        <f>VLOOKUP(B98,'AmperTh-Code-AmperEn'!A:C, 1, FALSE)</f>
        <v>ท่าวุ้ง</v>
      </c>
      <c r="F98" s="1" t="str">
        <f>VLOOKUP(E98, 'AmperTh-Code-AmperEn'!A:C,2, FALSE)</f>
        <v>16050000</v>
      </c>
      <c r="G98" s="1" t="str">
        <f>VLOOKUP(E98, 'AmperTh-Code-AmperEn'!A:C, 3, FALSE)</f>
        <v>Tha Wung</v>
      </c>
      <c r="H98" s="1" t="str">
        <f t="shared" si="1"/>
        <v>ที่ว่าการอำเภอท่าวุ้ง ลพบุรี</v>
      </c>
      <c r="I98" s="1" t="str">
        <f>VLOOKUP(H98, 'Office Location'!D:G, 3, FALSE)</f>
        <v>14.815622207806259</v>
      </c>
      <c r="J98" s="1" t="str">
        <f>VLOOKUP(H98, 'Office Location'!D:G, 4, FALSE)</f>
        <v>100.51145483039666</v>
      </c>
    </row>
    <row r="99" spans="1:10" ht="15.75" customHeight="1" x14ac:dyDescent="0.2">
      <c r="A99" s="1" t="s">
        <v>791</v>
      </c>
      <c r="B99" s="1" t="str">
        <f t="shared" si="2"/>
        <v>บ้านหมี่</v>
      </c>
      <c r="C99" s="1" t="s">
        <v>104</v>
      </c>
      <c r="D99" s="1" t="str">
        <f>VLOOKUP(C99, Provinces!A:B, 2, FALSE)</f>
        <v>Lopburi</v>
      </c>
      <c r="E99" s="1" t="str">
        <f>VLOOKUP(B99,'AmperTh-Code-AmperEn'!A:C, 1, FALSE)</f>
        <v>บ้านหมี่</v>
      </c>
      <c r="F99" s="1" t="str">
        <f>VLOOKUP(E99, 'AmperTh-Code-AmperEn'!A:C,2, FALSE)</f>
        <v>16060000</v>
      </c>
      <c r="G99" s="1" t="str">
        <f>VLOOKUP(E99, 'AmperTh-Code-AmperEn'!A:C, 3, FALSE)</f>
        <v>Ban Mi</v>
      </c>
      <c r="H99" s="1" t="str">
        <f t="shared" si="1"/>
        <v>ที่ว่าการอำเภอบ้านหมี่ ลพบุรี</v>
      </c>
      <c r="I99" s="1" t="str">
        <f>VLOOKUP(H99, 'Office Location'!D:G, 3, FALSE)</f>
        <v>15.044526584476147</v>
      </c>
      <c r="J99" s="1" t="str">
        <f>VLOOKUP(H99, 'Office Location'!D:G, 4, FALSE)</f>
        <v>100.53709668912964</v>
      </c>
    </row>
    <row r="100" spans="1:10" ht="15.75" customHeight="1" x14ac:dyDescent="0.2">
      <c r="A100" s="1" t="s">
        <v>792</v>
      </c>
      <c r="B100" s="1" t="str">
        <f t="shared" si="2"/>
        <v>ท่าหลวง</v>
      </c>
      <c r="C100" s="1" t="s">
        <v>104</v>
      </c>
      <c r="D100" s="1" t="str">
        <f>VLOOKUP(C100, Provinces!A:B, 2, FALSE)</f>
        <v>Lopburi</v>
      </c>
      <c r="E100" s="1" t="str">
        <f>VLOOKUP(B100,'AmperTh-Code-AmperEn'!A:C, 1, FALSE)</f>
        <v>ท่าหลวง</v>
      </c>
      <c r="F100" s="1" t="str">
        <f>VLOOKUP(E100, 'AmperTh-Code-AmperEn'!A:C,2, FALSE)</f>
        <v>16070000</v>
      </c>
      <c r="G100" s="1" t="str">
        <f>VLOOKUP(E100, 'AmperTh-Code-AmperEn'!A:C, 3, FALSE)</f>
        <v>Tha Luang</v>
      </c>
      <c r="H100" s="1" t="str">
        <f t="shared" si="1"/>
        <v>ที่ว่าการอำเภอท่าหลวง ลพบุรี</v>
      </c>
      <c r="I100" s="1" t="str">
        <f>VLOOKUP(H100, 'Office Location'!D:G, 3, FALSE)</f>
        <v>15.067469087001767</v>
      </c>
      <c r="J100" s="1" t="str">
        <f>VLOOKUP(H100, 'Office Location'!D:G, 4, FALSE)</f>
        <v>101.1069470610647</v>
      </c>
    </row>
    <row r="101" spans="1:10" ht="15.75" customHeight="1" x14ac:dyDescent="0.2">
      <c r="A101" s="1" t="s">
        <v>793</v>
      </c>
      <c r="B101" s="1" t="str">
        <f t="shared" si="2"/>
        <v>สระโบสถ์</v>
      </c>
      <c r="C101" s="1" t="s">
        <v>104</v>
      </c>
      <c r="D101" s="1" t="str">
        <f>VLOOKUP(C101, Provinces!A:B, 2, FALSE)</f>
        <v>Lopburi</v>
      </c>
      <c r="E101" s="1" t="str">
        <f>VLOOKUP(B101,'AmperTh-Code-AmperEn'!A:C, 1, FALSE)</f>
        <v>สระโบสถ์</v>
      </c>
      <c r="F101" s="1" t="str">
        <f>VLOOKUP(E101, 'AmperTh-Code-AmperEn'!A:C,2, FALSE)</f>
        <v>16080000</v>
      </c>
      <c r="G101" s="1" t="str">
        <f>VLOOKUP(E101, 'AmperTh-Code-AmperEn'!A:C, 3, FALSE)</f>
        <v>Sa Bot</v>
      </c>
      <c r="H101" s="1" t="str">
        <f t="shared" si="1"/>
        <v>ที่ว่าการอำเภอสระโบสถ์ ลพบุรี</v>
      </c>
      <c r="I101" s="1" t="str">
        <f>VLOOKUP(H101, 'Office Location'!D:G, 3, FALSE)</f>
        <v>15.195176553742336</v>
      </c>
      <c r="J101" s="1" t="str">
        <f>VLOOKUP(H101, 'Office Location'!D:G, 4, FALSE)</f>
        <v>100.8487033354673</v>
      </c>
    </row>
    <row r="102" spans="1:10" ht="15.75" customHeight="1" x14ac:dyDescent="0.2">
      <c r="A102" s="1" t="s">
        <v>794</v>
      </c>
      <c r="B102" s="1" t="str">
        <f t="shared" si="2"/>
        <v>โคกเจริญ</v>
      </c>
      <c r="C102" s="1" t="s">
        <v>104</v>
      </c>
      <c r="D102" s="1" t="str">
        <f>VLOOKUP(C102, Provinces!A:B, 2, FALSE)</f>
        <v>Lopburi</v>
      </c>
      <c r="E102" s="1" t="str">
        <f>VLOOKUP(B102,'AmperTh-Code-AmperEn'!A:C, 1, FALSE)</f>
        <v>โคกเจริญ</v>
      </c>
      <c r="F102" s="1" t="str">
        <f>VLOOKUP(E102, 'AmperTh-Code-AmperEn'!A:C,2, FALSE)</f>
        <v>16090000</v>
      </c>
      <c r="G102" s="1" t="str">
        <f>VLOOKUP(E102, 'AmperTh-Code-AmperEn'!A:C, 3, FALSE)</f>
        <v>Khok Charoen</v>
      </c>
      <c r="H102" s="1" t="str">
        <f t="shared" si="1"/>
        <v>ที่ว่าการอำเภอโคกเจริญ ลพบุรี</v>
      </c>
      <c r="I102" s="1" t="str">
        <f>VLOOKUP(H102, 'Office Location'!D:G, 3, FALSE)</f>
        <v>15.382810061504296</v>
      </c>
      <c r="J102" s="1" t="str">
        <f>VLOOKUP(H102, 'Office Location'!D:G, 4, FALSE)</f>
        <v>100.82247714504035</v>
      </c>
    </row>
    <row r="103" spans="1:10" ht="15.75" customHeight="1" x14ac:dyDescent="0.2">
      <c r="A103" s="1" t="s">
        <v>795</v>
      </c>
      <c r="B103" s="1" t="str">
        <f t="shared" si="2"/>
        <v>ลำสนธิ</v>
      </c>
      <c r="C103" s="1" t="s">
        <v>104</v>
      </c>
      <c r="D103" s="1" t="str">
        <f>VLOOKUP(C103, Provinces!A:B, 2, FALSE)</f>
        <v>Lopburi</v>
      </c>
      <c r="E103" s="1" t="str">
        <f>VLOOKUP(B103,'AmperTh-Code-AmperEn'!A:C, 1, FALSE)</f>
        <v>ลำสนธิ</v>
      </c>
      <c r="F103" s="1" t="str">
        <f>VLOOKUP(E103, 'AmperTh-Code-AmperEn'!A:C,2, FALSE)</f>
        <v>16100000</v>
      </c>
      <c r="G103" s="1" t="str">
        <f>VLOOKUP(E103, 'AmperTh-Code-AmperEn'!A:C, 3, FALSE)</f>
        <v>Lam Sonthi</v>
      </c>
      <c r="H103" s="1" t="str">
        <f t="shared" si="1"/>
        <v>ที่ว่าการอำเภอลำสนธิ ลพบุรี</v>
      </c>
      <c r="I103" s="1" t="str">
        <f>VLOOKUP(H103, 'Office Location'!D:G, 3, FALSE)</f>
        <v>15.301535728733972</v>
      </c>
      <c r="J103" s="1" t="str">
        <f>VLOOKUP(H103, 'Office Location'!D:G, 4, FALSE)</f>
        <v>101.36368839991009</v>
      </c>
    </row>
    <row r="104" spans="1:10" ht="15.75" customHeight="1" x14ac:dyDescent="0.2">
      <c r="A104" s="1" t="s">
        <v>790</v>
      </c>
      <c r="B104" s="1" t="str">
        <f t="shared" si="2"/>
        <v>หนองม่วง</v>
      </c>
      <c r="C104" s="1" t="s">
        <v>104</v>
      </c>
      <c r="D104" s="1" t="str">
        <f>VLOOKUP(C104, Provinces!A:B, 2, FALSE)</f>
        <v>Lopburi</v>
      </c>
      <c r="E104" s="1" t="str">
        <f>VLOOKUP(B104,'AmperTh-Code-AmperEn'!A:C, 1, FALSE)</f>
        <v>หนองม่วง</v>
      </c>
      <c r="F104" s="1" t="str">
        <f>VLOOKUP(E104, 'AmperTh-Code-AmperEn'!A:C,2, FALSE)</f>
        <v>16110000</v>
      </c>
      <c r="G104" s="1" t="str">
        <f>VLOOKUP(E104, 'AmperTh-Code-AmperEn'!A:C, 3, FALSE)</f>
        <v>Nong Muang</v>
      </c>
      <c r="H104" s="1" t="str">
        <f t="shared" si="1"/>
        <v>ที่ว่าการอำเภอหนองม่วง ลพบุรี</v>
      </c>
      <c r="I104" s="1" t="str">
        <f>VLOOKUP(H104, 'Office Location'!D:G, 3, FALSE)</f>
        <v>15.246708971987768</v>
      </c>
      <c r="J104" s="1" t="str">
        <f>VLOOKUP(H104, 'Office Location'!D:G, 4, FALSE)</f>
        <v>100.65206876176828</v>
      </c>
    </row>
    <row r="105" spans="1:10" ht="15.75" customHeight="1" x14ac:dyDescent="0.2">
      <c r="A105" s="1" t="s">
        <v>929</v>
      </c>
      <c r="B105" s="1" t="str">
        <f t="shared" si="2"/>
        <v>เมืองสิงห์บุรี</v>
      </c>
      <c r="C105" s="1" t="s">
        <v>130</v>
      </c>
      <c r="D105" s="1" t="str">
        <f>VLOOKUP(C105, Provinces!A:B, 2, FALSE)</f>
        <v>Sing Buri</v>
      </c>
      <c r="E105" s="1" t="str">
        <f>VLOOKUP(B105,'AmperTh-Code-AmperEn'!A:C, 1, FALSE)</f>
        <v>เมืองสิงห์บุรี</v>
      </c>
      <c r="F105" s="1" t="str">
        <f>VLOOKUP(E105, 'AmperTh-Code-AmperEn'!A:C,2, FALSE)</f>
        <v>17010000</v>
      </c>
      <c r="G105" s="1" t="str">
        <f>VLOOKUP(E105, 'AmperTh-Code-AmperEn'!A:C, 3, FALSE)</f>
        <v>Mueang Sing Buri</v>
      </c>
      <c r="H105" s="1" t="str">
        <f t="shared" si="1"/>
        <v>ที่ว่าการอำเภอเมืองสิงห์บุรี สิงห์บุรี</v>
      </c>
      <c r="I105" s="1" t="str">
        <f>VLOOKUP(H105, 'Office Location'!D:G, 3, FALSE)</f>
        <v>14.88827113980371</v>
      </c>
      <c r="J105" s="1" t="str">
        <f>VLOOKUP(H105, 'Office Location'!D:G, 4, FALSE)</f>
        <v>100.40469354698128</v>
      </c>
    </row>
    <row r="106" spans="1:10" ht="15.75" customHeight="1" x14ac:dyDescent="0.2">
      <c r="A106" s="1" t="s">
        <v>930</v>
      </c>
      <c r="B106" s="1" t="str">
        <f t="shared" si="2"/>
        <v>บางระจัน</v>
      </c>
      <c r="C106" s="1" t="s">
        <v>130</v>
      </c>
      <c r="D106" s="1" t="str">
        <f>VLOOKUP(C106, Provinces!A:B, 2, FALSE)</f>
        <v>Sing Buri</v>
      </c>
      <c r="E106" s="1" t="str">
        <f>VLOOKUP(B106,'AmperTh-Code-AmperEn'!A:C, 1, FALSE)</f>
        <v>บางระจัน</v>
      </c>
      <c r="F106" s="1" t="str">
        <f>VLOOKUP(E106, 'AmperTh-Code-AmperEn'!A:C,2, FALSE)</f>
        <v>17020000</v>
      </c>
      <c r="G106" s="1" t="str">
        <f>VLOOKUP(E106, 'AmperTh-Code-AmperEn'!A:C, 3, FALSE)</f>
        <v>Bang Rachan</v>
      </c>
      <c r="H106" s="1" t="str">
        <f t="shared" si="1"/>
        <v>ที่ว่าการอำเภอบางระจัน สิงห์บุรี</v>
      </c>
      <c r="I106" s="1" t="str">
        <f>VLOOKUP(H106, 'Office Location'!D:G, 3, FALSE)</f>
        <v>14.800225223054916</v>
      </c>
      <c r="J106" s="1" t="str">
        <f>VLOOKUP(H106, 'Office Location'!D:G, 4, FALSE)</f>
        <v>100.31063970118267</v>
      </c>
    </row>
    <row r="107" spans="1:10" ht="15.75" customHeight="1" x14ac:dyDescent="0.2">
      <c r="A107" s="1" t="s">
        <v>927</v>
      </c>
      <c r="B107" s="1" t="str">
        <f t="shared" si="2"/>
        <v>ค่ายบางระจัน</v>
      </c>
      <c r="C107" s="1" t="s">
        <v>130</v>
      </c>
      <c r="D107" s="1" t="str">
        <f>VLOOKUP(C107, Provinces!A:B, 2, FALSE)</f>
        <v>Sing Buri</v>
      </c>
      <c r="E107" s="1" t="str">
        <f>VLOOKUP(B107,'AmperTh-Code-AmperEn'!A:C, 1, FALSE)</f>
        <v>ค่ายบางระจัน</v>
      </c>
      <c r="F107" s="1" t="str">
        <f>VLOOKUP(E107, 'AmperTh-Code-AmperEn'!A:C,2, FALSE)</f>
        <v>17030000</v>
      </c>
      <c r="G107" s="1" t="str">
        <f>VLOOKUP(E107, 'AmperTh-Code-AmperEn'!A:C, 3, FALSE)</f>
        <v>Khai Bang Rachan</v>
      </c>
      <c r="H107" s="1" t="str">
        <f t="shared" si="1"/>
        <v>ที่ว่าการอำเภอค่ายบางระจัน สิงห์บุรี</v>
      </c>
      <c r="I107" s="1" t="str">
        <f>VLOOKUP(H107, 'Office Location'!D:G, 3, FALSE)</f>
        <v>14.904105715051552</v>
      </c>
      <c r="J107" s="1" t="str">
        <f>VLOOKUP(H107, 'Office Location'!D:G, 4, FALSE)</f>
        <v>100.33803927888978</v>
      </c>
    </row>
    <row r="108" spans="1:10" ht="15.75" customHeight="1" x14ac:dyDescent="0.2">
      <c r="A108" s="1" t="s">
        <v>928</v>
      </c>
      <c r="B108" s="1" t="str">
        <f t="shared" si="2"/>
        <v>พรหมบุรี</v>
      </c>
      <c r="C108" s="1" t="s">
        <v>130</v>
      </c>
      <c r="D108" s="1" t="str">
        <f>VLOOKUP(C108, Provinces!A:B, 2, FALSE)</f>
        <v>Sing Buri</v>
      </c>
      <c r="E108" s="1" t="str">
        <f>VLOOKUP(B108,'AmperTh-Code-AmperEn'!A:C, 1, FALSE)</f>
        <v>พรหมบุรี</v>
      </c>
      <c r="F108" s="1" t="str">
        <f>VLOOKUP(E108, 'AmperTh-Code-AmperEn'!A:C,2, FALSE)</f>
        <v>17040000</v>
      </c>
      <c r="G108" s="1" t="str">
        <f>VLOOKUP(E108, 'AmperTh-Code-AmperEn'!A:C, 3, FALSE)</f>
        <v>Phrom Buri</v>
      </c>
      <c r="H108" s="1" t="str">
        <f t="shared" si="1"/>
        <v>ที่ว่าการอำเภอพรหมบุรี สิงห์บุรี</v>
      </c>
      <c r="I108" s="1" t="str">
        <f>VLOOKUP(H108, 'Office Location'!D:G, 3, FALSE)</f>
        <v>14.791347512935335</v>
      </c>
      <c r="J108" s="1" t="str">
        <f>VLOOKUP(H108, 'Office Location'!D:G, 4, FALSE)</f>
        <v>100.45347276439435</v>
      </c>
    </row>
    <row r="109" spans="1:10" ht="15.75" customHeight="1" x14ac:dyDescent="0.2">
      <c r="A109" s="1" t="s">
        <v>931</v>
      </c>
      <c r="B109" s="1" t="str">
        <f t="shared" si="2"/>
        <v>ท่าช้าง</v>
      </c>
      <c r="C109" s="1" t="s">
        <v>130</v>
      </c>
      <c r="D109" s="1" t="str">
        <f>VLOOKUP(C109, Provinces!A:B, 2, FALSE)</f>
        <v>Sing Buri</v>
      </c>
      <c r="E109" s="1" t="str">
        <f>VLOOKUP(B109,'AmperTh-Code-AmperEn'!A:C, 1, FALSE)</f>
        <v>ท่าช้าง</v>
      </c>
      <c r="F109" s="1" t="str">
        <f>VLOOKUP(E109, 'AmperTh-Code-AmperEn'!A:C,2, FALSE)</f>
        <v>17050000</v>
      </c>
      <c r="G109" s="1" t="str">
        <f>VLOOKUP(E109, 'AmperTh-Code-AmperEn'!A:C, 3, FALSE)</f>
        <v>Tha Chang</v>
      </c>
      <c r="H109" s="1" t="str">
        <f t="shared" si="1"/>
        <v>ที่ว่าการอำเภอท่าช้าง สิงห์บุรี</v>
      </c>
      <c r="I109" s="1" t="str">
        <f>VLOOKUP(H109, 'Office Location'!D:G, 3, FALSE)</f>
        <v>14.761756518673872</v>
      </c>
      <c r="J109" s="1" t="str">
        <f>VLOOKUP(H109, 'Office Location'!D:G, 4, FALSE)</f>
        <v>100.38997930690608</v>
      </c>
    </row>
    <row r="110" spans="1:10" ht="15.75" customHeight="1" x14ac:dyDescent="0.2">
      <c r="A110" s="1" t="s">
        <v>932</v>
      </c>
      <c r="B110" s="1" t="str">
        <f t="shared" si="2"/>
        <v>อินทร์บุรี</v>
      </c>
      <c r="C110" s="1" t="s">
        <v>130</v>
      </c>
      <c r="D110" s="1" t="str">
        <f>VLOOKUP(C110, Provinces!A:B, 2, FALSE)</f>
        <v>Sing Buri</v>
      </c>
      <c r="E110" s="1" t="str">
        <f>VLOOKUP(B110,'AmperTh-Code-AmperEn'!A:C, 1, FALSE)</f>
        <v>อินทร์บุรี</v>
      </c>
      <c r="F110" s="1" t="str">
        <f>VLOOKUP(E110, 'AmperTh-Code-AmperEn'!A:C,2, FALSE)</f>
        <v>17060000</v>
      </c>
      <c r="G110" s="1" t="str">
        <f>VLOOKUP(E110, 'AmperTh-Code-AmperEn'!A:C, 3, FALSE)</f>
        <v>In Buri</v>
      </c>
      <c r="H110" s="1" t="str">
        <f t="shared" si="1"/>
        <v>ที่ว่าการอำเภออินทร์บุรี สิงห์บุรี</v>
      </c>
      <c r="I110" s="1" t="str">
        <f>VLOOKUP(H110, 'Office Location'!D:G, 3, FALSE)</f>
        <v>15.008649910265229</v>
      </c>
      <c r="J110" s="1" t="str">
        <f>VLOOKUP(H110, 'Office Location'!D:G, 4, FALSE)</f>
        <v>100.3264754318246</v>
      </c>
    </row>
    <row r="111" spans="1:10" ht="15.75" customHeight="1" x14ac:dyDescent="0.2">
      <c r="A111" s="1" t="s">
        <v>320</v>
      </c>
      <c r="B111" s="1" t="str">
        <f t="shared" si="2"/>
        <v>เมืองชัยนาท</v>
      </c>
      <c r="C111" s="1" t="s">
        <v>20</v>
      </c>
      <c r="D111" s="1" t="str">
        <f>VLOOKUP(C111, Provinces!A:B, 2, FALSE)</f>
        <v>Chai Nat</v>
      </c>
      <c r="E111" s="1" t="str">
        <f>VLOOKUP(B111,'AmperTh-Code-AmperEn'!A:C, 1, FALSE)</f>
        <v>เมืองชัยนาท</v>
      </c>
      <c r="F111" s="1" t="str">
        <f>VLOOKUP(E111, 'AmperTh-Code-AmperEn'!A:C,2, FALSE)</f>
        <v>18010000</v>
      </c>
      <c r="G111" s="1" t="str">
        <f>VLOOKUP(E111, 'AmperTh-Code-AmperEn'!A:C, 3, FALSE)</f>
        <v>Mueang Chai Nat</v>
      </c>
      <c r="H111" s="1" t="str">
        <f t="shared" si="1"/>
        <v>ที่ว่าการอำเภอเมืองชัยนาท ชัยนาท</v>
      </c>
      <c r="I111" s="1" t="str">
        <f>VLOOKUP(H111, 'Office Location'!D:G, 3, FALSE)</f>
        <v>15.185476927142602</v>
      </c>
      <c r="J111" s="1" t="str">
        <f>VLOOKUP(H111, 'Office Location'!D:G, 4, FALSE)</f>
        <v>100.12382635033302</v>
      </c>
    </row>
    <row r="112" spans="1:10" ht="15.75" customHeight="1" x14ac:dyDescent="0.2">
      <c r="A112" s="1" t="s">
        <v>321</v>
      </c>
      <c r="B112" s="1" t="str">
        <f t="shared" si="2"/>
        <v>มโนรมย์</v>
      </c>
      <c r="C112" s="1" t="s">
        <v>20</v>
      </c>
      <c r="D112" s="1" t="str">
        <f>VLOOKUP(C112, Provinces!A:B, 2, FALSE)</f>
        <v>Chai Nat</v>
      </c>
      <c r="E112" s="1" t="str">
        <f>VLOOKUP(B112,'AmperTh-Code-AmperEn'!A:C, 1, FALSE)</f>
        <v>มโนรมย์</v>
      </c>
      <c r="F112" s="1" t="str">
        <f>VLOOKUP(E112, 'AmperTh-Code-AmperEn'!A:C,2, FALSE)</f>
        <v>18020000</v>
      </c>
      <c r="G112" s="1" t="str">
        <f>VLOOKUP(E112, 'AmperTh-Code-AmperEn'!A:C, 3, FALSE)</f>
        <v>Manorom</v>
      </c>
      <c r="H112" s="1" t="str">
        <f t="shared" si="1"/>
        <v>ที่ว่าการอำเภอมโนรมย์ ชัยนาท</v>
      </c>
      <c r="I112" s="1" t="str">
        <f>VLOOKUP(H112, 'Office Location'!D:G, 3, FALSE)</f>
        <v>15.3094800665875</v>
      </c>
      <c r="J112" s="1" t="str">
        <f>VLOOKUP(H112, 'Office Location'!D:G, 4, FALSE)</f>
        <v>100.08378510604118</v>
      </c>
    </row>
    <row r="113" spans="1:10" ht="15.75" customHeight="1" x14ac:dyDescent="0.2">
      <c r="A113" s="1" t="s">
        <v>322</v>
      </c>
      <c r="B113" s="1" t="str">
        <f t="shared" si="2"/>
        <v>วัดสิงห์</v>
      </c>
      <c r="C113" s="1" t="s">
        <v>20</v>
      </c>
      <c r="D113" s="1" t="str">
        <f>VLOOKUP(C113, Provinces!A:B, 2, FALSE)</f>
        <v>Chai Nat</v>
      </c>
      <c r="E113" s="1" t="str">
        <f>VLOOKUP(B113,'AmperTh-Code-AmperEn'!A:C, 1, FALSE)</f>
        <v>วัดสิงห์</v>
      </c>
      <c r="F113" s="1" t="str">
        <f>VLOOKUP(E113, 'AmperTh-Code-AmperEn'!A:C,2, FALSE)</f>
        <v>18030000</v>
      </c>
      <c r="G113" s="1" t="str">
        <f>VLOOKUP(E113, 'AmperTh-Code-AmperEn'!A:C, 3, FALSE)</f>
        <v>Wat Sing</v>
      </c>
      <c r="H113" s="1" t="str">
        <f t="shared" si="1"/>
        <v>ที่ว่าการอำเภอวัดสิงห์ ชัยนาท</v>
      </c>
      <c r="I113" s="1" t="str">
        <f>VLOOKUP(H113, 'Office Location'!D:G, 3, FALSE)</f>
        <v>15.255265096570072</v>
      </c>
      <c r="J113" s="1" t="str">
        <f>VLOOKUP(H113, 'Office Location'!D:G, 4, FALSE)</f>
        <v>100.03802771669226</v>
      </c>
    </row>
    <row r="114" spans="1:10" ht="15.75" customHeight="1" x14ac:dyDescent="0.2">
      <c r="A114" s="1" t="s">
        <v>323</v>
      </c>
      <c r="B114" s="1" t="str">
        <f t="shared" si="2"/>
        <v>สรรพยา</v>
      </c>
      <c r="C114" s="1" t="s">
        <v>20</v>
      </c>
      <c r="D114" s="1" t="str">
        <f>VLOOKUP(C114, Provinces!A:B, 2, FALSE)</f>
        <v>Chai Nat</v>
      </c>
      <c r="E114" s="1" t="str">
        <f>VLOOKUP(B114,'AmperTh-Code-AmperEn'!A:C, 1, FALSE)</f>
        <v>สรรพยา</v>
      </c>
      <c r="F114" s="1" t="str">
        <f>VLOOKUP(E114, 'AmperTh-Code-AmperEn'!A:C,2, FALSE)</f>
        <v>18040000</v>
      </c>
      <c r="G114" s="1" t="str">
        <f>VLOOKUP(E114, 'AmperTh-Code-AmperEn'!A:C, 3, FALSE)</f>
        <v>Sapphaya</v>
      </c>
      <c r="H114" s="1" t="str">
        <f t="shared" si="1"/>
        <v>ที่ว่าการอำเภอสรรพยา ชัยนาท</v>
      </c>
      <c r="I114" s="1" t="str">
        <f>VLOOKUP(H114, 'Office Location'!D:G, 3, FALSE)</f>
        <v>15.137619461100124</v>
      </c>
      <c r="J114" s="1" t="str">
        <f>VLOOKUP(H114, 'Office Location'!D:G, 4, FALSE)</f>
        <v>100.24287642162429</v>
      </c>
    </row>
    <row r="115" spans="1:10" ht="15.75" customHeight="1" x14ac:dyDescent="0.2">
      <c r="A115" s="1" t="s">
        <v>316</v>
      </c>
      <c r="B115" s="1" t="str">
        <f t="shared" si="2"/>
        <v>สรรคบุรี</v>
      </c>
      <c r="C115" s="1" t="s">
        <v>20</v>
      </c>
      <c r="D115" s="1" t="str">
        <f>VLOOKUP(C115, Provinces!A:B, 2, FALSE)</f>
        <v>Chai Nat</v>
      </c>
      <c r="E115" s="1" t="str">
        <f>VLOOKUP(B115,'AmperTh-Code-AmperEn'!A:C, 1, FALSE)</f>
        <v>สรรคบุรี</v>
      </c>
      <c r="F115" s="1" t="str">
        <f>VLOOKUP(E115, 'AmperTh-Code-AmperEn'!A:C,2, FALSE)</f>
        <v>18050000</v>
      </c>
      <c r="G115" s="1" t="str">
        <f>VLOOKUP(E115, 'AmperTh-Code-AmperEn'!A:C, 3, FALSE)</f>
        <v>Sankhaburi</v>
      </c>
      <c r="H115" s="1" t="str">
        <f t="shared" si="1"/>
        <v>ที่ว่าการอำเภอสรรคบุรี ชัยนาท</v>
      </c>
      <c r="I115" s="1" t="str">
        <f>VLOOKUP(H115, 'Office Location'!D:G, 3, FALSE)</f>
        <v>15.047257229075646</v>
      </c>
      <c r="J115" s="1" t="str">
        <f>VLOOKUP(H115, 'Office Location'!D:G, 4, FALSE)</f>
        <v>100.16174672812167</v>
      </c>
    </row>
    <row r="116" spans="1:10" ht="15.75" customHeight="1" x14ac:dyDescent="0.2">
      <c r="A116" s="1" t="s">
        <v>317</v>
      </c>
      <c r="B116" s="1" t="str">
        <f t="shared" si="2"/>
        <v>หันคา</v>
      </c>
      <c r="C116" s="1" t="s">
        <v>20</v>
      </c>
      <c r="D116" s="1" t="str">
        <f>VLOOKUP(C116, Provinces!A:B, 2, FALSE)</f>
        <v>Chai Nat</v>
      </c>
      <c r="E116" s="1" t="str">
        <f>VLOOKUP(B116,'AmperTh-Code-AmperEn'!A:C, 1, FALSE)</f>
        <v>หันคา</v>
      </c>
      <c r="F116" s="1" t="str">
        <f>VLOOKUP(E116, 'AmperTh-Code-AmperEn'!A:C,2, FALSE)</f>
        <v>18060000</v>
      </c>
      <c r="G116" s="1" t="str">
        <f>VLOOKUP(E116, 'AmperTh-Code-AmperEn'!A:C, 3, FALSE)</f>
        <v>Hankha</v>
      </c>
      <c r="H116" s="1" t="str">
        <f t="shared" si="1"/>
        <v>ที่ว่าการอำเภอหันคา ชัยนาท</v>
      </c>
      <c r="I116" s="1" t="str">
        <f>VLOOKUP(H116, 'Office Location'!D:G, 3, FALSE)</f>
        <v>14.98112873581745</v>
      </c>
      <c r="J116" s="1" t="str">
        <f>VLOOKUP(H116, 'Office Location'!D:G, 4, FALSE)</f>
        <v>100.01477595274008</v>
      </c>
    </row>
    <row r="117" spans="1:10" ht="15.75" customHeight="1" x14ac:dyDescent="0.2">
      <c r="A117" s="1" t="s">
        <v>318</v>
      </c>
      <c r="B117" s="1" t="str">
        <f t="shared" si="2"/>
        <v>หนองมะโมง</v>
      </c>
      <c r="C117" s="1" t="s">
        <v>20</v>
      </c>
      <c r="D117" s="1" t="str">
        <f>VLOOKUP(C117, Provinces!A:B, 2, FALSE)</f>
        <v>Chai Nat</v>
      </c>
      <c r="E117" s="1" t="str">
        <f>VLOOKUP(B117,'AmperTh-Code-AmperEn'!A:C, 1, FALSE)</f>
        <v>หนองมะโมง</v>
      </c>
      <c r="F117" s="1" t="str">
        <f>VLOOKUP(E117, 'AmperTh-Code-AmperEn'!A:C,2, FALSE)</f>
        <v>18070000</v>
      </c>
      <c r="G117" s="1" t="str">
        <f>VLOOKUP(E117, 'AmperTh-Code-AmperEn'!A:C, 3, FALSE)</f>
        <v>Nong Mamong</v>
      </c>
      <c r="H117" s="1" t="str">
        <f t="shared" si="1"/>
        <v>ที่ว่าการอำเภอหนองมะโมง ชัยนาท</v>
      </c>
      <c r="I117" s="1" t="str">
        <f>VLOOKUP(H117, 'Office Location'!D:G, 3, FALSE)</f>
        <v>15.276835726290395</v>
      </c>
      <c r="J117" s="1" t="str">
        <f>VLOOKUP(H117, 'Office Location'!D:G, 4, FALSE)</f>
        <v>99.86664692758198</v>
      </c>
    </row>
    <row r="118" spans="1:10" ht="15.75" customHeight="1" x14ac:dyDescent="0.2">
      <c r="A118" s="1" t="s">
        <v>319</v>
      </c>
      <c r="B118" s="1" t="str">
        <f t="shared" si="2"/>
        <v>เนินขาม</v>
      </c>
      <c r="C118" s="1" t="s">
        <v>20</v>
      </c>
      <c r="D118" s="1" t="str">
        <f>VLOOKUP(C118, Provinces!A:B, 2, FALSE)</f>
        <v>Chai Nat</v>
      </c>
      <c r="E118" s="1" t="str">
        <f>VLOOKUP(B118,'AmperTh-Code-AmperEn'!A:C, 1, FALSE)</f>
        <v>เนินขาม</v>
      </c>
      <c r="F118" s="1" t="str">
        <f>VLOOKUP(E118, 'AmperTh-Code-AmperEn'!A:C,2, FALSE)</f>
        <v>18080000</v>
      </c>
      <c r="G118" s="1" t="str">
        <f>VLOOKUP(E118, 'AmperTh-Code-AmperEn'!A:C, 3, FALSE)</f>
        <v>Noen Kham</v>
      </c>
      <c r="H118" s="1" t="str">
        <f t="shared" si="1"/>
        <v>ที่ว่าการอำเภอเนินขาม ชัยนาท</v>
      </c>
      <c r="I118" s="1" t="str">
        <f>VLOOKUP(H118, 'Office Location'!D:G, 3, FALSE)</f>
        <v>14.962278914964896</v>
      </c>
      <c r="J118" s="1" t="str">
        <f>VLOOKUP(H118, 'Office Location'!D:G, 4, FALSE)</f>
        <v>99.9117169296217</v>
      </c>
    </row>
    <row r="119" spans="1:10" ht="15.75" customHeight="1" x14ac:dyDescent="0.2">
      <c r="A119" s="1" t="s">
        <v>915</v>
      </c>
      <c r="B119" s="1" t="str">
        <f t="shared" si="2"/>
        <v>เมืองสระบุรี</v>
      </c>
      <c r="C119" s="1" t="s">
        <v>128</v>
      </c>
      <c r="D119" s="1" t="str">
        <f>VLOOKUP(C119, Provinces!A:B, 2, FALSE)</f>
        <v>Saraburi</v>
      </c>
      <c r="E119" s="1" t="str">
        <f>VLOOKUP(B119,'AmperTh-Code-AmperEn'!A:C, 1, FALSE)</f>
        <v>เมืองสระบุรี</v>
      </c>
      <c r="F119" s="1" t="str">
        <f>VLOOKUP(E119, 'AmperTh-Code-AmperEn'!A:C,2, FALSE)</f>
        <v>19010000</v>
      </c>
      <c r="G119" s="1" t="str">
        <f>VLOOKUP(E119, 'AmperTh-Code-AmperEn'!A:C, 3, FALSE)</f>
        <v>Mueang Saraburi</v>
      </c>
      <c r="H119" s="1" t="str">
        <f t="shared" si="1"/>
        <v>ที่ว่าการอำเภอเมืองสระบุรี สระบุรี</v>
      </c>
      <c r="I119" s="1" t="str">
        <f>VLOOKUP(H119, 'Office Location'!D:G, 3, FALSE)</f>
        <v>14.528137561398715</v>
      </c>
      <c r="J119" s="1" t="str">
        <f>VLOOKUP(H119, 'Office Location'!D:G, 4, FALSE)</f>
        <v>100.90981257929879</v>
      </c>
    </row>
    <row r="120" spans="1:10" ht="15.75" customHeight="1" x14ac:dyDescent="0.2">
      <c r="A120" s="1" t="s">
        <v>916</v>
      </c>
      <c r="B120" s="1" t="str">
        <f t="shared" si="2"/>
        <v>แก่งคอย</v>
      </c>
      <c r="C120" s="1" t="s">
        <v>128</v>
      </c>
      <c r="D120" s="1" t="str">
        <f>VLOOKUP(C120, Provinces!A:B, 2, FALSE)</f>
        <v>Saraburi</v>
      </c>
      <c r="E120" s="1" t="str">
        <f>VLOOKUP(B120,'AmperTh-Code-AmperEn'!A:C, 1, FALSE)</f>
        <v>แก่งคอย</v>
      </c>
      <c r="F120" s="1" t="str">
        <f>VLOOKUP(E120, 'AmperTh-Code-AmperEn'!A:C,2, FALSE)</f>
        <v>19020000</v>
      </c>
      <c r="G120" s="1" t="str">
        <f>VLOOKUP(E120, 'AmperTh-Code-AmperEn'!A:C, 3, FALSE)</f>
        <v>Kaeng Khoi</v>
      </c>
      <c r="H120" s="1" t="str">
        <f t="shared" si="1"/>
        <v>ที่ว่าการอำเภอแก่งคอย สระบุรี</v>
      </c>
      <c r="I120" s="1" t="str">
        <f>VLOOKUP(H120, 'Office Location'!D:G, 3, FALSE)</f>
        <v>14.586504885677511</v>
      </c>
      <c r="J120" s="1" t="str">
        <f>VLOOKUP(H120, 'Office Location'!D:G, 4, FALSE)</f>
        <v>100.99773111511973</v>
      </c>
    </row>
    <row r="121" spans="1:10" ht="15.75" customHeight="1" x14ac:dyDescent="0.2">
      <c r="A121" s="1" t="s">
        <v>917</v>
      </c>
      <c r="B121" s="1" t="str">
        <f t="shared" si="2"/>
        <v>หนองแค</v>
      </c>
      <c r="C121" s="1" t="s">
        <v>128</v>
      </c>
      <c r="D121" s="1" t="str">
        <f>VLOOKUP(C121, Provinces!A:B, 2, FALSE)</f>
        <v>Saraburi</v>
      </c>
      <c r="E121" s="1" t="str">
        <f>VLOOKUP(B121,'AmperTh-Code-AmperEn'!A:C, 1, FALSE)</f>
        <v>หนองแค</v>
      </c>
      <c r="F121" s="1" t="str">
        <f>VLOOKUP(E121, 'AmperTh-Code-AmperEn'!A:C,2, FALSE)</f>
        <v>19030000</v>
      </c>
      <c r="G121" s="1" t="str">
        <f>VLOOKUP(E121, 'AmperTh-Code-AmperEn'!A:C, 3, FALSE)</f>
        <v>Nong Khae</v>
      </c>
      <c r="H121" s="1" t="str">
        <f t="shared" si="1"/>
        <v>ที่ว่าการอำเภอหนองแค สระบุรี</v>
      </c>
      <c r="I121" s="1" t="str">
        <f>VLOOKUP(H121, 'Office Location'!D:G, 3, FALSE)</f>
        <v>14.339070121650325</v>
      </c>
      <c r="J121" s="1" t="str">
        <f>VLOOKUP(H121, 'Office Location'!D:G, 4, FALSE)</f>
        <v>100.86153959165162</v>
      </c>
    </row>
    <row r="122" spans="1:10" ht="15.75" customHeight="1" x14ac:dyDescent="0.2">
      <c r="A122" s="1" t="s">
        <v>918</v>
      </c>
      <c r="B122" s="1" t="str">
        <f t="shared" si="2"/>
        <v>วิหารแดง</v>
      </c>
      <c r="C122" s="1" t="s">
        <v>128</v>
      </c>
      <c r="D122" s="1" t="str">
        <f>VLOOKUP(C122, Provinces!A:B, 2, FALSE)</f>
        <v>Saraburi</v>
      </c>
      <c r="E122" s="1" t="str">
        <f>VLOOKUP(B122,'AmperTh-Code-AmperEn'!A:C, 1, FALSE)</f>
        <v>วิหารแดง</v>
      </c>
      <c r="F122" s="1" t="str">
        <f>VLOOKUP(E122, 'AmperTh-Code-AmperEn'!A:C,2, FALSE)</f>
        <v>19040000</v>
      </c>
      <c r="G122" s="1" t="str">
        <f>VLOOKUP(E122, 'AmperTh-Code-AmperEn'!A:C, 3, FALSE)</f>
        <v>Wihan Daeng</v>
      </c>
      <c r="H122" s="1" t="str">
        <f t="shared" si="1"/>
        <v>ที่ว่าการอำเภอวิหารแดง สระบุรี</v>
      </c>
      <c r="I122" s="1" t="str">
        <f>VLOOKUP(H122, 'Office Location'!D:G, 3, FALSE)</f>
        <v>14.346502411276338</v>
      </c>
      <c r="J122" s="1" t="str">
        <f>VLOOKUP(H122, 'Office Location'!D:G, 4, FALSE)</f>
        <v>100.98928506480812</v>
      </c>
    </row>
    <row r="123" spans="1:10" ht="15.75" customHeight="1" x14ac:dyDescent="0.2">
      <c r="A123" s="1" t="s">
        <v>919</v>
      </c>
      <c r="B123" s="1" t="str">
        <f t="shared" si="2"/>
        <v>หนองแซง</v>
      </c>
      <c r="C123" s="1" t="s">
        <v>128</v>
      </c>
      <c r="D123" s="1" t="str">
        <f>VLOOKUP(C123, Provinces!A:B, 2, FALSE)</f>
        <v>Saraburi</v>
      </c>
      <c r="E123" s="1" t="str">
        <f>VLOOKUP(B123,'AmperTh-Code-AmperEn'!A:C, 1, FALSE)</f>
        <v>หนองแซง</v>
      </c>
      <c r="F123" s="1" t="str">
        <f>VLOOKUP(E123, 'AmperTh-Code-AmperEn'!A:C,2, FALSE)</f>
        <v>19050000</v>
      </c>
      <c r="G123" s="1" t="str">
        <f>VLOOKUP(E123, 'AmperTh-Code-AmperEn'!A:C, 3, FALSE)</f>
        <v>Nong Saeng</v>
      </c>
      <c r="H123" s="1" t="str">
        <f t="shared" si="1"/>
        <v>ที่ว่าการอำเภอหนองแซง สระบุรี</v>
      </c>
      <c r="I123" s="1" t="str">
        <f>VLOOKUP(H123, 'Office Location'!D:G, 3, FALSE)</f>
        <v>14.491967814349863</v>
      </c>
      <c r="J123" s="1" t="str">
        <f>VLOOKUP(H123, 'Office Location'!D:G, 4, FALSE)</f>
        <v>100.78444031576288</v>
      </c>
    </row>
    <row r="124" spans="1:10" ht="15.75" customHeight="1" x14ac:dyDescent="0.2">
      <c r="A124" s="1" t="s">
        <v>920</v>
      </c>
      <c r="B124" s="1" t="str">
        <f t="shared" si="2"/>
        <v>บ้านหมอ</v>
      </c>
      <c r="C124" s="1" t="s">
        <v>128</v>
      </c>
      <c r="D124" s="1" t="str">
        <f>VLOOKUP(C124, Provinces!A:B, 2, FALSE)</f>
        <v>Saraburi</v>
      </c>
      <c r="E124" s="1" t="str">
        <f>VLOOKUP(B124,'AmperTh-Code-AmperEn'!A:C, 1, FALSE)</f>
        <v>บ้านหมอ</v>
      </c>
      <c r="F124" s="1" t="str">
        <f>VLOOKUP(E124, 'AmperTh-Code-AmperEn'!A:C,2, FALSE)</f>
        <v>19060000</v>
      </c>
      <c r="G124" s="1" t="str">
        <f>VLOOKUP(E124, 'AmperTh-Code-AmperEn'!A:C, 3, FALSE)</f>
        <v>Ban Mo</v>
      </c>
      <c r="H124" s="1" t="str">
        <f t="shared" si="1"/>
        <v>ที่ว่าการอำเภอบ้านหมอ สระบุรี</v>
      </c>
      <c r="I124" s="1" t="str">
        <f>VLOOKUP(H124, 'Office Location'!D:G, 3, FALSE)</f>
        <v>14.615554927961162</v>
      </c>
      <c r="J124" s="1" t="str">
        <f>VLOOKUP(H124, 'Office Location'!D:G, 4, FALSE)</f>
        <v>100.72723978486557</v>
      </c>
    </row>
    <row r="125" spans="1:10" ht="15.75" customHeight="1" x14ac:dyDescent="0.2">
      <c r="A125" s="1" t="s">
        <v>921</v>
      </c>
      <c r="B125" s="1" t="str">
        <f t="shared" si="2"/>
        <v>ดอนพุด</v>
      </c>
      <c r="C125" s="1" t="s">
        <v>128</v>
      </c>
      <c r="D125" s="1" t="str">
        <f>VLOOKUP(C125, Provinces!A:B, 2, FALSE)</f>
        <v>Saraburi</v>
      </c>
      <c r="E125" s="1" t="str">
        <f>VLOOKUP(B125,'AmperTh-Code-AmperEn'!A:C, 1, FALSE)</f>
        <v>ดอนพุด</v>
      </c>
      <c r="F125" s="1" t="str">
        <f>VLOOKUP(E125, 'AmperTh-Code-AmperEn'!A:C,2, FALSE)</f>
        <v>19070000</v>
      </c>
      <c r="G125" s="1" t="str">
        <f>VLOOKUP(E125, 'AmperTh-Code-AmperEn'!A:C, 3, FALSE)</f>
        <v>Don Phut</v>
      </c>
      <c r="H125" s="1" t="str">
        <f t="shared" si="1"/>
        <v>ที่ว่าการอำเภอดอนพุด สระบุรี</v>
      </c>
      <c r="I125" s="1" t="str">
        <f>VLOOKUP(H125, 'Office Location'!D:G, 3, FALSE)</f>
        <v>14.592237459133079</v>
      </c>
      <c r="J125" s="1" t="str">
        <f>VLOOKUP(H125, 'Office Location'!D:G, 4, FALSE)</f>
        <v>100.62833411653385</v>
      </c>
    </row>
    <row r="126" spans="1:10" ht="15.75" customHeight="1" x14ac:dyDescent="0.2">
      <c r="A126" s="1" t="s">
        <v>922</v>
      </c>
      <c r="B126" s="1" t="str">
        <f t="shared" si="2"/>
        <v>หนองโดน</v>
      </c>
      <c r="C126" s="1" t="s">
        <v>128</v>
      </c>
      <c r="D126" s="1" t="str">
        <f>VLOOKUP(C126, Provinces!A:B, 2, FALSE)</f>
        <v>Saraburi</v>
      </c>
      <c r="E126" s="1" t="str">
        <f>VLOOKUP(B126,'AmperTh-Code-AmperEn'!A:C, 1, FALSE)</f>
        <v>หนองโดน</v>
      </c>
      <c r="F126" s="1" t="str">
        <f>VLOOKUP(E126, 'AmperTh-Code-AmperEn'!A:C,2, FALSE)</f>
        <v>19080000</v>
      </c>
      <c r="G126" s="1" t="str">
        <f>VLOOKUP(E126, 'AmperTh-Code-AmperEn'!A:C, 3, FALSE)</f>
        <v>Nong Don</v>
      </c>
      <c r="H126" s="1" t="str">
        <f t="shared" si="1"/>
        <v>ที่ว่าการอำเภอหนองโดน สระบุรี</v>
      </c>
      <c r="I126" s="1" t="str">
        <f>VLOOKUP(H126, 'Office Location'!D:G, 3, FALSE)</f>
        <v>14.681133409153812</v>
      </c>
      <c r="J126" s="1" t="str">
        <f>VLOOKUP(H126, 'Office Location'!D:G, 4, FALSE)</f>
        <v>100.70816473623778</v>
      </c>
    </row>
    <row r="127" spans="1:10" ht="15.75" customHeight="1" x14ac:dyDescent="0.2">
      <c r="A127" s="1" t="s">
        <v>923</v>
      </c>
      <c r="B127" s="1" t="str">
        <f t="shared" si="2"/>
        <v>พระพุทธบาท</v>
      </c>
      <c r="C127" s="1" t="s">
        <v>128</v>
      </c>
      <c r="D127" s="1" t="str">
        <f>VLOOKUP(C127, Provinces!A:B, 2, FALSE)</f>
        <v>Saraburi</v>
      </c>
      <c r="E127" s="1" t="str">
        <f>VLOOKUP(B127,'AmperTh-Code-AmperEn'!A:C, 1, FALSE)</f>
        <v>พระพุทธบาท</v>
      </c>
      <c r="F127" s="1" t="str">
        <f>VLOOKUP(E127, 'AmperTh-Code-AmperEn'!A:C,2, FALSE)</f>
        <v>19090000</v>
      </c>
      <c r="G127" s="1" t="str">
        <f>VLOOKUP(E127, 'AmperTh-Code-AmperEn'!A:C, 3, FALSE)</f>
        <v>Phra Phutthabat</v>
      </c>
      <c r="H127" s="1" t="str">
        <f t="shared" si="1"/>
        <v>ที่ว่าการอำเภอพระพุทธบาท สระบุรี</v>
      </c>
      <c r="I127" s="1" t="str">
        <f>VLOOKUP(H127, 'Office Location'!D:G, 3, FALSE)</f>
        <v>14.725458057295011</v>
      </c>
      <c r="J127" s="1" t="str">
        <f>VLOOKUP(H127, 'Office Location'!D:G, 4, FALSE)</f>
        <v>100.79523520013633</v>
      </c>
    </row>
    <row r="128" spans="1:10" ht="15.75" customHeight="1" x14ac:dyDescent="0.2">
      <c r="A128" s="1" t="s">
        <v>924</v>
      </c>
      <c r="B128" s="1" t="str">
        <f t="shared" si="2"/>
        <v>เสาไห้</v>
      </c>
      <c r="C128" s="1" t="s">
        <v>128</v>
      </c>
      <c r="D128" s="1" t="str">
        <f>VLOOKUP(C128, Provinces!A:B, 2, FALSE)</f>
        <v>Saraburi</v>
      </c>
      <c r="E128" s="1" t="str">
        <f>VLOOKUP(B128,'AmperTh-Code-AmperEn'!A:C, 1, FALSE)</f>
        <v>เสาไห้</v>
      </c>
      <c r="F128" s="1" t="str">
        <f>VLOOKUP(E128, 'AmperTh-Code-AmperEn'!A:C,2, FALSE)</f>
        <v>19100000</v>
      </c>
      <c r="G128" s="1" t="str">
        <f>VLOOKUP(E128, 'AmperTh-Code-AmperEn'!A:C, 3, FALSE)</f>
        <v>Sao Hai</v>
      </c>
      <c r="H128" s="1" t="str">
        <f t="shared" si="1"/>
        <v>ที่ว่าการอำเภอเสาไห้ สระบุรี</v>
      </c>
      <c r="I128" s="1" t="str">
        <f>VLOOKUP(H128, 'Office Location'!D:G, 3, FALSE)</f>
        <v>14.550851186926572</v>
      </c>
      <c r="J128" s="1" t="str">
        <f>VLOOKUP(H128, 'Office Location'!D:G, 4, FALSE)</f>
        <v>100.84428737853422</v>
      </c>
    </row>
    <row r="129" spans="1:10" ht="15.75" customHeight="1" x14ac:dyDescent="0.2">
      <c r="A129" s="1" t="s">
        <v>925</v>
      </c>
      <c r="B129" s="1" t="str">
        <f t="shared" si="2"/>
        <v>มวกเหล็ก</v>
      </c>
      <c r="C129" s="1" t="s">
        <v>128</v>
      </c>
      <c r="D129" s="1" t="str">
        <f>VLOOKUP(C129, Provinces!A:B, 2, FALSE)</f>
        <v>Saraburi</v>
      </c>
      <c r="E129" s="1" t="str">
        <f>VLOOKUP(B129,'AmperTh-Code-AmperEn'!A:C, 1, FALSE)</f>
        <v>มวกเหล็ก</v>
      </c>
      <c r="F129" s="1" t="str">
        <f>VLOOKUP(E129, 'AmperTh-Code-AmperEn'!A:C,2, FALSE)</f>
        <v>19110000</v>
      </c>
      <c r="G129" s="1" t="str">
        <f>VLOOKUP(E129, 'AmperTh-Code-AmperEn'!A:C, 3, FALSE)</f>
        <v>Muak Lek</v>
      </c>
      <c r="H129" s="1" t="str">
        <f t="shared" si="1"/>
        <v>ที่ว่าการอำเภอมวกเหล็ก สระบุรี</v>
      </c>
      <c r="I129" s="1" t="str">
        <f>VLOOKUP(H129, 'Office Location'!D:G, 3, FALSE)</f>
        <v>14.655507638913704</v>
      </c>
      <c r="J129" s="1" t="str">
        <f>VLOOKUP(H129, 'Office Location'!D:G, 4, FALSE)</f>
        <v>101.19837053434922</v>
      </c>
    </row>
    <row r="130" spans="1:10" ht="15.75" customHeight="1" x14ac:dyDescent="0.2">
      <c r="A130" s="1" t="s">
        <v>926</v>
      </c>
      <c r="B130" s="1" t="str">
        <f t="shared" si="2"/>
        <v>วังม่วง</v>
      </c>
      <c r="C130" s="1" t="s">
        <v>128</v>
      </c>
      <c r="D130" s="1" t="str">
        <f>VLOOKUP(C130, Provinces!A:B, 2, FALSE)</f>
        <v>Saraburi</v>
      </c>
      <c r="E130" s="1" t="str">
        <f>VLOOKUP(B130,'AmperTh-Code-AmperEn'!A:C, 1, FALSE)</f>
        <v>วังม่วง</v>
      </c>
      <c r="F130" s="1" t="str">
        <f>VLOOKUP(E130, 'AmperTh-Code-AmperEn'!A:C,2, FALSE)</f>
        <v>19120000</v>
      </c>
      <c r="G130" s="1" t="str">
        <f>VLOOKUP(E130, 'AmperTh-Code-AmperEn'!A:C, 3, FALSE)</f>
        <v>Wang Muang</v>
      </c>
      <c r="H130" s="1" t="str">
        <f t="shared" si="1"/>
        <v>ที่ว่าการอำเภอวังม่วง สระบุรี</v>
      </c>
      <c r="I130" s="1" t="str">
        <f>VLOOKUP(H130, 'Office Location'!D:G, 3, FALSE)</f>
        <v>14.845703148075556</v>
      </c>
      <c r="J130" s="1" t="str">
        <f>VLOOKUP(H130, 'Office Location'!D:G, 4, FALSE)</f>
        <v>101.13442974594142</v>
      </c>
    </row>
    <row r="131" spans="1:10" ht="15.75" customHeight="1" x14ac:dyDescent="0.2">
      <c r="A131" s="1" t="s">
        <v>305</v>
      </c>
      <c r="B131" s="1" t="str">
        <f t="shared" si="2"/>
        <v>เมืองชลบุรี</v>
      </c>
      <c r="C131" s="1" t="s">
        <v>18</v>
      </c>
      <c r="D131" s="1" t="str">
        <f>VLOOKUP(C131, Provinces!A:B, 2, FALSE)</f>
        <v>Chonburi</v>
      </c>
      <c r="E131" s="1" t="str">
        <f>VLOOKUP(B131,'AmperTh-Code-AmperEn'!A:C, 1, FALSE)</f>
        <v>เมืองชลบุรี</v>
      </c>
      <c r="F131" s="1" t="str">
        <f>VLOOKUP(E131, 'AmperTh-Code-AmperEn'!A:C,2, FALSE)</f>
        <v>20010000</v>
      </c>
      <c r="G131" s="1" t="str">
        <f>VLOOKUP(E131, 'AmperTh-Code-AmperEn'!A:C, 3, FALSE)</f>
        <v>Mueang Chon Buri</v>
      </c>
      <c r="H131" s="1" t="str">
        <f t="shared" si="1"/>
        <v>ที่ว่าการอำเภอเมืองชลบุรี ชลบุรี</v>
      </c>
      <c r="I131" s="1" t="str">
        <f>VLOOKUP(H131, 'Office Location'!D:G, 3, FALSE)</f>
        <v>13.361868622789313</v>
      </c>
      <c r="J131" s="1" t="str">
        <f>VLOOKUP(H131, 'Office Location'!D:G, 4, FALSE)</f>
        <v>100.97985053612275</v>
      </c>
    </row>
    <row r="132" spans="1:10" ht="15.75" customHeight="1" x14ac:dyDescent="0.2">
      <c r="A132" s="1" t="s">
        <v>306</v>
      </c>
      <c r="B132" s="1" t="str">
        <f t="shared" si="2"/>
        <v>บ้านบึง</v>
      </c>
      <c r="C132" s="1" t="s">
        <v>18</v>
      </c>
      <c r="D132" s="1" t="str">
        <f>VLOOKUP(C132, Provinces!A:B, 2, FALSE)</f>
        <v>Chonburi</v>
      </c>
      <c r="E132" s="1" t="str">
        <f>VLOOKUP(B132,'AmperTh-Code-AmperEn'!A:C, 1, FALSE)</f>
        <v>บ้านบึง</v>
      </c>
      <c r="F132" s="1" t="str">
        <f>VLOOKUP(E132, 'AmperTh-Code-AmperEn'!A:C,2, FALSE)</f>
        <v>20020000</v>
      </c>
      <c r="G132" s="1" t="str">
        <f>VLOOKUP(E132, 'AmperTh-Code-AmperEn'!A:C, 3, FALSE)</f>
        <v>Ban Bueng</v>
      </c>
      <c r="H132" s="1" t="str">
        <f t="shared" si="1"/>
        <v>ที่ว่าการอำเภอบ้านบึง ชลบุรี</v>
      </c>
      <c r="I132" s="1" t="str">
        <f>VLOOKUP(H132, 'Office Location'!D:G, 3, FALSE)</f>
        <v>13.31143893659305</v>
      </c>
      <c r="J132" s="1" t="str">
        <f>VLOOKUP(H132, 'Office Location'!D:G, 4, FALSE)</f>
        <v>101.11220636748156</v>
      </c>
    </row>
    <row r="133" spans="1:10" ht="15.75" customHeight="1" x14ac:dyDescent="0.2">
      <c r="A133" s="1" t="s">
        <v>307</v>
      </c>
      <c r="B133" s="1" t="str">
        <f t="shared" si="2"/>
        <v>หนองใหญ่</v>
      </c>
      <c r="C133" s="1" t="s">
        <v>18</v>
      </c>
      <c r="D133" s="1" t="str">
        <f>VLOOKUP(C133, Provinces!A:B, 2, FALSE)</f>
        <v>Chonburi</v>
      </c>
      <c r="E133" s="1" t="str">
        <f>VLOOKUP(B133,'AmperTh-Code-AmperEn'!A:C, 1, FALSE)</f>
        <v>หนองใหญ่</v>
      </c>
      <c r="F133" s="1" t="str">
        <f>VLOOKUP(E133, 'AmperTh-Code-AmperEn'!A:C,2, FALSE)</f>
        <v>20030000</v>
      </c>
      <c r="G133" s="1" t="str">
        <f>VLOOKUP(E133, 'AmperTh-Code-AmperEn'!A:C, 3, FALSE)</f>
        <v>Nong Yai</v>
      </c>
      <c r="H133" s="1" t="str">
        <f t="shared" si="1"/>
        <v>ที่ว่าการอำเภอหนองใหญ่ ชลบุรี</v>
      </c>
      <c r="I133" s="1" t="str">
        <f>VLOOKUP(H133, 'Office Location'!D:G, 3, FALSE)</f>
        <v>13.156292129128829</v>
      </c>
      <c r="J133" s="1" t="str">
        <f>VLOOKUP(H133, 'Office Location'!D:G, 4, FALSE)</f>
        <v>101.36600424229827</v>
      </c>
    </row>
    <row r="134" spans="1:10" ht="15.75" customHeight="1" x14ac:dyDescent="0.2">
      <c r="A134" s="1" t="s">
        <v>308</v>
      </c>
      <c r="B134" s="1" t="str">
        <f t="shared" si="2"/>
        <v>บางละมุง</v>
      </c>
      <c r="C134" s="1" t="s">
        <v>18</v>
      </c>
      <c r="D134" s="1" t="str">
        <f>VLOOKUP(C134, Provinces!A:B, 2, FALSE)</f>
        <v>Chonburi</v>
      </c>
      <c r="E134" s="1" t="str">
        <f>VLOOKUP(B134,'AmperTh-Code-AmperEn'!A:C, 1, FALSE)</f>
        <v>บางละมุง</v>
      </c>
      <c r="F134" s="1" t="str">
        <f>VLOOKUP(E134, 'AmperTh-Code-AmperEn'!A:C,2, FALSE)</f>
        <v>20040000</v>
      </c>
      <c r="G134" s="1" t="str">
        <f>VLOOKUP(E134, 'AmperTh-Code-AmperEn'!A:C, 3, FALSE)</f>
        <v>Bang Lamung</v>
      </c>
      <c r="H134" s="1" t="str">
        <f t="shared" si="1"/>
        <v>ที่ว่าการอำเภอบางละมุง ชลบุรี</v>
      </c>
      <c r="I134" s="1" t="str">
        <f>VLOOKUP(H134, 'Office Location'!D:G, 3, FALSE)</f>
        <v>12.976830087112038</v>
      </c>
      <c r="J134" s="1" t="str">
        <f>VLOOKUP(H134, 'Office Location'!D:G, 4, FALSE)</f>
        <v>100.91382634314554</v>
      </c>
    </row>
    <row r="135" spans="1:10" ht="15.75" customHeight="1" x14ac:dyDescent="0.2">
      <c r="A135" s="1" t="s">
        <v>309</v>
      </c>
      <c r="B135" s="1" t="str">
        <f t="shared" si="2"/>
        <v>พานทอง</v>
      </c>
      <c r="C135" s="1" t="s">
        <v>18</v>
      </c>
      <c r="D135" s="1" t="str">
        <f>VLOOKUP(C135, Provinces!A:B, 2, FALSE)</f>
        <v>Chonburi</v>
      </c>
      <c r="E135" s="1" t="str">
        <f>VLOOKUP(B135,'AmperTh-Code-AmperEn'!A:C, 1, FALSE)</f>
        <v>พานทอง</v>
      </c>
      <c r="F135" s="1" t="str">
        <f>VLOOKUP(E135, 'AmperTh-Code-AmperEn'!A:C,2, FALSE)</f>
        <v>20050000</v>
      </c>
      <c r="G135" s="1" t="str">
        <f>VLOOKUP(E135, 'AmperTh-Code-AmperEn'!A:C, 3, FALSE)</f>
        <v>Phan Thong</v>
      </c>
      <c r="H135" s="1" t="str">
        <f t="shared" si="1"/>
        <v>ที่ว่าการอำเภอพานทอง ชลบุรี</v>
      </c>
      <c r="I135" s="1" t="str">
        <f>VLOOKUP(H135, 'Office Location'!D:G, 3, FALSE)</f>
        <v>13.470700820237557</v>
      </c>
      <c r="J135" s="1" t="str">
        <f>VLOOKUP(H135, 'Office Location'!D:G, 4, FALSE)</f>
        <v>101.09681915894343</v>
      </c>
    </row>
    <row r="136" spans="1:10" ht="15.75" customHeight="1" x14ac:dyDescent="0.2">
      <c r="A136" s="1" t="s">
        <v>310</v>
      </c>
      <c r="B136" s="1" t="str">
        <f t="shared" si="2"/>
        <v>พนัสนิคม</v>
      </c>
      <c r="C136" s="1" t="s">
        <v>18</v>
      </c>
      <c r="D136" s="1" t="str">
        <f>VLOOKUP(C136, Provinces!A:B, 2, FALSE)</f>
        <v>Chonburi</v>
      </c>
      <c r="E136" s="1" t="str">
        <f>VLOOKUP(B136,'AmperTh-Code-AmperEn'!A:C, 1, FALSE)</f>
        <v>พนัสนิคม</v>
      </c>
      <c r="F136" s="1" t="str">
        <f>VLOOKUP(E136, 'AmperTh-Code-AmperEn'!A:C,2, FALSE)</f>
        <v>20060000</v>
      </c>
      <c r="G136" s="1" t="str">
        <f>VLOOKUP(E136, 'AmperTh-Code-AmperEn'!A:C, 3, FALSE)</f>
        <v>Phanat Nikhom</v>
      </c>
      <c r="H136" s="1" t="str">
        <f t="shared" si="1"/>
        <v>ที่ว่าการอำเภอพนัสนิคม ชลบุรี</v>
      </c>
      <c r="I136" s="1" t="str">
        <f>VLOOKUP(H136, 'Office Location'!D:G, 3, FALSE)</f>
        <v>13.45218579852603</v>
      </c>
      <c r="J136" s="1" t="str">
        <f>VLOOKUP(H136, 'Office Location'!D:G, 4, FALSE)</f>
        <v>101.17735879334313</v>
      </c>
    </row>
    <row r="137" spans="1:10" ht="15.75" customHeight="1" x14ac:dyDescent="0.2">
      <c r="A137" s="1" t="s">
        <v>311</v>
      </c>
      <c r="B137" s="1" t="str">
        <f t="shared" si="2"/>
        <v>ศรีราชา</v>
      </c>
      <c r="C137" s="1" t="s">
        <v>18</v>
      </c>
      <c r="D137" s="1" t="str">
        <f>VLOOKUP(C137, Provinces!A:B, 2, FALSE)</f>
        <v>Chonburi</v>
      </c>
      <c r="E137" s="1" t="str">
        <f>VLOOKUP(B137,'AmperTh-Code-AmperEn'!A:C, 1, FALSE)</f>
        <v>ศรีราชา</v>
      </c>
      <c r="F137" s="1" t="str">
        <f>VLOOKUP(E137, 'AmperTh-Code-AmperEn'!A:C,2, FALSE)</f>
        <v>20070000</v>
      </c>
      <c r="G137" s="1" t="str">
        <f>VLOOKUP(E137, 'AmperTh-Code-AmperEn'!A:C, 3, FALSE)</f>
        <v>Si Racha</v>
      </c>
      <c r="H137" s="1" t="str">
        <f t="shared" si="1"/>
        <v>ที่ว่าการอำเภอศรีราชา ชลบุรี</v>
      </c>
      <c r="I137" s="1" t="str">
        <f>VLOOKUP(H137, 'Office Location'!D:G, 3, FALSE)</f>
        <v>13.174465471582042</v>
      </c>
      <c r="J137" s="1" t="str">
        <f>VLOOKUP(H137, 'Office Location'!D:G, 4, FALSE)</f>
        <v>100.93087411341172</v>
      </c>
    </row>
    <row r="138" spans="1:10" ht="15.75" customHeight="1" x14ac:dyDescent="0.2">
      <c r="A138" s="1" t="s">
        <v>312</v>
      </c>
      <c r="B138" s="1" t="str">
        <f t="shared" si="2"/>
        <v>เกาะสีชัง</v>
      </c>
      <c r="C138" s="1" t="s">
        <v>18</v>
      </c>
      <c r="D138" s="1" t="str">
        <f>VLOOKUP(C138, Provinces!A:B, 2, FALSE)</f>
        <v>Chonburi</v>
      </c>
      <c r="E138" s="1" t="str">
        <f>VLOOKUP(B138,'AmperTh-Code-AmperEn'!A:C, 1, FALSE)</f>
        <v>เกาะสีชัง</v>
      </c>
      <c r="F138" s="1" t="str">
        <f>VLOOKUP(E138, 'AmperTh-Code-AmperEn'!A:C,2, FALSE)</f>
        <v>20080000</v>
      </c>
      <c r="G138" s="1" t="str">
        <f>VLOOKUP(E138, 'AmperTh-Code-AmperEn'!A:C, 3, FALSE)</f>
        <v>Ko Sichang</v>
      </c>
      <c r="H138" s="1" t="str">
        <f t="shared" si="1"/>
        <v>ที่ว่าการอำเภอเกาะสีชัง ชลบุรี</v>
      </c>
      <c r="I138" s="1" t="str">
        <f>VLOOKUP(H138, 'Office Location'!D:G, 3, FALSE)</f>
        <v>13.163655129103061</v>
      </c>
      <c r="J138" s="1" t="str">
        <f>VLOOKUP(H138, 'Office Location'!D:G, 4, FALSE)</f>
        <v>100.80801383369268</v>
      </c>
    </row>
    <row r="139" spans="1:10" ht="15.75" customHeight="1" x14ac:dyDescent="0.2">
      <c r="A139" s="1" t="s">
        <v>313</v>
      </c>
      <c r="B139" s="1" t="str">
        <f t="shared" si="2"/>
        <v>สัตหีบ</v>
      </c>
      <c r="C139" s="1" t="s">
        <v>18</v>
      </c>
      <c r="D139" s="1" t="str">
        <f>VLOOKUP(C139, Provinces!A:B, 2, FALSE)</f>
        <v>Chonburi</v>
      </c>
      <c r="E139" s="1" t="str">
        <f>VLOOKUP(B139,'AmperTh-Code-AmperEn'!A:C, 1, FALSE)</f>
        <v>สัตหีบ</v>
      </c>
      <c r="F139" s="1" t="str">
        <f>VLOOKUP(E139, 'AmperTh-Code-AmperEn'!A:C,2, FALSE)</f>
        <v>20090000</v>
      </c>
      <c r="G139" s="1" t="str">
        <f>VLOOKUP(E139, 'AmperTh-Code-AmperEn'!A:C, 3, FALSE)</f>
        <v>Sattahip</v>
      </c>
      <c r="H139" s="1" t="str">
        <f t="shared" si="1"/>
        <v>ที่ว่าการอำเภอสัตหีบ ชลบุรี</v>
      </c>
      <c r="I139" s="1" t="str">
        <f>VLOOKUP(H139, 'Office Location'!D:G, 3, FALSE)</f>
        <v>12.662951960377892</v>
      </c>
      <c r="J139" s="1" t="str">
        <f>VLOOKUP(H139, 'Office Location'!D:G, 4, FALSE)</f>
        <v>100.9056031031669</v>
      </c>
    </row>
    <row r="140" spans="1:10" ht="15.75" customHeight="1" x14ac:dyDescent="0.2">
      <c r="A140" s="1" t="s">
        <v>314</v>
      </c>
      <c r="B140" s="1" t="str">
        <f t="shared" si="2"/>
        <v>บ่อทอง</v>
      </c>
      <c r="C140" s="1" t="s">
        <v>18</v>
      </c>
      <c r="D140" s="1" t="str">
        <f>VLOOKUP(C140, Provinces!A:B, 2, FALSE)</f>
        <v>Chonburi</v>
      </c>
      <c r="E140" s="1" t="str">
        <f>VLOOKUP(B140,'AmperTh-Code-AmperEn'!A:C, 1, FALSE)</f>
        <v>บ่อทอง</v>
      </c>
      <c r="F140" s="1" t="str">
        <f>VLOOKUP(E140, 'AmperTh-Code-AmperEn'!A:C,2, FALSE)</f>
        <v>20100000</v>
      </c>
      <c r="G140" s="1" t="str">
        <f>VLOOKUP(E140, 'AmperTh-Code-AmperEn'!A:C, 3, FALSE)</f>
        <v>Bo Thong</v>
      </c>
      <c r="H140" s="1" t="str">
        <f t="shared" si="1"/>
        <v>ที่ว่าการอำเภอบ่อทอง ชลบุรี</v>
      </c>
      <c r="I140" s="1" t="str">
        <f>VLOOKUP(H140, 'Office Location'!D:G, 3, FALSE)</f>
        <v>13.279393753120061</v>
      </c>
      <c r="J140" s="1" t="str">
        <f>VLOOKUP(H140, 'Office Location'!D:G, 4, FALSE)</f>
        <v>101.43949353555276</v>
      </c>
    </row>
    <row r="141" spans="1:10" ht="15.75" customHeight="1" x14ac:dyDescent="0.2">
      <c r="A141" s="1" t="s">
        <v>315</v>
      </c>
      <c r="B141" s="1" t="str">
        <f t="shared" si="2"/>
        <v>เกาะจันทร์</v>
      </c>
      <c r="C141" s="1" t="s">
        <v>18</v>
      </c>
      <c r="D141" s="1" t="str">
        <f>VLOOKUP(C141, Provinces!A:B, 2, FALSE)</f>
        <v>Chonburi</v>
      </c>
      <c r="E141" s="1" t="str">
        <f>VLOOKUP(B141,'AmperTh-Code-AmperEn'!A:C, 1, FALSE)</f>
        <v>เกาะจันทร์</v>
      </c>
      <c r="F141" s="1" t="str">
        <f>VLOOKUP(E141, 'AmperTh-Code-AmperEn'!A:C,2, FALSE)</f>
        <v>20110000</v>
      </c>
      <c r="G141" s="1" t="str">
        <f>VLOOKUP(E141, 'AmperTh-Code-AmperEn'!A:C, 3, FALSE)</f>
        <v>Ko Chan</v>
      </c>
      <c r="H141" s="1" t="str">
        <f t="shared" si="1"/>
        <v>ที่ว่าการอำเภอเกาะจันทร์ ชลบุรี</v>
      </c>
      <c r="I141" s="1" t="str">
        <f>VLOOKUP(H141, 'Office Location'!D:G, 3, FALSE)</f>
        <v>13.417378017992023</v>
      </c>
      <c r="J141" s="1" t="str">
        <f>VLOOKUP(H141, 'Office Location'!D:G, 4, FALSE)</f>
        <v>101.33445367788929</v>
      </c>
    </row>
    <row r="142" spans="1:10" ht="15.75" customHeight="1" x14ac:dyDescent="0.2">
      <c r="A142" s="1" t="s">
        <v>767</v>
      </c>
      <c r="B142" s="1" t="str">
        <f t="shared" si="2"/>
        <v>เมืองระยอง</v>
      </c>
      <c r="C142" s="1" t="s">
        <v>100</v>
      </c>
      <c r="D142" s="1" t="str">
        <f>VLOOKUP(C142, Provinces!A:B, 2, FALSE)</f>
        <v>Rayong</v>
      </c>
      <c r="E142" s="1" t="str">
        <f>VLOOKUP(B142,'AmperTh-Code-AmperEn'!A:C, 1, FALSE)</f>
        <v>เมืองระยอง</v>
      </c>
      <c r="F142" s="1" t="str">
        <f>VLOOKUP(E142, 'AmperTh-Code-AmperEn'!A:C,2, FALSE)</f>
        <v>21010000</v>
      </c>
      <c r="G142" s="1" t="str">
        <f>VLOOKUP(E142, 'AmperTh-Code-AmperEn'!A:C, 3, FALSE)</f>
        <v>Mueang Rayong</v>
      </c>
      <c r="H142" s="1" t="str">
        <f t="shared" si="1"/>
        <v>ที่ว่าการอำเภอเมืองระยอง ระยอง</v>
      </c>
      <c r="I142" s="1" t="str">
        <f>VLOOKUP(H142, 'Office Location'!D:G, 3, FALSE)</f>
        <v>12.668361832867296</v>
      </c>
      <c r="J142" s="1" t="str">
        <f>VLOOKUP(H142, 'Office Location'!D:G, 4, FALSE)</f>
        <v>101.27434659867863</v>
      </c>
    </row>
    <row r="143" spans="1:10" ht="15.75" customHeight="1" x14ac:dyDescent="0.2">
      <c r="A143" s="1" t="s">
        <v>768</v>
      </c>
      <c r="B143" s="1" t="str">
        <f t="shared" si="2"/>
        <v>บ้านฉาง</v>
      </c>
      <c r="C143" s="1" t="s">
        <v>100</v>
      </c>
      <c r="D143" s="1" t="str">
        <f>VLOOKUP(C143, Provinces!A:B, 2, FALSE)</f>
        <v>Rayong</v>
      </c>
      <c r="E143" s="1" t="str">
        <f>VLOOKUP(B143,'AmperTh-Code-AmperEn'!A:C, 1, FALSE)</f>
        <v>บ้านฉาง</v>
      </c>
      <c r="F143" s="1" t="str">
        <f>VLOOKUP(E143, 'AmperTh-Code-AmperEn'!A:C,2, FALSE)</f>
        <v>21020000</v>
      </c>
      <c r="G143" s="1" t="str">
        <f>VLOOKUP(E143, 'AmperTh-Code-AmperEn'!A:C, 3, FALSE)</f>
        <v>Ban Chang</v>
      </c>
      <c r="H143" s="1" t="str">
        <f t="shared" si="1"/>
        <v>ที่ว่าการอำเภอบ้านฉาง ระยอง</v>
      </c>
      <c r="I143" s="1" t="str">
        <f>VLOOKUP(H143, 'Office Location'!D:G, 3, FALSE)</f>
        <v>12.728445397758483</v>
      </c>
      <c r="J143" s="1" t="str">
        <f>VLOOKUP(H143, 'Office Location'!D:G, 4, FALSE)</f>
        <v>101.06631315572749</v>
      </c>
    </row>
    <row r="144" spans="1:10" ht="15.75" customHeight="1" x14ac:dyDescent="0.2">
      <c r="A144" s="1" t="s">
        <v>769</v>
      </c>
      <c r="B144" s="1" t="str">
        <f t="shared" si="2"/>
        <v>แกลง</v>
      </c>
      <c r="C144" s="1" t="s">
        <v>100</v>
      </c>
      <c r="D144" s="1" t="str">
        <f>VLOOKUP(C144, Provinces!A:B, 2, FALSE)</f>
        <v>Rayong</v>
      </c>
      <c r="E144" s="1" t="str">
        <f>VLOOKUP(B144,'AmperTh-Code-AmperEn'!A:C, 1, FALSE)</f>
        <v>แกลง</v>
      </c>
      <c r="F144" s="1" t="str">
        <f>VLOOKUP(E144, 'AmperTh-Code-AmperEn'!A:C,2, FALSE)</f>
        <v>21030000</v>
      </c>
      <c r="G144" s="1" t="str">
        <f>VLOOKUP(E144, 'AmperTh-Code-AmperEn'!A:C, 3, FALSE)</f>
        <v>Klaeng</v>
      </c>
      <c r="H144" s="1" t="str">
        <f t="shared" si="1"/>
        <v>ที่ว่าการอำเภอแกลง ระยอง</v>
      </c>
      <c r="I144" s="1" t="str">
        <f>VLOOKUP(H144, 'Office Location'!D:G, 3, FALSE)</f>
        <v>12.790919820225183</v>
      </c>
      <c r="J144" s="1" t="str">
        <f>VLOOKUP(H144, 'Office Location'!D:G, 4, FALSE)</f>
        <v>101.63416274677145</v>
      </c>
    </row>
    <row r="145" spans="1:10" ht="15.75" customHeight="1" x14ac:dyDescent="0.2">
      <c r="A145" s="1" t="s">
        <v>770</v>
      </c>
      <c r="B145" s="1" t="str">
        <f t="shared" si="2"/>
        <v>วังจันทร์</v>
      </c>
      <c r="C145" s="1" t="s">
        <v>100</v>
      </c>
      <c r="D145" s="1" t="str">
        <f>VLOOKUP(C145, Provinces!A:B, 2, FALSE)</f>
        <v>Rayong</v>
      </c>
      <c r="E145" s="1" t="str">
        <f>VLOOKUP(B145,'AmperTh-Code-AmperEn'!A:C, 1, FALSE)</f>
        <v>วังจันทร์</v>
      </c>
      <c r="F145" s="1" t="str">
        <f>VLOOKUP(E145, 'AmperTh-Code-AmperEn'!A:C,2, FALSE)</f>
        <v>21040000</v>
      </c>
      <c r="G145" s="1" t="str">
        <f>VLOOKUP(E145, 'AmperTh-Code-AmperEn'!A:C, 3, FALSE)</f>
        <v>Wang Chan</v>
      </c>
      <c r="H145" s="1" t="str">
        <f t="shared" si="1"/>
        <v>ที่ว่าการอำเภอวังจันทร์ ระยอง</v>
      </c>
      <c r="I145" s="1" t="str">
        <f>VLOOKUP(H145, 'Office Location'!D:G, 3, FALSE)</f>
        <v>12.934898647401093</v>
      </c>
      <c r="J145" s="1" t="str">
        <f>VLOOKUP(H145, 'Office Location'!D:G, 4, FALSE)</f>
        <v>101.52014370128403</v>
      </c>
    </row>
    <row r="146" spans="1:10" ht="15.75" customHeight="1" x14ac:dyDescent="0.2">
      <c r="A146" s="1" t="s">
        <v>771</v>
      </c>
      <c r="B146" s="1" t="str">
        <f t="shared" si="2"/>
        <v>บ้านค่าย</v>
      </c>
      <c r="C146" s="1" t="s">
        <v>100</v>
      </c>
      <c r="D146" s="1" t="str">
        <f>VLOOKUP(C146, Provinces!A:B, 2, FALSE)</f>
        <v>Rayong</v>
      </c>
      <c r="E146" s="1" t="str">
        <f>VLOOKUP(B146,'AmperTh-Code-AmperEn'!A:C, 1, FALSE)</f>
        <v>บ้านค่าย</v>
      </c>
      <c r="F146" s="1" t="str">
        <f>VLOOKUP(E146, 'AmperTh-Code-AmperEn'!A:C,2, FALSE)</f>
        <v>21050000</v>
      </c>
      <c r="G146" s="1" t="str">
        <f>VLOOKUP(E146, 'AmperTh-Code-AmperEn'!A:C, 3, FALSE)</f>
        <v>Ban Khai</v>
      </c>
      <c r="H146" s="1" t="str">
        <f t="shared" si="1"/>
        <v>ที่ว่าการอำเภอบ้านค่าย ระยอง</v>
      </c>
      <c r="I146" s="1" t="str">
        <f>VLOOKUP(H146, 'Office Location'!D:G, 3, FALSE)</f>
        <v>12.783559149246301</v>
      </c>
      <c r="J146" s="1" t="str">
        <f>VLOOKUP(H146, 'Office Location'!D:G, 4, FALSE)</f>
        <v>101.29672366705061</v>
      </c>
    </row>
    <row r="147" spans="1:10" ht="15.75" customHeight="1" x14ac:dyDescent="0.2">
      <c r="A147" s="1" t="s">
        <v>772</v>
      </c>
      <c r="B147" s="1" t="str">
        <f t="shared" si="2"/>
        <v>ปลวกแดง</v>
      </c>
      <c r="C147" s="1" t="s">
        <v>100</v>
      </c>
      <c r="D147" s="1" t="str">
        <f>VLOOKUP(C147, Provinces!A:B, 2, FALSE)</f>
        <v>Rayong</v>
      </c>
      <c r="E147" s="1" t="str">
        <f>VLOOKUP(B147,'AmperTh-Code-AmperEn'!A:C, 1, FALSE)</f>
        <v>ปลวกแดง</v>
      </c>
      <c r="F147" s="1" t="str">
        <f>VLOOKUP(E147, 'AmperTh-Code-AmperEn'!A:C,2, FALSE)</f>
        <v>21060000</v>
      </c>
      <c r="G147" s="1" t="str">
        <f>VLOOKUP(E147, 'AmperTh-Code-AmperEn'!A:C, 3, FALSE)</f>
        <v>Pluak Daeng</v>
      </c>
      <c r="H147" s="1" t="str">
        <f t="shared" si="1"/>
        <v>ที่ว่าการอำเภอปลวกแดง ระยอง</v>
      </c>
      <c r="I147" s="1" t="str">
        <f>VLOOKUP(H147, 'Office Location'!D:G, 3, FALSE)</f>
        <v>12.972255621943123</v>
      </c>
      <c r="J147" s="1" t="str">
        <f>VLOOKUP(H147, 'Office Location'!D:G, 4, FALSE)</f>
        <v>101.21566875017254</v>
      </c>
    </row>
    <row r="148" spans="1:10" ht="15.75" customHeight="1" x14ac:dyDescent="0.2">
      <c r="A148" s="1" t="s">
        <v>773</v>
      </c>
      <c r="B148" s="1" t="str">
        <f t="shared" si="2"/>
        <v>เขาชะเมา</v>
      </c>
      <c r="C148" s="1" t="s">
        <v>100</v>
      </c>
      <c r="D148" s="1" t="str">
        <f>VLOOKUP(C148, Provinces!A:B, 2, FALSE)</f>
        <v>Rayong</v>
      </c>
      <c r="E148" s="1" t="str">
        <f>VLOOKUP(B148,'AmperTh-Code-AmperEn'!A:C, 1, FALSE)</f>
        <v>เขาชะเมา</v>
      </c>
      <c r="F148" s="1" t="str">
        <f>VLOOKUP(E148, 'AmperTh-Code-AmperEn'!A:C,2, FALSE)</f>
        <v>21070000</v>
      </c>
      <c r="G148" s="1" t="str">
        <f>VLOOKUP(E148, 'AmperTh-Code-AmperEn'!A:C, 3, FALSE)</f>
        <v>Khao Chamao</v>
      </c>
      <c r="H148" s="1" t="str">
        <f t="shared" si="1"/>
        <v>ที่ว่าการอำเภอเขาชะเมา ระยอง</v>
      </c>
      <c r="I148" s="1" t="str">
        <f>VLOOKUP(H148, 'Office Location'!D:G, 3, FALSE)</f>
        <v>12.975520456732667</v>
      </c>
      <c r="J148" s="1" t="str">
        <f>VLOOKUP(H148, 'Office Location'!D:G, 4, FALSE)</f>
        <v>101.68502971616918</v>
      </c>
    </row>
    <row r="149" spans="1:10" ht="15.75" customHeight="1" x14ac:dyDescent="0.2">
      <c r="A149" s="1" t="s">
        <v>774</v>
      </c>
      <c r="B149" s="1" t="str">
        <f t="shared" si="2"/>
        <v>นิคมพัฒนา</v>
      </c>
      <c r="C149" s="1" t="s">
        <v>100</v>
      </c>
      <c r="D149" s="1" t="str">
        <f>VLOOKUP(C149, Provinces!A:B, 2, FALSE)</f>
        <v>Rayong</v>
      </c>
      <c r="E149" s="1" t="str">
        <f>VLOOKUP(B149,'AmperTh-Code-AmperEn'!A:C, 1, FALSE)</f>
        <v>นิคมพัฒนา</v>
      </c>
      <c r="F149" s="1" t="str">
        <f>VLOOKUP(E149, 'AmperTh-Code-AmperEn'!A:C,2, FALSE)</f>
        <v>21080000</v>
      </c>
      <c r="G149" s="1" t="str">
        <f>VLOOKUP(E149, 'AmperTh-Code-AmperEn'!A:C, 3, FALSE)</f>
        <v>Nikhom Phatthana</v>
      </c>
      <c r="H149" s="1" t="str">
        <f t="shared" si="1"/>
        <v>ที่ว่าการอำเภอนิคมพัฒนา ระยอง</v>
      </c>
      <c r="I149" s="1" t="str">
        <f>VLOOKUP(H149, 'Office Location'!D:G, 3, FALSE)</f>
        <v>12.831494252260589</v>
      </c>
      <c r="J149" s="1" t="str">
        <f>VLOOKUP(H149, 'Office Location'!D:G, 4, FALSE)</f>
        <v>101.20804154221683</v>
      </c>
    </row>
    <row r="150" spans="1:10" ht="15.75" customHeight="1" x14ac:dyDescent="0.2">
      <c r="A150" s="1" t="s">
        <v>287</v>
      </c>
      <c r="B150" s="1" t="str">
        <f t="shared" si="2"/>
        <v>เมืองจันทบุรี</v>
      </c>
      <c r="C150" s="1" t="s">
        <v>14</v>
      </c>
      <c r="D150" s="1" t="str">
        <f>VLOOKUP(C150, Provinces!A:B, 2, FALSE)</f>
        <v>Chanthaburi</v>
      </c>
      <c r="E150" s="1" t="str">
        <f>VLOOKUP(B150,'AmperTh-Code-AmperEn'!A:C, 1, FALSE)</f>
        <v>เมืองจันทบุรี</v>
      </c>
      <c r="F150" s="1" t="str">
        <f>VLOOKUP(E150, 'AmperTh-Code-AmperEn'!A:C,2, FALSE)</f>
        <v>22010000</v>
      </c>
      <c r="G150" s="1" t="str">
        <f>VLOOKUP(E150, 'AmperTh-Code-AmperEn'!A:C, 3, FALSE)</f>
        <v>Mueang Chanthaburi</v>
      </c>
      <c r="H150" s="1" t="str">
        <f t="shared" si="1"/>
        <v>ที่ว่าการอำเภอเมืองจันทบุรี จันทบุรี</v>
      </c>
      <c r="I150" s="1" t="str">
        <f>VLOOKUP(H150, 'Office Location'!D:G, 3, FALSE)</f>
        <v>12.610554449205216</v>
      </c>
      <c r="J150" s="1" t="str">
        <f>VLOOKUP(H150, 'Office Location'!D:G, 4, FALSE)</f>
        <v>102.10463859472078</v>
      </c>
    </row>
    <row r="151" spans="1:10" ht="15.75" customHeight="1" x14ac:dyDescent="0.2">
      <c r="A151" s="1" t="s">
        <v>288</v>
      </c>
      <c r="B151" s="1" t="str">
        <f t="shared" si="2"/>
        <v>ขลุง</v>
      </c>
      <c r="C151" s="1" t="s">
        <v>14</v>
      </c>
      <c r="D151" s="1" t="str">
        <f>VLOOKUP(C151, Provinces!A:B, 2, FALSE)</f>
        <v>Chanthaburi</v>
      </c>
      <c r="E151" s="1" t="str">
        <f>VLOOKUP(B151,'AmperTh-Code-AmperEn'!A:C, 1, FALSE)</f>
        <v>ขลุง</v>
      </c>
      <c r="F151" s="1" t="str">
        <f>VLOOKUP(E151, 'AmperTh-Code-AmperEn'!A:C,2, FALSE)</f>
        <v>22020000</v>
      </c>
      <c r="G151" s="1" t="str">
        <f>VLOOKUP(E151, 'AmperTh-Code-AmperEn'!A:C, 3, FALSE)</f>
        <v>Khlung</v>
      </c>
      <c r="H151" s="1" t="str">
        <f t="shared" si="1"/>
        <v>ที่ว่าการอำเภอขลุง จันทบุรี</v>
      </c>
      <c r="I151" s="1" t="str">
        <f>VLOOKUP(H151, 'Office Location'!D:G, 3, FALSE)</f>
        <v>12.610575616960881</v>
      </c>
      <c r="J151" s="1" t="str">
        <f>VLOOKUP(H151, 'Office Location'!D:G, 4, FALSE)</f>
        <v>102.10458192926251</v>
      </c>
    </row>
    <row r="152" spans="1:10" ht="15.75" customHeight="1" x14ac:dyDescent="0.2">
      <c r="A152" s="1" t="s">
        <v>289</v>
      </c>
      <c r="B152" s="1" t="str">
        <f t="shared" si="2"/>
        <v>ท่าใหม่</v>
      </c>
      <c r="C152" s="1" t="s">
        <v>14</v>
      </c>
      <c r="D152" s="1" t="str">
        <f>VLOOKUP(C152, Provinces!A:B, 2, FALSE)</f>
        <v>Chanthaburi</v>
      </c>
      <c r="E152" s="1" t="str">
        <f>VLOOKUP(B152,'AmperTh-Code-AmperEn'!A:C, 1, FALSE)</f>
        <v>ท่าใหม่</v>
      </c>
      <c r="F152" s="1" t="str">
        <f>VLOOKUP(E152, 'AmperTh-Code-AmperEn'!A:C,2, FALSE)</f>
        <v>22030000</v>
      </c>
      <c r="G152" s="1" t="str">
        <f>VLOOKUP(E152, 'AmperTh-Code-AmperEn'!A:C, 3, FALSE)</f>
        <v>Tha Mai</v>
      </c>
      <c r="H152" s="1" t="str">
        <f t="shared" si="1"/>
        <v>ที่ว่าการอำเภอท่าใหม่ จันทบุรี</v>
      </c>
      <c r="I152" s="1" t="str">
        <f>VLOOKUP(H152, 'Office Location'!D:G, 3, FALSE)</f>
        <v>12.45481960917899</v>
      </c>
      <c r="J152" s="1" t="str">
        <f>VLOOKUP(H152, 'Office Location'!D:G, 4, FALSE)</f>
        <v>102.22137985198864</v>
      </c>
    </row>
    <row r="153" spans="1:10" ht="15.75" customHeight="1" x14ac:dyDescent="0.2">
      <c r="A153" s="1" t="s">
        <v>290</v>
      </c>
      <c r="B153" s="1" t="str">
        <f t="shared" si="2"/>
        <v>โป่งน้ำร้อน</v>
      </c>
      <c r="C153" s="1" t="s">
        <v>14</v>
      </c>
      <c r="D153" s="1" t="str">
        <f>VLOOKUP(C153, Provinces!A:B, 2, FALSE)</f>
        <v>Chanthaburi</v>
      </c>
      <c r="E153" s="1" t="str">
        <f>VLOOKUP(B153,'AmperTh-Code-AmperEn'!A:C, 1, FALSE)</f>
        <v>โป่งน้ำร้อน</v>
      </c>
      <c r="F153" s="1" t="str">
        <f>VLOOKUP(E153, 'AmperTh-Code-AmperEn'!A:C,2, FALSE)</f>
        <v>22040000</v>
      </c>
      <c r="G153" s="1" t="str">
        <f>VLOOKUP(E153, 'AmperTh-Code-AmperEn'!A:C, 3, FALSE)</f>
        <v>Pong Nam Ron</v>
      </c>
      <c r="H153" s="1" t="str">
        <f t="shared" si="1"/>
        <v>ที่ว่าการอำเภอโป่งน้ำร้อน จันทบุรี</v>
      </c>
      <c r="I153" s="1" t="str">
        <f>VLOOKUP(H153, 'Office Location'!D:G, 3, FALSE)</f>
        <v>12.905957309805649</v>
      </c>
      <c r="J153" s="1" t="str">
        <f>VLOOKUP(H153, 'Office Location'!D:G, 4, FALSE)</f>
        <v>102.26272392501556</v>
      </c>
    </row>
    <row r="154" spans="1:10" ht="15.75" customHeight="1" x14ac:dyDescent="0.2">
      <c r="A154" s="1" t="s">
        <v>291</v>
      </c>
      <c r="B154" s="1" t="str">
        <f t="shared" si="2"/>
        <v>มะขาม</v>
      </c>
      <c r="C154" s="1" t="s">
        <v>14</v>
      </c>
      <c r="D154" s="1" t="str">
        <f>VLOOKUP(C154, Provinces!A:B, 2, FALSE)</f>
        <v>Chanthaburi</v>
      </c>
      <c r="E154" s="1" t="str">
        <f>VLOOKUP(B154,'AmperTh-Code-AmperEn'!A:C, 1, FALSE)</f>
        <v>มะขาม</v>
      </c>
      <c r="F154" s="1" t="str">
        <f>VLOOKUP(E154, 'AmperTh-Code-AmperEn'!A:C,2, FALSE)</f>
        <v>22050000</v>
      </c>
      <c r="G154" s="1" t="str">
        <f>VLOOKUP(E154, 'AmperTh-Code-AmperEn'!A:C, 3, FALSE)</f>
        <v>Makham</v>
      </c>
      <c r="H154" s="1" t="str">
        <f t="shared" si="1"/>
        <v>ที่ว่าการอำเภอมะขาม จันทบุรี</v>
      </c>
      <c r="I154" s="1" t="str">
        <f>VLOOKUP(H154, 'Office Location'!D:G, 3, FALSE)</f>
        <v>12.685556757893737</v>
      </c>
      <c r="J154" s="1" t="str">
        <f>VLOOKUP(H154, 'Office Location'!D:G, 4, FALSE)</f>
        <v>102.1967383558936</v>
      </c>
    </row>
    <row r="155" spans="1:10" ht="15.75" customHeight="1" x14ac:dyDescent="0.2">
      <c r="A155" s="1" t="s">
        <v>292</v>
      </c>
      <c r="B155" s="1" t="str">
        <f t="shared" si="2"/>
        <v>แหลมสิงห์</v>
      </c>
      <c r="C155" s="1" t="s">
        <v>14</v>
      </c>
      <c r="D155" s="1" t="str">
        <f>VLOOKUP(C155, Provinces!A:B, 2, FALSE)</f>
        <v>Chanthaburi</v>
      </c>
      <c r="E155" s="1" t="str">
        <f>VLOOKUP(B155,'AmperTh-Code-AmperEn'!A:C, 1, FALSE)</f>
        <v>แหลมสิงห์</v>
      </c>
      <c r="F155" s="1" t="str">
        <f>VLOOKUP(E155, 'AmperTh-Code-AmperEn'!A:C,2, FALSE)</f>
        <v>22060000</v>
      </c>
      <c r="G155" s="1" t="str">
        <f>VLOOKUP(E155, 'AmperTh-Code-AmperEn'!A:C, 3, FALSE)</f>
        <v>Laem Sing</v>
      </c>
      <c r="H155" s="1" t="str">
        <f t="shared" si="1"/>
        <v>ที่ว่าการอำเภอแหลมสิงห์ จันทบุรี</v>
      </c>
      <c r="I155" s="1" t="str">
        <f>VLOOKUP(H155, 'Office Location'!D:G, 3, FALSE)</f>
        <v>12.481590162365078</v>
      </c>
      <c r="J155" s="1" t="str">
        <f>VLOOKUP(H155, 'Office Location'!D:G, 4, FALSE)</f>
        <v>102.07366969293147</v>
      </c>
    </row>
    <row r="156" spans="1:10" ht="15.75" customHeight="1" x14ac:dyDescent="0.2">
      <c r="A156" s="1" t="s">
        <v>293</v>
      </c>
      <c r="B156" s="1" t="str">
        <f t="shared" si="2"/>
        <v>สอยดาว</v>
      </c>
      <c r="C156" s="1" t="s">
        <v>14</v>
      </c>
      <c r="D156" s="1" t="str">
        <f>VLOOKUP(C156, Provinces!A:B, 2, FALSE)</f>
        <v>Chanthaburi</v>
      </c>
      <c r="E156" s="1" t="str">
        <f>VLOOKUP(B156,'AmperTh-Code-AmperEn'!A:C, 1, FALSE)</f>
        <v>สอยดาว</v>
      </c>
      <c r="F156" s="1" t="str">
        <f>VLOOKUP(E156, 'AmperTh-Code-AmperEn'!A:C,2, FALSE)</f>
        <v>22070000</v>
      </c>
      <c r="G156" s="1" t="str">
        <f>VLOOKUP(E156, 'AmperTh-Code-AmperEn'!A:C, 3, FALSE)</f>
        <v>Soi Dao</v>
      </c>
      <c r="H156" s="1" t="str">
        <f t="shared" si="1"/>
        <v>ที่ว่าการอำเภอสอยดาว จันทบุรี</v>
      </c>
      <c r="I156" s="1" t="str">
        <f>VLOOKUP(H156, 'Office Location'!D:G, 3, FALSE)</f>
        <v>13.137206782969503</v>
      </c>
      <c r="J156" s="1" t="str">
        <f>VLOOKUP(H156, 'Office Location'!D:G, 4, FALSE)</f>
        <v>102.21870096114098</v>
      </c>
    </row>
    <row r="157" spans="1:10" ht="15.75" customHeight="1" x14ac:dyDescent="0.2">
      <c r="A157" s="1" t="s">
        <v>284</v>
      </c>
      <c r="B157" s="1" t="str">
        <f t="shared" si="2"/>
        <v>แก่งหางแมว</v>
      </c>
      <c r="C157" s="1" t="s">
        <v>14</v>
      </c>
      <c r="D157" s="1" t="str">
        <f>VLOOKUP(C157, Provinces!A:B, 2, FALSE)</f>
        <v>Chanthaburi</v>
      </c>
      <c r="E157" s="1" t="str">
        <f>VLOOKUP(B157,'AmperTh-Code-AmperEn'!A:C, 1, FALSE)</f>
        <v>แก่งหางแมว</v>
      </c>
      <c r="F157" s="1" t="str">
        <f>VLOOKUP(E157, 'AmperTh-Code-AmperEn'!A:C,2, FALSE)</f>
        <v>22080000</v>
      </c>
      <c r="G157" s="1" t="str">
        <f>VLOOKUP(E157, 'AmperTh-Code-AmperEn'!A:C, 3, FALSE)</f>
        <v>Kaeng Hang Maeo</v>
      </c>
      <c r="H157" s="1" t="str">
        <f t="shared" si="1"/>
        <v>ที่ว่าการอำเภอแก่งหางแมว จันทบุรี</v>
      </c>
      <c r="I157" s="1" t="str">
        <f>VLOOKUP(H157, 'Office Location'!D:G, 3, FALSE)</f>
        <v>13.008427731735095</v>
      </c>
      <c r="J157" s="1" t="str">
        <f>VLOOKUP(H157, 'Office Location'!D:G, 4, FALSE)</f>
        <v>101.90557365089711</v>
      </c>
    </row>
    <row r="158" spans="1:10" ht="15.75" customHeight="1" x14ac:dyDescent="0.2">
      <c r="A158" s="1" t="s">
        <v>285</v>
      </c>
      <c r="B158" s="1" t="str">
        <f t="shared" si="2"/>
        <v>นายายอาม</v>
      </c>
      <c r="C158" s="1" t="s">
        <v>14</v>
      </c>
      <c r="D158" s="1" t="str">
        <f>VLOOKUP(C158, Provinces!A:B, 2, FALSE)</f>
        <v>Chanthaburi</v>
      </c>
      <c r="E158" s="1" t="str">
        <f>VLOOKUP(B158,'AmperTh-Code-AmperEn'!A:C, 1, FALSE)</f>
        <v>นายายอาม</v>
      </c>
      <c r="F158" s="1" t="str">
        <f>VLOOKUP(E158, 'AmperTh-Code-AmperEn'!A:C,2, FALSE)</f>
        <v>22090000</v>
      </c>
      <c r="G158" s="1" t="str">
        <f>VLOOKUP(E158, 'AmperTh-Code-AmperEn'!A:C, 3, FALSE)</f>
        <v>Na Yai Am</v>
      </c>
      <c r="H158" s="1" t="str">
        <f t="shared" si="1"/>
        <v>ที่ว่าการอำเภอนายายอาม จันทบุรี</v>
      </c>
      <c r="I158" s="1" t="str">
        <f>VLOOKUP(H158, 'Office Location'!D:G, 3, FALSE)</f>
        <v>12.770403782491881</v>
      </c>
      <c r="J158" s="1" t="str">
        <f>VLOOKUP(H158, 'Office Location'!D:G, 4, FALSE)</f>
        <v>101.85476473178987</v>
      </c>
    </row>
    <row r="159" spans="1:10" ht="15.75" customHeight="1" x14ac:dyDescent="0.2">
      <c r="A159" s="1" t="s">
        <v>286</v>
      </c>
      <c r="B159" s="1" t="str">
        <f t="shared" si="2"/>
        <v>เขาคิชฌกูฏ</v>
      </c>
      <c r="C159" s="1" t="s">
        <v>14</v>
      </c>
      <c r="D159" s="1" t="str">
        <f>VLOOKUP(C159, Provinces!A:B, 2, FALSE)</f>
        <v>Chanthaburi</v>
      </c>
      <c r="E159" s="1" t="str">
        <f>VLOOKUP(B159,'AmperTh-Code-AmperEn'!A:C, 1, FALSE)</f>
        <v>เขาคิชฌกูฏ</v>
      </c>
      <c r="F159" s="1" t="str">
        <f>VLOOKUP(E159, 'AmperTh-Code-AmperEn'!A:C,2, FALSE)</f>
        <v>22100000</v>
      </c>
      <c r="G159" s="1" t="str">
        <f>VLOOKUP(E159, 'AmperTh-Code-AmperEn'!A:C, 3, FALSE)</f>
        <v>Khao Khitchakut</v>
      </c>
      <c r="H159" s="1" t="str">
        <f t="shared" si="1"/>
        <v>ที่ว่าการอำเภอเขาคิชฌกูฏ จันทบุรี</v>
      </c>
      <c r="I159" s="1" t="str">
        <f>VLOOKUP(H159, 'Office Location'!D:G, 3, FALSE)</f>
        <v>12.804373665985485</v>
      </c>
      <c r="J159" s="1" t="str">
        <f>VLOOKUP(H159, 'Office Location'!D:G, 4, FALSE)</f>
        <v>102.11488205430912</v>
      </c>
    </row>
    <row r="160" spans="1:10" ht="15.75" customHeight="1" x14ac:dyDescent="0.2">
      <c r="A160" s="1" t="s">
        <v>400</v>
      </c>
      <c r="B160" s="1" t="str">
        <f t="shared" si="2"/>
        <v>เมืองตราด</v>
      </c>
      <c r="C160" s="1" t="s">
        <v>32</v>
      </c>
      <c r="D160" s="1" t="str">
        <f>VLOOKUP(C160, Provinces!A:B, 2, FALSE)</f>
        <v>Trat</v>
      </c>
      <c r="E160" s="1" t="str">
        <f>VLOOKUP(B160,'AmperTh-Code-AmperEn'!A:C, 1, FALSE)</f>
        <v>เมืองตราด</v>
      </c>
      <c r="F160" s="1" t="str">
        <f>VLOOKUP(E160, 'AmperTh-Code-AmperEn'!A:C,2, FALSE)</f>
        <v>23010000</v>
      </c>
      <c r="G160" s="1" t="str">
        <f>VLOOKUP(E160, 'AmperTh-Code-AmperEn'!A:C, 3, FALSE)</f>
        <v>Mueang Trat</v>
      </c>
      <c r="H160" s="1" t="str">
        <f t="shared" si="1"/>
        <v>ที่ว่าการอำเภอเมืองตราด ตราด</v>
      </c>
      <c r="I160" s="1" t="str">
        <f>VLOOKUP(H160, 'Office Location'!D:G, 3, FALSE)</f>
        <v>12.231515364358405</v>
      </c>
      <c r="J160" s="1" t="str">
        <f>VLOOKUP(H160, 'Office Location'!D:G, 4, FALSE)</f>
        <v>102.51253348942005</v>
      </c>
    </row>
    <row r="161" spans="1:10" ht="15.75" customHeight="1" x14ac:dyDescent="0.2">
      <c r="A161" s="1" t="s">
        <v>401</v>
      </c>
      <c r="B161" s="1" t="str">
        <f t="shared" si="2"/>
        <v>คลองใหญ่</v>
      </c>
      <c r="C161" s="1" t="s">
        <v>32</v>
      </c>
      <c r="D161" s="1" t="str">
        <f>VLOOKUP(C161, Provinces!A:B, 2, FALSE)</f>
        <v>Trat</v>
      </c>
      <c r="E161" s="1" t="str">
        <f>VLOOKUP(B161,'AmperTh-Code-AmperEn'!A:C, 1, FALSE)</f>
        <v>คลองใหญ่</v>
      </c>
      <c r="F161" s="1" t="str">
        <f>VLOOKUP(E161, 'AmperTh-Code-AmperEn'!A:C,2, FALSE)</f>
        <v>23020000</v>
      </c>
      <c r="G161" s="1" t="str">
        <f>VLOOKUP(E161, 'AmperTh-Code-AmperEn'!A:C, 3, FALSE)</f>
        <v>Khlong Yai</v>
      </c>
      <c r="H161" s="1" t="str">
        <f t="shared" si="1"/>
        <v>ที่ว่าการอำเภอคลองใหญ่ ตราด</v>
      </c>
      <c r="I161" s="1" t="str">
        <f>VLOOKUP(H161, 'Office Location'!D:G, 3, FALSE)</f>
        <v>11.776373172587878</v>
      </c>
      <c r="J161" s="1" t="str">
        <f>VLOOKUP(H161, 'Office Location'!D:G, 4, FALSE)</f>
        <v>102.88591004419692</v>
      </c>
    </row>
    <row r="162" spans="1:10" ht="15.75" customHeight="1" x14ac:dyDescent="0.2">
      <c r="A162" s="1" t="s">
        <v>402</v>
      </c>
      <c r="B162" s="1" t="str">
        <f t="shared" si="2"/>
        <v>เขาสมิง</v>
      </c>
      <c r="C162" s="1" t="s">
        <v>32</v>
      </c>
      <c r="D162" s="1" t="str">
        <f>VLOOKUP(C162, Provinces!A:B, 2, FALSE)</f>
        <v>Trat</v>
      </c>
      <c r="E162" s="1" t="str">
        <f>VLOOKUP(B162,'AmperTh-Code-AmperEn'!A:C, 1, FALSE)</f>
        <v>เขาสมิง</v>
      </c>
      <c r="F162" s="1" t="str">
        <f>VLOOKUP(E162, 'AmperTh-Code-AmperEn'!A:C,2, FALSE)</f>
        <v>23030000</v>
      </c>
      <c r="G162" s="1" t="str">
        <f>VLOOKUP(E162, 'AmperTh-Code-AmperEn'!A:C, 3, FALSE)</f>
        <v>Khao Saming</v>
      </c>
      <c r="H162" s="1" t="str">
        <f t="shared" si="1"/>
        <v>ที่ว่าการอำเภอเขาสมิง ตราด</v>
      </c>
      <c r="I162" s="1" t="str">
        <f>VLOOKUP(H162, 'Office Location'!D:G, 3, FALSE)</f>
        <v>12.35374614063274</v>
      </c>
      <c r="J162" s="1" t="str">
        <f>VLOOKUP(H162, 'Office Location'!D:G, 4, FALSE)</f>
        <v>102.43505306416631</v>
      </c>
    </row>
    <row r="163" spans="1:10" ht="15.75" customHeight="1" x14ac:dyDescent="0.2">
      <c r="A163" s="1" t="s">
        <v>403</v>
      </c>
      <c r="B163" s="1" t="str">
        <f t="shared" si="2"/>
        <v>บ่อไร่</v>
      </c>
      <c r="C163" s="1" t="s">
        <v>32</v>
      </c>
      <c r="D163" s="1" t="str">
        <f>VLOOKUP(C163, Provinces!A:B, 2, FALSE)</f>
        <v>Trat</v>
      </c>
      <c r="E163" s="1" t="str">
        <f>VLOOKUP(B163,'AmperTh-Code-AmperEn'!A:C, 1, FALSE)</f>
        <v>บ่อไร่</v>
      </c>
      <c r="F163" s="1" t="str">
        <f>VLOOKUP(E163, 'AmperTh-Code-AmperEn'!A:C,2, FALSE)</f>
        <v>23040000</v>
      </c>
      <c r="G163" s="1" t="str">
        <f>VLOOKUP(E163, 'AmperTh-Code-AmperEn'!A:C, 3, FALSE)</f>
        <v>Bo Rai</v>
      </c>
      <c r="H163" s="1" t="str">
        <f t="shared" si="1"/>
        <v>ที่ว่าการอำเภอบ่อไร่ ตราด</v>
      </c>
      <c r="I163" s="1" t="str">
        <f>VLOOKUP(H163, 'Office Location'!D:G, 3, FALSE)</f>
        <v>12.579459804537088</v>
      </c>
      <c r="J163" s="1" t="str">
        <f>VLOOKUP(H163, 'Office Location'!D:G, 4, FALSE)</f>
        <v>102.52507410436485</v>
      </c>
    </row>
    <row r="164" spans="1:10" ht="15.75" customHeight="1" x14ac:dyDescent="0.2">
      <c r="A164" s="1" t="s">
        <v>404</v>
      </c>
      <c r="B164" s="1" t="str">
        <f t="shared" si="2"/>
        <v>แหลมงอบ</v>
      </c>
      <c r="C164" s="1" t="s">
        <v>32</v>
      </c>
      <c r="D164" s="1" t="str">
        <f>VLOOKUP(C164, Provinces!A:B, 2, FALSE)</f>
        <v>Trat</v>
      </c>
      <c r="E164" s="1" t="str">
        <f>VLOOKUP(B164,'AmperTh-Code-AmperEn'!A:C, 1, FALSE)</f>
        <v>แหลมงอบ</v>
      </c>
      <c r="F164" s="1" t="str">
        <f>VLOOKUP(E164, 'AmperTh-Code-AmperEn'!A:C,2, FALSE)</f>
        <v>23050000</v>
      </c>
      <c r="G164" s="1" t="str">
        <f>VLOOKUP(E164, 'AmperTh-Code-AmperEn'!A:C, 3, FALSE)</f>
        <v>Laem Ngop</v>
      </c>
      <c r="H164" s="1" t="str">
        <f t="shared" si="1"/>
        <v>ที่ว่าการอำเภอแหลมงอบ ตราด</v>
      </c>
      <c r="I164" s="1" t="str">
        <f>VLOOKUP(H164, 'Office Location'!D:G, 3, FALSE)</f>
        <v>12.171998612345531</v>
      </c>
      <c r="J164" s="1" t="str">
        <f>VLOOKUP(H164, 'Office Location'!D:G, 4, FALSE)</f>
        <v>102.39439760671348</v>
      </c>
    </row>
    <row r="165" spans="1:10" ht="15.75" customHeight="1" x14ac:dyDescent="0.2">
      <c r="A165" s="1" t="s">
        <v>405</v>
      </c>
      <c r="B165" s="1" t="str">
        <f t="shared" si="2"/>
        <v>เกาะกูด</v>
      </c>
      <c r="C165" s="1" t="s">
        <v>32</v>
      </c>
      <c r="D165" s="1" t="str">
        <f>VLOOKUP(C165, Provinces!A:B, 2, FALSE)</f>
        <v>Trat</v>
      </c>
      <c r="E165" s="1" t="str">
        <f>VLOOKUP(B165,'AmperTh-Code-AmperEn'!A:C, 1, FALSE)</f>
        <v>เกาะกูด</v>
      </c>
      <c r="F165" s="1" t="str">
        <f>VLOOKUP(E165, 'AmperTh-Code-AmperEn'!A:C,2, FALSE)</f>
        <v>23060000</v>
      </c>
      <c r="G165" s="1" t="str">
        <f>VLOOKUP(E165, 'AmperTh-Code-AmperEn'!A:C, 3, FALSE)</f>
        <v>Ko Kut</v>
      </c>
      <c r="H165" s="1" t="str">
        <f t="shared" si="1"/>
        <v>ที่ว่าการอำเภอเกาะกูด ตราด</v>
      </c>
      <c r="I165" s="1" t="str">
        <f>VLOOKUP(H165, 'Office Location'!D:G, 3, FALSE)</f>
        <v>11.658592993775894</v>
      </c>
      <c r="J165" s="1" t="str">
        <f>VLOOKUP(H165, 'Office Location'!D:G, 4, FALSE)</f>
        <v>102.54192836002194</v>
      </c>
    </row>
    <row r="166" spans="1:10" ht="15.75" customHeight="1" x14ac:dyDescent="0.2">
      <c r="A166" s="1" t="s">
        <v>406</v>
      </c>
      <c r="B166" s="1" t="str">
        <f t="shared" si="2"/>
        <v>เกาะช้าง</v>
      </c>
      <c r="C166" s="1" t="s">
        <v>32</v>
      </c>
      <c r="D166" s="1" t="str">
        <f>VLOOKUP(C166, Provinces!A:B, 2, FALSE)</f>
        <v>Trat</v>
      </c>
      <c r="E166" s="1" t="str">
        <f>VLOOKUP(B166,'AmperTh-Code-AmperEn'!A:C, 1, FALSE)</f>
        <v>เกาะช้าง</v>
      </c>
      <c r="F166" s="1" t="str">
        <f>VLOOKUP(E166, 'AmperTh-Code-AmperEn'!A:C,2, FALSE)</f>
        <v>23070000</v>
      </c>
      <c r="G166" s="1" t="str">
        <f>VLOOKUP(E166, 'AmperTh-Code-AmperEn'!A:C, 3, FALSE)</f>
        <v>Ko Chang</v>
      </c>
      <c r="H166" s="1" t="str">
        <f t="shared" si="1"/>
        <v>ที่ว่าการอำเภอเกาะช้าง ตราด</v>
      </c>
      <c r="I166" s="1" t="str">
        <f>VLOOKUP(H166, 'Office Location'!D:G, 3, FALSE)</f>
        <v>12.103680098576262</v>
      </c>
      <c r="J166" s="1" t="str">
        <f>VLOOKUP(H166, 'Office Location'!D:G, 4, FALSE)</f>
        <v>102.35195917390685</v>
      </c>
    </row>
    <row r="167" spans="1:10" ht="15.75" customHeight="1" x14ac:dyDescent="0.2">
      <c r="A167" s="1" t="s">
        <v>294</v>
      </c>
      <c r="B167" s="1" t="str">
        <f t="shared" si="2"/>
        <v>เมืองฉะเชิงเทรา</v>
      </c>
      <c r="C167" s="1" t="s">
        <v>16</v>
      </c>
      <c r="D167" s="1" t="str">
        <f>VLOOKUP(C167, Provinces!A:B, 2, FALSE)</f>
        <v>Chachoengsao</v>
      </c>
      <c r="E167" s="1" t="str">
        <f>VLOOKUP(B167,'AmperTh-Code-AmperEn'!A:C, 1, FALSE)</f>
        <v>เมืองฉะเชิงเทรา</v>
      </c>
      <c r="F167" s="1" t="str">
        <f>VLOOKUP(E167, 'AmperTh-Code-AmperEn'!A:C,2, FALSE)</f>
        <v>24010000</v>
      </c>
      <c r="G167" s="1" t="str">
        <f>VLOOKUP(E167, 'AmperTh-Code-AmperEn'!A:C, 3, FALSE)</f>
        <v>Mueang Chachoengsao</v>
      </c>
      <c r="H167" s="1" t="str">
        <f t="shared" si="1"/>
        <v>ที่ว่าการอำเภอเมืองฉะเชิงเทรา ฉะเชิงเทรา</v>
      </c>
      <c r="I167" s="1" t="str">
        <f>VLOOKUP(H167, 'Office Location'!D:G, 3, FALSE)</f>
        <v>13.68864558771947</v>
      </c>
      <c r="J167" s="1" t="str">
        <f>VLOOKUP(H167, 'Office Location'!D:G, 4, FALSE)</f>
        <v>101.07080148283227</v>
      </c>
    </row>
    <row r="168" spans="1:10" ht="15.75" customHeight="1" x14ac:dyDescent="0.2">
      <c r="A168" s="1" t="s">
        <v>295</v>
      </c>
      <c r="B168" s="1" t="str">
        <f t="shared" si="2"/>
        <v>บางคล้า</v>
      </c>
      <c r="C168" s="1" t="s">
        <v>16</v>
      </c>
      <c r="D168" s="1" t="str">
        <f>VLOOKUP(C168, Provinces!A:B, 2, FALSE)</f>
        <v>Chachoengsao</v>
      </c>
      <c r="E168" s="1" t="str">
        <f>VLOOKUP(B168,'AmperTh-Code-AmperEn'!A:C, 1, FALSE)</f>
        <v>บางคล้า</v>
      </c>
      <c r="F168" s="1" t="str">
        <f>VLOOKUP(E168, 'AmperTh-Code-AmperEn'!A:C,2, FALSE)</f>
        <v>24020000</v>
      </c>
      <c r="G168" s="1" t="str">
        <f>VLOOKUP(E168, 'AmperTh-Code-AmperEn'!A:C, 3, FALSE)</f>
        <v>Bang Khla</v>
      </c>
      <c r="H168" s="1" t="str">
        <f t="shared" si="1"/>
        <v>ที่ว่าการอำเภอบางคล้า ฉะเชิงเทรา</v>
      </c>
      <c r="I168" s="1" t="str">
        <f>VLOOKUP(H168, 'Office Location'!D:G, 3, FALSE)</f>
        <v>13.728021178696535</v>
      </c>
      <c r="J168" s="1" t="str">
        <f>VLOOKUP(H168, 'Office Location'!D:G, 4, FALSE)</f>
        <v>101.20797434720093</v>
      </c>
    </row>
    <row r="169" spans="1:10" ht="15.75" customHeight="1" x14ac:dyDescent="0.2">
      <c r="A169" s="1" t="s">
        <v>296</v>
      </c>
      <c r="B169" s="1" t="str">
        <f t="shared" si="2"/>
        <v>บางน้ำเปรี้ยว</v>
      </c>
      <c r="C169" s="1" t="s">
        <v>16</v>
      </c>
      <c r="D169" s="1" t="str">
        <f>VLOOKUP(C169, Provinces!A:B, 2, FALSE)</f>
        <v>Chachoengsao</v>
      </c>
      <c r="E169" s="1" t="str">
        <f>VLOOKUP(B169,'AmperTh-Code-AmperEn'!A:C, 1, FALSE)</f>
        <v>บางน้ำเปรี้ยว</v>
      </c>
      <c r="F169" s="1" t="str">
        <f>VLOOKUP(E169, 'AmperTh-Code-AmperEn'!A:C,2, FALSE)</f>
        <v>24030000</v>
      </c>
      <c r="G169" s="1" t="str">
        <f>VLOOKUP(E169, 'AmperTh-Code-AmperEn'!A:C, 3, FALSE)</f>
        <v>Bang Nam Priao</v>
      </c>
      <c r="H169" s="1" t="str">
        <f t="shared" si="1"/>
        <v>ที่ว่าการอำเภอบางน้ำเปรี้ยว ฉะเชิงเทรา</v>
      </c>
      <c r="I169" s="1" t="str">
        <f>VLOOKUP(H169, 'Office Location'!D:G, 3, FALSE)</f>
        <v>13.847417207015644</v>
      </c>
      <c r="J169" s="1" t="str">
        <f>VLOOKUP(H169, 'Office Location'!D:G, 4, FALSE)</f>
        <v>101.05336953775803</v>
      </c>
    </row>
    <row r="170" spans="1:10" ht="15.75" customHeight="1" x14ac:dyDescent="0.2">
      <c r="A170" s="1" t="s">
        <v>297</v>
      </c>
      <c r="B170" s="1" t="str">
        <f t="shared" si="2"/>
        <v>บางปะกง</v>
      </c>
      <c r="C170" s="1" t="s">
        <v>16</v>
      </c>
      <c r="D170" s="1" t="str">
        <f>VLOOKUP(C170, Provinces!A:B, 2, FALSE)</f>
        <v>Chachoengsao</v>
      </c>
      <c r="E170" s="1" t="str">
        <f>VLOOKUP(B170,'AmperTh-Code-AmperEn'!A:C, 1, FALSE)</f>
        <v>บางปะกง</v>
      </c>
      <c r="F170" s="1" t="str">
        <f>VLOOKUP(E170, 'AmperTh-Code-AmperEn'!A:C,2, FALSE)</f>
        <v>24040000</v>
      </c>
      <c r="G170" s="1" t="str">
        <f>VLOOKUP(E170, 'AmperTh-Code-AmperEn'!A:C, 3, FALSE)</f>
        <v>Bang Pakong</v>
      </c>
      <c r="H170" s="1" t="str">
        <f t="shared" si="1"/>
        <v>ที่ว่าการอำเภอบางปะกง ฉะเชิงเทรา</v>
      </c>
      <c r="I170" s="1" t="str">
        <f>VLOOKUP(H170, 'Office Location'!D:G, 3, FALSE)</f>
        <v>13.542791806827136</v>
      </c>
      <c r="J170" s="1" t="str">
        <f>VLOOKUP(H170, 'Office Location'!D:G, 4, FALSE)</f>
        <v>100.99396213556518</v>
      </c>
    </row>
    <row r="171" spans="1:10" ht="15.75" customHeight="1" x14ac:dyDescent="0.2">
      <c r="A171" s="1" t="s">
        <v>298</v>
      </c>
      <c r="B171" s="1" t="str">
        <f t="shared" si="2"/>
        <v>บ้านโพธิ์</v>
      </c>
      <c r="C171" s="1" t="s">
        <v>16</v>
      </c>
      <c r="D171" s="1" t="str">
        <f>VLOOKUP(C171, Provinces!A:B, 2, FALSE)</f>
        <v>Chachoengsao</v>
      </c>
      <c r="E171" s="1" t="str">
        <f>VLOOKUP(B171,'AmperTh-Code-AmperEn'!A:C, 1, FALSE)</f>
        <v>บ้านโพธิ์</v>
      </c>
      <c r="F171" s="1" t="str">
        <f>VLOOKUP(E171, 'AmperTh-Code-AmperEn'!A:C,2, FALSE)</f>
        <v>24050000</v>
      </c>
      <c r="G171" s="1" t="str">
        <f>VLOOKUP(E171, 'AmperTh-Code-AmperEn'!A:C, 3, FALSE)</f>
        <v>Ban Pho</v>
      </c>
      <c r="H171" s="1" t="str">
        <f t="shared" si="1"/>
        <v>ที่ว่าการอำเภอบ้านโพธิ์ ฉะเชิงเทรา</v>
      </c>
      <c r="I171" s="1" t="str">
        <f>VLOOKUP(H171, 'Office Location'!D:G, 3, FALSE)</f>
        <v>13.599799907219216</v>
      </c>
      <c r="J171" s="1" t="str">
        <f>VLOOKUP(H171, 'Office Location'!D:G, 4, FALSE)</f>
        <v>101.07850637481063</v>
      </c>
    </row>
    <row r="172" spans="1:10" ht="15.75" customHeight="1" x14ac:dyDescent="0.2">
      <c r="A172" s="1" t="s">
        <v>299</v>
      </c>
      <c r="B172" s="1" t="str">
        <f t="shared" si="2"/>
        <v>พนมสารคาม</v>
      </c>
      <c r="C172" s="1" t="s">
        <v>16</v>
      </c>
      <c r="D172" s="1" t="str">
        <f>VLOOKUP(C172, Provinces!A:B, 2, FALSE)</f>
        <v>Chachoengsao</v>
      </c>
      <c r="E172" s="1" t="str">
        <f>VLOOKUP(B172,'AmperTh-Code-AmperEn'!A:C, 1, FALSE)</f>
        <v>พนมสารคาม</v>
      </c>
      <c r="F172" s="1" t="str">
        <f>VLOOKUP(E172, 'AmperTh-Code-AmperEn'!A:C,2, FALSE)</f>
        <v>24060000</v>
      </c>
      <c r="G172" s="1" t="str">
        <f>VLOOKUP(E172, 'AmperTh-Code-AmperEn'!A:C, 3, FALSE)</f>
        <v>Phanom Sarakham</v>
      </c>
      <c r="H172" s="1" t="str">
        <f t="shared" si="1"/>
        <v>ที่ว่าการอำเภอพนมสารคาม ฉะเชิงเทรา</v>
      </c>
      <c r="I172" s="1" t="str">
        <f>VLOOKUP(H172, 'Office Location'!D:G, 3, FALSE)</f>
        <v>13.744491372971442</v>
      </c>
      <c r="J172" s="1" t="str">
        <f>VLOOKUP(H172, 'Office Location'!D:G, 4, FALSE)</f>
        <v>101.34660803554905</v>
      </c>
    </row>
    <row r="173" spans="1:10" ht="15.75" customHeight="1" x14ac:dyDescent="0.2">
      <c r="A173" s="1" t="s">
        <v>300</v>
      </c>
      <c r="B173" s="1" t="str">
        <f t="shared" si="2"/>
        <v>ราชสาส์น</v>
      </c>
      <c r="C173" s="1" t="s">
        <v>16</v>
      </c>
      <c r="D173" s="1" t="str">
        <f>VLOOKUP(C173, Provinces!A:B, 2, FALSE)</f>
        <v>Chachoengsao</v>
      </c>
      <c r="E173" s="1" t="str">
        <f>VLOOKUP(B173,'AmperTh-Code-AmperEn'!A:C, 1, FALSE)</f>
        <v>ราชสาส์น</v>
      </c>
      <c r="F173" s="1" t="str">
        <f>VLOOKUP(E173, 'AmperTh-Code-AmperEn'!A:C,2, FALSE)</f>
        <v>24070000</v>
      </c>
      <c r="G173" s="1" t="str">
        <f>VLOOKUP(E173, 'AmperTh-Code-AmperEn'!A:C, 3, FALSE)</f>
        <v>Ratchasan</v>
      </c>
      <c r="H173" s="1" t="str">
        <f t="shared" si="1"/>
        <v>ที่ว่าการอำเภอราชสาส์น ฉะเชิงเทรา</v>
      </c>
      <c r="I173" s="1" t="str">
        <f>VLOOKUP(H173, 'Office Location'!D:G, 3, FALSE)</f>
        <v>13.782018355046386</v>
      </c>
      <c r="J173" s="1" t="str">
        <f>VLOOKUP(H173, 'Office Location'!D:G, 4, FALSE)</f>
        <v>101.28146903933485</v>
      </c>
    </row>
    <row r="174" spans="1:10" ht="15.75" customHeight="1" x14ac:dyDescent="0.2">
      <c r="A174" s="1" t="s">
        <v>301</v>
      </c>
      <c r="B174" s="1" t="str">
        <f t="shared" si="2"/>
        <v>สนามชัยเขต</v>
      </c>
      <c r="C174" s="1" t="s">
        <v>16</v>
      </c>
      <c r="D174" s="1" t="str">
        <f>VLOOKUP(C174, Provinces!A:B, 2, FALSE)</f>
        <v>Chachoengsao</v>
      </c>
      <c r="E174" s="1" t="str">
        <f>VLOOKUP(B174,'AmperTh-Code-AmperEn'!A:C, 1, FALSE)</f>
        <v>สนามชัยเขต</v>
      </c>
      <c r="F174" s="1" t="str">
        <f>VLOOKUP(E174, 'AmperTh-Code-AmperEn'!A:C,2, FALSE)</f>
        <v>24080000</v>
      </c>
      <c r="G174" s="1" t="str">
        <f>VLOOKUP(E174, 'AmperTh-Code-AmperEn'!A:C, 3, FALSE)</f>
        <v>Sanam Chai Khet</v>
      </c>
      <c r="H174" s="1" t="str">
        <f t="shared" si="1"/>
        <v>ที่ว่าการอำเภอสนามชัยเขต ฉะเชิงเทรา</v>
      </c>
      <c r="I174" s="1" t="str">
        <f>VLOOKUP(H174, 'Office Location'!D:G, 3, FALSE)</f>
        <v>13.658296503917612</v>
      </c>
      <c r="J174" s="1" t="str">
        <f>VLOOKUP(H174, 'Office Location'!D:G, 4, FALSE)</f>
        <v>101.4388328167952</v>
      </c>
    </row>
    <row r="175" spans="1:10" ht="15.75" customHeight="1" x14ac:dyDescent="0.2">
      <c r="A175" s="1" t="s">
        <v>302</v>
      </c>
      <c r="B175" s="1" t="str">
        <f t="shared" si="2"/>
        <v>แปลงยาว</v>
      </c>
      <c r="C175" s="1" t="s">
        <v>16</v>
      </c>
      <c r="D175" s="1" t="str">
        <f>VLOOKUP(C175, Provinces!A:B, 2, FALSE)</f>
        <v>Chachoengsao</v>
      </c>
      <c r="E175" s="1" t="str">
        <f>VLOOKUP(B175,'AmperTh-Code-AmperEn'!A:C, 1, FALSE)</f>
        <v>แปลงยาว</v>
      </c>
      <c r="F175" s="1" t="str">
        <f>VLOOKUP(E175, 'AmperTh-Code-AmperEn'!A:C,2, FALSE)</f>
        <v>24090000</v>
      </c>
      <c r="G175" s="1" t="str">
        <f>VLOOKUP(E175, 'AmperTh-Code-AmperEn'!A:C, 3, FALSE)</f>
        <v>Pleang Yao</v>
      </c>
      <c r="H175" s="1" t="str">
        <f t="shared" si="1"/>
        <v>ที่ว่าการอำเภอแปลงยาว ฉะเชิงเทรา</v>
      </c>
      <c r="I175" s="1" t="str">
        <f>VLOOKUP(H175, 'Office Location'!D:G, 3, FALSE)</f>
        <v>13.584513986185764</v>
      </c>
      <c r="J175" s="1" t="str">
        <f>VLOOKUP(H175, 'Office Location'!D:G, 4, FALSE)</f>
        <v>101.28413922975338</v>
      </c>
    </row>
    <row r="176" spans="1:10" ht="15.75" customHeight="1" x14ac:dyDescent="0.2">
      <c r="A176" s="1" t="s">
        <v>303</v>
      </c>
      <c r="B176" s="1" t="str">
        <f t="shared" si="2"/>
        <v>ท่าตะเกียบ</v>
      </c>
      <c r="C176" s="1" t="s">
        <v>16</v>
      </c>
      <c r="D176" s="1" t="str">
        <f>VLOOKUP(C176, Provinces!A:B, 2, FALSE)</f>
        <v>Chachoengsao</v>
      </c>
      <c r="E176" s="1" t="str">
        <f>VLOOKUP(B176,'AmperTh-Code-AmperEn'!A:C, 1, FALSE)</f>
        <v>ท่าตะเกียบ</v>
      </c>
      <c r="F176" s="1" t="str">
        <f>VLOOKUP(E176, 'AmperTh-Code-AmperEn'!A:C,2, FALSE)</f>
        <v>24100000</v>
      </c>
      <c r="G176" s="1" t="str">
        <f>VLOOKUP(E176, 'AmperTh-Code-AmperEn'!A:C, 3, FALSE)</f>
        <v>Tha Takiap</v>
      </c>
      <c r="H176" s="1" t="str">
        <f t="shared" si="1"/>
        <v>ที่ว่าการอำเภอท่าตะเกียบ ฉะเชิงเทรา</v>
      </c>
      <c r="I176" s="1" t="str">
        <f>VLOOKUP(H176, 'Office Location'!D:G, 3, FALSE)</f>
        <v>13.544069876589958</v>
      </c>
      <c r="J176" s="1" t="str">
        <f>VLOOKUP(H176, 'Office Location'!D:G, 4, FALSE)</f>
        <v>101.64860050455898</v>
      </c>
    </row>
    <row r="177" spans="1:10" ht="15.75" customHeight="1" x14ac:dyDescent="0.2">
      <c r="A177" s="1" t="s">
        <v>304</v>
      </c>
      <c r="B177" s="1" t="str">
        <f t="shared" si="2"/>
        <v>คลองเขื่อน</v>
      </c>
      <c r="C177" s="1" t="s">
        <v>16</v>
      </c>
      <c r="D177" s="1" t="str">
        <f>VLOOKUP(C177, Provinces!A:B, 2, FALSE)</f>
        <v>Chachoengsao</v>
      </c>
      <c r="E177" s="1" t="str">
        <f>VLOOKUP(B177,'AmperTh-Code-AmperEn'!A:C, 1, FALSE)</f>
        <v>คลองเขื่อน</v>
      </c>
      <c r="F177" s="1" t="str">
        <f>VLOOKUP(E177, 'AmperTh-Code-AmperEn'!A:C,2, FALSE)</f>
        <v>24110000</v>
      </c>
      <c r="G177" s="1" t="str">
        <f>VLOOKUP(E177, 'AmperTh-Code-AmperEn'!A:C, 3, FALSE)</f>
        <v>Khlong Khuean</v>
      </c>
      <c r="H177" s="1" t="str">
        <f t="shared" si="1"/>
        <v>ที่ว่าการอำเภอคลองเขื่อน ฉะเชิงเทรา</v>
      </c>
      <c r="I177" s="1" t="str">
        <f>VLOOKUP(H177, 'Office Location'!D:G, 3, FALSE)</f>
        <v>13.791290841456012</v>
      </c>
      <c r="J177" s="1" t="str">
        <f>VLOOKUP(H177, 'Office Location'!D:G, 4, FALSE)</f>
        <v>101.16284193538264</v>
      </c>
    </row>
    <row r="178" spans="1:10" ht="15.75" customHeight="1" x14ac:dyDescent="0.2">
      <c r="A178" s="1" t="s">
        <v>588</v>
      </c>
      <c r="B178" s="1" t="str">
        <f t="shared" si="2"/>
        <v>เมืองปราจีนบุรี</v>
      </c>
      <c r="C178" s="1" t="s">
        <v>62</v>
      </c>
      <c r="D178" s="1" t="str">
        <f>VLOOKUP(C178, Provinces!A:B, 2, FALSE)</f>
        <v>Prachin Buri</v>
      </c>
      <c r="E178" s="1" t="str">
        <f>VLOOKUP(B178,'AmperTh-Code-AmperEn'!A:C, 1, FALSE)</f>
        <v>เมืองปราจีนบุรี</v>
      </c>
      <c r="F178" s="1" t="str">
        <f>VLOOKUP(E178, 'AmperTh-Code-AmperEn'!A:C,2, FALSE)</f>
        <v>25010000</v>
      </c>
      <c r="G178" s="1" t="str">
        <f>VLOOKUP(E178, 'AmperTh-Code-AmperEn'!A:C, 3, FALSE)</f>
        <v>Mueang Prachin Buri</v>
      </c>
      <c r="H178" s="1" t="str">
        <f t="shared" si="1"/>
        <v>ที่ว่าการอำเภอเมืองปราจีนบุรี ปราจีนบุรี</v>
      </c>
      <c r="I178" s="1" t="str">
        <f>VLOOKUP(H178, 'Office Location'!D:G, 3, FALSE)</f>
        <v>14.050683078756357</v>
      </c>
      <c r="J178" s="1" t="str">
        <f>VLOOKUP(H178, 'Office Location'!D:G, 4, FALSE)</f>
        <v>101.36639528579911</v>
      </c>
    </row>
    <row r="179" spans="1:10" ht="15.75" customHeight="1" x14ac:dyDescent="0.2">
      <c r="A179" s="1" t="s">
        <v>589</v>
      </c>
      <c r="B179" s="1" t="str">
        <f t="shared" si="2"/>
        <v>กบินทร์บุรี</v>
      </c>
      <c r="C179" s="1" t="s">
        <v>62</v>
      </c>
      <c r="D179" s="1" t="str">
        <f>VLOOKUP(C179, Provinces!A:B, 2, FALSE)</f>
        <v>Prachin Buri</v>
      </c>
      <c r="E179" s="1" t="str">
        <f>VLOOKUP(B179,'AmperTh-Code-AmperEn'!A:C, 1, FALSE)</f>
        <v>กบินทร์บุรี</v>
      </c>
      <c r="F179" s="1" t="str">
        <f>VLOOKUP(E179, 'AmperTh-Code-AmperEn'!A:C,2, FALSE)</f>
        <v>25020000</v>
      </c>
      <c r="G179" s="1" t="str">
        <f>VLOOKUP(E179, 'AmperTh-Code-AmperEn'!A:C, 3, FALSE)</f>
        <v>Kabin Buri</v>
      </c>
      <c r="H179" s="1" t="str">
        <f t="shared" si="1"/>
        <v>ที่ว่าการอำเภอกบินทร์บุรี ปราจีนบุรี</v>
      </c>
      <c r="I179" s="1" t="str">
        <f>VLOOKUP(H179, 'Office Location'!D:G, 3, FALSE)</f>
        <v>13.946196280585234</v>
      </c>
      <c r="J179" s="1" t="str">
        <f>VLOOKUP(H179, 'Office Location'!D:G, 4, FALSE)</f>
        <v>101.71261292524717</v>
      </c>
    </row>
    <row r="180" spans="1:10" ht="15.75" customHeight="1" x14ac:dyDescent="0.2">
      <c r="A180" s="1" t="s">
        <v>590</v>
      </c>
      <c r="B180" s="1" t="str">
        <f t="shared" si="2"/>
        <v>นาดี</v>
      </c>
      <c r="C180" s="1" t="s">
        <v>62</v>
      </c>
      <c r="D180" s="1" t="str">
        <f>VLOOKUP(C180, Provinces!A:B, 2, FALSE)</f>
        <v>Prachin Buri</v>
      </c>
      <c r="E180" s="1" t="str">
        <f>VLOOKUP(B180,'AmperTh-Code-AmperEn'!A:C, 1, FALSE)</f>
        <v>นาดี</v>
      </c>
      <c r="F180" s="1" t="str">
        <f>VLOOKUP(E180, 'AmperTh-Code-AmperEn'!A:C,2, FALSE)</f>
        <v>25030000</v>
      </c>
      <c r="G180" s="1" t="str">
        <f>VLOOKUP(E180, 'AmperTh-Code-AmperEn'!A:C, 3, FALSE)</f>
        <v>Na Di</v>
      </c>
      <c r="H180" s="1" t="str">
        <f t="shared" si="1"/>
        <v>ที่ว่าการอำเภอนาดี ปราจีนบุรี</v>
      </c>
      <c r="I180" s="1" t="str">
        <f>VLOOKUP(H180, 'Office Location'!D:G, 3, FALSE)</f>
        <v>14.10966022359922</v>
      </c>
      <c r="J180" s="1" t="str">
        <f>VLOOKUP(H180, 'Office Location'!D:G, 4, FALSE)</f>
        <v>101.78501332607684</v>
      </c>
    </row>
    <row r="181" spans="1:10" ht="15.75" customHeight="1" x14ac:dyDescent="0.2">
      <c r="A181" s="1" t="s">
        <v>585</v>
      </c>
      <c r="B181" s="1" t="str">
        <f t="shared" si="2"/>
        <v>บ้านสร้าง</v>
      </c>
      <c r="C181" s="1" t="s">
        <v>62</v>
      </c>
      <c r="D181" s="1" t="str">
        <f>VLOOKUP(C181, Provinces!A:B, 2, FALSE)</f>
        <v>Prachin Buri</v>
      </c>
      <c r="E181" s="1" t="str">
        <f>VLOOKUP(B181,'AmperTh-Code-AmperEn'!A:C, 1, FALSE)</f>
        <v>บ้านสร้าง</v>
      </c>
      <c r="F181" s="1" t="str">
        <f>VLOOKUP(E181, 'AmperTh-Code-AmperEn'!A:C,2, FALSE)</f>
        <v>25060000</v>
      </c>
      <c r="G181" s="1" t="str">
        <f>VLOOKUP(E181, 'AmperTh-Code-AmperEn'!A:C, 3, FALSE)</f>
        <v>Ban Sang</v>
      </c>
      <c r="H181" s="1" t="str">
        <f t="shared" si="1"/>
        <v>ที่ว่าการอำเภอบ้านสร้าง ปราจีนบุรี</v>
      </c>
      <c r="I181" s="1" t="str">
        <f>VLOOKUP(H181, 'Office Location'!D:G, 3, FALSE)</f>
        <v>13.994850020454287</v>
      </c>
      <c r="J181" s="1" t="str">
        <f>VLOOKUP(H181, 'Office Location'!D:G, 4, FALSE)</f>
        <v>101.22125359274938</v>
      </c>
    </row>
    <row r="182" spans="1:10" ht="15.75" customHeight="1" x14ac:dyDescent="0.2">
      <c r="A182" s="1" t="s">
        <v>586</v>
      </c>
      <c r="B182" s="1" t="str">
        <f t="shared" si="2"/>
        <v>ประจันตคาม</v>
      </c>
      <c r="C182" s="1" t="s">
        <v>62</v>
      </c>
      <c r="D182" s="1" t="str">
        <f>VLOOKUP(C182, Provinces!A:B, 2, FALSE)</f>
        <v>Prachin Buri</v>
      </c>
      <c r="E182" s="1" t="str">
        <f>VLOOKUP(B182,'AmperTh-Code-AmperEn'!A:C, 1, FALSE)</f>
        <v>ประจันตคาม</v>
      </c>
      <c r="F182" s="1" t="str">
        <f>VLOOKUP(E182, 'AmperTh-Code-AmperEn'!A:C,2, FALSE)</f>
        <v>25070000</v>
      </c>
      <c r="G182" s="1" t="str">
        <f>VLOOKUP(E182, 'AmperTh-Code-AmperEn'!A:C, 3, FALSE)</f>
        <v>Prachantakham</v>
      </c>
      <c r="H182" s="1" t="str">
        <f t="shared" si="1"/>
        <v>ที่ว่าการอำเภอประจันตคาม ปราจีนบุรี</v>
      </c>
      <c r="I182" s="1" t="str">
        <f>VLOOKUP(H182, 'Office Location'!D:G, 3, FALSE)</f>
        <v>14.064571037712751</v>
      </c>
      <c r="J182" s="1" t="str">
        <f>VLOOKUP(H182, 'Office Location'!D:G, 4, FALSE)</f>
        <v>101.51512456337616</v>
      </c>
    </row>
    <row r="183" spans="1:10" ht="15.75" customHeight="1" x14ac:dyDescent="0.2">
      <c r="A183" s="1" t="s">
        <v>587</v>
      </c>
      <c r="B183" s="1" t="str">
        <f t="shared" si="2"/>
        <v>ศรีมหาโพธิ</v>
      </c>
      <c r="C183" s="1" t="s">
        <v>62</v>
      </c>
      <c r="D183" s="1" t="str">
        <f>VLOOKUP(C183, Provinces!A:B, 2, FALSE)</f>
        <v>Prachin Buri</v>
      </c>
      <c r="E183" s="1" t="str">
        <f>VLOOKUP(B183,'AmperTh-Code-AmperEn'!A:C, 1, FALSE)</f>
        <v>ศรีมหาโพธิ</v>
      </c>
      <c r="F183" s="1" t="str">
        <f>VLOOKUP(E183, 'AmperTh-Code-AmperEn'!A:C,2, FALSE)</f>
        <v>25080000</v>
      </c>
      <c r="G183" s="1" t="str">
        <f>VLOOKUP(E183, 'AmperTh-Code-AmperEn'!A:C, 3, FALSE)</f>
        <v>Si Maha Phot</v>
      </c>
      <c r="H183" s="1" t="str">
        <f t="shared" si="1"/>
        <v>ที่ว่าการอำเภอศรีมหาโพธิ ปราจีนบุรี</v>
      </c>
      <c r="I183" s="1" t="str">
        <f>VLOOKUP(H183, 'Office Location'!D:G, 3, FALSE)</f>
        <v>13.966532847062101</v>
      </c>
      <c r="J183" s="1" t="str">
        <f>VLOOKUP(H183, 'Office Location'!D:G, 4, FALSE)</f>
        <v>101.5129330872785</v>
      </c>
    </row>
    <row r="184" spans="1:10" ht="15.75" customHeight="1" x14ac:dyDescent="0.2">
      <c r="A184" s="1" t="s">
        <v>591</v>
      </c>
      <c r="B184" s="1" t="str">
        <f t="shared" si="2"/>
        <v>ศรีมโหสถ</v>
      </c>
      <c r="C184" s="1" t="s">
        <v>62</v>
      </c>
      <c r="D184" s="1" t="str">
        <f>VLOOKUP(C184, Provinces!A:B, 2, FALSE)</f>
        <v>Prachin Buri</v>
      </c>
      <c r="E184" s="1" t="str">
        <f>VLOOKUP(B184,'AmperTh-Code-AmperEn'!A:C, 1, FALSE)</f>
        <v>ศรีมโหสถ</v>
      </c>
      <c r="F184" s="1" t="str">
        <f>VLOOKUP(E184, 'AmperTh-Code-AmperEn'!A:C,2, FALSE)</f>
        <v>25090000</v>
      </c>
      <c r="G184" s="1" t="str">
        <f>VLOOKUP(E184, 'AmperTh-Code-AmperEn'!A:C, 3, FALSE)</f>
        <v>Si Mahosot</v>
      </c>
      <c r="H184" s="1" t="str">
        <f t="shared" si="1"/>
        <v>ที่ว่าการอำเภอศรีมโหสถ ปราจีนบุรี</v>
      </c>
      <c r="I184" s="1" t="str">
        <f>VLOOKUP(H184, 'Office Location'!D:G, 3, FALSE)</f>
        <v>13.882578512106164</v>
      </c>
      <c r="J184" s="1" t="str">
        <f>VLOOKUP(H184, 'Office Location'!D:G, 4, FALSE)</f>
        <v>101.40695680073614</v>
      </c>
    </row>
    <row r="185" spans="1:10" ht="15.75" customHeight="1" x14ac:dyDescent="0.2">
      <c r="A185" s="1" t="s">
        <v>418</v>
      </c>
      <c r="B185" s="1" t="str">
        <f t="shared" si="2"/>
        <v>เมืองนครนายก</v>
      </c>
      <c r="C185" s="1" t="s">
        <v>36</v>
      </c>
      <c r="D185" s="1" t="str">
        <f>VLOOKUP(C185, Provinces!A:B, 2, FALSE)</f>
        <v>Nakhon Nayok</v>
      </c>
      <c r="E185" s="1" t="str">
        <f>VLOOKUP(B185,'AmperTh-Code-AmperEn'!A:C, 1, FALSE)</f>
        <v>เมืองนครนายก</v>
      </c>
      <c r="F185" s="1" t="str">
        <f>VLOOKUP(E185, 'AmperTh-Code-AmperEn'!A:C,2, FALSE)</f>
        <v>26010000</v>
      </c>
      <c r="G185" s="1" t="str">
        <f>VLOOKUP(E185, 'AmperTh-Code-AmperEn'!A:C, 3, FALSE)</f>
        <v>Mueang Nakhon Nayok</v>
      </c>
      <c r="H185" s="1" t="str">
        <f t="shared" si="1"/>
        <v>ที่ว่าการอำเภอเมืองนครนายก นครนายก</v>
      </c>
      <c r="I185" s="1" t="str">
        <f>VLOOKUP(H185, 'Office Location'!D:G, 3, FALSE)</f>
        <v>14.203698232978633</v>
      </c>
      <c r="J185" s="1" t="str">
        <f>VLOOKUP(H185, 'Office Location'!D:G, 4, FALSE)</f>
        <v>101.21726173137662</v>
      </c>
    </row>
    <row r="186" spans="1:10" ht="15.75" customHeight="1" x14ac:dyDescent="0.2">
      <c r="A186" s="1" t="s">
        <v>419</v>
      </c>
      <c r="B186" s="1" t="str">
        <f t="shared" si="2"/>
        <v>ปากพลี</v>
      </c>
      <c r="C186" s="1" t="s">
        <v>36</v>
      </c>
      <c r="D186" s="1" t="str">
        <f>VLOOKUP(C186, Provinces!A:B, 2, FALSE)</f>
        <v>Nakhon Nayok</v>
      </c>
      <c r="E186" s="1" t="str">
        <f>VLOOKUP(B186,'AmperTh-Code-AmperEn'!A:C, 1, FALSE)</f>
        <v>ปากพลี</v>
      </c>
      <c r="F186" s="1" t="str">
        <f>VLOOKUP(E186, 'AmperTh-Code-AmperEn'!A:C,2, FALSE)</f>
        <v>26020000</v>
      </c>
      <c r="G186" s="1" t="str">
        <f>VLOOKUP(E186, 'AmperTh-Code-AmperEn'!A:C, 3, FALSE)</f>
        <v>Pak Phli</v>
      </c>
      <c r="H186" s="1" t="str">
        <f t="shared" si="1"/>
        <v>ที่ว่าการอำเภอปากพลี นครนายก</v>
      </c>
      <c r="I186" s="1" t="str">
        <f>VLOOKUP(H186, 'Office Location'!D:G, 3, FALSE)</f>
        <v>14.163219546667214</v>
      </c>
      <c r="J186" s="1" t="str">
        <f>VLOOKUP(H186, 'Office Location'!D:G, 4, FALSE)</f>
        <v>101.26831869669847</v>
      </c>
    </row>
    <row r="187" spans="1:10" ht="15.75" customHeight="1" x14ac:dyDescent="0.2">
      <c r="A187" s="1" t="s">
        <v>416</v>
      </c>
      <c r="B187" s="1" t="str">
        <f t="shared" si="2"/>
        <v>บ้านนา</v>
      </c>
      <c r="C187" s="1" t="s">
        <v>36</v>
      </c>
      <c r="D187" s="1" t="str">
        <f>VLOOKUP(C187, Provinces!A:B, 2, FALSE)</f>
        <v>Nakhon Nayok</v>
      </c>
      <c r="E187" s="1" t="str">
        <f>VLOOKUP(B187,'AmperTh-Code-AmperEn'!A:C, 1, FALSE)</f>
        <v>บ้านนา</v>
      </c>
      <c r="F187" s="1" t="str">
        <f>VLOOKUP(E187, 'AmperTh-Code-AmperEn'!A:C,2, FALSE)</f>
        <v>26030000</v>
      </c>
      <c r="G187" s="1" t="str">
        <f>VLOOKUP(E187, 'AmperTh-Code-AmperEn'!A:C, 3, FALSE)</f>
        <v>Ban Na</v>
      </c>
      <c r="H187" s="1" t="str">
        <f t="shared" si="1"/>
        <v>ที่ว่าการอำเภอบ้านนา นครนายก</v>
      </c>
      <c r="I187" s="1" t="str">
        <f>VLOOKUP(H187, 'Office Location'!D:G, 3, FALSE)</f>
        <v>14.266742994854003</v>
      </c>
      <c r="J187" s="1" t="str">
        <f>VLOOKUP(H187, 'Office Location'!D:G, 4, FALSE)</f>
        <v>101.06138663555059</v>
      </c>
    </row>
    <row r="188" spans="1:10" ht="15.75" customHeight="1" x14ac:dyDescent="0.2">
      <c r="A188" s="1" t="s">
        <v>417</v>
      </c>
      <c r="B188" s="1" t="str">
        <f t="shared" si="2"/>
        <v>องครักษ์</v>
      </c>
      <c r="C188" s="1" t="s">
        <v>36</v>
      </c>
      <c r="D188" s="1" t="str">
        <f>VLOOKUP(C188, Provinces!A:B, 2, FALSE)</f>
        <v>Nakhon Nayok</v>
      </c>
      <c r="E188" s="1" t="str">
        <f>VLOOKUP(B188,'AmperTh-Code-AmperEn'!A:C, 1, FALSE)</f>
        <v>องครักษ์</v>
      </c>
      <c r="F188" s="1" t="str">
        <f>VLOOKUP(E188, 'AmperTh-Code-AmperEn'!A:C,2, FALSE)</f>
        <v>26040000</v>
      </c>
      <c r="G188" s="1" t="str">
        <f>VLOOKUP(E188, 'AmperTh-Code-AmperEn'!A:C, 3, FALSE)</f>
        <v>Ongkharak</v>
      </c>
      <c r="H188" s="1" t="str">
        <f t="shared" si="1"/>
        <v>ที่ว่าการอำเภอองครักษ์ นครนายก</v>
      </c>
      <c r="I188" s="1" t="str">
        <f>VLOOKUP(H188, 'Office Location'!D:G, 3, FALSE)</f>
        <v>14.121524750638113</v>
      </c>
      <c r="J188" s="1" t="str">
        <f>VLOOKUP(H188, 'Office Location'!D:G, 4, FALSE)</f>
        <v>101.00363956152218</v>
      </c>
    </row>
    <row r="189" spans="1:10" ht="15.75" customHeight="1" x14ac:dyDescent="0.2">
      <c r="A189" s="1" t="s">
        <v>906</v>
      </c>
      <c r="B189" s="1" t="str">
        <f t="shared" si="2"/>
        <v>เมืองสระแก้ว</v>
      </c>
      <c r="C189" s="1" t="s">
        <v>126</v>
      </c>
      <c r="D189" s="1" t="str">
        <f>VLOOKUP(C189, Provinces!A:B, 2, FALSE)</f>
        <v>Sa Kaeo</v>
      </c>
      <c r="E189" s="1" t="str">
        <f>VLOOKUP(B189,'AmperTh-Code-AmperEn'!A:C, 1, FALSE)</f>
        <v>เมืองสระแก้ว</v>
      </c>
      <c r="F189" s="1" t="str">
        <f>VLOOKUP(E189, 'AmperTh-Code-AmperEn'!A:C,2, FALSE)</f>
        <v>27010000</v>
      </c>
      <c r="G189" s="1" t="str">
        <f>VLOOKUP(E189, 'AmperTh-Code-AmperEn'!A:C, 3, FALSE)</f>
        <v>Mueang Sa Kaeo</v>
      </c>
      <c r="H189" s="1" t="str">
        <f t="shared" si="1"/>
        <v>ที่ว่าการอำเภอเมืองสระแก้ว สระแก้ว</v>
      </c>
      <c r="I189" s="1" t="str">
        <f>VLOOKUP(H189, 'Office Location'!D:G, 3, FALSE)</f>
        <v>13.814680991649814</v>
      </c>
      <c r="J189" s="1" t="str">
        <f>VLOOKUP(H189, 'Office Location'!D:G, 4, FALSE)</f>
        <v>102.07176553862412</v>
      </c>
    </row>
    <row r="190" spans="1:10" ht="15.75" customHeight="1" x14ac:dyDescent="0.2">
      <c r="A190" s="1" t="s">
        <v>907</v>
      </c>
      <c r="B190" s="1" t="str">
        <f t="shared" si="2"/>
        <v>คลองหาด</v>
      </c>
      <c r="C190" s="1" t="s">
        <v>126</v>
      </c>
      <c r="D190" s="1" t="str">
        <f>VLOOKUP(C190, Provinces!A:B, 2, FALSE)</f>
        <v>Sa Kaeo</v>
      </c>
      <c r="E190" s="1" t="str">
        <f>VLOOKUP(B190,'AmperTh-Code-AmperEn'!A:C, 1, FALSE)</f>
        <v>คลองหาด</v>
      </c>
      <c r="F190" s="1" t="str">
        <f>VLOOKUP(E190, 'AmperTh-Code-AmperEn'!A:C,2, FALSE)</f>
        <v>27020000</v>
      </c>
      <c r="G190" s="1" t="str">
        <f>VLOOKUP(E190, 'AmperTh-Code-AmperEn'!A:C, 3, FALSE)</f>
        <v>Khlong Hat</v>
      </c>
      <c r="H190" s="1" t="str">
        <f t="shared" si="1"/>
        <v>ที่ว่าการอำเภอคลองหาด สระแก้ว</v>
      </c>
      <c r="I190" s="1" t="str">
        <f>VLOOKUP(H190, 'Office Location'!D:G, 3, FALSE)</f>
        <v>13.448865688535273</v>
      </c>
      <c r="J190" s="1" t="str">
        <f>VLOOKUP(H190, 'Office Location'!D:G, 4, FALSE)</f>
        <v>102.29993997113465</v>
      </c>
    </row>
    <row r="191" spans="1:10" ht="15.75" customHeight="1" x14ac:dyDescent="0.2">
      <c r="A191" s="1" t="s">
        <v>908</v>
      </c>
      <c r="B191" s="1" t="str">
        <f t="shared" si="2"/>
        <v>ตาพระยา</v>
      </c>
      <c r="C191" s="1" t="s">
        <v>126</v>
      </c>
      <c r="D191" s="1" t="str">
        <f>VLOOKUP(C191, Provinces!A:B, 2, FALSE)</f>
        <v>Sa Kaeo</v>
      </c>
      <c r="E191" s="1" t="str">
        <f>VLOOKUP(B191,'AmperTh-Code-AmperEn'!A:C, 1, FALSE)</f>
        <v>ตาพระยา</v>
      </c>
      <c r="F191" s="1" t="str">
        <f>VLOOKUP(E191, 'AmperTh-Code-AmperEn'!A:C,2, FALSE)</f>
        <v>27030000</v>
      </c>
      <c r="G191" s="1" t="str">
        <f>VLOOKUP(E191, 'AmperTh-Code-AmperEn'!A:C, 3, FALSE)</f>
        <v>Ta Phraya</v>
      </c>
      <c r="H191" s="1" t="str">
        <f t="shared" si="1"/>
        <v>ที่ว่าการอำเภอตาพระยา สระแก้ว</v>
      </c>
      <c r="I191" s="1" t="str">
        <f>VLOOKUP(H191, 'Office Location'!D:G, 3, FALSE)</f>
        <v>14.005927914327993</v>
      </c>
      <c r="J191" s="1" t="str">
        <f>VLOOKUP(H191, 'Office Location'!D:G, 4, FALSE)</f>
        <v>102.80568978602507</v>
      </c>
    </row>
    <row r="192" spans="1:10" ht="15.75" customHeight="1" x14ac:dyDescent="0.2">
      <c r="A192" s="1" t="s">
        <v>909</v>
      </c>
      <c r="B192" s="1" t="str">
        <f t="shared" si="2"/>
        <v>วังน้ำเย็น</v>
      </c>
      <c r="C192" s="1" t="s">
        <v>126</v>
      </c>
      <c r="D192" s="1" t="str">
        <f>VLOOKUP(C192, Provinces!A:B, 2, FALSE)</f>
        <v>Sa Kaeo</v>
      </c>
      <c r="E192" s="1" t="str">
        <f>VLOOKUP(B192,'AmperTh-Code-AmperEn'!A:C, 1, FALSE)</f>
        <v>วังน้ำเย็น</v>
      </c>
      <c r="F192" s="1" t="str">
        <f>VLOOKUP(E192, 'AmperTh-Code-AmperEn'!A:C,2, FALSE)</f>
        <v>27040000</v>
      </c>
      <c r="G192" s="1" t="str">
        <f>VLOOKUP(E192, 'AmperTh-Code-AmperEn'!A:C, 3, FALSE)</f>
        <v>Wang Nam Yen</v>
      </c>
      <c r="H192" s="1" t="str">
        <f t="shared" si="1"/>
        <v>ที่ว่าการอำเภอวังน้ำเย็น สระแก้ว</v>
      </c>
      <c r="I192" s="1" t="str">
        <f>VLOOKUP(H192, 'Office Location'!D:G, 3, FALSE)</f>
        <v>13.499823118965073</v>
      </c>
      <c r="J192" s="1" t="str">
        <f>VLOOKUP(H192, 'Office Location'!D:G, 4, FALSE)</f>
        <v>102.18209573555865</v>
      </c>
    </row>
    <row r="193" spans="1:10" ht="15.75" customHeight="1" x14ac:dyDescent="0.2">
      <c r="A193" s="1" t="s">
        <v>910</v>
      </c>
      <c r="B193" s="1" t="str">
        <f t="shared" si="2"/>
        <v>วัฒนานคร</v>
      </c>
      <c r="C193" s="1" t="s">
        <v>126</v>
      </c>
      <c r="D193" s="1" t="str">
        <f>VLOOKUP(C193, Provinces!A:B, 2, FALSE)</f>
        <v>Sa Kaeo</v>
      </c>
      <c r="E193" s="1" t="str">
        <f>VLOOKUP(B193,'AmperTh-Code-AmperEn'!A:C, 1, FALSE)</f>
        <v>วัฒนานคร</v>
      </c>
      <c r="F193" s="1" t="str">
        <f>VLOOKUP(E193, 'AmperTh-Code-AmperEn'!A:C,2, FALSE)</f>
        <v>27050000</v>
      </c>
      <c r="G193" s="1" t="str">
        <f>VLOOKUP(E193, 'AmperTh-Code-AmperEn'!A:C, 3, FALSE)</f>
        <v>Watthana Nakhon</v>
      </c>
      <c r="H193" s="1" t="str">
        <f t="shared" si="1"/>
        <v>ที่ว่าการอำเภอวัฒนานคร สระแก้ว</v>
      </c>
      <c r="I193" s="1" t="str">
        <f>VLOOKUP(H193, 'Office Location'!D:G, 3, FALSE)</f>
        <v>13.747754859438961</v>
      </c>
      <c r="J193" s="1" t="str">
        <f>VLOOKUP(H193, 'Office Location'!D:G, 4, FALSE)</f>
        <v>102.30760517091215</v>
      </c>
    </row>
    <row r="194" spans="1:10" ht="15.75" customHeight="1" x14ac:dyDescent="0.2">
      <c r="A194" s="1" t="s">
        <v>911</v>
      </c>
      <c r="B194" s="1" t="str">
        <f t="shared" si="2"/>
        <v>อรัญประเทศ</v>
      </c>
      <c r="C194" s="1" t="s">
        <v>126</v>
      </c>
      <c r="D194" s="1" t="str">
        <f>VLOOKUP(C194, Provinces!A:B, 2, FALSE)</f>
        <v>Sa Kaeo</v>
      </c>
      <c r="E194" s="1" t="str">
        <f>VLOOKUP(B194,'AmperTh-Code-AmperEn'!A:C, 1, FALSE)</f>
        <v>อรัญประเทศ</v>
      </c>
      <c r="F194" s="1" t="str">
        <f>VLOOKUP(E194, 'AmperTh-Code-AmperEn'!A:C,2, FALSE)</f>
        <v>27060000</v>
      </c>
      <c r="G194" s="1" t="str">
        <f>VLOOKUP(E194, 'AmperTh-Code-AmperEn'!A:C, 3, FALSE)</f>
        <v>Aranyaprathet</v>
      </c>
      <c r="H194" s="1" t="str">
        <f t="shared" si="1"/>
        <v>ที่ว่าการอำเภออรัญประเทศ สระแก้ว</v>
      </c>
      <c r="I194" s="1" t="str">
        <f>VLOOKUP(H194, 'Office Location'!D:G, 3, FALSE)</f>
        <v>13.700763310912555</v>
      </c>
      <c r="J194" s="1" t="str">
        <f>VLOOKUP(H194, 'Office Location'!D:G, 4, FALSE)</f>
        <v>102.51171103202232</v>
      </c>
    </row>
    <row r="195" spans="1:10" ht="15.75" customHeight="1" x14ac:dyDescent="0.2">
      <c r="A195" s="1" t="s">
        <v>912</v>
      </c>
      <c r="B195" s="1" t="str">
        <f t="shared" si="2"/>
        <v>เขาฉกรรจ์</v>
      </c>
      <c r="C195" s="1" t="s">
        <v>126</v>
      </c>
      <c r="D195" s="1" t="str">
        <f>VLOOKUP(C195, Provinces!A:B, 2, FALSE)</f>
        <v>Sa Kaeo</v>
      </c>
      <c r="E195" s="1" t="str">
        <f>VLOOKUP(B195,'AmperTh-Code-AmperEn'!A:C, 1, FALSE)</f>
        <v>เขาฉกรรจ์</v>
      </c>
      <c r="F195" s="1" t="str">
        <f>VLOOKUP(E195, 'AmperTh-Code-AmperEn'!A:C,2, FALSE)</f>
        <v>27070000</v>
      </c>
      <c r="G195" s="1" t="str">
        <f>VLOOKUP(E195, 'AmperTh-Code-AmperEn'!A:C, 3, FALSE)</f>
        <v>Khao Chakan</v>
      </c>
      <c r="H195" s="1" t="str">
        <f t="shared" si="1"/>
        <v>ที่ว่าการอำเภอเขาฉกรรจ์ สระแก้ว</v>
      </c>
      <c r="I195" s="1" t="str">
        <f>VLOOKUP(H195, 'Office Location'!D:G, 3, FALSE)</f>
        <v>13.650616669087357</v>
      </c>
      <c r="J195" s="1" t="str">
        <f>VLOOKUP(H195, 'Office Location'!D:G, 4, FALSE)</f>
        <v>102.09672143919887</v>
      </c>
    </row>
    <row r="196" spans="1:10" ht="15.75" customHeight="1" x14ac:dyDescent="0.2">
      <c r="A196" s="1" t="s">
        <v>913</v>
      </c>
      <c r="B196" s="1" t="str">
        <f t="shared" si="2"/>
        <v>โคกสูง</v>
      </c>
      <c r="C196" s="1" t="s">
        <v>126</v>
      </c>
      <c r="D196" s="1" t="str">
        <f>VLOOKUP(C196, Provinces!A:B, 2, FALSE)</f>
        <v>Sa Kaeo</v>
      </c>
      <c r="E196" s="1" t="str">
        <f>VLOOKUP(B196,'AmperTh-Code-AmperEn'!A:C, 1, FALSE)</f>
        <v>โคกสูง</v>
      </c>
      <c r="F196" s="1" t="str">
        <f>VLOOKUP(E196, 'AmperTh-Code-AmperEn'!A:C,2, FALSE)</f>
        <v>27080000</v>
      </c>
      <c r="G196" s="1" t="str">
        <f>VLOOKUP(E196, 'AmperTh-Code-AmperEn'!A:C, 3, FALSE)</f>
        <v>Khok Sung</v>
      </c>
      <c r="H196" s="1" t="str">
        <f t="shared" si="1"/>
        <v>ที่ว่าการอำเภอโคกสูง สระแก้ว</v>
      </c>
      <c r="I196" s="1" t="str">
        <f>VLOOKUP(H196, 'Office Location'!D:G, 3, FALSE)</f>
        <v>13.832750791144646</v>
      </c>
      <c r="J196" s="1" t="str">
        <f>VLOOKUP(H196, 'Office Location'!D:G, 4, FALSE)</f>
        <v>102.61423713555897</v>
      </c>
    </row>
    <row r="197" spans="1:10" ht="15.75" customHeight="1" x14ac:dyDescent="0.2">
      <c r="A197" s="1" t="s">
        <v>914</v>
      </c>
      <c r="B197" s="1" t="str">
        <f t="shared" si="2"/>
        <v>วังสมบูรณ์</v>
      </c>
      <c r="C197" s="1" t="s">
        <v>126</v>
      </c>
      <c r="D197" s="1" t="str">
        <f>VLOOKUP(C197, Provinces!A:B, 2, FALSE)</f>
        <v>Sa Kaeo</v>
      </c>
      <c r="E197" s="1" t="str">
        <f>VLOOKUP(B197,'AmperTh-Code-AmperEn'!A:C, 1, FALSE)</f>
        <v>วังสมบูรณ์</v>
      </c>
      <c r="F197" s="1" t="str">
        <f>VLOOKUP(E197, 'AmperTh-Code-AmperEn'!A:C,2, FALSE)</f>
        <v>27090000</v>
      </c>
      <c r="G197" s="1" t="str">
        <f>VLOOKUP(E197, 'AmperTh-Code-AmperEn'!A:C, 3, FALSE)</f>
        <v>Wang Sombun</v>
      </c>
      <c r="H197" s="1" t="str">
        <f t="shared" si="1"/>
        <v>ที่ว่าการอำเภอวังสมบูรณ์ สระแก้ว</v>
      </c>
      <c r="I197" s="1" t="str">
        <f>VLOOKUP(H197, 'Office Location'!D:G, 3, FALSE)</f>
        <v>13.39705092790461</v>
      </c>
      <c r="J197" s="1" t="str">
        <f>VLOOKUP(H197, 'Office Location'!D:G, 4, FALSE)</f>
        <v>102.19872179131397</v>
      </c>
    </row>
    <row r="198" spans="1:10" ht="15.75" customHeight="1" x14ac:dyDescent="0.2">
      <c r="A198" s="1" t="s">
        <v>439</v>
      </c>
      <c r="B198" s="1" t="str">
        <f t="shared" si="2"/>
        <v>เมืองนครราชสีมา</v>
      </c>
      <c r="C198" s="1" t="s">
        <v>42</v>
      </c>
      <c r="D198" s="1" t="str">
        <f>VLOOKUP(C198, Provinces!A:B, 2, FALSE)</f>
        <v>Nakhon Ratchasima</v>
      </c>
      <c r="E198" s="1" t="str">
        <f>VLOOKUP(B198,'AmperTh-Code-AmperEn'!A:C, 1, FALSE)</f>
        <v>เมืองนครราชสีมา</v>
      </c>
      <c r="F198" s="1" t="str">
        <f>VLOOKUP(E198, 'AmperTh-Code-AmperEn'!A:C,2, FALSE)</f>
        <v>30010000</v>
      </c>
      <c r="G198" s="1" t="str">
        <f>VLOOKUP(E198, 'AmperTh-Code-AmperEn'!A:C, 3, FALSE)</f>
        <v>Mueang Nakhon Ratchasima</v>
      </c>
      <c r="H198" s="1" t="str">
        <f t="shared" si="1"/>
        <v>ที่ว่าการอำเภอเมืองนครราชสีมา นครราชสีมา</v>
      </c>
      <c r="I198" s="1" t="str">
        <f>VLOOKUP(H198, 'Office Location'!D:G, 3, FALSE)</f>
        <v>14.971228405899632</v>
      </c>
      <c r="J198" s="1" t="str">
        <f>VLOOKUP(H198, 'Office Location'!D:G, 4, FALSE)</f>
        <v>102.099628010185</v>
      </c>
    </row>
    <row r="199" spans="1:10" ht="15.75" customHeight="1" x14ac:dyDescent="0.2">
      <c r="A199" s="1" t="s">
        <v>440</v>
      </c>
      <c r="B199" s="1" t="str">
        <f t="shared" si="2"/>
        <v>ครบุรี</v>
      </c>
      <c r="C199" s="1" t="s">
        <v>42</v>
      </c>
      <c r="D199" s="1" t="str">
        <f>VLOOKUP(C199, Provinces!A:B, 2, FALSE)</f>
        <v>Nakhon Ratchasima</v>
      </c>
      <c r="E199" s="1" t="str">
        <f>VLOOKUP(B199,'AmperTh-Code-AmperEn'!A:C, 1, FALSE)</f>
        <v>ครบุรี</v>
      </c>
      <c r="F199" s="1" t="str">
        <f>VLOOKUP(E199, 'AmperTh-Code-AmperEn'!A:C,2, FALSE)</f>
        <v>30020000</v>
      </c>
      <c r="G199" s="1" t="str">
        <f>VLOOKUP(E199, 'AmperTh-Code-AmperEn'!A:C, 3, FALSE)</f>
        <v>Khon Buri</v>
      </c>
      <c r="H199" s="1" t="str">
        <f t="shared" si="1"/>
        <v>ที่ว่าการอำเภอครบุรี นครราชสีมา</v>
      </c>
      <c r="I199" s="1" t="str">
        <f>VLOOKUP(H199, 'Office Location'!D:G, 3, FALSE)</f>
        <v>14.52390967043978</v>
      </c>
      <c r="J199" s="1" t="str">
        <f>VLOOKUP(H199, 'Office Location'!D:G, 4, FALSE)</f>
        <v>102.24853902180367</v>
      </c>
    </row>
    <row r="200" spans="1:10" ht="15.75" customHeight="1" x14ac:dyDescent="0.2">
      <c r="A200" s="1" t="s">
        <v>446</v>
      </c>
      <c r="B200" s="1" t="str">
        <f t="shared" si="2"/>
        <v>เสิงสาง</v>
      </c>
      <c r="C200" s="1" t="s">
        <v>42</v>
      </c>
      <c r="D200" s="1" t="str">
        <f>VLOOKUP(C200, Provinces!A:B, 2, FALSE)</f>
        <v>Nakhon Ratchasima</v>
      </c>
      <c r="E200" s="1" t="str">
        <f>VLOOKUP(B200,'AmperTh-Code-AmperEn'!A:C, 1, FALSE)</f>
        <v>เสิงสาง</v>
      </c>
      <c r="F200" s="1" t="str">
        <f>VLOOKUP(E200, 'AmperTh-Code-AmperEn'!A:C,2, FALSE)</f>
        <v>30030000</v>
      </c>
      <c r="G200" s="1" t="str">
        <f>VLOOKUP(E200, 'AmperTh-Code-AmperEn'!A:C, 3, FALSE)</f>
        <v>Soeng Sang</v>
      </c>
      <c r="H200" s="1" t="str">
        <f t="shared" si="1"/>
        <v>ที่ว่าการอำเภอเสิงสาง นครราชสีมา</v>
      </c>
      <c r="I200" s="1" t="str">
        <f>VLOOKUP(H200, 'Office Location'!D:G, 3, FALSE)</f>
        <v>14.426223869933798</v>
      </c>
      <c r="J200" s="1" t="str">
        <f>VLOOKUP(H200, 'Office Location'!D:G, 4, FALSE)</f>
        <v>102.46043957155013</v>
      </c>
    </row>
    <row r="201" spans="1:10" ht="15.75" customHeight="1" x14ac:dyDescent="0.2">
      <c r="A201" s="1" t="s">
        <v>447</v>
      </c>
      <c r="B201" s="1" t="str">
        <f t="shared" si="2"/>
        <v>คง</v>
      </c>
      <c r="C201" s="1" t="s">
        <v>42</v>
      </c>
      <c r="D201" s="1" t="str">
        <f>VLOOKUP(C201, Provinces!A:B, 2, FALSE)</f>
        <v>Nakhon Ratchasima</v>
      </c>
      <c r="E201" s="1" t="str">
        <f>VLOOKUP(B201,'AmperTh-Code-AmperEn'!A:C, 1, FALSE)</f>
        <v>คง</v>
      </c>
      <c r="F201" s="1" t="str">
        <f>VLOOKUP(E201, 'AmperTh-Code-AmperEn'!A:C,2, FALSE)</f>
        <v>30040000</v>
      </c>
      <c r="G201" s="1" t="str">
        <f>VLOOKUP(E201, 'AmperTh-Code-AmperEn'!A:C, 3, FALSE)</f>
        <v>Khong</v>
      </c>
      <c r="H201" s="1" t="str">
        <f t="shared" si="1"/>
        <v>ที่ว่าการอำเภอคง นครราชสีมา</v>
      </c>
      <c r="I201" s="1" t="str">
        <f>VLOOKUP(H201, 'Office Location'!D:G, 3, FALSE)</f>
        <v>15.441314691151108</v>
      </c>
      <c r="J201" s="1" t="str">
        <f>VLOOKUP(H201, 'Office Location'!D:G, 4, FALSE)</f>
        <v>102.32843171775136</v>
      </c>
    </row>
    <row r="202" spans="1:10" ht="15.75" customHeight="1" x14ac:dyDescent="0.2">
      <c r="A202" s="1" t="s">
        <v>448</v>
      </c>
      <c r="B202" s="1" t="str">
        <f t="shared" si="2"/>
        <v>บ้านเหลื่อม</v>
      </c>
      <c r="C202" s="1" t="s">
        <v>42</v>
      </c>
      <c r="D202" s="1" t="str">
        <f>VLOOKUP(C202, Provinces!A:B, 2, FALSE)</f>
        <v>Nakhon Ratchasima</v>
      </c>
      <c r="E202" s="1" t="str">
        <f>VLOOKUP(B202,'AmperTh-Code-AmperEn'!A:C, 1, FALSE)</f>
        <v>บ้านเหลื่อม</v>
      </c>
      <c r="F202" s="1" t="str">
        <f>VLOOKUP(E202, 'AmperTh-Code-AmperEn'!A:C,2, FALSE)</f>
        <v>30050000</v>
      </c>
      <c r="G202" s="1" t="str">
        <f>VLOOKUP(E202, 'AmperTh-Code-AmperEn'!A:C, 3, FALSE)</f>
        <v>Ban Lueam</v>
      </c>
      <c r="H202" s="1" t="str">
        <f t="shared" si="1"/>
        <v>ที่ว่าการอำเภอบ้านเหลื่อม นครราชสีมา</v>
      </c>
      <c r="I202" s="1" t="str">
        <f>VLOOKUP(H202, 'Office Location'!D:G, 3, FALSE)</f>
        <v>15.608250083118717</v>
      </c>
      <c r="J202" s="1" t="str">
        <f>VLOOKUP(H202, 'Office Location'!D:G, 4, FALSE)</f>
        <v>102.13039567984488</v>
      </c>
    </row>
    <row r="203" spans="1:10" ht="15.75" customHeight="1" x14ac:dyDescent="0.2">
      <c r="A203" s="1" t="s">
        <v>449</v>
      </c>
      <c r="B203" s="1" t="str">
        <f t="shared" si="2"/>
        <v>จักราช</v>
      </c>
      <c r="C203" s="1" t="s">
        <v>42</v>
      </c>
      <c r="D203" s="1" t="str">
        <f>VLOOKUP(C203, Provinces!A:B, 2, FALSE)</f>
        <v>Nakhon Ratchasima</v>
      </c>
      <c r="E203" s="1" t="str">
        <f>VLOOKUP(B203,'AmperTh-Code-AmperEn'!A:C, 1, FALSE)</f>
        <v>จักราช</v>
      </c>
      <c r="F203" s="1" t="str">
        <f>VLOOKUP(E203, 'AmperTh-Code-AmperEn'!A:C,2, FALSE)</f>
        <v>30060000</v>
      </c>
      <c r="G203" s="1" t="str">
        <f>VLOOKUP(E203, 'AmperTh-Code-AmperEn'!A:C, 3, FALSE)</f>
        <v>Chakkarat</v>
      </c>
      <c r="H203" s="1" t="str">
        <f t="shared" si="1"/>
        <v>ที่ว่าการอำเภอจักราช นครราชสีมา</v>
      </c>
      <c r="I203" s="1" t="str">
        <f>VLOOKUP(H203, 'Office Location'!D:G, 3, FALSE)</f>
        <v>15.013324631561188</v>
      </c>
      <c r="J203" s="1" t="str">
        <f>VLOOKUP(H203, 'Office Location'!D:G, 4, FALSE)</f>
        <v>102.41327451834506</v>
      </c>
    </row>
    <row r="204" spans="1:10" ht="15.75" customHeight="1" x14ac:dyDescent="0.2">
      <c r="A204" s="1" t="s">
        <v>450</v>
      </c>
      <c r="B204" s="1" t="str">
        <f t="shared" si="2"/>
        <v>โชคชัย</v>
      </c>
      <c r="C204" s="1" t="s">
        <v>42</v>
      </c>
      <c r="D204" s="1" t="str">
        <f>VLOOKUP(C204, Provinces!A:B, 2, FALSE)</f>
        <v>Nakhon Ratchasima</v>
      </c>
      <c r="E204" s="1" t="str">
        <f>VLOOKUP(B204,'AmperTh-Code-AmperEn'!A:C, 1, FALSE)</f>
        <v>โชคชัย</v>
      </c>
      <c r="F204" s="1" t="str">
        <f>VLOOKUP(E204, 'AmperTh-Code-AmperEn'!A:C,2, FALSE)</f>
        <v>30070000</v>
      </c>
      <c r="G204" s="1" t="str">
        <f>VLOOKUP(E204, 'AmperTh-Code-AmperEn'!A:C, 3, FALSE)</f>
        <v>Chok Chai</v>
      </c>
      <c r="H204" s="1" t="str">
        <f t="shared" si="1"/>
        <v>ที่ว่าการอำเภอโชคชัย นครราชสีมา</v>
      </c>
      <c r="I204" s="1" t="str">
        <f>VLOOKUP(H204, 'Office Location'!D:G, 3, FALSE)</f>
        <v>14.732322601124181</v>
      </c>
      <c r="J204" s="1" t="str">
        <f>VLOOKUP(H204, 'Office Location'!D:G, 4, FALSE)</f>
        <v>102.16332414624897</v>
      </c>
    </row>
    <row r="205" spans="1:10" ht="15.75" customHeight="1" x14ac:dyDescent="0.2">
      <c r="A205" s="1" t="s">
        <v>451</v>
      </c>
      <c r="B205" s="1" t="str">
        <f t="shared" si="2"/>
        <v>ด่านขุนทด</v>
      </c>
      <c r="C205" s="1" t="s">
        <v>42</v>
      </c>
      <c r="D205" s="1" t="str">
        <f>VLOOKUP(C205, Provinces!A:B, 2, FALSE)</f>
        <v>Nakhon Ratchasima</v>
      </c>
      <c r="E205" s="1" t="str">
        <f>VLOOKUP(B205,'AmperTh-Code-AmperEn'!A:C, 1, FALSE)</f>
        <v>ด่านขุนทด</v>
      </c>
      <c r="F205" s="1" t="str">
        <f>VLOOKUP(E205, 'AmperTh-Code-AmperEn'!A:C,2, FALSE)</f>
        <v>30080000</v>
      </c>
      <c r="G205" s="1" t="str">
        <f>VLOOKUP(E205, 'AmperTh-Code-AmperEn'!A:C, 3, FALSE)</f>
        <v>Dan Khun Thot</v>
      </c>
      <c r="H205" s="1" t="str">
        <f t="shared" si="1"/>
        <v>ที่ว่าการอำเภอด่านขุนทด นครราชสีมา</v>
      </c>
      <c r="I205" s="1" t="str">
        <f>VLOOKUP(H205, 'Office Location'!D:G, 3, FALSE)</f>
        <v>15.209744629173333</v>
      </c>
      <c r="J205" s="1" t="str">
        <f>VLOOKUP(H205, 'Office Location'!D:G, 4, FALSE)</f>
        <v>101.76586537534926</v>
      </c>
    </row>
    <row r="206" spans="1:10" ht="15.75" customHeight="1" x14ac:dyDescent="0.2">
      <c r="A206" s="1" t="s">
        <v>452</v>
      </c>
      <c r="B206" s="1" t="str">
        <f t="shared" si="2"/>
        <v>โนนไทย</v>
      </c>
      <c r="C206" s="1" t="s">
        <v>42</v>
      </c>
      <c r="D206" s="1" t="str">
        <f>VLOOKUP(C206, Provinces!A:B, 2, FALSE)</f>
        <v>Nakhon Ratchasima</v>
      </c>
      <c r="E206" s="1" t="str">
        <f>VLOOKUP(B206,'AmperTh-Code-AmperEn'!A:C, 1, FALSE)</f>
        <v>โนนไทย</v>
      </c>
      <c r="F206" s="1" t="str">
        <f>VLOOKUP(E206, 'AmperTh-Code-AmperEn'!A:C,2, FALSE)</f>
        <v>30090000</v>
      </c>
      <c r="G206" s="1" t="str">
        <f>VLOOKUP(E206, 'AmperTh-Code-AmperEn'!A:C, 3, FALSE)</f>
        <v>Non Thai</v>
      </c>
      <c r="H206" s="1" t="str">
        <f t="shared" si="1"/>
        <v>ที่ว่าการอำเภอโนนไทย นครราชสีมา</v>
      </c>
      <c r="I206" s="1" t="str">
        <f>VLOOKUP(H206, 'Office Location'!D:G, 3, FALSE)</f>
        <v>15.198471308296387</v>
      </c>
      <c r="J206" s="1" t="str">
        <f>VLOOKUP(H206, 'Office Location'!D:G, 4, FALSE)</f>
        <v>102.06994152925257</v>
      </c>
    </row>
    <row r="207" spans="1:10" ht="15.75" customHeight="1" x14ac:dyDescent="0.2">
      <c r="A207" s="1" t="s">
        <v>453</v>
      </c>
      <c r="B207" s="1" t="str">
        <f t="shared" si="2"/>
        <v>โนนสูง</v>
      </c>
      <c r="C207" s="1" t="s">
        <v>42</v>
      </c>
      <c r="D207" s="1" t="str">
        <f>VLOOKUP(C207, Provinces!A:B, 2, FALSE)</f>
        <v>Nakhon Ratchasima</v>
      </c>
      <c r="E207" s="1" t="str">
        <f>VLOOKUP(B207,'AmperTh-Code-AmperEn'!A:C, 1, FALSE)</f>
        <v>โนนสูง</v>
      </c>
      <c r="F207" s="1" t="str">
        <f>VLOOKUP(E207, 'AmperTh-Code-AmperEn'!A:C,2, FALSE)</f>
        <v>30100000</v>
      </c>
      <c r="G207" s="1" t="str">
        <f>VLOOKUP(E207, 'AmperTh-Code-AmperEn'!A:C, 3, FALSE)</f>
        <v>Non Sung</v>
      </c>
      <c r="H207" s="1" t="str">
        <f t="shared" si="1"/>
        <v>ที่ว่าการอำเภอโนนสูง นครราชสีมา</v>
      </c>
      <c r="I207" s="1" t="str">
        <f>VLOOKUP(H207, 'Office Location'!D:G, 3, FALSE)</f>
        <v>15.179841961641118</v>
      </c>
      <c r="J207" s="1" t="str">
        <f>VLOOKUP(H207, 'Office Location'!D:G, 4, FALSE)</f>
        <v>102.25704674353233</v>
      </c>
    </row>
    <row r="208" spans="1:10" ht="15.75" customHeight="1" x14ac:dyDescent="0.2">
      <c r="A208" s="1" t="s">
        <v>454</v>
      </c>
      <c r="B208" s="1" t="str">
        <f t="shared" si="2"/>
        <v>ขามสะแกแสง</v>
      </c>
      <c r="C208" s="1" t="s">
        <v>42</v>
      </c>
      <c r="D208" s="1" t="str">
        <f>VLOOKUP(C208, Provinces!A:B, 2, FALSE)</f>
        <v>Nakhon Ratchasima</v>
      </c>
      <c r="E208" s="1" t="str">
        <f>VLOOKUP(B208,'AmperTh-Code-AmperEn'!A:C, 1, FALSE)</f>
        <v>ขามสะแกแสง</v>
      </c>
      <c r="F208" s="1" t="str">
        <f>VLOOKUP(E208, 'AmperTh-Code-AmperEn'!A:C,2, FALSE)</f>
        <v>30110000</v>
      </c>
      <c r="G208" s="1" t="str">
        <f>VLOOKUP(E208, 'AmperTh-Code-AmperEn'!A:C, 3, FALSE)</f>
        <v>Kham Sakaesaeng</v>
      </c>
      <c r="H208" s="1" t="str">
        <f t="shared" si="1"/>
        <v>ที่ว่าการอำเภอขามสะแกแสง นครราชสีมา</v>
      </c>
      <c r="I208" s="1" t="str">
        <f>VLOOKUP(H208, 'Office Location'!D:G, 3, FALSE)</f>
        <v>15.32955593210956</v>
      </c>
      <c r="J208" s="1" t="str">
        <f>VLOOKUP(H208, 'Office Location'!D:G, 4, FALSE)</f>
        <v>102.17087444899202</v>
      </c>
    </row>
    <row r="209" spans="1:10" ht="15.75" customHeight="1" x14ac:dyDescent="0.2">
      <c r="A209" s="1" t="s">
        <v>455</v>
      </c>
      <c r="B209" s="1" t="str">
        <f t="shared" si="2"/>
        <v>บัวใหญ่</v>
      </c>
      <c r="C209" s="1" t="s">
        <v>42</v>
      </c>
      <c r="D209" s="1" t="str">
        <f>VLOOKUP(C209, Provinces!A:B, 2, FALSE)</f>
        <v>Nakhon Ratchasima</v>
      </c>
      <c r="E209" s="1" t="str">
        <f>VLOOKUP(B209,'AmperTh-Code-AmperEn'!A:C, 1, FALSE)</f>
        <v>บัวใหญ่</v>
      </c>
      <c r="F209" s="1" t="str">
        <f>VLOOKUP(E209, 'AmperTh-Code-AmperEn'!A:C,2, FALSE)</f>
        <v>30120000</v>
      </c>
      <c r="G209" s="1" t="str">
        <f>VLOOKUP(E209, 'AmperTh-Code-AmperEn'!A:C, 3, FALSE)</f>
        <v>Bua Yai</v>
      </c>
      <c r="H209" s="1" t="str">
        <f t="shared" si="1"/>
        <v>ที่ว่าการอำเภอบัวใหญ่ นครราชสีมา</v>
      </c>
      <c r="I209" s="1" t="str">
        <f>VLOOKUP(H209, 'Office Location'!D:G, 3, FALSE)</f>
        <v>15.583278140308066</v>
      </c>
      <c r="J209" s="1" t="str">
        <f>VLOOKUP(H209, 'Office Location'!D:G, 4, FALSE)</f>
        <v>102.42301413621016</v>
      </c>
    </row>
    <row r="210" spans="1:10" ht="15.75" customHeight="1" x14ac:dyDescent="0.2">
      <c r="A210" s="1" t="s">
        <v>456</v>
      </c>
      <c r="B210" s="1" t="str">
        <f t="shared" si="2"/>
        <v>ประทาย</v>
      </c>
      <c r="C210" s="1" t="s">
        <v>42</v>
      </c>
      <c r="D210" s="1" t="str">
        <f>VLOOKUP(C210, Provinces!A:B, 2, FALSE)</f>
        <v>Nakhon Ratchasima</v>
      </c>
      <c r="E210" s="1" t="str">
        <f>VLOOKUP(B210,'AmperTh-Code-AmperEn'!A:C, 1, FALSE)</f>
        <v>ประทาย</v>
      </c>
      <c r="F210" s="1" t="str">
        <f>VLOOKUP(E210, 'AmperTh-Code-AmperEn'!A:C,2, FALSE)</f>
        <v>30130000</v>
      </c>
      <c r="G210" s="1" t="str">
        <f>VLOOKUP(E210, 'AmperTh-Code-AmperEn'!A:C, 3, FALSE)</f>
        <v>Prathai</v>
      </c>
      <c r="H210" s="1" t="str">
        <f t="shared" si="1"/>
        <v>ที่ว่าการอำเภอประทาย นครราชสีมา</v>
      </c>
      <c r="I210" s="1" t="str">
        <f>VLOOKUP(H210, 'Office Location'!D:G, 3, FALSE)</f>
        <v>15.533534341061342</v>
      </c>
      <c r="J210" s="1" t="str">
        <f>VLOOKUP(H210, 'Office Location'!D:G, 4, FALSE)</f>
        <v>102.72268223420694</v>
      </c>
    </row>
    <row r="211" spans="1:10" ht="15.75" customHeight="1" x14ac:dyDescent="0.2">
      <c r="A211" s="1" t="s">
        <v>441</v>
      </c>
      <c r="B211" s="1" t="str">
        <f t="shared" si="2"/>
        <v>ปักธงชัย</v>
      </c>
      <c r="C211" s="1" t="s">
        <v>42</v>
      </c>
      <c r="D211" s="1" t="str">
        <f>VLOOKUP(C211, Provinces!A:B, 2, FALSE)</f>
        <v>Nakhon Ratchasima</v>
      </c>
      <c r="E211" s="1" t="str">
        <f>VLOOKUP(B211,'AmperTh-Code-AmperEn'!A:C, 1, FALSE)</f>
        <v>ปักธงชัย</v>
      </c>
      <c r="F211" s="1" t="str">
        <f>VLOOKUP(E211, 'AmperTh-Code-AmperEn'!A:C,2, FALSE)</f>
        <v>30140000</v>
      </c>
      <c r="G211" s="1" t="str">
        <f>VLOOKUP(E211, 'AmperTh-Code-AmperEn'!A:C, 3, FALSE)</f>
        <v>Pak Thong Chai</v>
      </c>
      <c r="H211" s="1" t="str">
        <f t="shared" si="1"/>
        <v>ที่ว่าการอำเภอปักธงชัย นครราชสีมา</v>
      </c>
      <c r="I211" s="1" t="str">
        <f>VLOOKUP(H211, 'Office Location'!D:G, 3, FALSE)</f>
        <v>14.719545360712553</v>
      </c>
      <c r="J211" s="1" t="str">
        <f>VLOOKUP(H211, 'Office Location'!D:G, 4, FALSE)</f>
        <v>102.02130137489515</v>
      </c>
    </row>
    <row r="212" spans="1:10" ht="15.75" customHeight="1" x14ac:dyDescent="0.2">
      <c r="A212" s="1" t="s">
        <v>442</v>
      </c>
      <c r="B212" s="1" t="str">
        <f t="shared" si="2"/>
        <v>พิมาย</v>
      </c>
      <c r="C212" s="1" t="s">
        <v>42</v>
      </c>
      <c r="D212" s="1" t="str">
        <f>VLOOKUP(C212, Provinces!A:B, 2, FALSE)</f>
        <v>Nakhon Ratchasima</v>
      </c>
      <c r="E212" s="1" t="str">
        <f>VLOOKUP(B212,'AmperTh-Code-AmperEn'!A:C, 1, FALSE)</f>
        <v>พิมาย</v>
      </c>
      <c r="F212" s="1" t="str">
        <f>VLOOKUP(E212, 'AmperTh-Code-AmperEn'!A:C,2, FALSE)</f>
        <v>30150000</v>
      </c>
      <c r="G212" s="1" t="str">
        <f>VLOOKUP(E212, 'AmperTh-Code-AmperEn'!A:C, 3, FALSE)</f>
        <v>Phimai</v>
      </c>
      <c r="H212" s="1" t="str">
        <f t="shared" si="1"/>
        <v>ที่ว่าการอำเภอพิมาย นครราชสีมา</v>
      </c>
      <c r="I212" s="1" t="str">
        <f>VLOOKUP(H212, 'Office Location'!D:G, 3, FALSE)</f>
        <v>15.220618762917432</v>
      </c>
      <c r="J212" s="1" t="str">
        <f>VLOOKUP(H212, 'Office Location'!D:G, 4, FALSE)</f>
        <v>102.48596774565601</v>
      </c>
    </row>
    <row r="213" spans="1:10" ht="15.75" customHeight="1" x14ac:dyDescent="0.2">
      <c r="A213" s="1" t="s">
        <v>443</v>
      </c>
      <c r="B213" s="1" t="str">
        <f t="shared" si="2"/>
        <v>ห้วยแถลง</v>
      </c>
      <c r="C213" s="1" t="s">
        <v>42</v>
      </c>
      <c r="D213" s="1" t="str">
        <f>VLOOKUP(C213, Provinces!A:B, 2, FALSE)</f>
        <v>Nakhon Ratchasima</v>
      </c>
      <c r="E213" s="1" t="str">
        <f>VLOOKUP(B213,'AmperTh-Code-AmperEn'!A:C, 1, FALSE)</f>
        <v>ห้วยแถลง</v>
      </c>
      <c r="F213" s="1" t="str">
        <f>VLOOKUP(E213, 'AmperTh-Code-AmperEn'!A:C,2, FALSE)</f>
        <v>30160000</v>
      </c>
      <c r="G213" s="1" t="str">
        <f>VLOOKUP(E213, 'AmperTh-Code-AmperEn'!A:C, 3, FALSE)</f>
        <v>Huai Thalaeng</v>
      </c>
      <c r="H213" s="1" t="str">
        <f t="shared" si="1"/>
        <v>ที่ว่าการอำเภอห้วยแถลง นครราชสีมา</v>
      </c>
      <c r="I213" s="1" t="str">
        <f>VLOOKUP(H213, 'Office Location'!D:G, 3, FALSE)</f>
        <v>14.99718945643116</v>
      </c>
      <c r="J213" s="1" t="str">
        <f>VLOOKUP(H213, 'Office Location'!D:G, 4, FALSE)</f>
        <v>102.6389302594888</v>
      </c>
    </row>
    <row r="214" spans="1:10" ht="15.75" customHeight="1" x14ac:dyDescent="0.2">
      <c r="A214" s="1" t="s">
        <v>444</v>
      </c>
      <c r="B214" s="1" t="str">
        <f t="shared" si="2"/>
        <v>ชุมพวง</v>
      </c>
      <c r="C214" s="1" t="s">
        <v>42</v>
      </c>
      <c r="D214" s="1" t="str">
        <f>VLOOKUP(C214, Provinces!A:B, 2, FALSE)</f>
        <v>Nakhon Ratchasima</v>
      </c>
      <c r="E214" s="1" t="str">
        <f>VLOOKUP(B214,'AmperTh-Code-AmperEn'!A:C, 1, FALSE)</f>
        <v>ชุมพวง</v>
      </c>
      <c r="F214" s="1" t="str">
        <f>VLOOKUP(E214, 'AmperTh-Code-AmperEn'!A:C,2, FALSE)</f>
        <v>30170000</v>
      </c>
      <c r="G214" s="1" t="str">
        <f>VLOOKUP(E214, 'AmperTh-Code-AmperEn'!A:C, 3, FALSE)</f>
        <v>Chum Phuang</v>
      </c>
      <c r="H214" s="1" t="str">
        <f t="shared" si="1"/>
        <v>ที่ว่าการอำเภอชุมพวง นครราชสีมา</v>
      </c>
      <c r="I214" s="1" t="str">
        <f>VLOOKUP(H214, 'Office Location'!D:G, 3, FALSE)</f>
        <v>15.34884987306683</v>
      </c>
      <c r="J214" s="1" t="str">
        <f>VLOOKUP(H214, 'Office Location'!D:G, 4, FALSE)</f>
        <v>102.74185641344015</v>
      </c>
    </row>
    <row r="215" spans="1:10" ht="15.75" customHeight="1" x14ac:dyDescent="0.2">
      <c r="A215" s="1" t="s">
        <v>445</v>
      </c>
      <c r="B215" s="1" t="str">
        <f t="shared" si="2"/>
        <v>สูงเนิน</v>
      </c>
      <c r="C215" s="1" t="s">
        <v>42</v>
      </c>
      <c r="D215" s="1" t="str">
        <f>VLOOKUP(C215, Provinces!A:B, 2, FALSE)</f>
        <v>Nakhon Ratchasima</v>
      </c>
      <c r="E215" s="1" t="str">
        <f>VLOOKUP(B215,'AmperTh-Code-AmperEn'!A:C, 1, FALSE)</f>
        <v>สูงเนิน</v>
      </c>
      <c r="F215" s="1" t="str">
        <f>VLOOKUP(E215, 'AmperTh-Code-AmperEn'!A:C,2, FALSE)</f>
        <v>30180000</v>
      </c>
      <c r="G215" s="1" t="str">
        <f>VLOOKUP(E215, 'AmperTh-Code-AmperEn'!A:C, 3, FALSE)</f>
        <v>Sung Noen</v>
      </c>
      <c r="H215" s="1" t="str">
        <f t="shared" si="1"/>
        <v>ที่ว่าการอำเภอสูงเนิน นครราชสีมา</v>
      </c>
      <c r="I215" s="1" t="str">
        <f>VLOOKUP(H215, 'Office Location'!D:G, 3, FALSE)</f>
        <v>14.899045823432228</v>
      </c>
      <c r="J215" s="1" t="str">
        <f>VLOOKUP(H215, 'Office Location'!D:G, 4, FALSE)</f>
        <v>101.82063985328404</v>
      </c>
    </row>
    <row r="216" spans="1:10" ht="15.75" customHeight="1" x14ac:dyDescent="0.2">
      <c r="A216" s="1" t="s">
        <v>457</v>
      </c>
      <c r="B216" s="1" t="str">
        <f t="shared" si="2"/>
        <v>ขามทะเลสอ</v>
      </c>
      <c r="C216" s="1" t="s">
        <v>42</v>
      </c>
      <c r="D216" s="1" t="str">
        <f>VLOOKUP(C216, Provinces!A:B, 2, FALSE)</f>
        <v>Nakhon Ratchasima</v>
      </c>
      <c r="E216" s="1" t="str">
        <f>VLOOKUP(B216,'AmperTh-Code-AmperEn'!A:C, 1, FALSE)</f>
        <v>ขามทะเลสอ</v>
      </c>
      <c r="F216" s="1" t="str">
        <f>VLOOKUP(E216, 'AmperTh-Code-AmperEn'!A:C,2, FALSE)</f>
        <v>30190000</v>
      </c>
      <c r="G216" s="1" t="str">
        <f>VLOOKUP(E216, 'AmperTh-Code-AmperEn'!A:C, 3, FALSE)</f>
        <v>Kham Thale So</v>
      </c>
      <c r="H216" s="1" t="str">
        <f t="shared" si="1"/>
        <v>ที่ว่าการอำเภอขามทะเลสอ นครราชสีมา</v>
      </c>
      <c r="I216" s="1" t="str">
        <f>VLOOKUP(H216, 'Office Location'!D:G, 3, FALSE)</f>
        <v>14.960763460121939</v>
      </c>
      <c r="J216" s="1" t="str">
        <f>VLOOKUP(H216, 'Office Location'!D:G, 4, FALSE)</f>
        <v>101.94759818797199</v>
      </c>
    </row>
    <row r="217" spans="1:10" ht="15.75" customHeight="1" x14ac:dyDescent="0.2">
      <c r="A217" s="1" t="s">
        <v>458</v>
      </c>
      <c r="B217" s="1" t="str">
        <f t="shared" si="2"/>
        <v>สีคิ้ว</v>
      </c>
      <c r="C217" s="1" t="s">
        <v>42</v>
      </c>
      <c r="D217" s="1" t="str">
        <f>VLOOKUP(C217, Provinces!A:B, 2, FALSE)</f>
        <v>Nakhon Ratchasima</v>
      </c>
      <c r="E217" s="1" t="str">
        <f>VLOOKUP(B217,'AmperTh-Code-AmperEn'!A:C, 1, FALSE)</f>
        <v>สีคิ้ว</v>
      </c>
      <c r="F217" s="1" t="str">
        <f>VLOOKUP(E217, 'AmperTh-Code-AmperEn'!A:C,2, FALSE)</f>
        <v>30200000</v>
      </c>
      <c r="G217" s="1" t="str">
        <f>VLOOKUP(E217, 'AmperTh-Code-AmperEn'!A:C, 3, FALSE)</f>
        <v>Si Khio</v>
      </c>
      <c r="H217" s="1" t="str">
        <f t="shared" si="1"/>
        <v>ที่ว่าการอำเภอสีคิ้ว นครราชสีมา</v>
      </c>
      <c r="I217" s="1" t="str">
        <f>VLOOKUP(H217, 'Office Location'!D:G, 3, FALSE)</f>
        <v>14.89247411588234</v>
      </c>
      <c r="J217" s="1" t="str">
        <f>VLOOKUP(H217, 'Office Location'!D:G, 4, FALSE)</f>
        <v>101.7231906177229</v>
      </c>
    </row>
    <row r="218" spans="1:10" ht="15.75" customHeight="1" x14ac:dyDescent="0.2">
      <c r="A218" s="1" t="s">
        <v>459</v>
      </c>
      <c r="B218" s="1" t="str">
        <f t="shared" si="2"/>
        <v>ปากช่อง</v>
      </c>
      <c r="C218" s="1" t="s">
        <v>42</v>
      </c>
      <c r="D218" s="1" t="str">
        <f>VLOOKUP(C218, Provinces!A:B, 2, FALSE)</f>
        <v>Nakhon Ratchasima</v>
      </c>
      <c r="E218" s="1" t="str">
        <f>VLOOKUP(B218,'AmperTh-Code-AmperEn'!A:C, 1, FALSE)</f>
        <v>ปากช่อง</v>
      </c>
      <c r="F218" s="1" t="str">
        <f>VLOOKUP(E218, 'AmperTh-Code-AmperEn'!A:C,2, FALSE)</f>
        <v>30210000</v>
      </c>
      <c r="G218" s="1" t="str">
        <f>VLOOKUP(E218, 'AmperTh-Code-AmperEn'!A:C, 3, FALSE)</f>
        <v>Pak Chong</v>
      </c>
      <c r="H218" s="1" t="str">
        <f t="shared" si="1"/>
        <v>ที่ว่าการอำเภอปากช่อง นครราชสีมา</v>
      </c>
      <c r="I218" s="1" t="str">
        <f>VLOOKUP(H218, 'Office Location'!D:G, 3, FALSE)</f>
        <v>14.712405147995034</v>
      </c>
      <c r="J218" s="1" t="str">
        <f>VLOOKUP(H218, 'Office Location'!D:G, 4, FALSE)</f>
        <v>101.42187077858492</v>
      </c>
    </row>
    <row r="219" spans="1:10" ht="15.75" customHeight="1" x14ac:dyDescent="0.2">
      <c r="A219" s="1" t="s">
        <v>460</v>
      </c>
      <c r="B219" s="1" t="str">
        <f t="shared" si="2"/>
        <v>หนองบุญมาก</v>
      </c>
      <c r="C219" s="1" t="s">
        <v>42</v>
      </c>
      <c r="D219" s="1" t="str">
        <f>VLOOKUP(C219, Provinces!A:B, 2, FALSE)</f>
        <v>Nakhon Ratchasima</v>
      </c>
      <c r="E219" s="1" t="str">
        <f>VLOOKUP(B219,'AmperTh-Code-AmperEn'!A:C, 1, FALSE)</f>
        <v>หนองบุญมาก</v>
      </c>
      <c r="F219" s="1" t="str">
        <f>VLOOKUP(E219, 'AmperTh-Code-AmperEn'!A:C,2, FALSE)</f>
        <v>30220000</v>
      </c>
      <c r="G219" s="1" t="str">
        <f>VLOOKUP(E219, 'AmperTh-Code-AmperEn'!A:C, 3, FALSE)</f>
        <v>Nong Bunmak</v>
      </c>
      <c r="H219" s="1" t="str">
        <f t="shared" si="1"/>
        <v>ที่ว่าการอำเภอหนองบุญมาก นครราชสีมา</v>
      </c>
      <c r="I219" s="1" t="str">
        <f>VLOOKUP(H219, 'Office Location'!D:G, 3, FALSE)</f>
        <v>14.739520711470385</v>
      </c>
      <c r="J219" s="1" t="str">
        <f>VLOOKUP(H219, 'Office Location'!D:G, 4, FALSE)</f>
        <v>102.36647166497508</v>
      </c>
    </row>
    <row r="220" spans="1:10" ht="15.75" customHeight="1" x14ac:dyDescent="0.2">
      <c r="A220" s="1" t="s">
        <v>461</v>
      </c>
      <c r="B220" s="1" t="str">
        <f t="shared" si="2"/>
        <v>แก้งสนามนาง</v>
      </c>
      <c r="C220" s="1" t="s">
        <v>42</v>
      </c>
      <c r="D220" s="1" t="str">
        <f>VLOOKUP(C220, Provinces!A:B, 2, FALSE)</f>
        <v>Nakhon Ratchasima</v>
      </c>
      <c r="E220" s="1" t="str">
        <f>VLOOKUP(B220,'AmperTh-Code-AmperEn'!A:C, 1, FALSE)</f>
        <v>แก้งสนามนาง</v>
      </c>
      <c r="F220" s="1" t="str">
        <f>VLOOKUP(E220, 'AmperTh-Code-AmperEn'!A:C,2, FALSE)</f>
        <v>30230000</v>
      </c>
      <c r="G220" s="1" t="str">
        <f>VLOOKUP(E220, 'AmperTh-Code-AmperEn'!A:C, 3, FALSE)</f>
        <v>Kaeng Sanam Nang</v>
      </c>
      <c r="H220" s="1" t="str">
        <f t="shared" si="1"/>
        <v>ที่ว่าการอำเภอแก้งสนามนาง นครราชสีมา</v>
      </c>
      <c r="I220" s="1" t="str">
        <f>VLOOKUP(H220, 'Office Location'!D:G, 3, FALSE)</f>
        <v>15.749726658859126</v>
      </c>
      <c r="J220" s="1" t="str">
        <f>VLOOKUP(H220, 'Office Location'!D:G, 4, FALSE)</f>
        <v>102.25470691342542</v>
      </c>
    </row>
    <row r="221" spans="1:10" ht="15.75" customHeight="1" x14ac:dyDescent="0.2">
      <c r="A221" s="1" t="s">
        <v>462</v>
      </c>
      <c r="B221" s="1" t="str">
        <f t="shared" si="2"/>
        <v>โนนแดง</v>
      </c>
      <c r="C221" s="1" t="s">
        <v>42</v>
      </c>
      <c r="D221" s="1" t="str">
        <f>VLOOKUP(C221, Provinces!A:B, 2, FALSE)</f>
        <v>Nakhon Ratchasima</v>
      </c>
      <c r="E221" s="1" t="str">
        <f>VLOOKUP(B221,'AmperTh-Code-AmperEn'!A:C, 1, FALSE)</f>
        <v>โนนแดง</v>
      </c>
      <c r="F221" s="1" t="str">
        <f>VLOOKUP(E221, 'AmperTh-Code-AmperEn'!A:C,2, FALSE)</f>
        <v>30240000</v>
      </c>
      <c r="G221" s="1" t="str">
        <f>VLOOKUP(E221, 'AmperTh-Code-AmperEn'!A:C, 3, FALSE)</f>
        <v>Non Daeng</v>
      </c>
      <c r="H221" s="1" t="str">
        <f t="shared" si="1"/>
        <v>ที่ว่าการอำเภอโนนแดง นครราชสีมา</v>
      </c>
      <c r="I221" s="1" t="str">
        <f>VLOOKUP(H221, 'Office Location'!D:G, 3, FALSE)</f>
        <v>15.410941249372447</v>
      </c>
      <c r="J221" s="1" t="str">
        <f>VLOOKUP(H221, 'Office Location'!D:G, 4, FALSE)</f>
        <v>102.54035411044293</v>
      </c>
    </row>
    <row r="222" spans="1:10" ht="15.75" customHeight="1" x14ac:dyDescent="0.2">
      <c r="A222" s="1" t="s">
        <v>463</v>
      </c>
      <c r="B222" s="1" t="str">
        <f t="shared" si="2"/>
        <v>วังน้ำเขียว</v>
      </c>
      <c r="C222" s="1" t="s">
        <v>42</v>
      </c>
      <c r="D222" s="1" t="str">
        <f>VLOOKUP(C222, Provinces!A:B, 2, FALSE)</f>
        <v>Nakhon Ratchasima</v>
      </c>
      <c r="E222" s="1" t="str">
        <f>VLOOKUP(B222,'AmperTh-Code-AmperEn'!A:C, 1, FALSE)</f>
        <v>วังน้ำเขียว</v>
      </c>
      <c r="F222" s="1" t="str">
        <f>VLOOKUP(E222, 'AmperTh-Code-AmperEn'!A:C,2, FALSE)</f>
        <v>30250000</v>
      </c>
      <c r="G222" s="1" t="str">
        <f>VLOOKUP(E222, 'AmperTh-Code-AmperEn'!A:C, 3, FALSE)</f>
        <v>Wang Nam Khiao</v>
      </c>
      <c r="H222" s="1" t="str">
        <f t="shared" si="1"/>
        <v>ที่ว่าการอำเภอวังน้ำเขียว นครราชสีมา</v>
      </c>
      <c r="I222" s="1" t="str">
        <f>VLOOKUP(H222, 'Office Location'!D:G, 3, FALSE)</f>
        <v>14.41783695411292</v>
      </c>
      <c r="J222" s="1" t="str">
        <f>VLOOKUP(H222, 'Office Location'!D:G, 4, FALSE)</f>
        <v>101.8502801247863</v>
      </c>
    </row>
    <row r="223" spans="1:10" ht="15.75" customHeight="1" x14ac:dyDescent="0.2">
      <c r="A223" s="1" t="s">
        <v>464</v>
      </c>
      <c r="B223" s="1" t="str">
        <f t="shared" si="2"/>
        <v>เทพารักษ์</v>
      </c>
      <c r="C223" s="1" t="s">
        <v>42</v>
      </c>
      <c r="D223" s="1" t="str">
        <f>VLOOKUP(C223, Provinces!A:B, 2, FALSE)</f>
        <v>Nakhon Ratchasima</v>
      </c>
      <c r="E223" s="1" t="str">
        <f>VLOOKUP(B223,'AmperTh-Code-AmperEn'!A:C, 1, FALSE)</f>
        <v>เทพารักษ์</v>
      </c>
      <c r="F223" s="1" t="str">
        <f>VLOOKUP(E223, 'AmperTh-Code-AmperEn'!A:C,2, FALSE)</f>
        <v>30260000</v>
      </c>
      <c r="G223" s="1" t="str">
        <f>VLOOKUP(E223, 'AmperTh-Code-AmperEn'!A:C, 3, FALSE)</f>
        <v>Thepharak</v>
      </c>
      <c r="H223" s="1" t="str">
        <f t="shared" si="1"/>
        <v>ที่ว่าการอำเภอเทพารักษ์ นครราชสีมา</v>
      </c>
      <c r="I223" s="1" t="str">
        <f>VLOOKUP(H223, 'Office Location'!D:G, 3, FALSE)</f>
        <v>15.309458096169333</v>
      </c>
      <c r="J223" s="1" t="str">
        <f>VLOOKUP(H223, 'Office Location'!D:G, 4, FALSE)</f>
        <v>101.55104432847098</v>
      </c>
    </row>
    <row r="224" spans="1:10" ht="15.75" customHeight="1" x14ac:dyDescent="0.2">
      <c r="A224" s="1" t="s">
        <v>465</v>
      </c>
      <c r="B224" s="1" t="str">
        <f t="shared" si="2"/>
        <v>เมืองยาง</v>
      </c>
      <c r="C224" s="1" t="s">
        <v>42</v>
      </c>
      <c r="D224" s="1" t="str">
        <f>VLOOKUP(C224, Provinces!A:B, 2, FALSE)</f>
        <v>Nakhon Ratchasima</v>
      </c>
      <c r="E224" s="1" t="str">
        <f>VLOOKUP(B224,'AmperTh-Code-AmperEn'!A:C, 1, FALSE)</f>
        <v>เมืองยาง</v>
      </c>
      <c r="F224" s="1" t="str">
        <f>VLOOKUP(E224, 'AmperTh-Code-AmperEn'!A:C,2, FALSE)</f>
        <v>30270000</v>
      </c>
      <c r="G224" s="1" t="str">
        <f>VLOOKUP(E224, 'AmperTh-Code-AmperEn'!A:C, 3, FALSE)</f>
        <v>Mueang Yang</v>
      </c>
      <c r="H224" s="1" t="str">
        <f t="shared" si="1"/>
        <v>ที่ว่าการอำเภอเมืองยาง นครราชสีมา</v>
      </c>
      <c r="I224" s="1" t="str">
        <f>VLOOKUP(H224, 'Office Location'!D:G, 3, FALSE)</f>
        <v>15.423823028908517</v>
      </c>
      <c r="J224" s="1" t="str">
        <f>VLOOKUP(H224, 'Office Location'!D:G, 4, FALSE)</f>
        <v>102.90082216279563</v>
      </c>
    </row>
    <row r="225" spans="1:10" ht="15.75" customHeight="1" x14ac:dyDescent="0.2">
      <c r="A225" s="1" t="s">
        <v>466</v>
      </c>
      <c r="B225" s="1" t="str">
        <f t="shared" si="2"/>
        <v>พระทองคำ</v>
      </c>
      <c r="C225" s="1" t="s">
        <v>42</v>
      </c>
      <c r="D225" s="1" t="str">
        <f>VLOOKUP(C225, Provinces!A:B, 2, FALSE)</f>
        <v>Nakhon Ratchasima</v>
      </c>
      <c r="E225" s="1" t="str">
        <f>VLOOKUP(B225,'AmperTh-Code-AmperEn'!A:C, 1, FALSE)</f>
        <v>พระทองคำ</v>
      </c>
      <c r="F225" s="1" t="str">
        <f>VLOOKUP(E225, 'AmperTh-Code-AmperEn'!A:C,2, FALSE)</f>
        <v>30280000</v>
      </c>
      <c r="G225" s="1" t="str">
        <f>VLOOKUP(E225, 'AmperTh-Code-AmperEn'!A:C, 3, FALSE)</f>
        <v>Phra Thong Kham</v>
      </c>
      <c r="H225" s="1" t="str">
        <f t="shared" si="1"/>
        <v>ที่ว่าการอำเภอพระทองคำ นครราชสีมา</v>
      </c>
      <c r="I225" s="1" t="str">
        <f>VLOOKUP(H225, 'Office Location'!D:G, 3, FALSE)</f>
        <v>15.306661630221356</v>
      </c>
      <c r="J225" s="1" t="str">
        <f>VLOOKUP(H225, 'Office Location'!D:G, 4, FALSE)</f>
        <v>101.98164298962551</v>
      </c>
    </row>
    <row r="226" spans="1:10" ht="15.75" customHeight="1" x14ac:dyDescent="0.2">
      <c r="A226" s="1" t="s">
        <v>467</v>
      </c>
      <c r="B226" s="1" t="str">
        <f t="shared" si="2"/>
        <v>ลำทะเมนชัย</v>
      </c>
      <c r="C226" s="1" t="s">
        <v>42</v>
      </c>
      <c r="D226" s="1" t="str">
        <f>VLOOKUP(C226, Provinces!A:B, 2, FALSE)</f>
        <v>Nakhon Ratchasima</v>
      </c>
      <c r="E226" s="1" t="str">
        <f>VLOOKUP(B226,'AmperTh-Code-AmperEn'!A:C, 1, FALSE)</f>
        <v>ลำทะเมนชัย</v>
      </c>
      <c r="F226" s="1" t="str">
        <f>VLOOKUP(E226, 'AmperTh-Code-AmperEn'!A:C,2, FALSE)</f>
        <v>30290000</v>
      </c>
      <c r="G226" s="1" t="str">
        <f>VLOOKUP(E226, 'AmperTh-Code-AmperEn'!A:C, 3, FALSE)</f>
        <v>Lamtaman Chai</v>
      </c>
      <c r="H226" s="1" t="str">
        <f t="shared" si="1"/>
        <v>ที่ว่าการอำเภอลำทะเมนชัย นครราชสีมา</v>
      </c>
      <c r="I226" s="1" t="str">
        <f>VLOOKUP(H226, 'Office Location'!D:G, 3, FALSE)</f>
        <v>15.352848289124891</v>
      </c>
      <c r="J226" s="1" t="str">
        <f>VLOOKUP(H226, 'Office Location'!D:G, 4, FALSE)</f>
        <v>102.91746264226322</v>
      </c>
    </row>
    <row r="227" spans="1:10" ht="15.75" customHeight="1" x14ac:dyDescent="0.2">
      <c r="A227" s="1" t="s">
        <v>468</v>
      </c>
      <c r="B227" s="1" t="str">
        <f t="shared" si="2"/>
        <v>บัวลาย</v>
      </c>
      <c r="C227" s="1" t="s">
        <v>42</v>
      </c>
      <c r="D227" s="1" t="str">
        <f>VLOOKUP(C227, Provinces!A:B, 2, FALSE)</f>
        <v>Nakhon Ratchasima</v>
      </c>
      <c r="E227" s="1" t="str">
        <f>VLOOKUP(B227,'AmperTh-Code-AmperEn'!A:C, 1, FALSE)</f>
        <v>บัวลาย</v>
      </c>
      <c r="F227" s="1" t="str">
        <f>VLOOKUP(E227, 'AmperTh-Code-AmperEn'!A:C,2, FALSE)</f>
        <v>30300000</v>
      </c>
      <c r="G227" s="1" t="str">
        <f>VLOOKUP(E227, 'AmperTh-Code-AmperEn'!A:C, 3, FALSE)</f>
        <v>Bua Lai</v>
      </c>
      <c r="H227" s="1" t="str">
        <f t="shared" si="1"/>
        <v>ที่ว่าการอำเภอบัวลาย นครราชสีมา</v>
      </c>
      <c r="I227" s="1" t="str">
        <f>VLOOKUP(H227, 'Office Location'!D:G, 3, FALSE)</f>
        <v>15.662575308618592</v>
      </c>
      <c r="J227" s="1" t="str">
        <f>VLOOKUP(H227, 'Office Location'!D:G, 4, FALSE)</f>
        <v>102.5268718041768</v>
      </c>
    </row>
    <row r="228" spans="1:10" ht="15.75" customHeight="1" x14ac:dyDescent="0.2">
      <c r="A228" s="1" t="s">
        <v>469</v>
      </c>
      <c r="B228" s="1" t="str">
        <f t="shared" si="2"/>
        <v>สีดา</v>
      </c>
      <c r="C228" s="1" t="s">
        <v>42</v>
      </c>
      <c r="D228" s="1" t="str">
        <f>VLOOKUP(C228, Provinces!A:B, 2, FALSE)</f>
        <v>Nakhon Ratchasima</v>
      </c>
      <c r="E228" s="1" t="str">
        <f>VLOOKUP(B228,'AmperTh-Code-AmperEn'!A:C, 1, FALSE)</f>
        <v>สีดา</v>
      </c>
      <c r="F228" s="1" t="str">
        <f>VLOOKUP(E228, 'AmperTh-Code-AmperEn'!A:C,2, FALSE)</f>
        <v>30310000</v>
      </c>
      <c r="G228" s="1" t="str">
        <f>VLOOKUP(E228, 'AmperTh-Code-AmperEn'!A:C, 3, FALSE)</f>
        <v>Sida</v>
      </c>
      <c r="H228" s="1" t="str">
        <f t="shared" si="1"/>
        <v>ที่ว่าการอำเภอสีดา นครราชสีมา</v>
      </c>
      <c r="I228" s="1" t="str">
        <f>VLOOKUP(H228, 'Office Location'!D:G, 3, FALSE)</f>
        <v>15.542395733134894</v>
      </c>
      <c r="J228" s="1" t="str">
        <f>VLOOKUP(H228, 'Office Location'!D:G, 4, FALSE)</f>
        <v>102.56597760866443</v>
      </c>
    </row>
    <row r="229" spans="1:10" ht="15.75" customHeight="1" x14ac:dyDescent="0.2">
      <c r="A229" s="1" t="s">
        <v>554</v>
      </c>
      <c r="B229" s="1" t="str">
        <f t="shared" si="2"/>
        <v>เมืองบุรีรัมย์</v>
      </c>
      <c r="C229" s="1" t="s">
        <v>56</v>
      </c>
      <c r="D229" s="1" t="str">
        <f>VLOOKUP(C229, Provinces!A:B, 2, FALSE)</f>
        <v>Buri Ram</v>
      </c>
      <c r="E229" s="1" t="str">
        <f>VLOOKUP(B229,'AmperTh-Code-AmperEn'!A:C, 1, FALSE)</f>
        <v>เมืองบุรีรัมย์</v>
      </c>
      <c r="F229" s="1" t="str">
        <f>VLOOKUP(E229, 'AmperTh-Code-AmperEn'!A:C,2, FALSE)</f>
        <v>31010000</v>
      </c>
      <c r="G229" s="1" t="str">
        <f>VLOOKUP(E229, 'AmperTh-Code-AmperEn'!A:C, 3, FALSE)</f>
        <v>Mueang Buri Ram</v>
      </c>
      <c r="H229" s="1" t="str">
        <f t="shared" si="1"/>
        <v>ที่ว่าการอำเภอเมืองบุรีรัมย์ บุรีรัมย์</v>
      </c>
      <c r="I229" s="1" t="str">
        <f>VLOOKUP(H229, 'Office Location'!D:G, 3, FALSE)</f>
        <v>14.994052714448165</v>
      </c>
      <c r="J229" s="1" t="str">
        <f>VLOOKUP(H229, 'Office Location'!D:G, 4, FALSE)</f>
        <v>103.10437310377709</v>
      </c>
    </row>
    <row r="230" spans="1:10" ht="15.75" customHeight="1" x14ac:dyDescent="0.2">
      <c r="A230" s="1" t="s">
        <v>555</v>
      </c>
      <c r="B230" s="1" t="str">
        <f t="shared" si="2"/>
        <v>คูเมือง</v>
      </c>
      <c r="C230" s="1" t="s">
        <v>56</v>
      </c>
      <c r="D230" s="1" t="str">
        <f>VLOOKUP(C230, Provinces!A:B, 2, FALSE)</f>
        <v>Buri Ram</v>
      </c>
      <c r="E230" s="1" t="str">
        <f>VLOOKUP(B230,'AmperTh-Code-AmperEn'!A:C, 1, FALSE)</f>
        <v>คูเมือง</v>
      </c>
      <c r="F230" s="1" t="str">
        <f>VLOOKUP(E230, 'AmperTh-Code-AmperEn'!A:C,2, FALSE)</f>
        <v>31020000</v>
      </c>
      <c r="G230" s="1" t="str">
        <f>VLOOKUP(E230, 'AmperTh-Code-AmperEn'!A:C, 3, FALSE)</f>
        <v>Khu Mueang</v>
      </c>
      <c r="H230" s="1" t="str">
        <f t="shared" si="1"/>
        <v>ที่ว่าการอำเภอคูเมือง บุรีรัมย์</v>
      </c>
      <c r="I230" s="1" t="str">
        <f>VLOOKUP(H230, 'Office Location'!D:G, 3, FALSE)</f>
        <v>15.271392074996575</v>
      </c>
      <c r="J230" s="1" t="str">
        <f>VLOOKUP(H230, 'Office Location'!D:G, 4, FALSE)</f>
        <v>103.0014794710881</v>
      </c>
    </row>
    <row r="231" spans="1:10" ht="15.75" customHeight="1" x14ac:dyDescent="0.2">
      <c r="A231" s="1" t="s">
        <v>556</v>
      </c>
      <c r="B231" s="1" t="str">
        <f t="shared" si="2"/>
        <v>กระสัง</v>
      </c>
      <c r="C231" s="1" t="s">
        <v>56</v>
      </c>
      <c r="D231" s="1" t="str">
        <f>VLOOKUP(C231, Provinces!A:B, 2, FALSE)</f>
        <v>Buri Ram</v>
      </c>
      <c r="E231" s="1" t="str">
        <f>VLOOKUP(B231,'AmperTh-Code-AmperEn'!A:C, 1, FALSE)</f>
        <v>กระสัง</v>
      </c>
      <c r="F231" s="1" t="str">
        <f>VLOOKUP(E231, 'AmperTh-Code-AmperEn'!A:C,2, FALSE)</f>
        <v>31030000</v>
      </c>
      <c r="G231" s="1" t="str">
        <f>VLOOKUP(E231, 'AmperTh-Code-AmperEn'!A:C, 3, FALSE)</f>
        <v>Krasang</v>
      </c>
      <c r="H231" s="1" t="str">
        <f t="shared" si="1"/>
        <v>ที่ว่าการอำเภอกระสัง บุรีรัมย์</v>
      </c>
      <c r="I231" s="1" t="str">
        <f>VLOOKUP(H231, 'Office Location'!D:G, 3, FALSE)</f>
        <v>14.922685516480243</v>
      </c>
      <c r="J231" s="1" t="str">
        <f>VLOOKUP(H231, 'Office Location'!D:G, 4, FALSE)</f>
        <v>103.30181131750489</v>
      </c>
    </row>
    <row r="232" spans="1:10" ht="15.75" customHeight="1" x14ac:dyDescent="0.2">
      <c r="A232" s="1" t="s">
        <v>548</v>
      </c>
      <c r="B232" s="1" t="str">
        <f t="shared" si="2"/>
        <v>นางรอง</v>
      </c>
      <c r="C232" s="1" t="s">
        <v>56</v>
      </c>
      <c r="D232" s="1" t="str">
        <f>VLOOKUP(C232, Provinces!A:B, 2, FALSE)</f>
        <v>Buri Ram</v>
      </c>
      <c r="E232" s="1" t="str">
        <f>VLOOKUP(B232,'AmperTh-Code-AmperEn'!A:C, 1, FALSE)</f>
        <v>นางรอง</v>
      </c>
      <c r="F232" s="1" t="str">
        <f>VLOOKUP(E232, 'AmperTh-Code-AmperEn'!A:C,2, FALSE)</f>
        <v>31040000</v>
      </c>
      <c r="G232" s="1" t="str">
        <f>VLOOKUP(E232, 'AmperTh-Code-AmperEn'!A:C, 3, FALSE)</f>
        <v>Nang Rong</v>
      </c>
      <c r="H232" s="1" t="str">
        <f t="shared" si="1"/>
        <v>ที่ว่าการอำเภอนางรอง บุรีรัมย์</v>
      </c>
      <c r="I232" s="1" t="str">
        <f>VLOOKUP(H232, 'Office Location'!D:G, 3, FALSE)</f>
        <v>14.628659876099178</v>
      </c>
      <c r="J232" s="1" t="str">
        <f>VLOOKUP(H232, 'Office Location'!D:G, 4, FALSE)</f>
        <v>102.79321857378257</v>
      </c>
    </row>
    <row r="233" spans="1:10" ht="15.75" customHeight="1" x14ac:dyDescent="0.2">
      <c r="A233" s="1" t="s">
        <v>557</v>
      </c>
      <c r="B233" s="1" t="str">
        <f t="shared" si="2"/>
        <v>หนองกี่</v>
      </c>
      <c r="C233" s="1" t="s">
        <v>56</v>
      </c>
      <c r="D233" s="1" t="str">
        <f>VLOOKUP(C233, Provinces!A:B, 2, FALSE)</f>
        <v>Buri Ram</v>
      </c>
      <c r="E233" s="1" t="str">
        <f>VLOOKUP(B233,'AmperTh-Code-AmperEn'!A:C, 1, FALSE)</f>
        <v>หนองกี่</v>
      </c>
      <c r="F233" s="1" t="str">
        <f>VLOOKUP(E233, 'AmperTh-Code-AmperEn'!A:C,2, FALSE)</f>
        <v>31050000</v>
      </c>
      <c r="G233" s="1" t="str">
        <f>VLOOKUP(E233, 'AmperTh-Code-AmperEn'!A:C, 3, FALSE)</f>
        <v>Nong Ki</v>
      </c>
      <c r="H233" s="1" t="str">
        <f t="shared" si="1"/>
        <v>ที่ว่าการอำเภอหนองกี่ บุรีรัมย์</v>
      </c>
      <c r="I233" s="1" t="str">
        <f>VLOOKUP(H233, 'Office Location'!D:G, 3, FALSE)</f>
        <v>14.687971500830006</v>
      </c>
      <c r="J233" s="1" t="str">
        <f>VLOOKUP(H233, 'Office Location'!D:G, 4, FALSE)</f>
        <v>102.533782981046</v>
      </c>
    </row>
    <row r="234" spans="1:10" ht="15.75" customHeight="1" x14ac:dyDescent="0.2">
      <c r="A234" s="1" t="s">
        <v>558</v>
      </c>
      <c r="B234" s="1" t="str">
        <f t="shared" si="2"/>
        <v>ละหานทราย</v>
      </c>
      <c r="C234" s="1" t="s">
        <v>56</v>
      </c>
      <c r="D234" s="1" t="str">
        <f>VLOOKUP(C234, Provinces!A:B, 2, FALSE)</f>
        <v>Buri Ram</v>
      </c>
      <c r="E234" s="1" t="str">
        <f>VLOOKUP(B234,'AmperTh-Code-AmperEn'!A:C, 1, FALSE)</f>
        <v>ละหานทราย</v>
      </c>
      <c r="F234" s="1" t="str">
        <f>VLOOKUP(E234, 'AmperTh-Code-AmperEn'!A:C,2, FALSE)</f>
        <v>31060000</v>
      </c>
      <c r="G234" s="1" t="str">
        <f>VLOOKUP(E234, 'AmperTh-Code-AmperEn'!A:C, 3, FALSE)</f>
        <v>Lahan Sai</v>
      </c>
      <c r="H234" s="1" t="str">
        <f t="shared" si="1"/>
        <v>ที่ว่าการอำเภอละหานทราย บุรีรัมย์</v>
      </c>
      <c r="I234" s="1" t="str">
        <f>VLOOKUP(H234, 'Office Location'!D:G, 3, FALSE)</f>
        <v>14.412240875934273</v>
      </c>
      <c r="J234" s="1" t="str">
        <f>VLOOKUP(H234, 'Office Location'!D:G, 4, FALSE)</f>
        <v>102.85953186245163</v>
      </c>
    </row>
    <row r="235" spans="1:10" ht="15.75" customHeight="1" x14ac:dyDescent="0.2">
      <c r="A235" s="1" t="s">
        <v>559</v>
      </c>
      <c r="B235" s="1" t="str">
        <f t="shared" si="2"/>
        <v>ประโคนชัย</v>
      </c>
      <c r="C235" s="1" t="s">
        <v>56</v>
      </c>
      <c r="D235" s="1" t="str">
        <f>VLOOKUP(C235, Provinces!A:B, 2, FALSE)</f>
        <v>Buri Ram</v>
      </c>
      <c r="E235" s="1" t="str">
        <f>VLOOKUP(B235,'AmperTh-Code-AmperEn'!A:C, 1, FALSE)</f>
        <v>ประโคนชัย</v>
      </c>
      <c r="F235" s="1" t="str">
        <f>VLOOKUP(E235, 'AmperTh-Code-AmperEn'!A:C,2, FALSE)</f>
        <v>31070000</v>
      </c>
      <c r="G235" s="1" t="str">
        <f>VLOOKUP(E235, 'AmperTh-Code-AmperEn'!A:C, 3, FALSE)</f>
        <v>Prakhon Chai</v>
      </c>
      <c r="H235" s="1" t="str">
        <f t="shared" si="1"/>
        <v>ที่ว่าการอำเภอประโคนชัย บุรีรัมย์</v>
      </c>
      <c r="I235" s="1" t="str">
        <f>VLOOKUP(H235, 'Office Location'!D:G, 3, FALSE)</f>
        <v>14.605996219998676</v>
      </c>
      <c r="J235" s="1" t="str">
        <f>VLOOKUP(H235, 'Office Location'!D:G, 4, FALSE)</f>
        <v>103.12109208922702</v>
      </c>
    </row>
    <row r="236" spans="1:10" ht="15.75" customHeight="1" x14ac:dyDescent="0.2">
      <c r="A236" s="1" t="s">
        <v>549</v>
      </c>
      <c r="B236" s="1" t="str">
        <f t="shared" si="2"/>
        <v>บ้านกรวด</v>
      </c>
      <c r="C236" s="1" t="s">
        <v>56</v>
      </c>
      <c r="D236" s="1" t="str">
        <f>VLOOKUP(C236, Provinces!A:B, 2, FALSE)</f>
        <v>Buri Ram</v>
      </c>
      <c r="E236" s="1" t="str">
        <f>VLOOKUP(B236,'AmperTh-Code-AmperEn'!A:C, 1, FALSE)</f>
        <v>บ้านกรวด</v>
      </c>
      <c r="F236" s="1" t="str">
        <f>VLOOKUP(E236, 'AmperTh-Code-AmperEn'!A:C,2, FALSE)</f>
        <v>31080000</v>
      </c>
      <c r="G236" s="1" t="str">
        <f>VLOOKUP(E236, 'AmperTh-Code-AmperEn'!A:C, 3, FALSE)</f>
        <v>Ban Kruat</v>
      </c>
      <c r="H236" s="1" t="str">
        <f t="shared" si="1"/>
        <v>ที่ว่าการอำเภอบ้านกรวด บุรีรัมย์</v>
      </c>
      <c r="I236" s="1" t="str">
        <f>VLOOKUP(H236, 'Office Location'!D:G, 3, FALSE)</f>
        <v>14.421212975910498</v>
      </c>
      <c r="J236" s="1" t="str">
        <f>VLOOKUP(H236, 'Office Location'!D:G, 4, FALSE)</f>
        <v>103.09915608932359</v>
      </c>
    </row>
    <row r="237" spans="1:10" ht="15.75" customHeight="1" x14ac:dyDescent="0.2">
      <c r="A237" s="1" t="s">
        <v>550</v>
      </c>
      <c r="B237" s="1" t="str">
        <f t="shared" si="2"/>
        <v>พุทไธสง</v>
      </c>
      <c r="C237" s="1" t="s">
        <v>56</v>
      </c>
      <c r="D237" s="1" t="str">
        <f>VLOOKUP(C237, Provinces!A:B, 2, FALSE)</f>
        <v>Buri Ram</v>
      </c>
      <c r="E237" s="1" t="str">
        <f>VLOOKUP(B237,'AmperTh-Code-AmperEn'!A:C, 1, FALSE)</f>
        <v>พุทไธสง</v>
      </c>
      <c r="F237" s="1" t="str">
        <f>VLOOKUP(E237, 'AmperTh-Code-AmperEn'!A:C,2, FALSE)</f>
        <v>31090000</v>
      </c>
      <c r="G237" s="1" t="str">
        <f>VLOOKUP(E237, 'AmperTh-Code-AmperEn'!A:C, 3, FALSE)</f>
        <v>Phutthaisong</v>
      </c>
      <c r="H237" s="1" t="str">
        <f t="shared" si="1"/>
        <v>ที่ว่าการอำเภอพุทไธสง บุรีรัมย์</v>
      </c>
      <c r="I237" s="1" t="str">
        <f>VLOOKUP(H237, 'Office Location'!D:G, 3, FALSE)</f>
        <v>15.548980627169799</v>
      </c>
      <c r="J237" s="1" t="str">
        <f>VLOOKUP(H237, 'Office Location'!D:G, 4, FALSE)</f>
        <v>103.02459955270251</v>
      </c>
    </row>
    <row r="238" spans="1:10" ht="15.75" customHeight="1" x14ac:dyDescent="0.2">
      <c r="A238" s="1" t="s">
        <v>551</v>
      </c>
      <c r="B238" s="1" t="str">
        <f t="shared" si="2"/>
        <v>ลำปลายมาศ</v>
      </c>
      <c r="C238" s="1" t="s">
        <v>56</v>
      </c>
      <c r="D238" s="1" t="str">
        <f>VLOOKUP(C238, Provinces!A:B, 2, FALSE)</f>
        <v>Buri Ram</v>
      </c>
      <c r="E238" s="1" t="str">
        <f>VLOOKUP(B238,'AmperTh-Code-AmperEn'!A:C, 1, FALSE)</f>
        <v>ลำปลายมาศ</v>
      </c>
      <c r="F238" s="1" t="str">
        <f>VLOOKUP(E238, 'AmperTh-Code-AmperEn'!A:C,2, FALSE)</f>
        <v>31100000</v>
      </c>
      <c r="G238" s="1" t="str">
        <f>VLOOKUP(E238, 'AmperTh-Code-AmperEn'!A:C, 3, FALSE)</f>
        <v>Lam Plai Mat</v>
      </c>
      <c r="H238" s="1" t="str">
        <f t="shared" si="1"/>
        <v>ที่ว่าการอำเภอลำปลายมาศ บุรีรัมย์</v>
      </c>
      <c r="I238" s="1" t="str">
        <f>VLOOKUP(H238, 'Office Location'!D:G, 3, FALSE)</f>
        <v>15.02545256706907</v>
      </c>
      <c r="J238" s="1" t="str">
        <f>VLOOKUP(H238, 'Office Location'!D:G, 4, FALSE)</f>
        <v>102.8386904557498</v>
      </c>
    </row>
    <row r="239" spans="1:10" ht="15.75" customHeight="1" x14ac:dyDescent="0.2">
      <c r="A239" s="1" t="s">
        <v>552</v>
      </c>
      <c r="B239" s="1" t="str">
        <f t="shared" si="2"/>
        <v>สตึก</v>
      </c>
      <c r="C239" s="1" t="s">
        <v>56</v>
      </c>
      <c r="D239" s="1" t="str">
        <f>VLOOKUP(C239, Provinces!A:B, 2, FALSE)</f>
        <v>Buri Ram</v>
      </c>
      <c r="E239" s="1" t="str">
        <f>VLOOKUP(B239,'AmperTh-Code-AmperEn'!A:C, 1, FALSE)</f>
        <v>สตึก</v>
      </c>
      <c r="F239" s="1" t="str">
        <f>VLOOKUP(E239, 'AmperTh-Code-AmperEn'!A:C,2, FALSE)</f>
        <v>31110000</v>
      </c>
      <c r="G239" s="1" t="str">
        <f>VLOOKUP(E239, 'AmperTh-Code-AmperEn'!A:C, 3, FALSE)</f>
        <v>Satuek</v>
      </c>
      <c r="H239" s="1" t="str">
        <f t="shared" si="1"/>
        <v>ที่ว่าการอำเภอสตึก บุรีรัมย์</v>
      </c>
      <c r="I239" s="1" t="str">
        <f>VLOOKUP(H239, 'Office Location'!D:G, 3, FALSE)</f>
        <v>15.297501008041099</v>
      </c>
      <c r="J239" s="1" t="str">
        <f>VLOOKUP(H239, 'Office Location'!D:G, 4, FALSE)</f>
        <v>103.29173801391225</v>
      </c>
    </row>
    <row r="240" spans="1:10" ht="15.75" customHeight="1" x14ac:dyDescent="0.2">
      <c r="A240" s="1" t="s">
        <v>560</v>
      </c>
      <c r="B240" s="1" t="str">
        <f t="shared" si="2"/>
        <v>ปะคำ</v>
      </c>
      <c r="C240" s="1" t="s">
        <v>56</v>
      </c>
      <c r="D240" s="1" t="str">
        <f>VLOOKUP(C240, Provinces!A:B, 2, FALSE)</f>
        <v>Buri Ram</v>
      </c>
      <c r="E240" s="1" t="str">
        <f>VLOOKUP(B240,'AmperTh-Code-AmperEn'!A:C, 1, FALSE)</f>
        <v>ปะคำ</v>
      </c>
      <c r="F240" s="1" t="str">
        <f>VLOOKUP(E240, 'AmperTh-Code-AmperEn'!A:C,2, FALSE)</f>
        <v>31120000</v>
      </c>
      <c r="G240" s="1" t="str">
        <f>VLOOKUP(E240, 'AmperTh-Code-AmperEn'!A:C, 3, FALSE)</f>
        <v>Pakham</v>
      </c>
      <c r="H240" s="1" t="str">
        <f t="shared" si="1"/>
        <v>ที่ว่าการอำเภอปะคำ บุรีรัมย์</v>
      </c>
      <c r="I240" s="1" t="str">
        <f>VLOOKUP(H240, 'Office Location'!D:G, 3, FALSE)</f>
        <v>14.438433364901735</v>
      </c>
      <c r="J240" s="1" t="str">
        <f>VLOOKUP(H240, 'Office Location'!D:G, 4, FALSE)</f>
        <v>102.7255577287262</v>
      </c>
    </row>
    <row r="241" spans="1:10" ht="15.75" customHeight="1" x14ac:dyDescent="0.2">
      <c r="A241" s="1" t="s">
        <v>561</v>
      </c>
      <c r="B241" s="1" t="str">
        <f t="shared" si="2"/>
        <v>นาโพธิ์</v>
      </c>
      <c r="C241" s="1" t="s">
        <v>56</v>
      </c>
      <c r="D241" s="1" t="str">
        <f>VLOOKUP(C241, Provinces!A:B, 2, FALSE)</f>
        <v>Buri Ram</v>
      </c>
      <c r="E241" s="1" t="str">
        <f>VLOOKUP(B241,'AmperTh-Code-AmperEn'!A:C, 1, FALSE)</f>
        <v>นาโพธิ์</v>
      </c>
      <c r="F241" s="1" t="str">
        <f>VLOOKUP(E241, 'AmperTh-Code-AmperEn'!A:C,2, FALSE)</f>
        <v>31130000</v>
      </c>
      <c r="G241" s="1" t="str">
        <f>VLOOKUP(E241, 'AmperTh-Code-AmperEn'!A:C, 3, FALSE)</f>
        <v>Na Pho</v>
      </c>
      <c r="H241" s="1" t="str">
        <f t="shared" si="1"/>
        <v>ที่ว่าการอำเภอนาโพธิ์ บุรีรัมย์</v>
      </c>
      <c r="I241" s="1" t="str">
        <f>VLOOKUP(H241, 'Office Location'!D:G, 3, FALSE)</f>
        <v>15.644524040195703</v>
      </c>
      <c r="J241" s="1" t="str">
        <f>VLOOKUP(H241, 'Office Location'!D:G, 4, FALSE)</f>
        <v>102.95149694224031</v>
      </c>
    </row>
    <row r="242" spans="1:10" ht="15.75" customHeight="1" x14ac:dyDescent="0.2">
      <c r="A242" s="1" t="s">
        <v>553</v>
      </c>
      <c r="B242" s="1" t="str">
        <f t="shared" si="2"/>
        <v>หนองหงส์</v>
      </c>
      <c r="C242" s="1" t="s">
        <v>56</v>
      </c>
      <c r="D242" s="1" t="str">
        <f>VLOOKUP(C242, Provinces!A:B, 2, FALSE)</f>
        <v>Buri Ram</v>
      </c>
      <c r="E242" s="1" t="str">
        <f>VLOOKUP(B242,'AmperTh-Code-AmperEn'!A:C, 1, FALSE)</f>
        <v>หนองหงส์</v>
      </c>
      <c r="F242" s="1" t="str">
        <f>VLOOKUP(E242, 'AmperTh-Code-AmperEn'!A:C,2, FALSE)</f>
        <v>31140000</v>
      </c>
      <c r="G242" s="1" t="str">
        <f>VLOOKUP(E242, 'AmperTh-Code-AmperEn'!A:C, 3, FALSE)</f>
        <v>Nong Hong</v>
      </c>
      <c r="H242" s="1" t="str">
        <f t="shared" si="1"/>
        <v>ที่ว่าการอำเภอหนองหงส์ บุรีรัมย์</v>
      </c>
      <c r="I242" s="1" t="str">
        <f>VLOOKUP(H242, 'Office Location'!D:G, 3, FALSE)</f>
        <v>14.850283149514205</v>
      </c>
      <c r="J242" s="1" t="str">
        <f>VLOOKUP(H242, 'Office Location'!D:G, 4, FALSE)</f>
        <v>102.68788452752054</v>
      </c>
    </row>
    <row r="243" spans="1:10" ht="15.75" customHeight="1" x14ac:dyDescent="0.2">
      <c r="A243" s="1" t="s">
        <v>562</v>
      </c>
      <c r="B243" s="1" t="str">
        <f t="shared" si="2"/>
        <v>พลับพลาชัย</v>
      </c>
      <c r="C243" s="1" t="s">
        <v>56</v>
      </c>
      <c r="D243" s="1" t="str">
        <f>VLOOKUP(C243, Provinces!A:B, 2, FALSE)</f>
        <v>Buri Ram</v>
      </c>
      <c r="E243" s="1" t="str">
        <f>VLOOKUP(B243,'AmperTh-Code-AmperEn'!A:C, 1, FALSE)</f>
        <v>พลับพลาชัย</v>
      </c>
      <c r="F243" s="1" t="str">
        <f>VLOOKUP(E243, 'AmperTh-Code-AmperEn'!A:C,2, FALSE)</f>
        <v>31150000</v>
      </c>
      <c r="G243" s="1" t="str">
        <f>VLOOKUP(E243, 'AmperTh-Code-AmperEn'!A:C, 3, FALSE)</f>
        <v>Phlapphla Chai</v>
      </c>
      <c r="H243" s="1" t="str">
        <f t="shared" si="1"/>
        <v>ที่ว่าการอำเภอพลับพลาชัย บุรีรัมย์</v>
      </c>
      <c r="I243" s="1" t="str">
        <f>VLOOKUP(H243, 'Office Location'!D:G, 3, FALSE)</f>
        <v>14.729983174412647</v>
      </c>
      <c r="J243" s="1" t="str">
        <f>VLOOKUP(H243, 'Office Location'!D:G, 4, FALSE)</f>
        <v>103.16718820490551</v>
      </c>
    </row>
    <row r="244" spans="1:10" ht="15.75" customHeight="1" x14ac:dyDescent="0.2">
      <c r="A244" s="1" t="s">
        <v>563</v>
      </c>
      <c r="B244" s="1" t="str">
        <f t="shared" si="2"/>
        <v>ห้วยราช</v>
      </c>
      <c r="C244" s="1" t="s">
        <v>56</v>
      </c>
      <c r="D244" s="1" t="str">
        <f>VLOOKUP(C244, Provinces!A:B, 2, FALSE)</f>
        <v>Buri Ram</v>
      </c>
      <c r="E244" s="1" t="str">
        <f>VLOOKUP(B244,'AmperTh-Code-AmperEn'!A:C, 1, FALSE)</f>
        <v>ห้วยราช</v>
      </c>
      <c r="F244" s="1" t="str">
        <f>VLOOKUP(E244, 'AmperTh-Code-AmperEn'!A:C,2, FALSE)</f>
        <v>31160000</v>
      </c>
      <c r="G244" s="1" t="str">
        <f>VLOOKUP(E244, 'AmperTh-Code-AmperEn'!A:C, 3, FALSE)</f>
        <v>Huai Rat</v>
      </c>
      <c r="H244" s="1" t="str">
        <f t="shared" si="1"/>
        <v>ที่ว่าการอำเภอห้วยราช บุรีรัมย์</v>
      </c>
      <c r="I244" s="1" t="str">
        <f>VLOOKUP(H244, 'Office Location'!D:G, 3, FALSE)</f>
        <v>14.960547929416942</v>
      </c>
      <c r="J244" s="1" t="str">
        <f>VLOOKUP(H244, 'Office Location'!D:G, 4, FALSE)</f>
        <v>103.1889396518237</v>
      </c>
    </row>
    <row r="245" spans="1:10" ht="15.75" customHeight="1" x14ac:dyDescent="0.2">
      <c r="A245" s="1" t="s">
        <v>564</v>
      </c>
      <c r="B245" s="1" t="str">
        <f t="shared" si="2"/>
        <v>โนนสุวรรณ</v>
      </c>
      <c r="C245" s="1" t="s">
        <v>56</v>
      </c>
      <c r="D245" s="1" t="str">
        <f>VLOOKUP(C245, Provinces!A:B, 2, FALSE)</f>
        <v>Buri Ram</v>
      </c>
      <c r="E245" s="1" t="str">
        <f>VLOOKUP(B245,'AmperTh-Code-AmperEn'!A:C, 1, FALSE)</f>
        <v>โนนสุวรรณ</v>
      </c>
      <c r="F245" s="1" t="str">
        <f>VLOOKUP(E245, 'AmperTh-Code-AmperEn'!A:C,2, FALSE)</f>
        <v>31170000</v>
      </c>
      <c r="G245" s="1" t="str">
        <f>VLOOKUP(E245, 'AmperTh-Code-AmperEn'!A:C, 3, FALSE)</f>
        <v>Non Din Daeng</v>
      </c>
      <c r="H245" s="1" t="str">
        <f t="shared" si="1"/>
        <v>ที่ว่าการอำเภอโนนสุวรรณ บุรีรัมย์</v>
      </c>
      <c r="I245" s="1" t="str">
        <f>VLOOKUP(H245, 'Office Location'!D:G, 3, FALSE)</f>
        <v>14.57772631782746</v>
      </c>
      <c r="J245" s="1" t="str">
        <f>VLOOKUP(H245, 'Office Location'!D:G, 4, FALSE)</f>
        <v>102.59897443646797</v>
      </c>
    </row>
    <row r="246" spans="1:10" ht="15.75" customHeight="1" x14ac:dyDescent="0.2">
      <c r="A246" s="1" t="s">
        <v>565</v>
      </c>
      <c r="B246" s="1" t="str">
        <f t="shared" si="2"/>
        <v>ชำนิ</v>
      </c>
      <c r="C246" s="1" t="s">
        <v>56</v>
      </c>
      <c r="D246" s="1" t="str">
        <f>VLOOKUP(C246, Provinces!A:B, 2, FALSE)</f>
        <v>Buri Ram</v>
      </c>
      <c r="E246" s="1" t="str">
        <f>VLOOKUP(B246,'AmperTh-Code-AmperEn'!A:C, 1, FALSE)</f>
        <v>ชำนิ</v>
      </c>
      <c r="F246" s="1" t="str">
        <f>VLOOKUP(E246, 'AmperTh-Code-AmperEn'!A:C,2, FALSE)</f>
        <v>31180000</v>
      </c>
      <c r="G246" s="1" t="str">
        <f>VLOOKUP(E246, 'AmperTh-Code-AmperEn'!A:C, 3, FALSE)</f>
        <v>Chamni</v>
      </c>
      <c r="H246" s="1" t="str">
        <f t="shared" si="1"/>
        <v>ที่ว่าการอำเภอชำนิ บุรีรัมย์</v>
      </c>
      <c r="I246" s="1" t="str">
        <f>VLOOKUP(H246, 'Office Location'!D:G, 3, FALSE)</f>
        <v>14.78829249773925</v>
      </c>
      <c r="J246" s="1" t="str">
        <f>VLOOKUP(H246, 'Office Location'!D:G, 4, FALSE)</f>
        <v>102.8424022553973</v>
      </c>
    </row>
    <row r="247" spans="1:10" ht="15.75" customHeight="1" x14ac:dyDescent="0.2">
      <c r="A247" s="1" t="s">
        <v>566</v>
      </c>
      <c r="B247" s="1" t="str">
        <f t="shared" si="2"/>
        <v>บ้านใหม่ไชยพจน์</v>
      </c>
      <c r="C247" s="1" t="s">
        <v>56</v>
      </c>
      <c r="D247" s="1" t="str">
        <f>VLOOKUP(C247, Provinces!A:B, 2, FALSE)</f>
        <v>Buri Ram</v>
      </c>
      <c r="E247" s="1" t="str">
        <f>VLOOKUP(B247,'AmperTh-Code-AmperEn'!A:C, 1, FALSE)</f>
        <v>บ้านใหม่ไชยพจน์</v>
      </c>
      <c r="F247" s="1" t="str">
        <f>VLOOKUP(E247, 'AmperTh-Code-AmperEn'!A:C,2, FALSE)</f>
        <v>31190000</v>
      </c>
      <c r="G247" s="1" t="str">
        <f>VLOOKUP(E247, 'AmperTh-Code-AmperEn'!A:C, 3, FALSE)</f>
        <v>Ban Mai Chaiyaphot</v>
      </c>
      <c r="H247" s="1" t="str">
        <f t="shared" si="1"/>
        <v>ที่ว่าการอำเภอบ้านใหม่ไชยพจน์ บุรีรัมย์</v>
      </c>
      <c r="I247" s="1" t="str">
        <f>VLOOKUP(H247, 'Office Location'!D:G, 3, FALSE)</f>
        <v>15.57259421418616</v>
      </c>
      <c r="J247" s="1" t="str">
        <f>VLOOKUP(H247, 'Office Location'!D:G, 4, FALSE)</f>
        <v>102.8329059046784</v>
      </c>
    </row>
    <row r="248" spans="1:10" ht="15.75" customHeight="1" x14ac:dyDescent="0.2">
      <c r="A248" s="1" t="s">
        <v>567</v>
      </c>
      <c r="B248" s="1" t="str">
        <f t="shared" si="2"/>
        <v>โนนดินแดง</v>
      </c>
      <c r="C248" s="1" t="s">
        <v>56</v>
      </c>
      <c r="D248" s="1" t="str">
        <f>VLOOKUP(C248, Provinces!A:B, 2, FALSE)</f>
        <v>Buri Ram</v>
      </c>
      <c r="E248" s="1" t="str">
        <f>VLOOKUP(B248,'AmperTh-Code-AmperEn'!A:C, 1, FALSE)</f>
        <v>โนนดินแดง</v>
      </c>
      <c r="F248" s="1" t="str">
        <f>VLOOKUP(E248, 'AmperTh-Code-AmperEn'!A:C,2, FALSE)</f>
        <v>31200000</v>
      </c>
      <c r="G248" s="1" t="str">
        <f>VLOOKUP(E248, 'AmperTh-Code-AmperEn'!A:C, 3, FALSE)</f>
        <v>Non Din Daeng</v>
      </c>
      <c r="H248" s="1" t="str">
        <f t="shared" si="1"/>
        <v>ที่ว่าการอำเภอโนนดินแดง บุรีรัมย์</v>
      </c>
      <c r="I248" s="1" t="str">
        <f>VLOOKUP(H248, 'Office Location'!D:G, 3, FALSE)</f>
        <v>14.315894590935404</v>
      </c>
      <c r="J248" s="1" t="str">
        <f>VLOOKUP(H248, 'Office Location'!D:G, 4, FALSE)</f>
        <v>102.74357430277833</v>
      </c>
    </row>
    <row r="249" spans="1:10" ht="15.75" customHeight="1" x14ac:dyDescent="0.2">
      <c r="A249" s="1" t="s">
        <v>568</v>
      </c>
      <c r="B249" s="1" t="str">
        <f t="shared" si="2"/>
        <v>บ้านด่าน</v>
      </c>
      <c r="C249" s="1" t="s">
        <v>56</v>
      </c>
      <c r="D249" s="1" t="str">
        <f>VLOOKUP(C249, Provinces!A:B, 2, FALSE)</f>
        <v>Buri Ram</v>
      </c>
      <c r="E249" s="1" t="str">
        <f>VLOOKUP(B249,'AmperTh-Code-AmperEn'!A:C, 1, FALSE)</f>
        <v>บ้านด่าน</v>
      </c>
      <c r="F249" s="1" t="str">
        <f>VLOOKUP(E249, 'AmperTh-Code-AmperEn'!A:C,2, FALSE)</f>
        <v>31210000</v>
      </c>
      <c r="G249" s="1" t="str">
        <f>VLOOKUP(E249, 'AmperTh-Code-AmperEn'!A:C, 3, FALSE)</f>
        <v>Ban Dan</v>
      </c>
      <c r="H249" s="1" t="str">
        <f t="shared" si="1"/>
        <v>ที่ว่าการอำเภอบ้านด่าน บุรีรัมย์</v>
      </c>
      <c r="I249" s="1" t="str">
        <f>VLOOKUP(H249, 'Office Location'!D:G, 3, FALSE)</f>
        <v>15.107346939980383</v>
      </c>
      <c r="J249" s="1" t="str">
        <f>VLOOKUP(H249, 'Office Location'!D:G, 4, FALSE)</f>
        <v>103.17465388810741</v>
      </c>
    </row>
    <row r="250" spans="1:10" ht="15.75" customHeight="1" x14ac:dyDescent="0.2">
      <c r="A250" s="1" t="s">
        <v>569</v>
      </c>
      <c r="B250" s="1" t="str">
        <f t="shared" si="2"/>
        <v>แคนดง</v>
      </c>
      <c r="C250" s="1" t="s">
        <v>56</v>
      </c>
      <c r="D250" s="1" t="str">
        <f>VLOOKUP(C250, Provinces!A:B, 2, FALSE)</f>
        <v>Buri Ram</v>
      </c>
      <c r="E250" s="1" t="str">
        <f>VLOOKUP(B250,'AmperTh-Code-AmperEn'!A:C, 1, FALSE)</f>
        <v>แคนดง</v>
      </c>
      <c r="F250" s="1" t="str">
        <f>VLOOKUP(E250, 'AmperTh-Code-AmperEn'!A:C,2, FALSE)</f>
        <v>31220000</v>
      </c>
      <c r="G250" s="1" t="str">
        <f>VLOOKUP(E250, 'AmperTh-Code-AmperEn'!A:C, 3, FALSE)</f>
        <v>Khaen Dong</v>
      </c>
      <c r="H250" s="1" t="str">
        <f t="shared" si="1"/>
        <v>ที่ว่าการอำเภอแคนดง บุรีรัมย์</v>
      </c>
      <c r="I250" s="1" t="str">
        <f>VLOOKUP(H250, 'Office Location'!D:G, 3, FALSE)</f>
        <v>15.30998728117148</v>
      </c>
      <c r="J250" s="1" t="str">
        <f>VLOOKUP(H250, 'Office Location'!D:G, 4, FALSE)</f>
        <v>103.12326374152275</v>
      </c>
    </row>
    <row r="251" spans="1:10" ht="15.75" customHeight="1" x14ac:dyDescent="0.2">
      <c r="A251" s="1" t="s">
        <v>470</v>
      </c>
      <c r="B251" s="1" t="str">
        <f t="shared" si="2"/>
        <v>เฉลิมพระเกียรติ</v>
      </c>
      <c r="C251" s="1" t="s">
        <v>42</v>
      </c>
      <c r="D251" s="1" t="str">
        <f>VLOOKUP(C251, Provinces!A:B, 2, FALSE)</f>
        <v>Nakhon Ratchasima</v>
      </c>
      <c r="E251" s="1" t="str">
        <f>VLOOKUP(B251,'AmperTh-Code-AmperEn'!A:C, 1, FALSE)</f>
        <v>เฉลิมพระเกียรติ</v>
      </c>
      <c r="F251" s="1" t="str">
        <f>VLOOKUP(E251, 'AmperTh-Code-AmperEn'!A:C,2, FALSE)</f>
        <v>31230000</v>
      </c>
      <c r="G251" s="1" t="str">
        <f>VLOOKUP(E251, 'AmperTh-Code-AmperEn'!A:C, 3, FALSE)</f>
        <v>Chaloem Phra Kiet</v>
      </c>
      <c r="H251" s="1" t="str">
        <f t="shared" si="1"/>
        <v>ที่ว่าการอำเภอเฉลิมพระเกียรติ นครราชสีมา</v>
      </c>
      <c r="I251" s="1" t="str">
        <f>VLOOKUP(H251, 'Office Location'!D:G, 3, FALSE)</f>
        <v>15.004871756303812</v>
      </c>
      <c r="J251" s="1" t="str">
        <f>VLOOKUP(H251, 'Office Location'!D:G, 4, FALSE)</f>
        <v>102.27193723853549</v>
      </c>
    </row>
    <row r="252" spans="1:10" ht="15.75" customHeight="1" x14ac:dyDescent="0.2">
      <c r="A252" s="1" t="s">
        <v>470</v>
      </c>
      <c r="B252" s="1" t="str">
        <f t="shared" si="2"/>
        <v>เฉลิมพระเกียรติ</v>
      </c>
      <c r="C252" s="1" t="s">
        <v>44</v>
      </c>
      <c r="D252" s="1" t="str">
        <f>VLOOKUP(C252, Provinces!A:B, 2, FALSE)</f>
        <v>Nakhon Si Thammarat</v>
      </c>
      <c r="E252" s="1" t="str">
        <f>VLOOKUP(B252,'AmperTh-Code-AmperEn'!A:C, 1, FALSE)</f>
        <v>เฉลิมพระเกียรติ</v>
      </c>
      <c r="F252" s="1" t="str">
        <f>VLOOKUP(E252, 'AmperTh-Code-AmperEn'!A:C,2, FALSE)</f>
        <v>31230000</v>
      </c>
      <c r="G252" s="1" t="str">
        <f>VLOOKUP(E252, 'AmperTh-Code-AmperEn'!A:C, 3, FALSE)</f>
        <v>Chaloem Phra Kiet</v>
      </c>
      <c r="H252" s="1" t="str">
        <f t="shared" si="1"/>
        <v>ที่ว่าการอำเภอเฉลิมพระเกียรติ นครศรีธรรมราช</v>
      </c>
      <c r="I252" s="1" t="str">
        <f>VLOOKUP(H252, 'Office Location'!D:G, 3, FALSE)</f>
        <v>8.17707587034646</v>
      </c>
      <c r="J252" s="1" t="str">
        <f>VLOOKUP(H252, 'Office Location'!D:G, 4, FALSE)</f>
        <v>100.0357981268808</v>
      </c>
    </row>
    <row r="253" spans="1:10" ht="15.75" customHeight="1" x14ac:dyDescent="0.2">
      <c r="A253" s="1" t="s">
        <v>470</v>
      </c>
      <c r="B253" s="1" t="str">
        <f t="shared" si="2"/>
        <v>เฉลิมพระเกียรติ</v>
      </c>
      <c r="C253" s="1" t="s">
        <v>52</v>
      </c>
      <c r="D253" s="1" t="str">
        <f>VLOOKUP(C253, Provinces!A:B, 2, FALSE)</f>
        <v>Nan</v>
      </c>
      <c r="E253" s="1" t="str">
        <f>VLOOKUP(B253,'AmperTh-Code-AmperEn'!A:C, 1, FALSE)</f>
        <v>เฉลิมพระเกียรติ</v>
      </c>
      <c r="F253" s="1" t="str">
        <f>VLOOKUP(E253, 'AmperTh-Code-AmperEn'!A:C,2, FALSE)</f>
        <v>31230000</v>
      </c>
      <c r="G253" s="1" t="str">
        <f>VLOOKUP(E253, 'AmperTh-Code-AmperEn'!A:C, 3, FALSE)</f>
        <v>Chaloem Phra Kiet</v>
      </c>
      <c r="H253" s="1" t="str">
        <f t="shared" si="1"/>
        <v>ที่ว่าการอำเภอเฉลิมพระเกียรติ น่าน</v>
      </c>
      <c r="I253" s="1" t="str">
        <f>VLOOKUP(H253, 'Office Location'!D:G, 3, FALSE)</f>
        <v>19.580148319067117</v>
      </c>
      <c r="J253" s="1" t="str">
        <f>VLOOKUP(H253, 'Office Location'!D:G, 4, FALSE)</f>
        <v>101.08157278276337</v>
      </c>
    </row>
    <row r="254" spans="1:10" ht="15.75" customHeight="1" x14ac:dyDescent="0.2">
      <c r="A254" s="1" t="s">
        <v>470</v>
      </c>
      <c r="B254" s="1" t="str">
        <f t="shared" si="2"/>
        <v>เฉลิมพระเกียรติ</v>
      </c>
      <c r="C254" s="1" t="s">
        <v>56</v>
      </c>
      <c r="D254" s="1" t="str">
        <f>VLOOKUP(C254, Provinces!A:B, 2, FALSE)</f>
        <v>Buri Ram</v>
      </c>
      <c r="E254" s="1" t="str">
        <f>VLOOKUP(B254,'AmperTh-Code-AmperEn'!A:C, 1, FALSE)</f>
        <v>เฉลิมพระเกียรติ</v>
      </c>
      <c r="F254" s="1" t="str">
        <f>VLOOKUP(E254, 'AmperTh-Code-AmperEn'!A:C,2, FALSE)</f>
        <v>31230000</v>
      </c>
      <c r="G254" s="1" t="str">
        <f>VLOOKUP(E254, 'AmperTh-Code-AmperEn'!A:C, 3, FALSE)</f>
        <v>Chaloem Phra Kiet</v>
      </c>
      <c r="H254" s="1" t="str">
        <f t="shared" si="1"/>
        <v>ที่ว่าการอำเภอเฉลิมพระเกียรติ บุรีรัมย์</v>
      </c>
      <c r="I254" s="1" t="str">
        <f>VLOOKUP(H254, 'Office Location'!D:G, 3, FALSE)</f>
        <v>14.560683069376525</v>
      </c>
      <c r="J254" s="1" t="str">
        <f>VLOOKUP(H254, 'Office Location'!D:G, 4, FALSE)</f>
        <v>102.9269975484152</v>
      </c>
    </row>
    <row r="255" spans="1:10" ht="15.75" customHeight="1" x14ac:dyDescent="0.2">
      <c r="A255" s="1" t="s">
        <v>470</v>
      </c>
      <c r="B255" s="1" t="str">
        <f t="shared" si="2"/>
        <v>เฉลิมพระเกียรติ</v>
      </c>
      <c r="C255" s="1" t="s">
        <v>128</v>
      </c>
      <c r="D255" s="1" t="str">
        <f>VLOOKUP(C255, Provinces!A:B, 2, FALSE)</f>
        <v>Saraburi</v>
      </c>
      <c r="E255" s="1" t="str">
        <f>VLOOKUP(B255,'AmperTh-Code-AmperEn'!A:C, 1, FALSE)</f>
        <v>เฉลิมพระเกียรติ</v>
      </c>
      <c r="F255" s="1" t="str">
        <f>VLOOKUP(E255, 'AmperTh-Code-AmperEn'!A:C,2, FALSE)</f>
        <v>31230000</v>
      </c>
      <c r="G255" s="1" t="str">
        <f>VLOOKUP(E255, 'AmperTh-Code-AmperEn'!A:C, 3, FALSE)</f>
        <v>Chaloem Phra Kiet</v>
      </c>
      <c r="H255" s="1" t="str">
        <f t="shared" si="1"/>
        <v>ที่ว่าการอำเภอเฉลิมพระเกียรติ สระบุรี</v>
      </c>
      <c r="I255" s="1" t="str">
        <f>VLOOKUP(H255, 'Office Location'!D:G, 3, FALSE)</f>
        <v>14.611471636469343</v>
      </c>
      <c r="J255" s="1" t="str">
        <f>VLOOKUP(H255, 'Office Location'!D:G, 4, FALSE)</f>
        <v>100.90837243230794</v>
      </c>
    </row>
    <row r="256" spans="1:10" ht="15.75" customHeight="1" x14ac:dyDescent="0.2">
      <c r="A256" s="1" t="s">
        <v>977</v>
      </c>
      <c r="B256" s="1" t="str">
        <f t="shared" si="2"/>
        <v>เมืองสุรินทร์</v>
      </c>
      <c r="C256" s="1" t="s">
        <v>138</v>
      </c>
      <c r="D256" s="1" t="str">
        <f>VLOOKUP(C256, Provinces!A:B, 2, FALSE)</f>
        <v>Surin</v>
      </c>
      <c r="E256" s="1" t="str">
        <f>VLOOKUP(B256,'AmperTh-Code-AmperEn'!A:C, 1, FALSE)</f>
        <v>เมืองสุรินทร์</v>
      </c>
      <c r="F256" s="1" t="str">
        <f>VLOOKUP(E256, 'AmperTh-Code-AmperEn'!A:C,2, FALSE)</f>
        <v>32010000</v>
      </c>
      <c r="G256" s="1" t="str">
        <f>VLOOKUP(E256, 'AmperTh-Code-AmperEn'!A:C, 3, FALSE)</f>
        <v>Mueang Surin</v>
      </c>
      <c r="H256" s="1" t="str">
        <f t="shared" si="1"/>
        <v>ที่ว่าการอำเภอเมืองสุรินทร์ สุรินทร์</v>
      </c>
      <c r="I256" s="1" t="str">
        <f>VLOOKUP(H256, 'Office Location'!D:G, 3, FALSE)</f>
        <v>14.882281392030134</v>
      </c>
      <c r="J256" s="1" t="str">
        <f>VLOOKUP(H256, 'Office Location'!D:G, 4, FALSE)</f>
        <v>103.49231034025617</v>
      </c>
    </row>
    <row r="257" spans="1:10" ht="15.75" customHeight="1" x14ac:dyDescent="0.2">
      <c r="A257" s="1" t="s">
        <v>978</v>
      </c>
      <c r="B257" s="1" t="str">
        <f t="shared" si="2"/>
        <v>ชุมพลบุรี</v>
      </c>
      <c r="C257" s="1" t="s">
        <v>138</v>
      </c>
      <c r="D257" s="1" t="str">
        <f>VLOOKUP(C257, Provinces!A:B, 2, FALSE)</f>
        <v>Surin</v>
      </c>
      <c r="E257" s="1" t="str">
        <f>VLOOKUP(B257,'AmperTh-Code-AmperEn'!A:C, 1, FALSE)</f>
        <v>ชุมพลบุรี</v>
      </c>
      <c r="F257" s="1" t="str">
        <f>VLOOKUP(E257, 'AmperTh-Code-AmperEn'!A:C,2, FALSE)</f>
        <v>32020000</v>
      </c>
      <c r="G257" s="1" t="str">
        <f>VLOOKUP(E257, 'AmperTh-Code-AmperEn'!A:C, 3, FALSE)</f>
        <v>Chumphon Buri</v>
      </c>
      <c r="H257" s="1" t="str">
        <f t="shared" ref="H257:H511" si="3">"ที่ว่าการอำเภอ"&amp;A257 &amp; " "&amp;C257</f>
        <v>ที่ว่าการอำเภอชุมพลบุรี สุรินทร์</v>
      </c>
      <c r="I257" s="1" t="str">
        <f>VLOOKUP(H257, 'Office Location'!D:G, 3, FALSE)</f>
        <v>15.350726865159364</v>
      </c>
      <c r="J257" s="1" t="str">
        <f>VLOOKUP(H257, 'Office Location'!D:G, 4, FALSE)</f>
        <v>103.38878033556091</v>
      </c>
    </row>
    <row r="258" spans="1:10" ht="15.75" customHeight="1" x14ac:dyDescent="0.2">
      <c r="A258" s="1" t="s">
        <v>979</v>
      </c>
      <c r="B258" s="1" t="str">
        <f t="shared" si="2"/>
        <v>ท่าตูม</v>
      </c>
      <c r="C258" s="1" t="s">
        <v>138</v>
      </c>
      <c r="D258" s="1" t="str">
        <f>VLOOKUP(C258, Provinces!A:B, 2, FALSE)</f>
        <v>Surin</v>
      </c>
      <c r="E258" s="1" t="str">
        <f>VLOOKUP(B258,'AmperTh-Code-AmperEn'!A:C, 1, FALSE)</f>
        <v>ท่าตูม</v>
      </c>
      <c r="F258" s="1" t="str">
        <f>VLOOKUP(E258, 'AmperTh-Code-AmperEn'!A:C,2, FALSE)</f>
        <v>32030000</v>
      </c>
      <c r="G258" s="1" t="str">
        <f>VLOOKUP(E258, 'AmperTh-Code-AmperEn'!A:C, 3, FALSE)</f>
        <v>Tha Tum</v>
      </c>
      <c r="H258" s="1" t="str">
        <f t="shared" si="3"/>
        <v>ที่ว่าการอำเภอท่าตูม สุรินทร์</v>
      </c>
      <c r="I258" s="1" t="str">
        <f>VLOOKUP(H258, 'Office Location'!D:G, 3, FALSE)</f>
        <v>15.318649422497177</v>
      </c>
      <c r="J258" s="1" t="str">
        <f>VLOOKUP(H258, 'Office Location'!D:G, 4, FALSE)</f>
        <v>103.67523810231201</v>
      </c>
    </row>
    <row r="259" spans="1:10" ht="15.75" customHeight="1" x14ac:dyDescent="0.2">
      <c r="A259" s="1" t="s">
        <v>980</v>
      </c>
      <c r="B259" s="1" t="str">
        <f t="shared" si="2"/>
        <v>จอมพระ</v>
      </c>
      <c r="C259" s="1" t="s">
        <v>138</v>
      </c>
      <c r="D259" s="1" t="str">
        <f>VLOOKUP(C259, Provinces!A:B, 2, FALSE)</f>
        <v>Surin</v>
      </c>
      <c r="E259" s="1" t="str">
        <f>VLOOKUP(B259,'AmperTh-Code-AmperEn'!A:C, 1, FALSE)</f>
        <v>จอมพระ</v>
      </c>
      <c r="F259" s="1" t="str">
        <f>VLOOKUP(E259, 'AmperTh-Code-AmperEn'!A:C,2, FALSE)</f>
        <v>32040000</v>
      </c>
      <c r="G259" s="1" t="str">
        <f>VLOOKUP(E259, 'AmperTh-Code-AmperEn'!A:C, 3, FALSE)</f>
        <v>Chom Phra</v>
      </c>
      <c r="H259" s="1" t="str">
        <f t="shared" si="3"/>
        <v>ที่ว่าการอำเภอจอมพระ สุรินทร์</v>
      </c>
      <c r="I259" s="1" t="str">
        <f>VLOOKUP(H259, 'Office Location'!D:G, 3, FALSE)</f>
        <v>15.117501767623162</v>
      </c>
      <c r="J259" s="1" t="str">
        <f>VLOOKUP(H259, 'Office Location'!D:G, 4, FALSE)</f>
        <v>103.61125529150638</v>
      </c>
    </row>
    <row r="260" spans="1:10" ht="15.75" customHeight="1" x14ac:dyDescent="0.2">
      <c r="A260" s="1" t="s">
        <v>981</v>
      </c>
      <c r="B260" s="1" t="str">
        <f t="shared" si="2"/>
        <v>ปราสาท</v>
      </c>
      <c r="C260" s="1" t="s">
        <v>138</v>
      </c>
      <c r="D260" s="1" t="str">
        <f>VLOOKUP(C260, Provinces!A:B, 2, FALSE)</f>
        <v>Surin</v>
      </c>
      <c r="E260" s="1" t="str">
        <f>VLOOKUP(B260,'AmperTh-Code-AmperEn'!A:C, 1, FALSE)</f>
        <v>ปราสาท</v>
      </c>
      <c r="F260" s="1" t="str">
        <f>VLOOKUP(E260, 'AmperTh-Code-AmperEn'!A:C,2, FALSE)</f>
        <v>32050000</v>
      </c>
      <c r="G260" s="1" t="str">
        <f>VLOOKUP(E260, 'AmperTh-Code-AmperEn'!A:C, 3, FALSE)</f>
        <v>Prasat</v>
      </c>
      <c r="H260" s="1" t="str">
        <f t="shared" si="3"/>
        <v>ที่ว่าการอำเภอปราสาท สุรินทร์</v>
      </c>
      <c r="I260" s="1" t="str">
        <f>VLOOKUP(H260, 'Office Location'!D:G, 3, FALSE)</f>
        <v>14.640525552898957</v>
      </c>
      <c r="J260" s="1" t="str">
        <f>VLOOKUP(H260, 'Office Location'!D:G, 4, FALSE)</f>
        <v>103.4048160486297</v>
      </c>
    </row>
    <row r="261" spans="1:10" ht="15.75" customHeight="1" x14ac:dyDescent="0.2">
      <c r="A261" s="1" t="s">
        <v>982</v>
      </c>
      <c r="B261" s="1" t="str">
        <f t="shared" si="2"/>
        <v>กาบเชิง</v>
      </c>
      <c r="C261" s="1" t="s">
        <v>138</v>
      </c>
      <c r="D261" s="1" t="str">
        <f>VLOOKUP(C261, Provinces!A:B, 2, FALSE)</f>
        <v>Surin</v>
      </c>
      <c r="E261" s="1" t="str">
        <f>VLOOKUP(B261,'AmperTh-Code-AmperEn'!A:C, 1, FALSE)</f>
        <v>กาบเชิง</v>
      </c>
      <c r="F261" s="1" t="str">
        <f>VLOOKUP(E261, 'AmperTh-Code-AmperEn'!A:C,2, FALSE)</f>
        <v>32060000</v>
      </c>
      <c r="G261" s="1" t="str">
        <f>VLOOKUP(E261, 'AmperTh-Code-AmperEn'!A:C, 3, FALSE)</f>
        <v>Kap Choeng</v>
      </c>
      <c r="H261" s="1" t="str">
        <f t="shared" si="3"/>
        <v>ที่ว่าการอำเภอกาบเชิง สุรินทร์</v>
      </c>
      <c r="I261" s="1" t="str">
        <f>VLOOKUP(H261, 'Office Location'!D:G, 3, FALSE)</f>
        <v>14.474926956412185</v>
      </c>
      <c r="J261" s="1" t="str">
        <f>VLOOKUP(H261, 'Office Location'!D:G, 4, FALSE)</f>
        <v>103.59432345249259</v>
      </c>
    </row>
    <row r="262" spans="1:10" ht="15.75" customHeight="1" x14ac:dyDescent="0.2">
      <c r="A262" s="1" t="s">
        <v>983</v>
      </c>
      <c r="B262" s="1" t="str">
        <f t="shared" si="2"/>
        <v>รัตนบุรี</v>
      </c>
      <c r="C262" s="1" t="s">
        <v>138</v>
      </c>
      <c r="D262" s="1" t="str">
        <f>VLOOKUP(C262, Provinces!A:B, 2, FALSE)</f>
        <v>Surin</v>
      </c>
      <c r="E262" s="1" t="str">
        <f>VLOOKUP(B262,'AmperTh-Code-AmperEn'!A:C, 1, FALSE)</f>
        <v>รัตนบุรี</v>
      </c>
      <c r="F262" s="1" t="str">
        <f>VLOOKUP(E262, 'AmperTh-Code-AmperEn'!A:C,2, FALSE)</f>
        <v>32070000</v>
      </c>
      <c r="G262" s="1" t="str">
        <f>VLOOKUP(E262, 'AmperTh-Code-AmperEn'!A:C, 3, FALSE)</f>
        <v>Rattanaburi</v>
      </c>
      <c r="H262" s="1" t="str">
        <f t="shared" si="3"/>
        <v>ที่ว่าการอำเภอรัตนบุรี สุรินทร์</v>
      </c>
      <c r="I262" s="1" t="str">
        <f>VLOOKUP(H262, 'Office Location'!D:G, 3, FALSE)</f>
        <v>15.320269732826512</v>
      </c>
      <c r="J262" s="1" t="str">
        <f>VLOOKUP(H262, 'Office Location'!D:G, 4, FALSE)</f>
        <v>103.85704993499486</v>
      </c>
    </row>
    <row r="263" spans="1:10" ht="15.75" customHeight="1" x14ac:dyDescent="0.2">
      <c r="A263" s="1" t="s">
        <v>984</v>
      </c>
      <c r="B263" s="1" t="str">
        <f t="shared" si="2"/>
        <v>สนม</v>
      </c>
      <c r="C263" s="1" t="s">
        <v>138</v>
      </c>
      <c r="D263" s="1" t="str">
        <f>VLOOKUP(C263, Provinces!A:B, 2, FALSE)</f>
        <v>Surin</v>
      </c>
      <c r="E263" s="1" t="str">
        <f>VLOOKUP(B263,'AmperTh-Code-AmperEn'!A:C, 1, FALSE)</f>
        <v>สนม</v>
      </c>
      <c r="F263" s="1" t="str">
        <f>VLOOKUP(E263, 'AmperTh-Code-AmperEn'!A:C,2, FALSE)</f>
        <v>32080000</v>
      </c>
      <c r="G263" s="1" t="str">
        <f>VLOOKUP(E263, 'AmperTh-Code-AmperEn'!A:C, 3, FALSE)</f>
        <v>Sanom</v>
      </c>
      <c r="H263" s="1" t="str">
        <f t="shared" si="3"/>
        <v>ที่ว่าการอำเภอสนม สุรินทร์</v>
      </c>
      <c r="I263" s="1" t="str">
        <f>VLOOKUP(H263, 'Office Location'!D:G, 3, FALSE)</f>
        <v>15.198582525393588</v>
      </c>
      <c r="J263" s="1" t="str">
        <f>VLOOKUP(H263, 'Office Location'!D:G, 4, FALSE)</f>
        <v>103.7618101213335</v>
      </c>
    </row>
    <row r="264" spans="1:10" ht="15.75" customHeight="1" x14ac:dyDescent="0.2">
      <c r="A264" s="1" t="s">
        <v>985</v>
      </c>
      <c r="B264" s="1" t="str">
        <f t="shared" si="2"/>
        <v>ศีขรภูมิ</v>
      </c>
      <c r="C264" s="1" t="s">
        <v>138</v>
      </c>
      <c r="D264" s="1" t="str">
        <f>VLOOKUP(C264, Provinces!A:B, 2, FALSE)</f>
        <v>Surin</v>
      </c>
      <c r="E264" s="1" t="str">
        <f>VLOOKUP(B264,'AmperTh-Code-AmperEn'!A:C, 1, FALSE)</f>
        <v>ศีขรภูมิ</v>
      </c>
      <c r="F264" s="1" t="str">
        <f>VLOOKUP(E264, 'AmperTh-Code-AmperEn'!A:C,2, FALSE)</f>
        <v>32090000</v>
      </c>
      <c r="G264" s="1" t="str">
        <f>VLOOKUP(E264, 'AmperTh-Code-AmperEn'!A:C, 3, FALSE)</f>
        <v>Sikhoraphum</v>
      </c>
      <c r="H264" s="1" t="str">
        <f t="shared" si="3"/>
        <v>ที่ว่าการอำเภอศีขรภูมิ สุรินทร์</v>
      </c>
      <c r="I264" s="1" t="str">
        <f>VLOOKUP(H264, 'Office Location'!D:G, 3, FALSE)</f>
        <v>14.946747667467285</v>
      </c>
      <c r="J264" s="1" t="str">
        <f>VLOOKUP(H264, 'Office Location'!D:G, 4, FALSE)</f>
        <v>103.7917306862577</v>
      </c>
    </row>
    <row r="265" spans="1:10" ht="15.75" customHeight="1" x14ac:dyDescent="0.2">
      <c r="A265" s="1" t="s">
        <v>986</v>
      </c>
      <c r="B265" s="1" t="str">
        <f t="shared" si="2"/>
        <v>สังขะ</v>
      </c>
      <c r="C265" s="1" t="s">
        <v>138</v>
      </c>
      <c r="D265" s="1" t="str">
        <f>VLOOKUP(C265, Provinces!A:B, 2, FALSE)</f>
        <v>Surin</v>
      </c>
      <c r="E265" s="1" t="str">
        <f>VLOOKUP(B265,'AmperTh-Code-AmperEn'!A:C, 1, FALSE)</f>
        <v>สังขะ</v>
      </c>
      <c r="F265" s="1" t="str">
        <f>VLOOKUP(E265, 'AmperTh-Code-AmperEn'!A:C,2, FALSE)</f>
        <v>32100000</v>
      </c>
      <c r="G265" s="1" t="str">
        <f>VLOOKUP(E265, 'AmperTh-Code-AmperEn'!A:C, 3, FALSE)</f>
        <v>Sangkha</v>
      </c>
      <c r="H265" s="1" t="str">
        <f t="shared" si="3"/>
        <v>ที่ว่าการอำเภอสังขะ สุรินทร์</v>
      </c>
      <c r="I265" s="1" t="str">
        <f>VLOOKUP(H265, 'Office Location'!D:G, 3, FALSE)</f>
        <v>14.636057271025203</v>
      </c>
      <c r="J265" s="1" t="str">
        <f>VLOOKUP(H265, 'Office Location'!D:G, 4, FALSE)</f>
        <v>103.85293271342252</v>
      </c>
    </row>
    <row r="266" spans="1:10" ht="15.75" customHeight="1" x14ac:dyDescent="0.2">
      <c r="A266" s="1" t="s">
        <v>987</v>
      </c>
      <c r="B266" s="1" t="str">
        <f t="shared" si="2"/>
        <v>ลำดวน</v>
      </c>
      <c r="C266" s="1" t="s">
        <v>138</v>
      </c>
      <c r="D266" s="1" t="str">
        <f>VLOOKUP(C266, Provinces!A:B, 2, FALSE)</f>
        <v>Surin</v>
      </c>
      <c r="E266" s="1" t="str">
        <f>VLOOKUP(B266,'AmperTh-Code-AmperEn'!A:C, 1, FALSE)</f>
        <v>ลำดวน</v>
      </c>
      <c r="F266" s="1" t="str">
        <f>VLOOKUP(E266, 'AmperTh-Code-AmperEn'!A:C,2, FALSE)</f>
        <v>32110000</v>
      </c>
      <c r="G266" s="1" t="str">
        <f>VLOOKUP(E266, 'AmperTh-Code-AmperEn'!A:C, 3, FALSE)</f>
        <v>Lamduan</v>
      </c>
      <c r="H266" s="1" t="str">
        <f t="shared" si="3"/>
        <v>ที่ว่าการอำเภอลำดวน สุรินทร์</v>
      </c>
      <c r="I266" s="1" t="str">
        <f>VLOOKUP(H266, 'Office Location'!D:G, 3, FALSE)</f>
        <v>14.727114908391213</v>
      </c>
      <c r="J266" s="1" t="str">
        <f>VLOOKUP(H266, 'Office Location'!D:G, 4, FALSE)</f>
        <v>103.67556489956705</v>
      </c>
    </row>
    <row r="267" spans="1:10" ht="15.75" customHeight="1" x14ac:dyDescent="0.2">
      <c r="A267" s="1" t="s">
        <v>971</v>
      </c>
      <c r="B267" s="1" t="str">
        <f t="shared" si="2"/>
        <v>สำโรงทาบ</v>
      </c>
      <c r="C267" s="1" t="s">
        <v>138</v>
      </c>
      <c r="D267" s="1" t="str">
        <f>VLOOKUP(C267, Provinces!A:B, 2, FALSE)</f>
        <v>Surin</v>
      </c>
      <c r="E267" s="1" t="str">
        <f>VLOOKUP(B267,'AmperTh-Code-AmperEn'!A:C, 1, FALSE)</f>
        <v>สำโรงทาบ</v>
      </c>
      <c r="F267" s="1" t="str">
        <f>VLOOKUP(E267, 'AmperTh-Code-AmperEn'!A:C,2, FALSE)</f>
        <v>32120000</v>
      </c>
      <c r="G267" s="1" t="str">
        <f>VLOOKUP(E267, 'AmperTh-Code-AmperEn'!A:C, 3, FALSE)</f>
        <v>Samrong Thap</v>
      </c>
      <c r="H267" s="1" t="str">
        <f t="shared" si="3"/>
        <v>ที่ว่าการอำเภอสำโรงทาบ สุรินทร์</v>
      </c>
      <c r="I267" s="1" t="str">
        <f>VLOOKUP(H267, 'Office Location'!D:G, 3, FALSE)</f>
        <v>15.022822741017379</v>
      </c>
      <c r="J267" s="1" t="str">
        <f>VLOOKUP(H267, 'Office Location'!D:G, 4, FALSE)</f>
        <v>103.93608319731601</v>
      </c>
    </row>
    <row r="268" spans="1:10" ht="15.75" customHeight="1" x14ac:dyDescent="0.2">
      <c r="A268" s="1" t="s">
        <v>972</v>
      </c>
      <c r="B268" s="1" t="str">
        <f t="shared" si="2"/>
        <v>บัวเชด</v>
      </c>
      <c r="C268" s="1" t="s">
        <v>138</v>
      </c>
      <c r="D268" s="1" t="str">
        <f>VLOOKUP(C268, Provinces!A:B, 2, FALSE)</f>
        <v>Surin</v>
      </c>
      <c r="E268" s="1" t="str">
        <f>VLOOKUP(B268,'AmperTh-Code-AmperEn'!A:C, 1, FALSE)</f>
        <v>บัวเชด</v>
      </c>
      <c r="F268" s="1" t="str">
        <f>VLOOKUP(E268, 'AmperTh-Code-AmperEn'!A:C,2, FALSE)</f>
        <v>32130000</v>
      </c>
      <c r="G268" s="1" t="str">
        <f>VLOOKUP(E268, 'AmperTh-Code-AmperEn'!A:C, 3, FALSE)</f>
        <v>Buachet</v>
      </c>
      <c r="H268" s="1" t="str">
        <f t="shared" si="3"/>
        <v>ที่ว่าการอำเภอบัวเชด สุรินทร์</v>
      </c>
      <c r="I268" s="1" t="str">
        <f>VLOOKUP(H268, 'Office Location'!D:G, 3, FALSE)</f>
        <v>14.527919347647734</v>
      </c>
      <c r="J268" s="1" t="str">
        <f>VLOOKUP(H268, 'Office Location'!D:G, 4, FALSE)</f>
        <v>103.9457075172521</v>
      </c>
    </row>
    <row r="269" spans="1:10" ht="15.75" customHeight="1" x14ac:dyDescent="0.2">
      <c r="A269" s="1" t="s">
        <v>973</v>
      </c>
      <c r="B269" s="1" t="str">
        <f t="shared" si="2"/>
        <v>พนมดงรัก</v>
      </c>
      <c r="C269" s="1" t="s">
        <v>138</v>
      </c>
      <c r="D269" s="1" t="str">
        <f>VLOOKUP(C269, Provinces!A:B, 2, FALSE)</f>
        <v>Surin</v>
      </c>
      <c r="E269" s="1" t="str">
        <f>VLOOKUP(B269,'AmperTh-Code-AmperEn'!A:C, 1, FALSE)</f>
        <v>พนมดงรัก</v>
      </c>
      <c r="F269" s="1" t="str">
        <f>VLOOKUP(E269, 'AmperTh-Code-AmperEn'!A:C,2, FALSE)</f>
        <v>32140000</v>
      </c>
      <c r="G269" s="1" t="str">
        <f>VLOOKUP(E269, 'AmperTh-Code-AmperEn'!A:C, 3, FALSE)</f>
        <v>Phanom Dong Rak</v>
      </c>
      <c r="H269" s="1" t="str">
        <f t="shared" si="3"/>
        <v>ที่ว่าการอำเภอพนมดงรัก สุรินทร์</v>
      </c>
      <c r="I269" s="1" t="str">
        <f>VLOOKUP(H269, 'Office Location'!D:G, 3, FALSE)</f>
        <v>14.445668227631423</v>
      </c>
      <c r="J269" s="1" t="str">
        <f>VLOOKUP(H269, 'Office Location'!D:G, 4, FALSE)</f>
        <v>103.30466596267067</v>
      </c>
    </row>
    <row r="270" spans="1:10" ht="15.75" customHeight="1" x14ac:dyDescent="0.2">
      <c r="A270" s="1" t="s">
        <v>974</v>
      </c>
      <c r="B270" s="1" t="str">
        <f t="shared" si="2"/>
        <v>ศรีณรงค์</v>
      </c>
      <c r="C270" s="1" t="s">
        <v>138</v>
      </c>
      <c r="D270" s="1" t="str">
        <f>VLOOKUP(C270, Provinces!A:B, 2, FALSE)</f>
        <v>Surin</v>
      </c>
      <c r="E270" s="1" t="str">
        <f>VLOOKUP(B270,'AmperTh-Code-AmperEn'!A:C, 1, FALSE)</f>
        <v>ศรีณรงค์</v>
      </c>
      <c r="F270" s="1" t="str">
        <f>VLOOKUP(E270, 'AmperTh-Code-AmperEn'!A:C,2, FALSE)</f>
        <v>32150000</v>
      </c>
      <c r="G270" s="1" t="str">
        <f>VLOOKUP(E270, 'AmperTh-Code-AmperEn'!A:C, 3, FALSE)</f>
        <v>Si Narong</v>
      </c>
      <c r="H270" s="1" t="str">
        <f t="shared" si="3"/>
        <v>ที่ว่าการอำเภอศรีณรงค์ สุรินทร์</v>
      </c>
      <c r="I270" s="1" t="str">
        <f>VLOOKUP(H270, 'Office Location'!D:G, 3, FALSE)</f>
        <v>14.767171222836538</v>
      </c>
      <c r="J270" s="1" t="str">
        <f>VLOOKUP(H270, 'Office Location'!D:G, 4, FALSE)</f>
        <v>103.8749624659013</v>
      </c>
    </row>
    <row r="271" spans="1:10" ht="15.75" customHeight="1" x14ac:dyDescent="0.2">
      <c r="A271" s="1" t="s">
        <v>975</v>
      </c>
      <c r="B271" s="1" t="str">
        <f t="shared" si="2"/>
        <v>เขวาสินรินทร์</v>
      </c>
      <c r="C271" s="1" t="s">
        <v>138</v>
      </c>
      <c r="D271" s="1" t="str">
        <f>VLOOKUP(C271, Provinces!A:B, 2, FALSE)</f>
        <v>Surin</v>
      </c>
      <c r="E271" s="1" t="str">
        <f>VLOOKUP(B271,'AmperTh-Code-AmperEn'!A:C, 1, FALSE)</f>
        <v>เขวาสินรินทร์</v>
      </c>
      <c r="F271" s="1" t="str">
        <f>VLOOKUP(E271, 'AmperTh-Code-AmperEn'!A:C,2, FALSE)</f>
        <v>32160000</v>
      </c>
      <c r="G271" s="1" t="str">
        <f>VLOOKUP(E271, 'AmperTh-Code-AmperEn'!A:C, 3, FALSE)</f>
        <v>Khwao Sinarin</v>
      </c>
      <c r="H271" s="1" t="str">
        <f t="shared" si="3"/>
        <v>ที่ว่าการอำเภอเขวาสินรินทร์ สุรินทร์</v>
      </c>
      <c r="I271" s="1" t="str">
        <f>VLOOKUP(H271, 'Office Location'!D:G, 3, FALSE)</f>
        <v>15.00230328310334</v>
      </c>
      <c r="J271" s="1" t="str">
        <f>VLOOKUP(H271, 'Office Location'!D:G, 4, FALSE)</f>
        <v>103.59636146510704</v>
      </c>
    </row>
    <row r="272" spans="1:10" ht="15.75" customHeight="1" x14ac:dyDescent="0.2">
      <c r="A272" s="1" t="s">
        <v>976</v>
      </c>
      <c r="B272" s="1" t="str">
        <f t="shared" si="2"/>
        <v>โนนนารายณ์</v>
      </c>
      <c r="C272" s="1" t="s">
        <v>138</v>
      </c>
      <c r="D272" s="1" t="str">
        <f>VLOOKUP(C272, Provinces!A:B, 2, FALSE)</f>
        <v>Surin</v>
      </c>
      <c r="E272" s="1" t="str">
        <f>VLOOKUP(B272,'AmperTh-Code-AmperEn'!A:C, 1, FALSE)</f>
        <v>โนนนารายณ์</v>
      </c>
      <c r="F272" s="1" t="str">
        <f>VLOOKUP(E272, 'AmperTh-Code-AmperEn'!A:C,2, FALSE)</f>
        <v>32170000</v>
      </c>
      <c r="G272" s="1" t="str">
        <f>VLOOKUP(E272, 'AmperTh-Code-AmperEn'!A:C, 3, FALSE)</f>
        <v>Non Narai</v>
      </c>
      <c r="H272" s="1" t="str">
        <f t="shared" si="3"/>
        <v>ที่ว่าการอำเภอโนนนารายณ์ สุรินทร์</v>
      </c>
      <c r="I272" s="1" t="str">
        <f>VLOOKUP(H272, 'Office Location'!D:G, 3, FALSE)</f>
        <v>15.238270868494535</v>
      </c>
      <c r="J272" s="1" t="str">
        <f>VLOOKUP(H272, 'Office Location'!D:G, 4, FALSE)</f>
        <v>103.91305306719131</v>
      </c>
    </row>
    <row r="273" spans="1:10" ht="15.75" customHeight="1" x14ac:dyDescent="0.2">
      <c r="A273" s="1" t="s">
        <v>831</v>
      </c>
      <c r="B273" s="1" t="str">
        <f t="shared" si="2"/>
        <v>เมืองศรีสะเกษ</v>
      </c>
      <c r="C273" s="1" t="s">
        <v>112</v>
      </c>
      <c r="D273" s="1" t="str">
        <f>VLOOKUP(C273, Provinces!A:B, 2, FALSE)</f>
        <v>Si Sa Ket</v>
      </c>
      <c r="E273" s="1" t="str">
        <f>VLOOKUP(B273,'AmperTh-Code-AmperEn'!A:C, 1, FALSE)</f>
        <v>เมืองศรีสะเกษ</v>
      </c>
      <c r="F273" s="1" t="str">
        <f>VLOOKUP(E273, 'AmperTh-Code-AmperEn'!A:C,2, FALSE)</f>
        <v>33010000</v>
      </c>
      <c r="G273" s="1" t="str">
        <f>VLOOKUP(E273, 'AmperTh-Code-AmperEn'!A:C, 3, FALSE)</f>
        <v>Mueang Si Sa Ket</v>
      </c>
      <c r="H273" s="1" t="str">
        <f t="shared" si="3"/>
        <v>ที่ว่าการอำเภอเมืองศรีสะเกษ ศรีสะเกษ</v>
      </c>
      <c r="I273" s="1" t="str">
        <f>VLOOKUP(H273, 'Office Location'!D:G, 3, FALSE)</f>
        <v>15.120800307828492</v>
      </c>
      <c r="J273" s="1" t="str">
        <f>VLOOKUP(H273, 'Office Location'!D:G, 4, FALSE)</f>
        <v>104.32236042405096</v>
      </c>
    </row>
    <row r="274" spans="1:10" ht="15.75" customHeight="1" x14ac:dyDescent="0.2">
      <c r="A274" s="1" t="s">
        <v>840</v>
      </c>
      <c r="B274" s="1" t="str">
        <f t="shared" si="2"/>
        <v>ยางชุมน้อย</v>
      </c>
      <c r="C274" s="1" t="s">
        <v>112</v>
      </c>
      <c r="D274" s="1" t="str">
        <f>VLOOKUP(C274, Provinces!A:B, 2, FALSE)</f>
        <v>Si Sa Ket</v>
      </c>
      <c r="E274" s="1" t="str">
        <f>VLOOKUP(B274,'AmperTh-Code-AmperEn'!A:C, 1, FALSE)</f>
        <v>ยางชุมน้อย</v>
      </c>
      <c r="F274" s="1" t="str">
        <f>VLOOKUP(E274, 'AmperTh-Code-AmperEn'!A:C,2, FALSE)</f>
        <v>33020000</v>
      </c>
      <c r="G274" s="1" t="str">
        <f>VLOOKUP(E274, 'AmperTh-Code-AmperEn'!A:C, 3, FALSE)</f>
        <v>Yang Chum Noi</v>
      </c>
      <c r="H274" s="1" t="str">
        <f t="shared" si="3"/>
        <v>ที่ว่าการอำเภอยางชุมน้อย ศรีสะเกษ</v>
      </c>
      <c r="I274" s="1" t="str">
        <f>VLOOKUP(H274, 'Office Location'!D:G, 3, FALSE)</f>
        <v>15.261755255137796</v>
      </c>
      <c r="J274" s="1" t="str">
        <f>VLOOKUP(H274, 'Office Location'!D:G, 4, FALSE)</f>
        <v>104.40101128249785</v>
      </c>
    </row>
    <row r="275" spans="1:10" ht="15.75" customHeight="1" x14ac:dyDescent="0.2">
      <c r="A275" s="1" t="s">
        <v>841</v>
      </c>
      <c r="B275" s="1" t="str">
        <f t="shared" si="2"/>
        <v>กันทรารมย์</v>
      </c>
      <c r="C275" s="1" t="s">
        <v>112</v>
      </c>
      <c r="D275" s="1" t="str">
        <f>VLOOKUP(C275, Provinces!A:B, 2, FALSE)</f>
        <v>Si Sa Ket</v>
      </c>
      <c r="E275" s="1" t="str">
        <f>VLOOKUP(B275,'AmperTh-Code-AmperEn'!A:C, 1, FALSE)</f>
        <v>กันทรารมย์</v>
      </c>
      <c r="F275" s="1" t="str">
        <f>VLOOKUP(E275, 'AmperTh-Code-AmperEn'!A:C,2, FALSE)</f>
        <v>33030000</v>
      </c>
      <c r="G275" s="1" t="str">
        <f>VLOOKUP(E275, 'AmperTh-Code-AmperEn'!A:C, 3, FALSE)</f>
        <v>Kanthararom</v>
      </c>
      <c r="H275" s="1" t="str">
        <f t="shared" si="3"/>
        <v>ที่ว่าการอำเภอกันทรารมย์ ศรีสะเกษ</v>
      </c>
      <c r="I275" s="1" t="str">
        <f>VLOOKUP(H275, 'Office Location'!D:G, 3, FALSE)</f>
        <v>15.106203222821838</v>
      </c>
      <c r="J275" s="1" t="str">
        <f>VLOOKUP(H275, 'Office Location'!D:G, 4, FALSE)</f>
        <v>104.57029452444495</v>
      </c>
    </row>
    <row r="276" spans="1:10" ht="15.75" customHeight="1" x14ac:dyDescent="0.2">
      <c r="A276" s="1" t="s">
        <v>842</v>
      </c>
      <c r="B276" s="1" t="str">
        <f t="shared" si="2"/>
        <v>กันทรลักษ์</v>
      </c>
      <c r="C276" s="1" t="s">
        <v>112</v>
      </c>
      <c r="D276" s="1" t="str">
        <f>VLOOKUP(C276, Provinces!A:B, 2, FALSE)</f>
        <v>Si Sa Ket</v>
      </c>
      <c r="E276" s="1" t="str">
        <f>VLOOKUP(B276,'AmperTh-Code-AmperEn'!A:C, 1, FALSE)</f>
        <v>กันทรลักษ์</v>
      </c>
      <c r="F276" s="1" t="str">
        <f>VLOOKUP(E276, 'AmperTh-Code-AmperEn'!A:C,2, FALSE)</f>
        <v>33040000</v>
      </c>
      <c r="G276" s="1" t="str">
        <f>VLOOKUP(E276, 'AmperTh-Code-AmperEn'!A:C, 3, FALSE)</f>
        <v>Kantharalak</v>
      </c>
      <c r="H276" s="1" t="str">
        <f t="shared" si="3"/>
        <v>ที่ว่าการอำเภอกันทรลักษ์ ศรีสะเกษ</v>
      </c>
      <c r="I276" s="1" t="str">
        <f>VLOOKUP(H276, 'Office Location'!D:G, 3, FALSE)</f>
        <v>14.641337232381757</v>
      </c>
      <c r="J276" s="1" t="str">
        <f>VLOOKUP(H276, 'Office Location'!D:G, 4, FALSE)</f>
        <v>104.6511443278843</v>
      </c>
    </row>
    <row r="277" spans="1:10" ht="15.75" customHeight="1" x14ac:dyDescent="0.2">
      <c r="A277" s="1" t="s">
        <v>843</v>
      </c>
      <c r="B277" s="1" t="str">
        <f t="shared" si="2"/>
        <v>ขุขันธ์</v>
      </c>
      <c r="C277" s="1" t="s">
        <v>112</v>
      </c>
      <c r="D277" s="1" t="str">
        <f>VLOOKUP(C277, Provinces!A:B, 2, FALSE)</f>
        <v>Si Sa Ket</v>
      </c>
      <c r="E277" s="1" t="str">
        <f>VLOOKUP(B277,'AmperTh-Code-AmperEn'!A:C, 1, FALSE)</f>
        <v>ขุขันธ์</v>
      </c>
      <c r="F277" s="1" t="str">
        <f>VLOOKUP(E277, 'AmperTh-Code-AmperEn'!A:C,2, FALSE)</f>
        <v>33050000</v>
      </c>
      <c r="G277" s="1" t="str">
        <f>VLOOKUP(E277, 'AmperTh-Code-AmperEn'!A:C, 3, FALSE)</f>
        <v>Khukhan</v>
      </c>
      <c r="H277" s="1" t="str">
        <f t="shared" si="3"/>
        <v>ที่ว่าการอำเภอขุขันธ์ ศรีสะเกษ</v>
      </c>
      <c r="I277" s="1" t="str">
        <f>VLOOKUP(H277, 'Office Location'!D:G, 3, FALSE)</f>
        <v>14.71366435883856</v>
      </c>
      <c r="J277" s="1" t="str">
        <f>VLOOKUP(H277, 'Office Location'!D:G, 4, FALSE)</f>
        <v>104.19839802583014</v>
      </c>
    </row>
    <row r="278" spans="1:10" ht="15.75" customHeight="1" x14ac:dyDescent="0.2">
      <c r="A278" s="1" t="s">
        <v>844</v>
      </c>
      <c r="B278" s="1" t="str">
        <f t="shared" si="2"/>
        <v>ไพรบึง</v>
      </c>
      <c r="C278" s="1" t="s">
        <v>112</v>
      </c>
      <c r="D278" s="1" t="str">
        <f>VLOOKUP(C278, Provinces!A:B, 2, FALSE)</f>
        <v>Si Sa Ket</v>
      </c>
      <c r="E278" s="1" t="str">
        <f>VLOOKUP(B278,'AmperTh-Code-AmperEn'!A:C, 1, FALSE)</f>
        <v>ไพรบึง</v>
      </c>
      <c r="F278" s="1" t="str">
        <f>VLOOKUP(E278, 'AmperTh-Code-AmperEn'!A:C,2, FALSE)</f>
        <v>33060000</v>
      </c>
      <c r="G278" s="1" t="str">
        <f>VLOOKUP(E278, 'AmperTh-Code-AmperEn'!A:C, 3, FALSE)</f>
        <v>Phrai Bueng</v>
      </c>
      <c r="H278" s="1" t="str">
        <f t="shared" si="3"/>
        <v>ที่ว่าการอำเภอไพรบึง ศรีสะเกษ</v>
      </c>
      <c r="I278" s="1" t="str">
        <f>VLOOKUP(H278, 'Office Location'!D:G, 3, FALSE)</f>
        <v>14.748230378131067</v>
      </c>
      <c r="J278" s="1" t="str">
        <f>VLOOKUP(H278, 'Office Location'!D:G, 4, FALSE)</f>
        <v>104.36256692389661</v>
      </c>
    </row>
    <row r="279" spans="1:10" ht="15.75" customHeight="1" x14ac:dyDescent="0.2">
      <c r="A279" s="1" t="s">
        <v>845</v>
      </c>
      <c r="B279" s="1" t="str">
        <f t="shared" si="2"/>
        <v>ปรางค์กู่</v>
      </c>
      <c r="C279" s="1" t="s">
        <v>112</v>
      </c>
      <c r="D279" s="1" t="str">
        <f>VLOOKUP(C279, Provinces!A:B, 2, FALSE)</f>
        <v>Si Sa Ket</v>
      </c>
      <c r="E279" s="1" t="str">
        <f>VLOOKUP(B279,'AmperTh-Code-AmperEn'!A:C, 1, FALSE)</f>
        <v>ปรางค์กู่</v>
      </c>
      <c r="F279" s="1" t="str">
        <f>VLOOKUP(E279, 'AmperTh-Code-AmperEn'!A:C,2, FALSE)</f>
        <v>33070000</v>
      </c>
      <c r="G279" s="1" t="str">
        <f>VLOOKUP(E279, 'AmperTh-Code-AmperEn'!A:C, 3, FALSE)</f>
        <v>Prang Ku</v>
      </c>
      <c r="H279" s="1" t="str">
        <f t="shared" si="3"/>
        <v>ที่ว่าการอำเภอปรางค์กู่ ศรีสะเกษ</v>
      </c>
      <c r="I279" s="1" t="str">
        <f>VLOOKUP(H279, 'Office Location'!D:G, 3, FALSE)</f>
        <v>14.8574415057693</v>
      </c>
      <c r="J279" s="1" t="str">
        <f>VLOOKUP(H279, 'Office Location'!D:G, 4, FALSE)</f>
        <v>104.03928428390233</v>
      </c>
    </row>
    <row r="280" spans="1:10" ht="15.75" customHeight="1" x14ac:dyDescent="0.2">
      <c r="A280" s="1" t="s">
        <v>846</v>
      </c>
      <c r="B280" s="1" t="str">
        <f t="shared" si="2"/>
        <v>ขุนหาญ</v>
      </c>
      <c r="C280" s="1" t="s">
        <v>112</v>
      </c>
      <c r="D280" s="1" t="str">
        <f>VLOOKUP(C280, Provinces!A:B, 2, FALSE)</f>
        <v>Si Sa Ket</v>
      </c>
      <c r="E280" s="1" t="str">
        <f>VLOOKUP(B280,'AmperTh-Code-AmperEn'!A:C, 1, FALSE)</f>
        <v>ขุนหาญ</v>
      </c>
      <c r="F280" s="1" t="str">
        <f>VLOOKUP(E280, 'AmperTh-Code-AmperEn'!A:C,2, FALSE)</f>
        <v>33080000</v>
      </c>
      <c r="G280" s="1" t="str">
        <f>VLOOKUP(E280, 'AmperTh-Code-AmperEn'!A:C, 3, FALSE)</f>
        <v>Khun Han</v>
      </c>
      <c r="H280" s="1" t="str">
        <f t="shared" si="3"/>
        <v>ที่ว่าการอำเภอขุนหาญ ศรีสะเกษ</v>
      </c>
      <c r="I280" s="1" t="str">
        <f>VLOOKUP(H280, 'Office Location'!D:G, 3, FALSE)</f>
        <v>14.617169293835783</v>
      </c>
      <c r="J280" s="1" t="str">
        <f>VLOOKUP(H280, 'Office Location'!D:G, 4, FALSE)</f>
        <v>104.4246243948978</v>
      </c>
    </row>
    <row r="281" spans="1:10" ht="15.75" customHeight="1" x14ac:dyDescent="0.2">
      <c r="A281" s="1" t="s">
        <v>847</v>
      </c>
      <c r="B281" s="1" t="str">
        <f t="shared" si="2"/>
        <v>ราษีไศล</v>
      </c>
      <c r="C281" s="1" t="s">
        <v>112</v>
      </c>
      <c r="D281" s="1" t="str">
        <f>VLOOKUP(C281, Provinces!A:B, 2, FALSE)</f>
        <v>Si Sa Ket</v>
      </c>
      <c r="E281" s="1" t="str">
        <f>VLOOKUP(B281,'AmperTh-Code-AmperEn'!A:C, 1, FALSE)</f>
        <v>ราษีไศล</v>
      </c>
      <c r="F281" s="1" t="str">
        <f>VLOOKUP(E281, 'AmperTh-Code-AmperEn'!A:C,2, FALSE)</f>
        <v>33090000</v>
      </c>
      <c r="G281" s="1" t="str">
        <f>VLOOKUP(E281, 'AmperTh-Code-AmperEn'!A:C, 3, FALSE)</f>
        <v>Rasi Salai</v>
      </c>
      <c r="H281" s="1" t="str">
        <f t="shared" si="3"/>
        <v>ที่ว่าการอำเภอราษีไศล ศรีสะเกษ</v>
      </c>
      <c r="I281" s="1" t="str">
        <f>VLOOKUP(H281, 'Office Location'!D:G, 3, FALSE)</f>
        <v>15.340377725420343</v>
      </c>
      <c r="J281" s="1" t="str">
        <f>VLOOKUP(H281, 'Office Location'!D:G, 4, FALSE)</f>
        <v>104.15383067212537</v>
      </c>
    </row>
    <row r="282" spans="1:10" ht="15.75" customHeight="1" x14ac:dyDescent="0.2">
      <c r="A282" s="1" t="s">
        <v>848</v>
      </c>
      <c r="B282" s="1" t="str">
        <f t="shared" si="2"/>
        <v>อุทุมพรพิสัย</v>
      </c>
      <c r="C282" s="1" t="s">
        <v>112</v>
      </c>
      <c r="D282" s="1" t="str">
        <f>VLOOKUP(C282, Provinces!A:B, 2, FALSE)</f>
        <v>Si Sa Ket</v>
      </c>
      <c r="E282" s="1" t="str">
        <f>VLOOKUP(B282,'AmperTh-Code-AmperEn'!A:C, 1, FALSE)</f>
        <v>อุทุมพรพิสัย</v>
      </c>
      <c r="F282" s="1" t="str">
        <f>VLOOKUP(E282, 'AmperTh-Code-AmperEn'!A:C,2, FALSE)</f>
        <v>33100000</v>
      </c>
      <c r="G282" s="1" t="str">
        <f>VLOOKUP(E282, 'AmperTh-Code-AmperEn'!A:C, 3, FALSE)</f>
        <v>Uthumphon Phisai</v>
      </c>
      <c r="H282" s="1" t="str">
        <f t="shared" si="3"/>
        <v>ที่ว่าการอำเภออุทุมพรพิสัย ศรีสะเกษ</v>
      </c>
      <c r="I282" s="1" t="str">
        <f>VLOOKUP(H282, 'Office Location'!D:G, 3, FALSE)</f>
        <v>15.111069739267549</v>
      </c>
      <c r="J282" s="1" t="str">
        <f>VLOOKUP(H282, 'Office Location'!D:G, 4, FALSE)</f>
        <v>104.1399060512133</v>
      </c>
    </row>
    <row r="283" spans="1:10" ht="15.75" customHeight="1" x14ac:dyDescent="0.2">
      <c r="A283" s="1" t="s">
        <v>849</v>
      </c>
      <c r="B283" s="1" t="str">
        <f t="shared" si="2"/>
        <v>บึงบูรพ์</v>
      </c>
      <c r="C283" s="1" t="s">
        <v>112</v>
      </c>
      <c r="D283" s="1" t="str">
        <f>VLOOKUP(C283, Provinces!A:B, 2, FALSE)</f>
        <v>Si Sa Ket</v>
      </c>
      <c r="E283" s="1" t="str">
        <f>VLOOKUP(B283,'AmperTh-Code-AmperEn'!A:C, 1, FALSE)</f>
        <v>บึงบูรพ์</v>
      </c>
      <c r="F283" s="1" t="str">
        <f>VLOOKUP(E283, 'AmperTh-Code-AmperEn'!A:C,2, FALSE)</f>
        <v>33110000</v>
      </c>
      <c r="G283" s="1" t="str">
        <f>VLOOKUP(E283, 'AmperTh-Code-AmperEn'!A:C, 3, FALSE)</f>
        <v>Bueng Bun</v>
      </c>
      <c r="H283" s="1" t="str">
        <f t="shared" si="3"/>
        <v>ที่ว่าการอำเภอบึงบูรพ์ ศรีสะเกษ</v>
      </c>
      <c r="I283" s="1" t="str">
        <f>VLOOKUP(H283, 'Office Location'!D:G, 3, FALSE)</f>
        <v>15.330261900135715</v>
      </c>
      <c r="J283" s="1" t="str">
        <f>VLOOKUP(H283, 'Office Location'!D:G, 4, FALSE)</f>
        <v>104.04483997566697</v>
      </c>
    </row>
    <row r="284" spans="1:10" ht="15.75" customHeight="1" x14ac:dyDescent="0.2">
      <c r="A284" s="1" t="s">
        <v>850</v>
      </c>
      <c r="B284" s="1" t="str">
        <f t="shared" si="2"/>
        <v>ห้วยทับทัน</v>
      </c>
      <c r="C284" s="1" t="s">
        <v>112</v>
      </c>
      <c r="D284" s="1" t="str">
        <f>VLOOKUP(C284, Provinces!A:B, 2, FALSE)</f>
        <v>Si Sa Ket</v>
      </c>
      <c r="E284" s="1" t="str">
        <f>VLOOKUP(B284,'AmperTh-Code-AmperEn'!A:C, 1, FALSE)</f>
        <v>ห้วยทับทัน</v>
      </c>
      <c r="F284" s="1" t="str">
        <f>VLOOKUP(E284, 'AmperTh-Code-AmperEn'!A:C,2, FALSE)</f>
        <v>33120000</v>
      </c>
      <c r="G284" s="1" t="str">
        <f>VLOOKUP(E284, 'AmperTh-Code-AmperEn'!A:C, 3, FALSE)</f>
        <v>Huai Thap Than</v>
      </c>
      <c r="H284" s="1" t="str">
        <f t="shared" si="3"/>
        <v>ที่ว่าการอำเภอห้วยทับทัน ศรีสะเกษ</v>
      </c>
      <c r="I284" s="1" t="str">
        <f>VLOOKUP(H284, 'Office Location'!D:G, 3, FALSE)</f>
        <v>15.051003564763489</v>
      </c>
      <c r="J284" s="1" t="str">
        <f>VLOOKUP(H284, 'Office Location'!D:G, 4, FALSE)</f>
        <v>104.02328172633557</v>
      </c>
    </row>
    <row r="285" spans="1:10" ht="15.75" customHeight="1" x14ac:dyDescent="0.2">
      <c r="A285" s="1" t="s">
        <v>851</v>
      </c>
      <c r="B285" s="1" t="str">
        <f t="shared" si="2"/>
        <v>โนนคูณ</v>
      </c>
      <c r="C285" s="1" t="s">
        <v>112</v>
      </c>
      <c r="D285" s="1" t="str">
        <f>VLOOKUP(C285, Provinces!A:B, 2, FALSE)</f>
        <v>Si Sa Ket</v>
      </c>
      <c r="E285" s="1" t="str">
        <f>VLOOKUP(B285,'AmperTh-Code-AmperEn'!A:C, 1, FALSE)</f>
        <v>โนนคูณ</v>
      </c>
      <c r="F285" s="1" t="str">
        <f>VLOOKUP(E285, 'AmperTh-Code-AmperEn'!A:C,2, FALSE)</f>
        <v>33130000</v>
      </c>
      <c r="G285" s="1" t="str">
        <f>VLOOKUP(E285, 'AmperTh-Code-AmperEn'!A:C, 3, FALSE)</f>
        <v>Non Khun</v>
      </c>
      <c r="H285" s="1" t="str">
        <f t="shared" si="3"/>
        <v>ที่ว่าการอำเภอโนนคูณ ศรีสะเกษ</v>
      </c>
      <c r="I285" s="1" t="str">
        <f>VLOOKUP(H285, 'Office Location'!D:G, 3, FALSE)</f>
        <v>14.928084999983561</v>
      </c>
      <c r="J285" s="1" t="str">
        <f>VLOOKUP(H285, 'Office Location'!D:G, 4, FALSE)</f>
        <v>104.68906590672842</v>
      </c>
    </row>
    <row r="286" spans="1:10" ht="15.75" customHeight="1" x14ac:dyDescent="0.2">
      <c r="A286" s="1" t="s">
        <v>852</v>
      </c>
      <c r="B286" s="1" t="str">
        <f t="shared" si="2"/>
        <v>ศรีรัตนะ</v>
      </c>
      <c r="C286" s="1" t="s">
        <v>112</v>
      </c>
      <c r="D286" s="1" t="str">
        <f>VLOOKUP(C286, Provinces!A:B, 2, FALSE)</f>
        <v>Si Sa Ket</v>
      </c>
      <c r="E286" s="1" t="str">
        <f>VLOOKUP(B286,'AmperTh-Code-AmperEn'!A:C, 1, FALSE)</f>
        <v>ศรีรัตนะ</v>
      </c>
      <c r="F286" s="1" t="str">
        <f>VLOOKUP(E286, 'AmperTh-Code-AmperEn'!A:C,2, FALSE)</f>
        <v>33140000</v>
      </c>
      <c r="G286" s="1" t="str">
        <f>VLOOKUP(E286, 'AmperTh-Code-AmperEn'!A:C, 3, FALSE)</f>
        <v>Si Rattana</v>
      </c>
      <c r="H286" s="1" t="str">
        <f t="shared" si="3"/>
        <v>ที่ว่าการอำเภอศรีรัตนะ ศรีสะเกษ</v>
      </c>
      <c r="I286" s="1" t="str">
        <f>VLOOKUP(H286, 'Office Location'!D:G, 3, FALSE)</f>
        <v>14.793245842997345</v>
      </c>
      <c r="J286" s="1" t="str">
        <f>VLOOKUP(H286, 'Office Location'!D:G, 4, FALSE)</f>
        <v>104.4697070009384</v>
      </c>
    </row>
    <row r="287" spans="1:10" ht="15.75" customHeight="1" x14ac:dyDescent="0.2">
      <c r="A287" s="1" t="s">
        <v>832</v>
      </c>
      <c r="B287" s="1" t="str">
        <f t="shared" si="2"/>
        <v>น้ำเกลี้ยง</v>
      </c>
      <c r="C287" s="1" t="s">
        <v>112</v>
      </c>
      <c r="D287" s="1" t="str">
        <f>VLOOKUP(C287, Provinces!A:B, 2, FALSE)</f>
        <v>Si Sa Ket</v>
      </c>
      <c r="E287" s="1" t="str">
        <f>VLOOKUP(B287,'AmperTh-Code-AmperEn'!A:C, 1, FALSE)</f>
        <v>น้ำเกลี้ยง</v>
      </c>
      <c r="F287" s="1" t="str">
        <f>VLOOKUP(E287, 'AmperTh-Code-AmperEn'!A:C,2, FALSE)</f>
        <v>33150000</v>
      </c>
      <c r="G287" s="1" t="str">
        <f>VLOOKUP(E287, 'AmperTh-Code-AmperEn'!A:C, 3, FALSE)</f>
        <v>Nam Kliang</v>
      </c>
      <c r="H287" s="1" t="str">
        <f t="shared" si="3"/>
        <v>ที่ว่าการอำเภอน้ำเกลี้ยง ศรีสะเกษ</v>
      </c>
      <c r="I287" s="1" t="str">
        <f>VLOOKUP(H287, 'Office Location'!D:G, 3, FALSE)</f>
        <v>14.927185825366168</v>
      </c>
      <c r="J287" s="1" t="str">
        <f>VLOOKUP(H287, 'Office Location'!D:G, 4, FALSE)</f>
        <v>104.51312675498522</v>
      </c>
    </row>
    <row r="288" spans="1:10" ht="15.75" customHeight="1" x14ac:dyDescent="0.2">
      <c r="A288" s="1" t="s">
        <v>833</v>
      </c>
      <c r="B288" s="1" t="str">
        <f t="shared" si="2"/>
        <v>วังหิน</v>
      </c>
      <c r="C288" s="1" t="s">
        <v>112</v>
      </c>
      <c r="D288" s="1" t="str">
        <f>VLOOKUP(C288, Provinces!A:B, 2, FALSE)</f>
        <v>Si Sa Ket</v>
      </c>
      <c r="E288" s="1" t="str">
        <f>VLOOKUP(B288,'AmperTh-Code-AmperEn'!A:C, 1, FALSE)</f>
        <v>วังหิน</v>
      </c>
      <c r="F288" s="1" t="str">
        <f>VLOOKUP(E288, 'AmperTh-Code-AmperEn'!A:C,2, FALSE)</f>
        <v>33160000</v>
      </c>
      <c r="G288" s="1" t="str">
        <f>VLOOKUP(E288, 'AmperTh-Code-AmperEn'!A:C, 3, FALSE)</f>
        <v>Wang Hin</v>
      </c>
      <c r="H288" s="1" t="str">
        <f t="shared" si="3"/>
        <v>ที่ว่าการอำเภอวังหิน ศรีสะเกษ</v>
      </c>
      <c r="I288" s="1" t="str">
        <f>VLOOKUP(H288, 'Office Location'!D:G, 3, FALSE)</f>
        <v>14.947890622911011</v>
      </c>
      <c r="J288" s="1" t="str">
        <f>VLOOKUP(H288, 'Office Location'!D:G, 4, FALSE)</f>
        <v>104.23076552640171</v>
      </c>
    </row>
    <row r="289" spans="1:10" ht="15.75" customHeight="1" x14ac:dyDescent="0.2">
      <c r="A289" s="1" t="s">
        <v>834</v>
      </c>
      <c r="B289" s="1" t="str">
        <f t="shared" si="2"/>
        <v>ภูสิงห์</v>
      </c>
      <c r="C289" s="1" t="s">
        <v>112</v>
      </c>
      <c r="D289" s="1" t="str">
        <f>VLOOKUP(C289, Provinces!A:B, 2, FALSE)</f>
        <v>Si Sa Ket</v>
      </c>
      <c r="E289" s="1" t="str">
        <f>VLOOKUP(B289,'AmperTh-Code-AmperEn'!A:C, 1, FALSE)</f>
        <v>ภูสิงห์</v>
      </c>
      <c r="F289" s="1" t="str">
        <f>VLOOKUP(E289, 'AmperTh-Code-AmperEn'!A:C,2, FALSE)</f>
        <v>33170000</v>
      </c>
      <c r="G289" s="1" t="str">
        <f>VLOOKUP(E289, 'AmperTh-Code-AmperEn'!A:C, 3, FALSE)</f>
        <v>Phu Sing</v>
      </c>
      <c r="H289" s="1" t="str">
        <f t="shared" si="3"/>
        <v>ที่ว่าการอำเภอภูสิงห์ ศรีสะเกษ</v>
      </c>
      <c r="I289" s="1" t="str">
        <f>VLOOKUP(H289, 'Office Location'!D:G, 3, FALSE)</f>
        <v>14.54652479104118</v>
      </c>
      <c r="J289" s="1" t="str">
        <f>VLOOKUP(H289, 'Office Location'!D:G, 4, FALSE)</f>
        <v>104.13157701756768</v>
      </c>
    </row>
    <row r="290" spans="1:10" ht="15.75" customHeight="1" x14ac:dyDescent="0.2">
      <c r="A290" s="1" t="s">
        <v>835</v>
      </c>
      <c r="B290" s="1" t="str">
        <f t="shared" si="2"/>
        <v>เมืองจันทร์</v>
      </c>
      <c r="C290" s="1" t="s">
        <v>112</v>
      </c>
      <c r="D290" s="1" t="str">
        <f>VLOOKUP(C290, Provinces!A:B, 2, FALSE)</f>
        <v>Si Sa Ket</v>
      </c>
      <c r="E290" s="1" t="str">
        <f>VLOOKUP(B290,'AmperTh-Code-AmperEn'!A:C, 1, FALSE)</f>
        <v>เมืองจันทร์</v>
      </c>
      <c r="F290" s="1" t="str">
        <f>VLOOKUP(E290, 'AmperTh-Code-AmperEn'!A:C,2, FALSE)</f>
        <v>33180000</v>
      </c>
      <c r="G290" s="1" t="str">
        <f>VLOOKUP(E290, 'AmperTh-Code-AmperEn'!A:C, 3, FALSE)</f>
        <v>Mueang Chan</v>
      </c>
      <c r="H290" s="1" t="str">
        <f t="shared" si="3"/>
        <v>ที่ว่าการอำเภอเมืองจันทร์ ศรีสะเกษ</v>
      </c>
      <c r="I290" s="1" t="str">
        <f>VLOOKUP(H290, 'Office Location'!D:G, 3, FALSE)</f>
        <v>15.19133083017589</v>
      </c>
      <c r="J290" s="1" t="str">
        <f>VLOOKUP(H290, 'Office Location'!D:G, 4, FALSE)</f>
        <v>104.05251531792372</v>
      </c>
    </row>
    <row r="291" spans="1:10" ht="15.75" customHeight="1" x14ac:dyDescent="0.2">
      <c r="A291" s="1" t="s">
        <v>836</v>
      </c>
      <c r="B291" s="1" t="str">
        <f t="shared" si="2"/>
        <v>เบญจลักษ์</v>
      </c>
      <c r="C291" s="1" t="s">
        <v>112</v>
      </c>
      <c r="D291" s="1" t="str">
        <f>VLOOKUP(C291, Provinces!A:B, 2, FALSE)</f>
        <v>Si Sa Ket</v>
      </c>
      <c r="E291" s="1" t="str">
        <f>VLOOKUP(B291,'AmperTh-Code-AmperEn'!A:C, 1, FALSE)</f>
        <v>เบญจลักษ์</v>
      </c>
      <c r="F291" s="1" t="str">
        <f>VLOOKUP(E291, 'AmperTh-Code-AmperEn'!A:C,2, FALSE)</f>
        <v>33190000</v>
      </c>
      <c r="G291" s="1" t="str">
        <f>VLOOKUP(E291, 'AmperTh-Code-AmperEn'!A:C, 3, FALSE)</f>
        <v>Benchalak</v>
      </c>
      <c r="H291" s="1" t="str">
        <f t="shared" si="3"/>
        <v>ที่ว่าการอำเภอเบญจลักษ์ ศรีสะเกษ</v>
      </c>
      <c r="I291" s="1" t="str">
        <f>VLOOKUP(H291, 'Office Location'!D:G, 3, FALSE)</f>
        <v>14.795725580706193</v>
      </c>
      <c r="J291" s="1" t="str">
        <f>VLOOKUP(H291, 'Office Location'!D:G, 4, FALSE)</f>
        <v>104.67013411485422</v>
      </c>
    </row>
    <row r="292" spans="1:10" ht="15.75" customHeight="1" x14ac:dyDescent="0.2">
      <c r="A292" s="1" t="s">
        <v>837</v>
      </c>
      <c r="B292" s="1" t="str">
        <f t="shared" si="2"/>
        <v>พยุห์</v>
      </c>
      <c r="C292" s="1" t="s">
        <v>112</v>
      </c>
      <c r="D292" s="1" t="str">
        <f>VLOOKUP(C292, Provinces!A:B, 2, FALSE)</f>
        <v>Si Sa Ket</v>
      </c>
      <c r="E292" s="1" t="str">
        <f>VLOOKUP(B292,'AmperTh-Code-AmperEn'!A:C, 1, FALSE)</f>
        <v>พยุห์</v>
      </c>
      <c r="F292" s="1" t="str">
        <f>VLOOKUP(E292, 'AmperTh-Code-AmperEn'!A:C,2, FALSE)</f>
        <v>33200000</v>
      </c>
      <c r="G292" s="1" t="str">
        <f>VLOOKUP(E292, 'AmperTh-Code-AmperEn'!A:C, 3, FALSE)</f>
        <v>Phayu</v>
      </c>
      <c r="H292" s="1" t="str">
        <f t="shared" si="3"/>
        <v>ที่ว่าการอำเภอพยุห์ ศรีสะเกษ</v>
      </c>
      <c r="I292" s="1" t="str">
        <f>VLOOKUP(H292, 'Office Location'!D:G, 3, FALSE)</f>
        <v>14.903908044222238</v>
      </c>
      <c r="J292" s="1" t="str">
        <f>VLOOKUP(H292, 'Office Location'!D:G, 4, FALSE)</f>
        <v>104.3919993774263</v>
      </c>
    </row>
    <row r="293" spans="1:10" ht="15.75" customHeight="1" x14ac:dyDescent="0.2">
      <c r="A293" s="1" t="s">
        <v>838</v>
      </c>
      <c r="B293" s="1" t="str">
        <f t="shared" si="2"/>
        <v>โพธิ์ศรีสุวรรณ</v>
      </c>
      <c r="C293" s="1" t="s">
        <v>112</v>
      </c>
      <c r="D293" s="1" t="str">
        <f>VLOOKUP(C293, Provinces!A:B, 2, FALSE)</f>
        <v>Si Sa Ket</v>
      </c>
      <c r="E293" s="1" t="str">
        <f>VLOOKUP(B293,'AmperTh-Code-AmperEn'!A:C, 1, FALSE)</f>
        <v>โพธิ์ศรีสุวรรณ</v>
      </c>
      <c r="F293" s="1" t="str">
        <f>VLOOKUP(E293, 'AmperTh-Code-AmperEn'!A:C,2, FALSE)</f>
        <v>33210000</v>
      </c>
      <c r="G293" s="1" t="str">
        <f>VLOOKUP(E293, 'AmperTh-Code-AmperEn'!A:C, 3, FALSE)</f>
        <v>Pho Si Suwan</v>
      </c>
      <c r="H293" s="1" t="str">
        <f t="shared" si="3"/>
        <v>ที่ว่าการอำเภอโพธิ์ศรีสุวรรณ ศรีสะเกษ</v>
      </c>
      <c r="I293" s="1" t="str">
        <f>VLOOKUP(H293, 'Office Location'!D:G, 3, FALSE)</f>
        <v>15.23114614770203</v>
      </c>
      <c r="J293" s="1" t="str">
        <f>VLOOKUP(H293, 'Office Location'!D:G, 4, FALSE)</f>
        <v>104.07630039244394</v>
      </c>
    </row>
    <row r="294" spans="1:10" ht="15.75" customHeight="1" x14ac:dyDescent="0.2">
      <c r="A294" s="1" t="s">
        <v>839</v>
      </c>
      <c r="B294" s="1" t="str">
        <f t="shared" si="2"/>
        <v>ศิลาลาด</v>
      </c>
      <c r="C294" s="1" t="s">
        <v>112</v>
      </c>
      <c r="D294" s="1" t="str">
        <f>VLOOKUP(C294, Provinces!A:B, 2, FALSE)</f>
        <v>Si Sa Ket</v>
      </c>
      <c r="E294" s="1" t="str">
        <f>VLOOKUP(B294,'AmperTh-Code-AmperEn'!A:C, 1, FALSE)</f>
        <v>ศิลาลาด</v>
      </c>
      <c r="F294" s="1" t="str">
        <f>VLOOKUP(E294, 'AmperTh-Code-AmperEn'!A:C,2, FALSE)</f>
        <v>33220000</v>
      </c>
      <c r="G294" s="1" t="str">
        <f>VLOOKUP(E294, 'AmperTh-Code-AmperEn'!A:C, 3, FALSE)</f>
        <v>Sila Lat</v>
      </c>
      <c r="H294" s="1" t="str">
        <f t="shared" si="3"/>
        <v>ที่ว่าการอำเภอศิลาลาด ศรีสะเกษ</v>
      </c>
      <c r="I294" s="1" t="str">
        <f>VLOOKUP(H294, 'Office Location'!D:G, 3, FALSE)</f>
        <v>15.47291546382836</v>
      </c>
      <c r="J294" s="1" t="str">
        <f>VLOOKUP(H294, 'Office Location'!D:G, 4, FALSE)</f>
        <v>104.0714848637793</v>
      </c>
    </row>
    <row r="295" spans="1:10" ht="15.75" customHeight="1" x14ac:dyDescent="0.2">
      <c r="A295" s="1" t="s">
        <v>1054</v>
      </c>
      <c r="B295" s="1" t="str">
        <f t="shared" si="2"/>
        <v>เมืองอุบลราชธานี</v>
      </c>
      <c r="C295" s="1" t="s">
        <v>154</v>
      </c>
      <c r="D295" s="1" t="str">
        <f>VLOOKUP(C295, Provinces!A:B, 2, FALSE)</f>
        <v>Ubon Ratchathani</v>
      </c>
      <c r="E295" s="1" t="str">
        <f>VLOOKUP(B295,'AmperTh-Code-AmperEn'!A:C, 1, FALSE)</f>
        <v>เมืองอุบลราชธานี</v>
      </c>
      <c r="F295" s="1" t="str">
        <f>VLOOKUP(E295, 'AmperTh-Code-AmperEn'!A:C,2, FALSE)</f>
        <v>34010000</v>
      </c>
      <c r="G295" s="1" t="str">
        <f>VLOOKUP(E295, 'AmperTh-Code-AmperEn'!A:C, 3, FALSE)</f>
        <v>Mueang Ubon Ratchathani</v>
      </c>
      <c r="H295" s="1" t="str">
        <f t="shared" si="3"/>
        <v>ที่ว่าการอำเภอเมืองอุบลราชธานี อุบลราชธานี</v>
      </c>
      <c r="I295" s="1" t="str">
        <f>VLOOKUP(H295, 'Office Location'!D:G, 3, FALSE)</f>
        <v>15.228788619022716</v>
      </c>
      <c r="J295" s="1" t="str">
        <f>VLOOKUP(H295, 'Office Location'!D:G, 4, FALSE)</f>
        <v>104.85424213563218</v>
      </c>
    </row>
    <row r="296" spans="1:10" ht="15.75" customHeight="1" x14ac:dyDescent="0.2">
      <c r="A296" s="1" t="s">
        <v>1055</v>
      </c>
      <c r="B296" s="1" t="str">
        <f t="shared" si="2"/>
        <v>ศรีเมืองใหม่</v>
      </c>
      <c r="C296" s="1" t="s">
        <v>154</v>
      </c>
      <c r="D296" s="1" t="str">
        <f>VLOOKUP(C296, Provinces!A:B, 2, FALSE)</f>
        <v>Ubon Ratchathani</v>
      </c>
      <c r="E296" s="1" t="str">
        <f>VLOOKUP(B296,'AmperTh-Code-AmperEn'!A:C, 1, FALSE)</f>
        <v>ศรีเมืองใหม่</v>
      </c>
      <c r="F296" s="1" t="str">
        <f>VLOOKUP(E296, 'AmperTh-Code-AmperEn'!A:C,2, FALSE)</f>
        <v>34020000</v>
      </c>
      <c r="G296" s="1" t="str">
        <f>VLOOKUP(E296, 'AmperTh-Code-AmperEn'!A:C, 3, FALSE)</f>
        <v>Si Mueang Mai</v>
      </c>
      <c r="H296" s="1" t="str">
        <f t="shared" si="3"/>
        <v>ที่ว่าการอำเภอศรีเมืองใหม่ อุบลราชธานี</v>
      </c>
      <c r="I296" s="1" t="str">
        <f>VLOOKUP(H296, 'Office Location'!D:G, 3, FALSE)</f>
        <v>15.495008930549496</v>
      </c>
      <c r="J296" s="1" t="str">
        <f>VLOOKUP(H296, 'Office Location'!D:G, 4, FALSE)</f>
        <v>105.27854075575097</v>
      </c>
    </row>
    <row r="297" spans="1:10" ht="15.75" customHeight="1" x14ac:dyDescent="0.2">
      <c r="A297" s="1" t="s">
        <v>1056</v>
      </c>
      <c r="B297" s="1" t="str">
        <f t="shared" si="2"/>
        <v>โขงเจียม</v>
      </c>
      <c r="C297" s="1" t="s">
        <v>154</v>
      </c>
      <c r="D297" s="1" t="str">
        <f>VLOOKUP(C297, Provinces!A:B, 2, FALSE)</f>
        <v>Ubon Ratchathani</v>
      </c>
      <c r="E297" s="1" t="str">
        <f>VLOOKUP(B297,'AmperTh-Code-AmperEn'!A:C, 1, FALSE)</f>
        <v>โขงเจียม</v>
      </c>
      <c r="F297" s="1" t="str">
        <f>VLOOKUP(E297, 'AmperTh-Code-AmperEn'!A:C,2, FALSE)</f>
        <v>34030000</v>
      </c>
      <c r="G297" s="1" t="str">
        <f>VLOOKUP(E297, 'AmperTh-Code-AmperEn'!A:C, 3, FALSE)</f>
        <v>Khong Chiam</v>
      </c>
      <c r="H297" s="1" t="str">
        <f t="shared" si="3"/>
        <v>ที่ว่าการอำเภอโขงเจียม อุบลราชธานี</v>
      </c>
      <c r="I297" s="1" t="str">
        <f>VLOOKUP(H297, 'Office Location'!D:G, 3, FALSE)</f>
        <v>15.318714722032443</v>
      </c>
      <c r="J297" s="1" t="str">
        <f>VLOOKUP(H297, 'Office Location'!D:G, 4, FALSE)</f>
        <v>105.49565410188258</v>
      </c>
    </row>
    <row r="298" spans="1:10" ht="15.75" customHeight="1" x14ac:dyDescent="0.2">
      <c r="A298" s="1" t="s">
        <v>1057</v>
      </c>
      <c r="B298" s="1" t="str">
        <f t="shared" si="2"/>
        <v>เขื่องใน</v>
      </c>
      <c r="C298" s="1" t="s">
        <v>154</v>
      </c>
      <c r="D298" s="1" t="str">
        <f>VLOOKUP(C298, Provinces!A:B, 2, FALSE)</f>
        <v>Ubon Ratchathani</v>
      </c>
      <c r="E298" s="1" t="str">
        <f>VLOOKUP(B298,'AmperTh-Code-AmperEn'!A:C, 1, FALSE)</f>
        <v>เขื่องใน</v>
      </c>
      <c r="F298" s="1" t="str">
        <f>VLOOKUP(E298, 'AmperTh-Code-AmperEn'!A:C,2, FALSE)</f>
        <v>34040000</v>
      </c>
      <c r="G298" s="1" t="str">
        <f>VLOOKUP(E298, 'AmperTh-Code-AmperEn'!A:C, 3, FALSE)</f>
        <v>Khueang Nai</v>
      </c>
      <c r="H298" s="1" t="str">
        <f t="shared" si="3"/>
        <v>ที่ว่าการอำเภอเขื่องใน อุบลราชธานี</v>
      </c>
      <c r="I298" s="1" t="str">
        <f>VLOOKUP(H298, 'Office Location'!D:G, 3, FALSE)</f>
        <v>15.389575738522236</v>
      </c>
      <c r="J298" s="1" t="str">
        <f>VLOOKUP(H298, 'Office Location'!D:G, 4, FALSE)</f>
        <v>104.5512860523651</v>
      </c>
    </row>
    <row r="299" spans="1:10" ht="15.75" customHeight="1" x14ac:dyDescent="0.2">
      <c r="A299" s="1" t="s">
        <v>1058</v>
      </c>
      <c r="B299" s="1" t="str">
        <f t="shared" si="2"/>
        <v>เขมราฐ</v>
      </c>
      <c r="C299" s="1" t="s">
        <v>154</v>
      </c>
      <c r="D299" s="1" t="str">
        <f>VLOOKUP(C299, Provinces!A:B, 2, FALSE)</f>
        <v>Ubon Ratchathani</v>
      </c>
      <c r="E299" s="1" t="str">
        <f>VLOOKUP(B299,'AmperTh-Code-AmperEn'!A:C, 1, FALSE)</f>
        <v>เขมราฐ</v>
      </c>
      <c r="F299" s="1" t="str">
        <f>VLOOKUP(E299, 'AmperTh-Code-AmperEn'!A:C,2, FALSE)</f>
        <v>34050000</v>
      </c>
      <c r="G299" s="1" t="str">
        <f>VLOOKUP(E299, 'AmperTh-Code-AmperEn'!A:C, 3, FALSE)</f>
        <v>Khemarat</v>
      </c>
      <c r="H299" s="1" t="str">
        <f t="shared" si="3"/>
        <v>ที่ว่าการอำเภอเขมราฐ อุบลราชธานี</v>
      </c>
      <c r="I299" s="1" t="str">
        <f>VLOOKUP(H299, 'Office Location'!D:G, 3, FALSE)</f>
        <v>16.041048240982605</v>
      </c>
      <c r="J299" s="1" t="str">
        <f>VLOOKUP(H299, 'Office Location'!D:G, 4, FALSE)</f>
        <v>105.20648553085425</v>
      </c>
    </row>
    <row r="300" spans="1:10" ht="15.75" customHeight="1" x14ac:dyDescent="0.2">
      <c r="A300" s="1" t="s">
        <v>1059</v>
      </c>
      <c r="B300" s="1" t="str">
        <f t="shared" si="2"/>
        <v>เดชอุดม</v>
      </c>
      <c r="C300" s="1" t="s">
        <v>154</v>
      </c>
      <c r="D300" s="1" t="str">
        <f>VLOOKUP(C300, Provinces!A:B, 2, FALSE)</f>
        <v>Ubon Ratchathani</v>
      </c>
      <c r="E300" s="1" t="str">
        <f>VLOOKUP(B300,'AmperTh-Code-AmperEn'!A:C, 1, FALSE)</f>
        <v>เดชอุดม</v>
      </c>
      <c r="F300" s="1" t="str">
        <f>VLOOKUP(E300, 'AmperTh-Code-AmperEn'!A:C,2, FALSE)</f>
        <v>34070000</v>
      </c>
      <c r="G300" s="1" t="str">
        <f>VLOOKUP(E300, 'AmperTh-Code-AmperEn'!A:C, 3, FALSE)</f>
        <v>Det Udom</v>
      </c>
      <c r="H300" s="1" t="str">
        <f t="shared" si="3"/>
        <v>ที่ว่าการอำเภอเดชอุดม อุบลราชธานี</v>
      </c>
      <c r="I300" s="1" t="str">
        <f>VLOOKUP(H300, 'Office Location'!D:G, 3, FALSE)</f>
        <v>14.903063108364908</v>
      </c>
      <c r="J300" s="1" t="str">
        <f>VLOOKUP(H300, 'Office Location'!D:G, 4, FALSE)</f>
        <v>105.07618184224323</v>
      </c>
    </row>
    <row r="301" spans="1:10" ht="15.75" customHeight="1" x14ac:dyDescent="0.2">
      <c r="A301" s="1" t="s">
        <v>1060</v>
      </c>
      <c r="B301" s="1" t="str">
        <f t="shared" si="2"/>
        <v>นาจะหลวย</v>
      </c>
      <c r="C301" s="1" t="s">
        <v>154</v>
      </c>
      <c r="D301" s="1" t="str">
        <f>VLOOKUP(C301, Provinces!A:B, 2, FALSE)</f>
        <v>Ubon Ratchathani</v>
      </c>
      <c r="E301" s="1" t="str">
        <f>VLOOKUP(B301,'AmperTh-Code-AmperEn'!A:C, 1, FALSE)</f>
        <v>นาจะหลวย</v>
      </c>
      <c r="F301" s="1" t="str">
        <f>VLOOKUP(E301, 'AmperTh-Code-AmperEn'!A:C,2, FALSE)</f>
        <v>34080000</v>
      </c>
      <c r="G301" s="1" t="str">
        <f>VLOOKUP(E301, 'AmperTh-Code-AmperEn'!A:C, 3, FALSE)</f>
        <v>Na Chaluai</v>
      </c>
      <c r="H301" s="1" t="str">
        <f t="shared" si="3"/>
        <v>ที่ว่าการอำเภอนาจะหลวย อุบลราชธานี</v>
      </c>
      <c r="I301" s="1" t="str">
        <f>VLOOKUP(H301, 'Office Location'!D:G, 3, FALSE)</f>
        <v>14.521370334749484</v>
      </c>
      <c r="J301" s="1" t="str">
        <f>VLOOKUP(H301, 'Office Location'!D:G, 4, FALSE)</f>
        <v>105.24593577110225</v>
      </c>
    </row>
    <row r="302" spans="1:10" ht="15.75" customHeight="1" x14ac:dyDescent="0.2">
      <c r="A302" s="1" t="s">
        <v>1061</v>
      </c>
      <c r="B302" s="1" t="str">
        <f t="shared" si="2"/>
        <v>น้ำยืน</v>
      </c>
      <c r="C302" s="1" t="s">
        <v>154</v>
      </c>
      <c r="D302" s="1" t="str">
        <f>VLOOKUP(C302, Provinces!A:B, 2, FALSE)</f>
        <v>Ubon Ratchathani</v>
      </c>
      <c r="E302" s="1" t="str">
        <f>VLOOKUP(B302,'AmperTh-Code-AmperEn'!A:C, 1, FALSE)</f>
        <v>น้ำยืน</v>
      </c>
      <c r="F302" s="1" t="str">
        <f>VLOOKUP(E302, 'AmperTh-Code-AmperEn'!A:C,2, FALSE)</f>
        <v>34090000</v>
      </c>
      <c r="G302" s="1" t="str">
        <f>VLOOKUP(E302, 'AmperTh-Code-AmperEn'!A:C, 3, FALSE)</f>
        <v>Nam Yuen</v>
      </c>
      <c r="H302" s="1" t="str">
        <f t="shared" si="3"/>
        <v>ที่ว่าการอำเภอน้ำยืน อุบลราชธานี</v>
      </c>
      <c r="I302" s="1" t="str">
        <f>VLOOKUP(H302, 'Office Location'!D:G, 3, FALSE)</f>
        <v>14.488976211826149</v>
      </c>
      <c r="J302" s="1" t="str">
        <f>VLOOKUP(H302, 'Office Location'!D:G, 4, FALSE)</f>
        <v>105.00077512736593</v>
      </c>
    </row>
    <row r="303" spans="1:10" ht="15.75" customHeight="1" x14ac:dyDescent="0.2">
      <c r="A303" s="1" t="s">
        <v>1062</v>
      </c>
      <c r="B303" s="1" t="str">
        <f t="shared" si="2"/>
        <v>บุณฑริก</v>
      </c>
      <c r="C303" s="1" t="s">
        <v>154</v>
      </c>
      <c r="D303" s="1" t="str">
        <f>VLOOKUP(C303, Provinces!A:B, 2, FALSE)</f>
        <v>Ubon Ratchathani</v>
      </c>
      <c r="E303" s="1" t="str">
        <f>VLOOKUP(B303,'AmperTh-Code-AmperEn'!A:C, 1, FALSE)</f>
        <v>บุณฑริก</v>
      </c>
      <c r="F303" s="1" t="str">
        <f>VLOOKUP(E303, 'AmperTh-Code-AmperEn'!A:C,2, FALSE)</f>
        <v>34100000</v>
      </c>
      <c r="G303" s="1" t="str">
        <f>VLOOKUP(E303, 'AmperTh-Code-AmperEn'!A:C, 3, FALSE)</f>
        <v>Boontharik</v>
      </c>
      <c r="H303" s="1" t="str">
        <f t="shared" si="3"/>
        <v>ที่ว่าการอำเภอบุณฑริก อุบลราชธานี</v>
      </c>
      <c r="I303" s="1" t="str">
        <f>VLOOKUP(H303, 'Office Location'!D:G, 3, FALSE)</f>
        <v>14.755244087500783</v>
      </c>
      <c r="J303" s="1" t="str">
        <f>VLOOKUP(H303, 'Office Location'!D:G, 4, FALSE)</f>
        <v>105.41187908640774</v>
      </c>
    </row>
    <row r="304" spans="1:10" ht="15.75" customHeight="1" x14ac:dyDescent="0.2">
      <c r="A304" s="1" t="s">
        <v>1063</v>
      </c>
      <c r="B304" s="1" t="str">
        <f t="shared" si="2"/>
        <v>ตระการพืชผล</v>
      </c>
      <c r="C304" s="1" t="s">
        <v>154</v>
      </c>
      <c r="D304" s="1" t="str">
        <f>VLOOKUP(C304, Provinces!A:B, 2, FALSE)</f>
        <v>Ubon Ratchathani</v>
      </c>
      <c r="E304" s="1" t="str">
        <f>VLOOKUP(B304,'AmperTh-Code-AmperEn'!A:C, 1, FALSE)</f>
        <v>ตระการพืชผล</v>
      </c>
      <c r="F304" s="1" t="str">
        <f>VLOOKUP(E304, 'AmperTh-Code-AmperEn'!A:C,2, FALSE)</f>
        <v>34110000</v>
      </c>
      <c r="G304" s="1" t="str">
        <f>VLOOKUP(E304, 'AmperTh-Code-AmperEn'!A:C, 3, FALSE)</f>
        <v>Trakan Phuet Phon</v>
      </c>
      <c r="H304" s="1" t="str">
        <f t="shared" si="3"/>
        <v>ที่ว่าการอำเภอตระการพืชผล อุบลราชธานี</v>
      </c>
      <c r="I304" s="1" t="str">
        <f>VLOOKUP(H304, 'Office Location'!D:G, 3, FALSE)</f>
        <v>15.612146166474387</v>
      </c>
      <c r="J304" s="1" t="str">
        <f>VLOOKUP(H304, 'Office Location'!D:G, 4, FALSE)</f>
        <v>105.02182828640709</v>
      </c>
    </row>
    <row r="305" spans="1:10" ht="15.75" customHeight="1" x14ac:dyDescent="0.2">
      <c r="A305" s="1" t="s">
        <v>1064</v>
      </c>
      <c r="B305" s="1" t="str">
        <f t="shared" si="2"/>
        <v>กุดข้าวปุ้น</v>
      </c>
      <c r="C305" s="1" t="s">
        <v>154</v>
      </c>
      <c r="D305" s="1" t="str">
        <f>VLOOKUP(C305, Provinces!A:B, 2, FALSE)</f>
        <v>Ubon Ratchathani</v>
      </c>
      <c r="E305" s="1" t="str">
        <f>VLOOKUP(B305,'AmperTh-Code-AmperEn'!A:C, 1, FALSE)</f>
        <v>กุดข้าวปุ้น</v>
      </c>
      <c r="F305" s="1" t="str">
        <f>VLOOKUP(E305, 'AmperTh-Code-AmperEn'!A:C,2, FALSE)</f>
        <v>34120000</v>
      </c>
      <c r="G305" s="1" t="str">
        <f>VLOOKUP(E305, 'AmperTh-Code-AmperEn'!A:C, 3, FALSE)</f>
        <v>Kut Khaopun</v>
      </c>
      <c r="H305" s="1" t="str">
        <f t="shared" si="3"/>
        <v>ที่ว่าการอำเภอกุดข้าวปุ้น อุบลราชธานี</v>
      </c>
      <c r="I305" s="1" t="str">
        <f>VLOOKUP(H305, 'Office Location'!D:G, 3, FALSE)</f>
        <v>15.791548685847152</v>
      </c>
      <c r="J305" s="1" t="str">
        <f>VLOOKUP(H305, 'Office Location'!D:G, 4, FALSE)</f>
        <v>104.9966094710858</v>
      </c>
    </row>
    <row r="306" spans="1:10" ht="15.75" customHeight="1" x14ac:dyDescent="0.2">
      <c r="A306" s="1" t="s">
        <v>1065</v>
      </c>
      <c r="B306" s="1" t="str">
        <f t="shared" si="2"/>
        <v>ม่วงสามสิบ</v>
      </c>
      <c r="C306" s="1" t="s">
        <v>154</v>
      </c>
      <c r="D306" s="1" t="str">
        <f>VLOOKUP(C306, Provinces!A:B, 2, FALSE)</f>
        <v>Ubon Ratchathani</v>
      </c>
      <c r="E306" s="1" t="str">
        <f>VLOOKUP(B306,'AmperTh-Code-AmperEn'!A:C, 1, FALSE)</f>
        <v>ม่วงสามสิบ</v>
      </c>
      <c r="F306" s="1" t="str">
        <f>VLOOKUP(E306, 'AmperTh-Code-AmperEn'!A:C,2, FALSE)</f>
        <v>34140000</v>
      </c>
      <c r="G306" s="1" t="str">
        <f>VLOOKUP(E306, 'AmperTh-Code-AmperEn'!A:C, 3, FALSE)</f>
        <v>Muang Sam Sip</v>
      </c>
      <c r="H306" s="1" t="str">
        <f t="shared" si="3"/>
        <v>ที่ว่าการอำเภอม่วงสามสิบ อุบลราชธานี</v>
      </c>
      <c r="I306" s="1" t="str">
        <f>VLOOKUP(H306, 'Office Location'!D:G, 3, FALSE)</f>
        <v>15.510421379786003</v>
      </c>
      <c r="J306" s="1" t="str">
        <f>VLOOKUP(H306, 'Office Location'!D:G, 4, FALSE)</f>
        <v>104.72619941375763</v>
      </c>
    </row>
    <row r="307" spans="1:10" ht="15.75" customHeight="1" x14ac:dyDescent="0.2">
      <c r="A307" s="1" t="s">
        <v>1066</v>
      </c>
      <c r="B307" s="1" t="str">
        <f t="shared" ref="B307:B351" si="4">A307</f>
        <v>วารินชำราบ</v>
      </c>
      <c r="C307" s="1" t="s">
        <v>154</v>
      </c>
      <c r="D307" s="1" t="str">
        <f>VLOOKUP(C307, Provinces!A:B, 2, FALSE)</f>
        <v>Ubon Ratchathani</v>
      </c>
      <c r="E307" s="1" t="str">
        <f>VLOOKUP(B307,'AmperTh-Code-AmperEn'!A:C, 1, FALSE)</f>
        <v>วารินชำราบ</v>
      </c>
      <c r="F307" s="1" t="str">
        <f>VLOOKUP(E307, 'AmperTh-Code-AmperEn'!A:C,2, FALSE)</f>
        <v>34150000</v>
      </c>
      <c r="G307" s="1" t="str">
        <f>VLOOKUP(E307, 'AmperTh-Code-AmperEn'!A:C, 3, FALSE)</f>
        <v>Warin Chamrap</v>
      </c>
      <c r="H307" s="1" t="str">
        <f t="shared" si="3"/>
        <v>ที่ว่าการอำเภอวารินชำราบ อุบลราชธานี</v>
      </c>
      <c r="I307" s="1" t="str">
        <f>VLOOKUP(H307, 'Office Location'!D:G, 3, FALSE)</f>
        <v>15.202145930085768</v>
      </c>
      <c r="J307" s="1" t="str">
        <f>VLOOKUP(H307, 'Office Location'!D:G, 4, FALSE)</f>
        <v>104.86741311522138</v>
      </c>
    </row>
    <row r="308" spans="1:10" ht="15.75" customHeight="1" x14ac:dyDescent="0.2">
      <c r="A308" s="1" t="s">
        <v>1067</v>
      </c>
      <c r="B308" s="1" t="str">
        <f t="shared" si="4"/>
        <v>พิบูลมังสาหาร</v>
      </c>
      <c r="C308" s="1" t="s">
        <v>154</v>
      </c>
      <c r="D308" s="1" t="str">
        <f>VLOOKUP(C308, Provinces!A:B, 2, FALSE)</f>
        <v>Ubon Ratchathani</v>
      </c>
      <c r="E308" s="1" t="str">
        <f>VLOOKUP(B308,'AmperTh-Code-AmperEn'!A:C, 1, FALSE)</f>
        <v>พิบูลมังสาหาร</v>
      </c>
      <c r="F308" s="1" t="str">
        <f>VLOOKUP(E308, 'AmperTh-Code-AmperEn'!A:C,2, FALSE)</f>
        <v>34190000</v>
      </c>
      <c r="G308" s="1" t="str">
        <f>VLOOKUP(E308, 'AmperTh-Code-AmperEn'!A:C, 3, FALSE)</f>
        <v>Phibun Mangsahan</v>
      </c>
      <c r="H308" s="1" t="str">
        <f t="shared" si="3"/>
        <v>ที่ว่าการอำเภอพิบูลมังสาหาร อุบลราชธานี</v>
      </c>
      <c r="I308" s="1" t="str">
        <f>VLOOKUP(H308, 'Office Location'!D:G, 3, FALSE)</f>
        <v>15.244339175638157</v>
      </c>
      <c r="J308" s="1" t="str">
        <f>VLOOKUP(H308, 'Office Location'!D:G, 4, FALSE)</f>
        <v>105.22900747100944</v>
      </c>
    </row>
    <row r="309" spans="1:10" ht="15.75" customHeight="1" x14ac:dyDescent="0.2">
      <c r="A309" s="1" t="s">
        <v>1068</v>
      </c>
      <c r="B309" s="1" t="str">
        <f t="shared" si="4"/>
        <v>ตาลสุม</v>
      </c>
      <c r="C309" s="1" t="s">
        <v>154</v>
      </c>
      <c r="D309" s="1" t="str">
        <f>VLOOKUP(C309, Provinces!A:B, 2, FALSE)</f>
        <v>Ubon Ratchathani</v>
      </c>
      <c r="E309" s="1" t="str">
        <f>VLOOKUP(B309,'AmperTh-Code-AmperEn'!A:C, 1, FALSE)</f>
        <v>ตาลสุม</v>
      </c>
      <c r="F309" s="1" t="str">
        <f>VLOOKUP(E309, 'AmperTh-Code-AmperEn'!A:C,2, FALSE)</f>
        <v>34200000</v>
      </c>
      <c r="G309" s="1" t="str">
        <f>VLOOKUP(E309, 'AmperTh-Code-AmperEn'!A:C, 3, FALSE)</f>
        <v>Tan Sum</v>
      </c>
      <c r="H309" s="1" t="str">
        <f t="shared" si="3"/>
        <v>ที่ว่าการอำเภอตาลสุม อุบลราชธานี</v>
      </c>
      <c r="I309" s="1" t="str">
        <f>VLOOKUP(H309, 'Office Location'!D:G, 3, FALSE)</f>
        <v>15.314583800388284</v>
      </c>
      <c r="J309" s="1" t="str">
        <f>VLOOKUP(H309, 'Office Location'!D:G, 4, FALSE)</f>
        <v>105.15498064066533</v>
      </c>
    </row>
    <row r="310" spans="1:10" ht="15.75" customHeight="1" x14ac:dyDescent="0.2">
      <c r="A310" s="1" t="s">
        <v>1069</v>
      </c>
      <c r="B310" s="1" t="str">
        <f t="shared" si="4"/>
        <v>โพธิ์ไทร</v>
      </c>
      <c r="C310" s="1" t="s">
        <v>154</v>
      </c>
      <c r="D310" s="1" t="str">
        <f>VLOOKUP(C310, Provinces!A:B, 2, FALSE)</f>
        <v>Ubon Ratchathani</v>
      </c>
      <c r="E310" s="1" t="str">
        <f>VLOOKUP(B310,'AmperTh-Code-AmperEn'!A:C, 1, FALSE)</f>
        <v>โพธิ์ไทร</v>
      </c>
      <c r="F310" s="1" t="str">
        <f>VLOOKUP(E310, 'AmperTh-Code-AmperEn'!A:C,2, FALSE)</f>
        <v>34210000</v>
      </c>
      <c r="G310" s="1" t="str">
        <f>VLOOKUP(E310, 'AmperTh-Code-AmperEn'!A:C, 3, FALSE)</f>
        <v>Pho Sai</v>
      </c>
      <c r="H310" s="1" t="str">
        <f t="shared" si="3"/>
        <v>ที่ว่าการอำเภอโพธิ์ไทร อุบลราชธานี</v>
      </c>
      <c r="I310" s="1" t="str">
        <f>VLOOKUP(H310, 'Office Location'!D:G, 3, FALSE)</f>
        <v>15.825740218455389</v>
      </c>
      <c r="J310" s="1" t="str">
        <f>VLOOKUP(H310, 'Office Location'!D:G, 4, FALSE)</f>
        <v>105.26080944635261</v>
      </c>
    </row>
    <row r="311" spans="1:10" ht="15.75" customHeight="1" x14ac:dyDescent="0.2">
      <c r="A311" s="1" t="s">
        <v>1070</v>
      </c>
      <c r="B311" s="1" t="str">
        <f t="shared" si="4"/>
        <v>สำโรง</v>
      </c>
      <c r="C311" s="1" t="s">
        <v>154</v>
      </c>
      <c r="D311" s="1" t="str">
        <f>VLOOKUP(C311, Provinces!A:B, 2, FALSE)</f>
        <v>Ubon Ratchathani</v>
      </c>
      <c r="E311" s="1" t="str">
        <f>VLOOKUP(B311,'AmperTh-Code-AmperEn'!A:C, 1, FALSE)</f>
        <v>สำโรง</v>
      </c>
      <c r="F311" s="1" t="str">
        <f>VLOOKUP(E311, 'AmperTh-Code-AmperEn'!A:C,2, FALSE)</f>
        <v>34220000</v>
      </c>
      <c r="G311" s="1" t="str">
        <f>VLOOKUP(E311, 'AmperTh-Code-AmperEn'!A:C, 3, FALSE)</f>
        <v>Samrong</v>
      </c>
      <c r="H311" s="1" t="str">
        <f t="shared" si="3"/>
        <v>ที่ว่าการอำเภอสำโรง อุบลราชธานี</v>
      </c>
      <c r="I311" s="1" t="str">
        <f>VLOOKUP(H311, 'Office Location'!D:G, 3, FALSE)</f>
        <v>15.008296895704744</v>
      </c>
      <c r="J311" s="1" t="str">
        <f>VLOOKUP(H311, 'Office Location'!D:G, 4, FALSE)</f>
        <v>104.78451852504891</v>
      </c>
    </row>
    <row r="312" spans="1:10" ht="15.75" customHeight="1" x14ac:dyDescent="0.2">
      <c r="A312" s="1" t="s">
        <v>1071</v>
      </c>
      <c r="B312" s="1" t="str">
        <f t="shared" si="4"/>
        <v>ดอนมดแดง</v>
      </c>
      <c r="C312" s="1" t="s">
        <v>154</v>
      </c>
      <c r="D312" s="1" t="str">
        <f>VLOOKUP(C312, Provinces!A:B, 2, FALSE)</f>
        <v>Ubon Ratchathani</v>
      </c>
      <c r="E312" s="1" t="str">
        <f>VLOOKUP(B312,'AmperTh-Code-AmperEn'!A:C, 1, FALSE)</f>
        <v>ดอนมดแดง</v>
      </c>
      <c r="F312" s="1" t="str">
        <f>VLOOKUP(E312, 'AmperTh-Code-AmperEn'!A:C,2, FALSE)</f>
        <v>34240000</v>
      </c>
      <c r="G312" s="1" t="str">
        <f>VLOOKUP(E312, 'AmperTh-Code-AmperEn'!A:C, 3, FALSE)</f>
        <v>Don Mot Daeng</v>
      </c>
      <c r="H312" s="1" t="str">
        <f t="shared" si="3"/>
        <v>ที่ว่าการอำเภอดอนมดแดง อุบลราชธานี</v>
      </c>
      <c r="I312" s="1" t="str">
        <f>VLOOKUP(H312, 'Office Location'!D:G, 3, FALSE)</f>
        <v>15.378861804286606</v>
      </c>
      <c r="J312" s="1" t="str">
        <f>VLOOKUP(H312, 'Office Location'!D:G, 4, FALSE)</f>
        <v>105.0271812744026</v>
      </c>
    </row>
    <row r="313" spans="1:10" ht="15.75" customHeight="1" x14ac:dyDescent="0.2">
      <c r="A313" s="1" t="s">
        <v>1072</v>
      </c>
      <c r="B313" s="1" t="str">
        <f t="shared" si="4"/>
        <v>สิรินธร</v>
      </c>
      <c r="C313" s="1" t="s">
        <v>154</v>
      </c>
      <c r="D313" s="1" t="str">
        <f>VLOOKUP(C313, Provinces!A:B, 2, FALSE)</f>
        <v>Ubon Ratchathani</v>
      </c>
      <c r="E313" s="1" t="str">
        <f>VLOOKUP(B313,'AmperTh-Code-AmperEn'!A:C, 1, FALSE)</f>
        <v>สิรินธร</v>
      </c>
      <c r="F313" s="1" t="str">
        <f>VLOOKUP(E313, 'AmperTh-Code-AmperEn'!A:C,2, FALSE)</f>
        <v>34250000</v>
      </c>
      <c r="G313" s="1" t="str">
        <f>VLOOKUP(E313, 'AmperTh-Code-AmperEn'!A:C, 3, FALSE)</f>
        <v>Sirindhorn</v>
      </c>
      <c r="H313" s="1" t="str">
        <f t="shared" si="3"/>
        <v>ที่ว่าการอำเภอสิรินธร อุบลราชธานี</v>
      </c>
      <c r="I313" s="1" t="str">
        <f>VLOOKUP(H313, 'Office Location'!D:G, 3, FALSE)</f>
        <v>15.201570346551122</v>
      </c>
      <c r="J313" s="1" t="str">
        <f>VLOOKUP(H313, 'Office Location'!D:G, 4, FALSE)</f>
        <v>105.39813040664458</v>
      </c>
    </row>
    <row r="314" spans="1:10" ht="15.75" customHeight="1" x14ac:dyDescent="0.2">
      <c r="A314" s="1" t="s">
        <v>1073</v>
      </c>
      <c r="B314" s="1" t="str">
        <f t="shared" si="4"/>
        <v>ทุ่งศรีอุดม</v>
      </c>
      <c r="C314" s="1" t="s">
        <v>154</v>
      </c>
      <c r="D314" s="1" t="str">
        <f>VLOOKUP(C314, Provinces!A:B, 2, FALSE)</f>
        <v>Ubon Ratchathani</v>
      </c>
      <c r="E314" s="1" t="str">
        <f>VLOOKUP(B314,'AmperTh-Code-AmperEn'!A:C, 1, FALSE)</f>
        <v>ทุ่งศรีอุดม</v>
      </c>
      <c r="F314" s="1" t="str">
        <f>VLOOKUP(E314, 'AmperTh-Code-AmperEn'!A:C,2, FALSE)</f>
        <v>34260000</v>
      </c>
      <c r="G314" s="1" t="str">
        <f>VLOOKUP(E314, 'AmperTh-Code-AmperEn'!A:C, 3, FALSE)</f>
        <v>Thung Si Udom</v>
      </c>
      <c r="H314" s="1" t="str">
        <f t="shared" si="3"/>
        <v>ที่ว่าการอำเภอทุ่งศรีอุดม อุบลราชธานี</v>
      </c>
      <c r="I314" s="1" t="str">
        <f>VLOOKUP(H314, 'Office Location'!D:G, 3, FALSE)</f>
        <v>14.73330571449927</v>
      </c>
      <c r="J314" s="1" t="str">
        <f>VLOOKUP(H314, 'Office Location'!D:G, 4, FALSE)</f>
        <v>104.90928567453574</v>
      </c>
    </row>
    <row r="315" spans="1:10" ht="15.75" customHeight="1" x14ac:dyDescent="0.2">
      <c r="A315" s="1" t="s">
        <v>1074</v>
      </c>
      <c r="B315" s="1" t="str">
        <f t="shared" si="4"/>
        <v>นาเยีย</v>
      </c>
      <c r="C315" s="1" t="s">
        <v>154</v>
      </c>
      <c r="D315" s="1" t="str">
        <f>VLOOKUP(C315, Provinces!A:B, 2, FALSE)</f>
        <v>Ubon Ratchathani</v>
      </c>
      <c r="E315" s="1" t="str">
        <f>VLOOKUP(B315,'AmperTh-Code-AmperEn'!A:C, 1, FALSE)</f>
        <v>นาเยีย</v>
      </c>
      <c r="F315" s="1" t="str">
        <f>VLOOKUP(E315, 'AmperTh-Code-AmperEn'!A:C,2, FALSE)</f>
        <v>34290000</v>
      </c>
      <c r="G315" s="1" t="str">
        <f>VLOOKUP(E315, 'AmperTh-Code-AmperEn'!A:C, 3, FALSE)</f>
        <v>Na Yia</v>
      </c>
      <c r="H315" s="1" t="str">
        <f t="shared" si="3"/>
        <v>ที่ว่าการอำเภอนาเยีย อุบลราชธานี</v>
      </c>
      <c r="I315" s="1" t="str">
        <f>VLOOKUP(H315, 'Office Location'!D:G, 3, FALSE)</f>
        <v>15.059660440531616</v>
      </c>
      <c r="J315" s="1" t="str">
        <f>VLOOKUP(H315, 'Office Location'!D:G, 4, FALSE)</f>
        <v>105.05990092507714</v>
      </c>
    </row>
    <row r="316" spans="1:10" ht="15.75" customHeight="1" x14ac:dyDescent="0.2">
      <c r="A316" s="1" t="s">
        <v>1077</v>
      </c>
      <c r="B316" s="1" t="str">
        <f t="shared" si="4"/>
        <v>นาตาล</v>
      </c>
      <c r="C316" s="1" t="s">
        <v>154</v>
      </c>
      <c r="D316" s="1" t="str">
        <f>VLOOKUP(C316, Provinces!A:B, 2, FALSE)</f>
        <v>Ubon Ratchathani</v>
      </c>
      <c r="E316" s="1" t="str">
        <f>VLOOKUP(B316,'AmperTh-Code-AmperEn'!A:C, 1, FALSE)</f>
        <v>นาตาล</v>
      </c>
      <c r="F316" s="1" t="str">
        <f>VLOOKUP(E316, 'AmperTh-Code-AmperEn'!A:C,2, FALSE)</f>
        <v>34300000</v>
      </c>
      <c r="G316" s="1" t="str">
        <f>VLOOKUP(E316, 'AmperTh-Code-AmperEn'!A:C, 3, FALSE)</f>
        <v>Na Tan</v>
      </c>
      <c r="H316" s="1" t="str">
        <f t="shared" si="3"/>
        <v>ที่ว่าการอำเภอนาตาล อุบลราชธานี</v>
      </c>
      <c r="I316" s="1" t="str">
        <f>VLOOKUP(H316, 'Office Location'!D:G, 3, FALSE)</f>
        <v>15.904948011035076</v>
      </c>
      <c r="J316" s="1" t="str">
        <f>VLOOKUP(H316, 'Office Location'!D:G, 4, FALSE)</f>
        <v>105.27649271859985</v>
      </c>
    </row>
    <row r="317" spans="1:10" ht="15.75" customHeight="1" x14ac:dyDescent="0.2">
      <c r="A317" s="1" t="s">
        <v>1078</v>
      </c>
      <c r="B317" s="1" t="str">
        <f t="shared" si="4"/>
        <v>เหล่าเสือโก้ก</v>
      </c>
      <c r="C317" s="1" t="s">
        <v>154</v>
      </c>
      <c r="D317" s="1" t="str">
        <f>VLOOKUP(C317, Provinces!A:B, 2, FALSE)</f>
        <v>Ubon Ratchathani</v>
      </c>
      <c r="E317" s="1" t="str">
        <f>VLOOKUP(B317,'AmperTh-Code-AmperEn'!A:C, 1, FALSE)</f>
        <v>เหล่าเสือโก้ก</v>
      </c>
      <c r="F317" s="1" t="str">
        <f>VLOOKUP(E317, 'AmperTh-Code-AmperEn'!A:C,2, FALSE)</f>
        <v>34310000</v>
      </c>
      <c r="G317" s="1" t="str">
        <f>VLOOKUP(E317, 'AmperTh-Code-AmperEn'!A:C, 3, FALSE)</f>
        <v>Lao Suea Kok</v>
      </c>
      <c r="H317" s="1" t="str">
        <f t="shared" si="3"/>
        <v>ที่ว่าการอำเภอเหล่าเสือโก้ก อุบลราชธานี</v>
      </c>
      <c r="I317" s="1" t="str">
        <f>VLOOKUP(H317, 'Office Location'!D:G, 3, FALSE)</f>
        <v>15.406723227434725</v>
      </c>
      <c r="J317" s="1" t="str">
        <f>VLOOKUP(H317, 'Office Location'!D:G, 4, FALSE)</f>
        <v>104.92361288819099</v>
      </c>
    </row>
    <row r="318" spans="1:10" ht="15.75" customHeight="1" x14ac:dyDescent="0.2">
      <c r="A318" s="1" t="s">
        <v>1075</v>
      </c>
      <c r="B318" s="1" t="str">
        <f t="shared" si="4"/>
        <v>สว่างวีระวงศ์</v>
      </c>
      <c r="C318" s="1" t="s">
        <v>154</v>
      </c>
      <c r="D318" s="1" t="str">
        <f>VLOOKUP(C318, Provinces!A:B, 2, FALSE)</f>
        <v>Ubon Ratchathani</v>
      </c>
      <c r="E318" s="1" t="str">
        <f>VLOOKUP(B318,'AmperTh-Code-AmperEn'!A:C, 1, FALSE)</f>
        <v>สว่างวีระวงศ์</v>
      </c>
      <c r="F318" s="1" t="str">
        <f>VLOOKUP(E318, 'AmperTh-Code-AmperEn'!A:C,2, FALSE)</f>
        <v>34320000</v>
      </c>
      <c r="G318" s="1" t="str">
        <f>VLOOKUP(E318, 'AmperTh-Code-AmperEn'!A:C, 3, FALSE)</f>
        <v>Sawang Wirawong</v>
      </c>
      <c r="H318" s="1" t="str">
        <f t="shared" si="3"/>
        <v>ที่ว่าการอำเภอสว่างวีระวงศ์ อุบลราชธานี</v>
      </c>
      <c r="I318" s="1" t="str">
        <f>VLOOKUP(H318, 'Office Location'!D:G, 3, FALSE)</f>
        <v>15.24152219470635</v>
      </c>
      <c r="J318" s="1" t="str">
        <f>VLOOKUP(H318, 'Office Location'!D:G, 4, FALSE)</f>
        <v>105.09210580702967</v>
      </c>
    </row>
    <row r="319" spans="1:10" ht="15.75" customHeight="1" x14ac:dyDescent="0.2">
      <c r="A319" s="1" t="s">
        <v>1076</v>
      </c>
      <c r="B319" s="1" t="str">
        <f t="shared" si="4"/>
        <v>น้ำขุ่น</v>
      </c>
      <c r="C319" s="1" t="s">
        <v>154</v>
      </c>
      <c r="D319" s="1" t="str">
        <f>VLOOKUP(C319, Provinces!A:B, 2, FALSE)</f>
        <v>Ubon Ratchathani</v>
      </c>
      <c r="E319" s="1" t="str">
        <f>VLOOKUP(B319,'AmperTh-Code-AmperEn'!A:C, 1, FALSE)</f>
        <v>น้ำขุ่น</v>
      </c>
      <c r="F319" s="1" t="str">
        <f>VLOOKUP(E319, 'AmperTh-Code-AmperEn'!A:C,2, FALSE)</f>
        <v>34330000</v>
      </c>
      <c r="G319" s="1" t="str">
        <f>VLOOKUP(E319, 'AmperTh-Code-AmperEn'!A:C, 3, FALSE)</f>
        <v>Nam Khun</v>
      </c>
      <c r="H319" s="1" t="str">
        <f t="shared" si="3"/>
        <v>ที่ว่าการอำเภอน้ำขุ่น อุบลราชธานี</v>
      </c>
      <c r="I319" s="1" t="str">
        <f>VLOOKUP(H319, 'Office Location'!D:G, 3, FALSE)</f>
        <v>14.583872620676315</v>
      </c>
      <c r="J319" s="1" t="str">
        <f>VLOOKUP(H319, 'Office Location'!D:G, 4, FALSE)</f>
        <v>104.92521994669497</v>
      </c>
    </row>
    <row r="320" spans="1:10" ht="15.75" customHeight="1" x14ac:dyDescent="0.2">
      <c r="A320" s="1" t="s">
        <v>725</v>
      </c>
      <c r="B320" s="1" t="str">
        <f t="shared" si="4"/>
        <v>เมืองยโสธร</v>
      </c>
      <c r="C320" s="1" t="s">
        <v>92</v>
      </c>
      <c r="D320" s="1" t="str">
        <f>VLOOKUP(C320, Provinces!A:B, 2, FALSE)</f>
        <v>Yasothon</v>
      </c>
      <c r="E320" s="1" t="str">
        <f>VLOOKUP(B320,'AmperTh-Code-AmperEn'!A:C, 1, FALSE)</f>
        <v>เมืองยโสธร</v>
      </c>
      <c r="F320" s="1" t="str">
        <f>VLOOKUP(E320, 'AmperTh-Code-AmperEn'!A:C,2, FALSE)</f>
        <v>35010000</v>
      </c>
      <c r="G320" s="1" t="str">
        <f>VLOOKUP(E320, 'AmperTh-Code-AmperEn'!A:C, 3, FALSE)</f>
        <v>Mueang Yasothon</v>
      </c>
      <c r="H320" s="1" t="str">
        <f t="shared" si="3"/>
        <v>ที่ว่าการอำเภอเมืองยโสธร ยโสธร</v>
      </c>
      <c r="I320" s="1" t="str">
        <f>VLOOKUP(H320, 'Office Location'!D:G, 3, FALSE)</f>
        <v>15.794913154358296</v>
      </c>
      <c r="J320" s="1" t="str">
        <f>VLOOKUP(H320, 'Office Location'!D:G, 4, FALSE)</f>
        <v>104.14106832552726</v>
      </c>
    </row>
    <row r="321" spans="1:10" ht="15.75" customHeight="1" x14ac:dyDescent="0.2">
      <c r="A321" s="1" t="s">
        <v>726</v>
      </c>
      <c r="B321" s="1" t="str">
        <f t="shared" si="4"/>
        <v>ทรายมูล</v>
      </c>
      <c r="C321" s="1" t="s">
        <v>92</v>
      </c>
      <c r="D321" s="1" t="str">
        <f>VLOOKUP(C321, Provinces!A:B, 2, FALSE)</f>
        <v>Yasothon</v>
      </c>
      <c r="E321" s="1" t="str">
        <f>VLOOKUP(B321,'AmperTh-Code-AmperEn'!A:C, 1, FALSE)</f>
        <v>ทรายมูล</v>
      </c>
      <c r="F321" s="1" t="str">
        <f>VLOOKUP(E321, 'AmperTh-Code-AmperEn'!A:C,2, FALSE)</f>
        <v>35020000</v>
      </c>
      <c r="G321" s="1" t="str">
        <f>VLOOKUP(E321, 'AmperTh-Code-AmperEn'!A:C, 3, FALSE)</f>
        <v>Sai Mun</v>
      </c>
      <c r="H321" s="1" t="str">
        <f t="shared" si="3"/>
        <v>ที่ว่าการอำเภอทรายมูล ยโสธร</v>
      </c>
      <c r="I321" s="1" t="str">
        <f>VLOOKUP(H321, 'Office Location'!D:G, 3, FALSE)</f>
        <v>15.93968687244468</v>
      </c>
      <c r="J321" s="1" t="str">
        <f>VLOOKUP(H321, 'Office Location'!D:G, 4, FALSE)</f>
        <v>104.20872463555015</v>
      </c>
    </row>
    <row r="322" spans="1:10" ht="15.75" customHeight="1" x14ac:dyDescent="0.2">
      <c r="A322" s="1" t="s">
        <v>727</v>
      </c>
      <c r="B322" s="1" t="str">
        <f t="shared" si="4"/>
        <v>กุดชุม</v>
      </c>
      <c r="C322" s="1" t="s">
        <v>92</v>
      </c>
      <c r="D322" s="1" t="str">
        <f>VLOOKUP(C322, Provinces!A:B, 2, FALSE)</f>
        <v>Yasothon</v>
      </c>
      <c r="E322" s="1" t="str">
        <f>VLOOKUP(B322,'AmperTh-Code-AmperEn'!A:C, 1, FALSE)</f>
        <v>กุดชุม</v>
      </c>
      <c r="F322" s="1" t="str">
        <f>VLOOKUP(E322, 'AmperTh-Code-AmperEn'!A:C,2, FALSE)</f>
        <v>35030000</v>
      </c>
      <c r="G322" s="1" t="str">
        <f>VLOOKUP(E322, 'AmperTh-Code-AmperEn'!A:C, 3, FALSE)</f>
        <v>Kut Chum</v>
      </c>
      <c r="H322" s="1" t="str">
        <f t="shared" si="3"/>
        <v>ที่ว่าการอำเภอกุดชุม ยโสธร</v>
      </c>
      <c r="I322" s="1" t="str">
        <f>VLOOKUP(H322, 'Office Location'!D:G, 3, FALSE)</f>
        <v>16.032819346469893</v>
      </c>
      <c r="J322" s="1" t="str">
        <f>VLOOKUP(H322, 'Office Location'!D:G, 4, FALSE)</f>
        <v>104.33856131234234</v>
      </c>
    </row>
    <row r="323" spans="1:10" ht="15.75" customHeight="1" x14ac:dyDescent="0.2">
      <c r="A323" s="1" t="s">
        <v>728</v>
      </c>
      <c r="B323" s="1" t="str">
        <f t="shared" si="4"/>
        <v>คำเขื่อนแก้ว</v>
      </c>
      <c r="C323" s="1" t="s">
        <v>92</v>
      </c>
      <c r="D323" s="1" t="str">
        <f>VLOOKUP(C323, Provinces!A:B, 2, FALSE)</f>
        <v>Yasothon</v>
      </c>
      <c r="E323" s="1" t="str">
        <f>VLOOKUP(B323,'AmperTh-Code-AmperEn'!A:C, 1, FALSE)</f>
        <v>คำเขื่อนแก้ว</v>
      </c>
      <c r="F323" s="1" t="str">
        <f>VLOOKUP(E323, 'AmperTh-Code-AmperEn'!A:C,2, FALSE)</f>
        <v>35040000</v>
      </c>
      <c r="G323" s="1" t="str">
        <f>VLOOKUP(E323, 'AmperTh-Code-AmperEn'!A:C, 3, FALSE)</f>
        <v>Kham Khuean Kaeo</v>
      </c>
      <c r="H323" s="1" t="str">
        <f t="shared" si="3"/>
        <v>ที่ว่าการอำเภอคำเขื่อนแก้ว ยโสธร</v>
      </c>
      <c r="I323" s="1" t="str">
        <f>VLOOKUP(H323, 'Office Location'!D:G, 3, FALSE)</f>
        <v>15.652889022443677</v>
      </c>
      <c r="J323" s="1" t="str">
        <f>VLOOKUP(H323, 'Office Location'!D:G, 4, FALSE)</f>
        <v>104.30876711506083</v>
      </c>
    </row>
    <row r="324" spans="1:10" ht="15.75" customHeight="1" x14ac:dyDescent="0.2">
      <c r="A324" s="1" t="s">
        <v>729</v>
      </c>
      <c r="B324" s="1" t="str">
        <f t="shared" si="4"/>
        <v>ป่าติ้ว</v>
      </c>
      <c r="C324" s="1" t="s">
        <v>92</v>
      </c>
      <c r="D324" s="1" t="str">
        <f>VLOOKUP(C324, Provinces!A:B, 2, FALSE)</f>
        <v>Yasothon</v>
      </c>
      <c r="E324" s="1" t="str">
        <f>VLOOKUP(B324,'AmperTh-Code-AmperEn'!A:C, 1, FALSE)</f>
        <v>ป่าติ้ว</v>
      </c>
      <c r="F324" s="1" t="str">
        <f>VLOOKUP(E324, 'AmperTh-Code-AmperEn'!A:C,2, FALSE)</f>
        <v>35050000</v>
      </c>
      <c r="G324" s="1" t="str">
        <f>VLOOKUP(E324, 'AmperTh-Code-AmperEn'!A:C, 3, FALSE)</f>
        <v>Pa Tio</v>
      </c>
      <c r="H324" s="1" t="str">
        <f t="shared" si="3"/>
        <v>ที่ว่าการอำเภอป่าติ้ว ยโสธร</v>
      </c>
      <c r="I324" s="1" t="str">
        <f>VLOOKUP(H324, 'Office Location'!D:G, 3, FALSE)</f>
        <v>15.831342138344864</v>
      </c>
      <c r="J324" s="1" t="str">
        <f>VLOOKUP(H324, 'Office Location'!D:G, 4, FALSE)</f>
        <v>104.38551034429092</v>
      </c>
    </row>
    <row r="325" spans="1:10" ht="15.75" customHeight="1" x14ac:dyDescent="0.2">
      <c r="A325" s="1" t="s">
        <v>730</v>
      </c>
      <c r="B325" s="1" t="str">
        <f t="shared" si="4"/>
        <v>มหาชนะชัย</v>
      </c>
      <c r="C325" s="1" t="s">
        <v>92</v>
      </c>
      <c r="D325" s="1" t="str">
        <f>VLOOKUP(C325, Provinces!A:B, 2, FALSE)</f>
        <v>Yasothon</v>
      </c>
      <c r="E325" s="1" t="str">
        <f>VLOOKUP(B325,'AmperTh-Code-AmperEn'!A:C, 1, FALSE)</f>
        <v>มหาชนะชัย</v>
      </c>
      <c r="F325" s="1" t="str">
        <f>VLOOKUP(E325, 'AmperTh-Code-AmperEn'!A:C,2, FALSE)</f>
        <v>35060000</v>
      </c>
      <c r="G325" s="1" t="str">
        <f>VLOOKUP(E325, 'AmperTh-Code-AmperEn'!A:C, 3, FALSE)</f>
        <v>Maha Chana Chai</v>
      </c>
      <c r="H325" s="1" t="str">
        <f t="shared" si="3"/>
        <v>ที่ว่าการอำเภอมหาชนะชัย ยโสธร</v>
      </c>
      <c r="I325" s="1" t="str">
        <f>VLOOKUP(H325, 'Office Location'!D:G, 3, FALSE)</f>
        <v>15.53247443181377</v>
      </c>
      <c r="J325" s="1" t="str">
        <f>VLOOKUP(H325, 'Office Location'!D:G, 4, FALSE)</f>
        <v>104.2424645332117</v>
      </c>
    </row>
    <row r="326" spans="1:10" ht="15.75" customHeight="1" x14ac:dyDescent="0.2">
      <c r="A326" s="1" t="s">
        <v>731</v>
      </c>
      <c r="B326" s="1" t="str">
        <f t="shared" si="4"/>
        <v>ค้อวัง</v>
      </c>
      <c r="C326" s="1" t="s">
        <v>92</v>
      </c>
      <c r="D326" s="1" t="str">
        <f>VLOOKUP(C326, Provinces!A:B, 2, FALSE)</f>
        <v>Yasothon</v>
      </c>
      <c r="E326" s="1" t="str">
        <f>VLOOKUP(B326,'AmperTh-Code-AmperEn'!A:C, 1, FALSE)</f>
        <v>ค้อวัง</v>
      </c>
      <c r="F326" s="1" t="str">
        <f>VLOOKUP(E326, 'AmperTh-Code-AmperEn'!A:C,2, FALSE)</f>
        <v>35070000</v>
      </c>
      <c r="G326" s="1" t="str">
        <f>VLOOKUP(E326, 'AmperTh-Code-AmperEn'!A:C, 3, FALSE)</f>
        <v>Kho Wang</v>
      </c>
      <c r="H326" s="1" t="str">
        <f t="shared" si="3"/>
        <v>ที่ว่าการอำเภอค้อวัง ยโสธร</v>
      </c>
      <c r="I326" s="1" t="str">
        <f>VLOOKUP(H326, 'Office Location'!D:G, 3, FALSE)</f>
        <v>15.367671683610613</v>
      </c>
      <c r="J326" s="1" t="str">
        <f>VLOOKUP(H326, 'Office Location'!D:G, 4, FALSE)</f>
        <v>104.35778678102379</v>
      </c>
    </row>
    <row r="327" spans="1:10" ht="15.75" customHeight="1" x14ac:dyDescent="0.2">
      <c r="A327" s="1" t="s">
        <v>732</v>
      </c>
      <c r="B327" s="1" t="str">
        <f t="shared" si="4"/>
        <v>เลิงนกทา</v>
      </c>
      <c r="C327" s="1" t="s">
        <v>92</v>
      </c>
      <c r="D327" s="1" t="str">
        <f>VLOOKUP(C327, Provinces!A:B, 2, FALSE)</f>
        <v>Yasothon</v>
      </c>
      <c r="E327" s="1" t="str">
        <f>VLOOKUP(B327,'AmperTh-Code-AmperEn'!A:C, 1, FALSE)</f>
        <v>เลิงนกทา</v>
      </c>
      <c r="F327" s="1" t="str">
        <f>VLOOKUP(E327, 'AmperTh-Code-AmperEn'!A:C,2, FALSE)</f>
        <v>35080000</v>
      </c>
      <c r="G327" s="1" t="str">
        <f>VLOOKUP(E327, 'AmperTh-Code-AmperEn'!A:C, 3, FALSE)</f>
        <v>Loeng Nok Tha</v>
      </c>
      <c r="H327" s="1" t="str">
        <f t="shared" si="3"/>
        <v>ที่ว่าการอำเภอเลิงนกทา ยโสธร</v>
      </c>
      <c r="I327" s="1" t="str">
        <f>VLOOKUP(H327, 'Office Location'!D:G, 3, FALSE)</f>
        <v>16.207833891283876</v>
      </c>
      <c r="J327" s="1" t="str">
        <f>VLOOKUP(H327, 'Office Location'!D:G, 4, FALSE)</f>
        <v>104.55497247789017</v>
      </c>
    </row>
    <row r="328" spans="1:10" ht="15.75" customHeight="1" x14ac:dyDescent="0.2">
      <c r="A328" s="1" t="s">
        <v>733</v>
      </c>
      <c r="B328" s="1" t="str">
        <f t="shared" si="4"/>
        <v>ไทยเจริญ</v>
      </c>
      <c r="C328" s="1" t="s">
        <v>92</v>
      </c>
      <c r="D328" s="1" t="str">
        <f>VLOOKUP(C328, Provinces!A:B, 2, FALSE)</f>
        <v>Yasothon</v>
      </c>
      <c r="E328" s="1" t="str">
        <f>VLOOKUP(B328,'AmperTh-Code-AmperEn'!A:C, 1, FALSE)</f>
        <v>ไทยเจริญ</v>
      </c>
      <c r="F328" s="1" t="str">
        <f>VLOOKUP(E328, 'AmperTh-Code-AmperEn'!A:C,2, FALSE)</f>
        <v>35090000</v>
      </c>
      <c r="G328" s="1" t="str">
        <f>VLOOKUP(E328, 'AmperTh-Code-AmperEn'!A:C, 3, FALSE)</f>
        <v>Thai Charoen</v>
      </c>
      <c r="H328" s="1" t="str">
        <f t="shared" si="3"/>
        <v>ที่ว่าการอำเภอไทยเจริญ ยโสธร</v>
      </c>
      <c r="I328" s="1" t="str">
        <f>VLOOKUP(H328, 'Office Location'!D:G, 3, FALSE)</f>
        <v>16.063198915166573</v>
      </c>
      <c r="J328" s="1" t="str">
        <f>VLOOKUP(H328, 'Office Location'!D:G, 4, FALSE)</f>
        <v>104.44727308459937</v>
      </c>
    </row>
    <row r="329" spans="1:10" ht="15.75" customHeight="1" x14ac:dyDescent="0.2">
      <c r="A329" s="1" t="s">
        <v>324</v>
      </c>
      <c r="B329" s="1" t="str">
        <f t="shared" si="4"/>
        <v>เมืองชัยภูมิ</v>
      </c>
      <c r="C329" s="1" t="s">
        <v>22</v>
      </c>
      <c r="D329" s="1" t="str">
        <f>VLOOKUP(C329, Provinces!A:B, 2, FALSE)</f>
        <v>Chaiyaphum</v>
      </c>
      <c r="E329" s="1" t="str">
        <f>VLOOKUP(B329,'AmperTh-Code-AmperEn'!A:C, 1, FALSE)</f>
        <v>เมืองชัยภูมิ</v>
      </c>
      <c r="F329" s="1" t="str">
        <f>VLOOKUP(E329, 'AmperTh-Code-AmperEn'!A:C,2, FALSE)</f>
        <v>36010000</v>
      </c>
      <c r="G329" s="1" t="str">
        <f>VLOOKUP(E329, 'AmperTh-Code-AmperEn'!A:C, 3, FALSE)</f>
        <v>Mueang Chaiyaphum</v>
      </c>
      <c r="H329" s="1" t="str">
        <f t="shared" si="3"/>
        <v>ที่ว่าการอำเภอเมืองชัยภูมิ ชัยภูมิ</v>
      </c>
      <c r="I329" s="1" t="str">
        <f>VLOOKUP(H329, 'Office Location'!D:G, 3, FALSE)</f>
        <v>15.809781485736533</v>
      </c>
      <c r="J329" s="1" t="str">
        <f>VLOOKUP(H329, 'Office Location'!D:G, 4, FALSE)</f>
        <v>102.02033377050536</v>
      </c>
    </row>
    <row r="330" spans="1:10" ht="15.75" customHeight="1" x14ac:dyDescent="0.2">
      <c r="A330" s="1" t="s">
        <v>325</v>
      </c>
      <c r="B330" s="1" t="str">
        <f t="shared" si="4"/>
        <v>บ้านเขว้า</v>
      </c>
      <c r="C330" s="1" t="s">
        <v>22</v>
      </c>
      <c r="D330" s="1" t="str">
        <f>VLOOKUP(C330, Provinces!A:B, 2, FALSE)</f>
        <v>Chaiyaphum</v>
      </c>
      <c r="E330" s="1" t="str">
        <f>VLOOKUP(B330,'AmperTh-Code-AmperEn'!A:C, 1, FALSE)</f>
        <v>บ้านเขว้า</v>
      </c>
      <c r="F330" s="1" t="str">
        <f>VLOOKUP(E330, 'AmperTh-Code-AmperEn'!A:C,2, FALSE)</f>
        <v>36020000</v>
      </c>
      <c r="G330" s="1" t="str">
        <f>VLOOKUP(E330, 'AmperTh-Code-AmperEn'!A:C, 3, FALSE)</f>
        <v>Ban Khwao</v>
      </c>
      <c r="H330" s="1" t="str">
        <f t="shared" si="3"/>
        <v>ที่ว่าการอำเภอบ้านเขว้า ชัยภูมิ</v>
      </c>
      <c r="I330" s="1" t="str">
        <f>VLOOKUP(H330, 'Office Location'!D:G, 3, FALSE)</f>
        <v>15.778334283794903</v>
      </c>
      <c r="J330" s="1" t="str">
        <f>VLOOKUP(H330, 'Office Location'!D:G, 4, FALSE)</f>
        <v>101.90702222170779</v>
      </c>
    </row>
    <row r="331" spans="1:10" ht="15.75" customHeight="1" x14ac:dyDescent="0.2">
      <c r="A331" s="1" t="s">
        <v>326</v>
      </c>
      <c r="B331" s="1" t="str">
        <f t="shared" si="4"/>
        <v>คอนสวรรค์</v>
      </c>
      <c r="C331" s="1" t="s">
        <v>22</v>
      </c>
      <c r="D331" s="1" t="str">
        <f>VLOOKUP(C331, Provinces!A:B, 2, FALSE)</f>
        <v>Chaiyaphum</v>
      </c>
      <c r="E331" s="1" t="str">
        <f>VLOOKUP(B331,'AmperTh-Code-AmperEn'!A:C, 1, FALSE)</f>
        <v>คอนสวรรค์</v>
      </c>
      <c r="F331" s="1" t="str">
        <f>VLOOKUP(E331, 'AmperTh-Code-AmperEn'!A:C,2, FALSE)</f>
        <v>36030000</v>
      </c>
      <c r="G331" s="1" t="str">
        <f>VLOOKUP(E331, 'AmperTh-Code-AmperEn'!A:C, 3, FALSE)</f>
        <v>Khon Sawan</v>
      </c>
      <c r="H331" s="1" t="str">
        <f t="shared" si="3"/>
        <v>ที่ว่าการอำเภอคอนสวรรค์ ชัยภูมิ</v>
      </c>
      <c r="I331" s="1" t="str">
        <f>VLOOKUP(H331, 'Office Location'!D:G, 3, FALSE)</f>
        <v>15.931555834516104</v>
      </c>
      <c r="J331" s="1" t="str">
        <f>VLOOKUP(H331, 'Office Location'!D:G, 4, FALSE)</f>
        <v>102.28118371823965</v>
      </c>
    </row>
    <row r="332" spans="1:10" ht="15.75" customHeight="1" x14ac:dyDescent="0.2">
      <c r="A332" s="1" t="s">
        <v>327</v>
      </c>
      <c r="B332" s="1" t="str">
        <f t="shared" si="4"/>
        <v>เกษตรสมบูรณ์</v>
      </c>
      <c r="C332" s="1" t="s">
        <v>22</v>
      </c>
      <c r="D332" s="1" t="str">
        <f>VLOOKUP(C332, Provinces!A:B, 2, FALSE)</f>
        <v>Chaiyaphum</v>
      </c>
      <c r="E332" s="1" t="str">
        <f>VLOOKUP(B332,'AmperTh-Code-AmperEn'!A:C, 1, FALSE)</f>
        <v>เกษตรสมบูรณ์</v>
      </c>
      <c r="F332" s="1" t="str">
        <f>VLOOKUP(E332, 'AmperTh-Code-AmperEn'!A:C,2, FALSE)</f>
        <v>36040000</v>
      </c>
      <c r="G332" s="1" t="str">
        <f>VLOOKUP(E332, 'AmperTh-Code-AmperEn'!A:C, 3, FALSE)</f>
        <v>Kaset Sombun</v>
      </c>
      <c r="H332" s="1" t="str">
        <f t="shared" si="3"/>
        <v>ที่ว่าการอำเภอเกษตรสมบูรณ์ ชัยภูมิ</v>
      </c>
      <c r="I332" s="1" t="str">
        <f>VLOOKUP(H332, 'Office Location'!D:G, 3, FALSE)</f>
        <v>16.28032577618898</v>
      </c>
      <c r="J332" s="1" t="str">
        <f>VLOOKUP(H332, 'Office Location'!D:G, 4, FALSE)</f>
        <v>101.9539288749888</v>
      </c>
    </row>
    <row r="333" spans="1:10" ht="15.75" customHeight="1" x14ac:dyDescent="0.2">
      <c r="A333" s="1" t="s">
        <v>328</v>
      </c>
      <c r="B333" s="1" t="str">
        <f t="shared" si="4"/>
        <v>หนองบัวแดง</v>
      </c>
      <c r="C333" s="1" t="s">
        <v>22</v>
      </c>
      <c r="D333" s="1" t="str">
        <f>VLOOKUP(C333, Provinces!A:B, 2, FALSE)</f>
        <v>Chaiyaphum</v>
      </c>
      <c r="E333" s="1" t="str">
        <f>VLOOKUP(B333,'AmperTh-Code-AmperEn'!A:C, 1, FALSE)</f>
        <v>หนองบัวแดง</v>
      </c>
      <c r="F333" s="1" t="str">
        <f>VLOOKUP(E333, 'AmperTh-Code-AmperEn'!A:C,2, FALSE)</f>
        <v>36050000</v>
      </c>
      <c r="G333" s="1" t="str">
        <f>VLOOKUP(E333, 'AmperTh-Code-AmperEn'!A:C, 3, FALSE)</f>
        <v>Nong Bua Daeng</v>
      </c>
      <c r="H333" s="1" t="str">
        <f t="shared" si="3"/>
        <v>ที่ว่าการอำเภอหนองบัวแดง ชัยภูมิ</v>
      </c>
      <c r="I333" s="1" t="str">
        <f>VLOOKUP(H333, 'Office Location'!D:G, 3, FALSE)</f>
        <v>16.081613966033075</v>
      </c>
      <c r="J333" s="1" t="str">
        <f>VLOOKUP(H333, 'Office Location'!D:G, 4, FALSE)</f>
        <v>101.80247674534563</v>
      </c>
    </row>
    <row r="334" spans="1:10" ht="15.75" customHeight="1" x14ac:dyDescent="0.2">
      <c r="A334" s="1" t="s">
        <v>329</v>
      </c>
      <c r="B334" s="1" t="str">
        <f t="shared" si="4"/>
        <v>จัตุรัส</v>
      </c>
      <c r="C334" s="1" t="s">
        <v>22</v>
      </c>
      <c r="D334" s="1" t="str">
        <f>VLOOKUP(C334, Provinces!A:B, 2, FALSE)</f>
        <v>Chaiyaphum</v>
      </c>
      <c r="E334" s="1" t="str">
        <f>VLOOKUP(B334,'AmperTh-Code-AmperEn'!A:C, 1, FALSE)</f>
        <v>จัตุรัส</v>
      </c>
      <c r="F334" s="1" t="str">
        <f>VLOOKUP(E334, 'AmperTh-Code-AmperEn'!A:C,2, FALSE)</f>
        <v>36060000</v>
      </c>
      <c r="G334" s="1" t="str">
        <f>VLOOKUP(E334, 'AmperTh-Code-AmperEn'!A:C, 3, FALSE)</f>
        <v>Chatturat</v>
      </c>
      <c r="H334" s="1" t="str">
        <f t="shared" si="3"/>
        <v>ที่ว่าการอำเภอจัตุรัส ชัยภูมิ</v>
      </c>
      <c r="I334" s="1" t="str">
        <f>VLOOKUP(H334, 'Office Location'!D:G, 3, FALSE)</f>
        <v>15.565579475600195</v>
      </c>
      <c r="J334" s="1" t="str">
        <f>VLOOKUP(H334, 'Office Location'!D:G, 4, FALSE)</f>
        <v>101.84535767491671</v>
      </c>
    </row>
    <row r="335" spans="1:10" ht="15.75" customHeight="1" x14ac:dyDescent="0.2">
      <c r="A335" s="1" t="s">
        <v>330</v>
      </c>
      <c r="B335" s="1" t="str">
        <f t="shared" si="4"/>
        <v>บำเหน็จณรงค์</v>
      </c>
      <c r="C335" s="1" t="s">
        <v>22</v>
      </c>
      <c r="D335" s="1" t="str">
        <f>VLOOKUP(C335, Provinces!A:B, 2, FALSE)</f>
        <v>Chaiyaphum</v>
      </c>
      <c r="E335" s="1" t="str">
        <f>VLOOKUP(B335,'AmperTh-Code-AmperEn'!A:C, 1, FALSE)</f>
        <v>บำเหน็จณรงค์</v>
      </c>
      <c r="F335" s="1" t="str">
        <f>VLOOKUP(E335, 'AmperTh-Code-AmperEn'!A:C,2, FALSE)</f>
        <v>36070000</v>
      </c>
      <c r="G335" s="1" t="str">
        <f>VLOOKUP(E335, 'AmperTh-Code-AmperEn'!A:C, 3, FALSE)</f>
        <v>Bamnet Narong</v>
      </c>
      <c r="H335" s="1" t="str">
        <f t="shared" si="3"/>
        <v>ที่ว่าการอำเภอบำเหน็จณรงค์ ชัยภูมิ</v>
      </c>
      <c r="I335" s="1" t="str">
        <f>VLOOKUP(H335, 'Office Location'!D:G, 3, FALSE)</f>
        <v>15.500152458978487</v>
      </c>
      <c r="J335" s="1" t="str">
        <f>VLOOKUP(H335, 'Office Location'!D:G, 4, FALSE)</f>
        <v>101.68631497804733</v>
      </c>
    </row>
    <row r="336" spans="1:10" ht="15.75" customHeight="1" x14ac:dyDescent="0.2">
      <c r="A336" s="1" t="s">
        <v>331</v>
      </c>
      <c r="B336" s="1" t="str">
        <f t="shared" si="4"/>
        <v>หนองบัวระเหว</v>
      </c>
      <c r="C336" s="1" t="s">
        <v>22</v>
      </c>
      <c r="D336" s="1" t="str">
        <f>VLOOKUP(C336, Provinces!A:B, 2, FALSE)</f>
        <v>Chaiyaphum</v>
      </c>
      <c r="E336" s="1" t="str">
        <f>VLOOKUP(B336,'AmperTh-Code-AmperEn'!A:C, 1, FALSE)</f>
        <v>หนองบัวระเหว</v>
      </c>
      <c r="F336" s="1" t="str">
        <f>VLOOKUP(E336, 'AmperTh-Code-AmperEn'!A:C,2, FALSE)</f>
        <v>36080000</v>
      </c>
      <c r="G336" s="1" t="str">
        <f>VLOOKUP(E336, 'AmperTh-Code-AmperEn'!A:C, 3, FALSE)</f>
        <v>Nong Bua Rawe</v>
      </c>
      <c r="H336" s="1" t="str">
        <f t="shared" si="3"/>
        <v>ที่ว่าการอำเภอหนองบัวระเหว ชัยภูมิ</v>
      </c>
      <c r="I336" s="1" t="str">
        <f>VLOOKUP(H336, 'Office Location'!D:G, 3, FALSE)</f>
        <v>15.748656363036124</v>
      </c>
      <c r="J336" s="1" t="str">
        <f>VLOOKUP(H336, 'Office Location'!D:G, 4, FALSE)</f>
        <v>101.75927734904135</v>
      </c>
    </row>
    <row r="337" spans="1:10" ht="15.75" customHeight="1" x14ac:dyDescent="0.2">
      <c r="A337" s="1" t="s">
        <v>332</v>
      </c>
      <c r="B337" s="1" t="str">
        <f t="shared" si="4"/>
        <v>เทพสถิต</v>
      </c>
      <c r="C337" s="1" t="s">
        <v>22</v>
      </c>
      <c r="D337" s="1" t="str">
        <f>VLOOKUP(C337, Provinces!A:B, 2, FALSE)</f>
        <v>Chaiyaphum</v>
      </c>
      <c r="E337" s="1" t="str">
        <f>VLOOKUP(B337,'AmperTh-Code-AmperEn'!A:C, 1, FALSE)</f>
        <v>เทพสถิต</v>
      </c>
      <c r="F337" s="1" t="str">
        <f>VLOOKUP(E337, 'AmperTh-Code-AmperEn'!A:C,2, FALSE)</f>
        <v>36090000</v>
      </c>
      <c r="G337" s="1" t="str">
        <f>VLOOKUP(E337, 'AmperTh-Code-AmperEn'!A:C, 3, FALSE)</f>
        <v>Thep Sathit</v>
      </c>
      <c r="H337" s="1" t="str">
        <f t="shared" si="3"/>
        <v>ที่ว่าการอำเภอเทพสถิต ชัยภูมิ</v>
      </c>
      <c r="I337" s="1" t="str">
        <f>VLOOKUP(H337, 'Office Location'!D:G, 3, FALSE)</f>
        <v>15.392981627997282</v>
      </c>
      <c r="J337" s="1" t="str">
        <f>VLOOKUP(H337, 'Office Location'!D:G, 4, FALSE)</f>
        <v>101.45110670671998</v>
      </c>
    </row>
    <row r="338" spans="1:10" ht="15.75" customHeight="1" x14ac:dyDescent="0.2">
      <c r="A338" s="1" t="s">
        <v>333</v>
      </c>
      <c r="B338" s="1" t="str">
        <f t="shared" si="4"/>
        <v>ภูเขียว</v>
      </c>
      <c r="C338" s="1" t="s">
        <v>22</v>
      </c>
      <c r="D338" s="1" t="str">
        <f>VLOOKUP(C338, Provinces!A:B, 2, FALSE)</f>
        <v>Chaiyaphum</v>
      </c>
      <c r="E338" s="1" t="str">
        <f>VLOOKUP(B338,'AmperTh-Code-AmperEn'!A:C, 1, FALSE)</f>
        <v>ภูเขียว</v>
      </c>
      <c r="F338" s="1" t="str">
        <f>VLOOKUP(E338, 'AmperTh-Code-AmperEn'!A:C,2, FALSE)</f>
        <v>36100000</v>
      </c>
      <c r="G338" s="1" t="str">
        <f>VLOOKUP(E338, 'AmperTh-Code-AmperEn'!A:C, 3, FALSE)</f>
        <v>Phu Khiao</v>
      </c>
      <c r="H338" s="1" t="str">
        <f t="shared" si="3"/>
        <v>ที่ว่าการอำเภอภูเขียว ชัยภูมิ</v>
      </c>
      <c r="I338" s="1" t="str">
        <f>VLOOKUP(H338, 'Office Location'!D:G, 3, FALSE)</f>
        <v>16.377153931610064</v>
      </c>
      <c r="J338" s="1" t="str">
        <f>VLOOKUP(H338, 'Office Location'!D:G, 4, FALSE)</f>
        <v>102.12867721901824</v>
      </c>
    </row>
    <row r="339" spans="1:10" ht="15.75" customHeight="1" x14ac:dyDescent="0.2">
      <c r="A339" s="1" t="s">
        <v>334</v>
      </c>
      <c r="B339" s="1" t="str">
        <f t="shared" si="4"/>
        <v>บ้านแท่น</v>
      </c>
      <c r="C339" s="1" t="s">
        <v>22</v>
      </c>
      <c r="D339" s="1" t="str">
        <f>VLOOKUP(C339, Provinces!A:B, 2, FALSE)</f>
        <v>Chaiyaphum</v>
      </c>
      <c r="E339" s="1" t="str">
        <f>VLOOKUP(B339,'AmperTh-Code-AmperEn'!A:C, 1, FALSE)</f>
        <v>บ้านแท่น</v>
      </c>
      <c r="F339" s="1" t="str">
        <f>VLOOKUP(E339, 'AmperTh-Code-AmperEn'!A:C,2, FALSE)</f>
        <v>36110000</v>
      </c>
      <c r="G339" s="1" t="str">
        <f>VLOOKUP(E339, 'AmperTh-Code-AmperEn'!A:C, 3, FALSE)</f>
        <v>Ban Thaen</v>
      </c>
      <c r="H339" s="1" t="str">
        <f t="shared" si="3"/>
        <v>ที่ว่าการอำเภอบ้านแท่น ชัยภูมิ</v>
      </c>
      <c r="I339" s="1" t="str">
        <f>VLOOKUP(H339, 'Office Location'!D:G, 3, FALSE)</f>
        <v>16.405160589678573</v>
      </c>
      <c r="J339" s="1" t="str">
        <f>VLOOKUP(H339, 'Office Location'!D:G, 4, FALSE)</f>
        <v>102.34207585458132</v>
      </c>
    </row>
    <row r="340" spans="1:10" ht="15.75" customHeight="1" x14ac:dyDescent="0.2">
      <c r="A340" s="1" t="s">
        <v>336</v>
      </c>
      <c r="B340" s="1" t="str">
        <f t="shared" si="4"/>
        <v>แก้งคร้อ</v>
      </c>
      <c r="C340" s="1" t="s">
        <v>22</v>
      </c>
      <c r="D340" s="1" t="str">
        <f>VLOOKUP(C340, Provinces!A:B, 2, FALSE)</f>
        <v>Chaiyaphum</v>
      </c>
      <c r="E340" s="1" t="str">
        <f>VLOOKUP(B340,'AmperTh-Code-AmperEn'!A:C, 1, FALSE)</f>
        <v>แก้งคร้อ</v>
      </c>
      <c r="F340" s="1" t="str">
        <f>VLOOKUP(E340, 'AmperTh-Code-AmperEn'!A:C,2, FALSE)</f>
        <v>36120000</v>
      </c>
      <c r="G340" s="1" t="str">
        <f>VLOOKUP(E340, 'AmperTh-Code-AmperEn'!A:C, 3, FALSE)</f>
        <v>Kaeng Khro</v>
      </c>
      <c r="H340" s="1" t="str">
        <f t="shared" si="3"/>
        <v>ที่ว่าการอำเภอแก้งคร้อ ชัยภูมิ</v>
      </c>
      <c r="I340" s="1" t="str">
        <f>VLOOKUP(H340, 'Office Location'!D:G, 3, FALSE)</f>
        <v>16.108462946192542</v>
      </c>
      <c r="J340" s="1" t="str">
        <f>VLOOKUP(H340, 'Office Location'!D:G, 4, FALSE)</f>
        <v>102.25806906439708</v>
      </c>
    </row>
    <row r="341" spans="1:10" ht="15.75" customHeight="1" x14ac:dyDescent="0.2">
      <c r="A341" s="1" t="s">
        <v>337</v>
      </c>
      <c r="B341" s="1" t="str">
        <f t="shared" si="4"/>
        <v>คอนสาร</v>
      </c>
      <c r="C341" s="1" t="s">
        <v>22</v>
      </c>
      <c r="D341" s="1" t="str">
        <f>VLOOKUP(C341, Provinces!A:B, 2, FALSE)</f>
        <v>Chaiyaphum</v>
      </c>
      <c r="E341" s="1" t="str">
        <f>VLOOKUP(B341,'AmperTh-Code-AmperEn'!A:C, 1, FALSE)</f>
        <v>คอนสาร</v>
      </c>
      <c r="F341" s="1" t="str">
        <f>VLOOKUP(E341, 'AmperTh-Code-AmperEn'!A:C,2, FALSE)</f>
        <v>36130000</v>
      </c>
      <c r="G341" s="1" t="str">
        <f>VLOOKUP(E341, 'AmperTh-Code-AmperEn'!A:C, 3, FALSE)</f>
        <v>Khon San</v>
      </c>
      <c r="H341" s="1" t="str">
        <f t="shared" si="3"/>
        <v>ที่ว่าการอำเภอคอนสาร ชัยภูมิ</v>
      </c>
      <c r="I341" s="1" t="str">
        <f>VLOOKUP(H341, 'Office Location'!D:G, 3, FALSE)</f>
        <v>16.613829550390115</v>
      </c>
      <c r="J341" s="1" t="str">
        <f>VLOOKUP(H341, 'Office Location'!D:G, 4, FALSE)</f>
        <v>101.91972859577797</v>
      </c>
    </row>
    <row r="342" spans="1:10" ht="15.75" customHeight="1" x14ac:dyDescent="0.2">
      <c r="A342" s="1" t="s">
        <v>335</v>
      </c>
      <c r="B342" s="1" t="str">
        <f t="shared" si="4"/>
        <v>ภักดีชุมพล</v>
      </c>
      <c r="C342" s="1" t="s">
        <v>22</v>
      </c>
      <c r="D342" s="1" t="str">
        <f>VLOOKUP(C342, Provinces!A:B, 2, FALSE)</f>
        <v>Chaiyaphum</v>
      </c>
      <c r="E342" s="1" t="str">
        <f>VLOOKUP(B342,'AmperTh-Code-AmperEn'!A:C, 1, FALSE)</f>
        <v>ภักดีชุมพล</v>
      </c>
      <c r="F342" s="1" t="str">
        <f>VLOOKUP(E342, 'AmperTh-Code-AmperEn'!A:C,2, FALSE)</f>
        <v>36140000</v>
      </c>
      <c r="G342" s="1" t="str">
        <f>VLOOKUP(E342, 'AmperTh-Code-AmperEn'!A:C, 3, FALSE)</f>
        <v>Phakdi Chumphon</v>
      </c>
      <c r="H342" s="1" t="str">
        <f t="shared" si="3"/>
        <v>ที่ว่าการอำเภอภักดีชุมพล ชัยภูมิ</v>
      </c>
      <c r="I342" s="1" t="str">
        <f>VLOOKUP(H342, 'Office Location'!D:G, 3, FALSE)</f>
        <v>15.904564344320002</v>
      </c>
      <c r="J342" s="1" t="str">
        <f>VLOOKUP(H342, 'Office Location'!D:G, 4, FALSE)</f>
        <v>101.42148730056888</v>
      </c>
    </row>
    <row r="343" spans="1:10" ht="15.75" customHeight="1" x14ac:dyDescent="0.2">
      <c r="A343" s="1" t="s">
        <v>338</v>
      </c>
      <c r="B343" s="1" t="str">
        <f t="shared" si="4"/>
        <v>เนินสง่า</v>
      </c>
      <c r="C343" s="1" t="s">
        <v>22</v>
      </c>
      <c r="D343" s="1" t="str">
        <f>VLOOKUP(C343, Provinces!A:B, 2, FALSE)</f>
        <v>Chaiyaphum</v>
      </c>
      <c r="E343" s="1" t="str">
        <f>VLOOKUP(B343,'AmperTh-Code-AmperEn'!A:C, 1, FALSE)</f>
        <v>เนินสง่า</v>
      </c>
      <c r="F343" s="1" t="str">
        <f>VLOOKUP(E343, 'AmperTh-Code-AmperEn'!A:C,2, FALSE)</f>
        <v>36150000</v>
      </c>
      <c r="G343" s="1" t="str">
        <f>VLOOKUP(E343, 'AmperTh-Code-AmperEn'!A:C, 3, FALSE)</f>
        <v>Noen Sa-nga</v>
      </c>
      <c r="H343" s="1" t="str">
        <f t="shared" si="3"/>
        <v>ที่ว่าการอำเภอเนินสง่า ชัยภูมิ</v>
      </c>
      <c r="I343" s="1" t="str">
        <f>VLOOKUP(H343, 'Office Location'!D:G, 3, FALSE)</f>
        <v>15.564056941046013</v>
      </c>
      <c r="J343" s="1" t="str">
        <f>VLOOKUP(H343, 'Office Location'!D:G, 4, FALSE)</f>
        <v>102.00183410922186</v>
      </c>
    </row>
    <row r="344" spans="1:10" ht="15.75" customHeight="1" x14ac:dyDescent="0.2">
      <c r="A344" s="1" t="s">
        <v>339</v>
      </c>
      <c r="B344" s="1" t="str">
        <f t="shared" si="4"/>
        <v>ซับใหญ่</v>
      </c>
      <c r="C344" s="1" t="s">
        <v>22</v>
      </c>
      <c r="D344" s="1" t="str">
        <f>VLOOKUP(C344, Provinces!A:B, 2, FALSE)</f>
        <v>Chaiyaphum</v>
      </c>
      <c r="E344" s="1" t="str">
        <f>VLOOKUP(B344,'AmperTh-Code-AmperEn'!A:C, 1, FALSE)</f>
        <v>ซับใหญ่</v>
      </c>
      <c r="F344" s="1" t="str">
        <f>VLOOKUP(E344, 'AmperTh-Code-AmperEn'!A:C,2, FALSE)</f>
        <v>36160000</v>
      </c>
      <c r="G344" s="1" t="str">
        <f>VLOOKUP(E344, 'AmperTh-Code-AmperEn'!A:C, 3, FALSE)</f>
        <v>Sap Yai</v>
      </c>
      <c r="H344" s="1" t="str">
        <f t="shared" si="3"/>
        <v>ที่ว่าการอำเภอซับใหญ่ ชัยภูมิ</v>
      </c>
      <c r="I344" s="1" t="str">
        <f>VLOOKUP(H344, 'Office Location'!D:G, 3, FALSE)</f>
        <v>15.64192889723741</v>
      </c>
      <c r="J344" s="1" t="str">
        <f>VLOOKUP(H344, 'Office Location'!D:G, 4, FALSE)</f>
        <v>101.62955192880756</v>
      </c>
    </row>
    <row r="345" spans="1:10" ht="15.75" customHeight="1" x14ac:dyDescent="0.2">
      <c r="A345" s="1" t="s">
        <v>1010</v>
      </c>
      <c r="B345" s="1" t="str">
        <f t="shared" si="4"/>
        <v>เมืองอำนาจเจริญ</v>
      </c>
      <c r="C345" s="1" t="s">
        <v>146</v>
      </c>
      <c r="D345" s="1" t="str">
        <f>VLOOKUP(C345, Provinces!A:B, 2, FALSE)</f>
        <v>Amnat Charoen</v>
      </c>
      <c r="E345" s="1" t="str">
        <f>VLOOKUP(B345,'AmperTh-Code-AmperEn'!A:C, 1, FALSE)</f>
        <v>เมืองอำนาจเจริญ</v>
      </c>
      <c r="F345" s="1" t="str">
        <f>VLOOKUP(E345, 'AmperTh-Code-AmperEn'!A:C,2, FALSE)</f>
        <v>37010000</v>
      </c>
      <c r="G345" s="1" t="str">
        <f>VLOOKUP(E345, 'AmperTh-Code-AmperEn'!A:C, 3, FALSE)</f>
        <v>Mueang Amnat Charoen</v>
      </c>
      <c r="H345" s="1" t="str">
        <f t="shared" si="3"/>
        <v>ที่ว่าการอำเภอเมืองอำนาจเจริญ อำนาจเจริญ</v>
      </c>
      <c r="I345" s="1" t="str">
        <f>VLOOKUP(H345, 'Office Location'!D:G, 3, FALSE)</f>
        <v>15.858362365704673</v>
      </c>
      <c r="J345" s="1" t="str">
        <f>VLOOKUP(H345, 'Office Location'!D:G, 4, FALSE)</f>
        <v>104.6292934115028</v>
      </c>
    </row>
    <row r="346" spans="1:10" ht="15.75" customHeight="1" x14ac:dyDescent="0.2">
      <c r="A346" s="1" t="s">
        <v>1011</v>
      </c>
      <c r="B346" s="1" t="str">
        <f t="shared" si="4"/>
        <v>ชานุมาน</v>
      </c>
      <c r="C346" s="1" t="s">
        <v>146</v>
      </c>
      <c r="D346" s="1" t="str">
        <f>VLOOKUP(C346, Provinces!A:B, 2, FALSE)</f>
        <v>Amnat Charoen</v>
      </c>
      <c r="E346" s="1" t="str">
        <f>VLOOKUP(B346,'AmperTh-Code-AmperEn'!A:C, 1, FALSE)</f>
        <v>ชานุมาน</v>
      </c>
      <c r="F346" s="1" t="str">
        <f>VLOOKUP(E346, 'AmperTh-Code-AmperEn'!A:C,2, FALSE)</f>
        <v>37020000</v>
      </c>
      <c r="G346" s="1" t="str">
        <f>VLOOKUP(E346, 'AmperTh-Code-AmperEn'!A:C, 3, FALSE)</f>
        <v>Chanuman</v>
      </c>
      <c r="H346" s="1" t="str">
        <f t="shared" si="3"/>
        <v>ที่ว่าการอำเภอชานุมาน อำนาจเจริญ</v>
      </c>
      <c r="I346" s="1" t="str">
        <f>VLOOKUP(H346, 'Office Location'!D:G, 3, FALSE)</f>
        <v>16.233505391409377</v>
      </c>
      <c r="J346" s="1" t="str">
        <f>VLOOKUP(H346, 'Office Location'!D:G, 4, FALSE)</f>
        <v>105.00061290970748</v>
      </c>
    </row>
    <row r="347" spans="1:10" ht="15.75" customHeight="1" x14ac:dyDescent="0.2">
      <c r="A347" s="1" t="s">
        <v>1012</v>
      </c>
      <c r="B347" s="1" t="str">
        <f t="shared" si="4"/>
        <v>ปทุมราชวงศา</v>
      </c>
      <c r="C347" s="1" t="s">
        <v>146</v>
      </c>
      <c r="D347" s="1" t="str">
        <f>VLOOKUP(C347, Provinces!A:B, 2, FALSE)</f>
        <v>Amnat Charoen</v>
      </c>
      <c r="E347" s="1" t="str">
        <f>VLOOKUP(B347,'AmperTh-Code-AmperEn'!A:C, 1, FALSE)</f>
        <v>ปทุมราชวงศา</v>
      </c>
      <c r="F347" s="1" t="str">
        <f>VLOOKUP(E347, 'AmperTh-Code-AmperEn'!A:C,2, FALSE)</f>
        <v>37030000</v>
      </c>
      <c r="G347" s="1" t="str">
        <f>VLOOKUP(E347, 'AmperTh-Code-AmperEn'!A:C, 3, FALSE)</f>
        <v>Pathum Ratchawongsa</v>
      </c>
      <c r="H347" s="1" t="str">
        <f t="shared" si="3"/>
        <v>ที่ว่าการอำเภอปทุมราชวงศา อำนาจเจริญ</v>
      </c>
      <c r="I347" s="1" t="str">
        <f>VLOOKUP(H347, 'Office Location'!D:G, 3, FALSE)</f>
        <v>15.892361450362804</v>
      </c>
      <c r="J347" s="1" t="str">
        <f>VLOOKUP(H347, 'Office Location'!D:G, 4, FALSE)</f>
        <v>104.90570859803665</v>
      </c>
    </row>
    <row r="348" spans="1:10" ht="15.75" customHeight="1" x14ac:dyDescent="0.2">
      <c r="A348" s="1" t="s">
        <v>1013</v>
      </c>
      <c r="B348" s="1" t="str">
        <f t="shared" si="4"/>
        <v>พนา</v>
      </c>
      <c r="C348" s="1" t="s">
        <v>146</v>
      </c>
      <c r="D348" s="1" t="str">
        <f>VLOOKUP(C348, Provinces!A:B, 2, FALSE)</f>
        <v>Amnat Charoen</v>
      </c>
      <c r="E348" s="1" t="str">
        <f>VLOOKUP(B348,'AmperTh-Code-AmperEn'!A:C, 1, FALSE)</f>
        <v>พนา</v>
      </c>
      <c r="F348" s="1" t="str">
        <f>VLOOKUP(E348, 'AmperTh-Code-AmperEn'!A:C,2, FALSE)</f>
        <v>37040000</v>
      </c>
      <c r="G348" s="1" t="str">
        <f>VLOOKUP(E348, 'AmperTh-Code-AmperEn'!A:C, 3, FALSE)</f>
        <v>Phana</v>
      </c>
      <c r="H348" s="1" t="str">
        <f t="shared" si="3"/>
        <v>ที่ว่าการอำเภอพนา อำนาจเจริญ</v>
      </c>
      <c r="I348" s="1" t="str">
        <f>VLOOKUP(H348, 'Office Location'!D:G, 3, FALSE)</f>
        <v>15.682104435243657</v>
      </c>
      <c r="J348" s="1" t="str">
        <f>VLOOKUP(H348, 'Office Location'!D:G, 4, FALSE)</f>
        <v>104.84635306708333</v>
      </c>
    </row>
    <row r="349" spans="1:10" ht="15.75" customHeight="1" x14ac:dyDescent="0.2">
      <c r="A349" s="1" t="s">
        <v>1014</v>
      </c>
      <c r="B349" s="1" t="str">
        <f t="shared" si="4"/>
        <v>เสนางคนิคม</v>
      </c>
      <c r="C349" s="1" t="s">
        <v>146</v>
      </c>
      <c r="D349" s="1" t="str">
        <f>VLOOKUP(C349, Provinces!A:B, 2, FALSE)</f>
        <v>Amnat Charoen</v>
      </c>
      <c r="E349" s="1" t="str">
        <f>VLOOKUP(B349,'AmperTh-Code-AmperEn'!A:C, 1, FALSE)</f>
        <v>เสนางคนิคม</v>
      </c>
      <c r="F349" s="1" t="str">
        <f>VLOOKUP(E349, 'AmperTh-Code-AmperEn'!A:C,2, FALSE)</f>
        <v>37050000</v>
      </c>
      <c r="G349" s="1" t="str">
        <f>VLOOKUP(E349, 'AmperTh-Code-AmperEn'!A:C, 3, FALSE)</f>
        <v>Senangkhanikhom</v>
      </c>
      <c r="H349" s="1" t="str">
        <f t="shared" si="3"/>
        <v>ที่ว่าการอำเภอเสนางคนิคม อำนาจเจริญ</v>
      </c>
      <c r="I349" s="1" t="str">
        <f>VLOOKUP(H349, 'Office Location'!D:G, 3, FALSE)</f>
        <v>16.039679977374963</v>
      </c>
      <c r="J349" s="1" t="str">
        <f>VLOOKUP(H349, 'Office Location'!D:G, 4, FALSE)</f>
        <v>104.66934188624576</v>
      </c>
    </row>
    <row r="350" spans="1:10" ht="15.75" customHeight="1" x14ac:dyDescent="0.2">
      <c r="A350" s="1" t="s">
        <v>1015</v>
      </c>
      <c r="B350" s="1" t="str">
        <f t="shared" si="4"/>
        <v>หัวตะพาน</v>
      </c>
      <c r="C350" s="1" t="s">
        <v>146</v>
      </c>
      <c r="D350" s="1" t="str">
        <f>VLOOKUP(C350, Provinces!A:B, 2, FALSE)</f>
        <v>Amnat Charoen</v>
      </c>
      <c r="E350" s="1" t="str">
        <f>VLOOKUP(B350,'AmperTh-Code-AmperEn'!A:C, 1, FALSE)</f>
        <v>หัวตะพาน</v>
      </c>
      <c r="F350" s="1" t="str">
        <f>VLOOKUP(E350, 'AmperTh-Code-AmperEn'!A:C,2, FALSE)</f>
        <v>37060000</v>
      </c>
      <c r="G350" s="1" t="str">
        <f>VLOOKUP(E350, 'AmperTh-Code-AmperEn'!A:C, 3, FALSE)</f>
        <v>Hua Taphan</v>
      </c>
      <c r="H350" s="1" t="str">
        <f t="shared" si="3"/>
        <v>ที่ว่าการอำเภอหัวตะพาน อำนาจเจริญ</v>
      </c>
      <c r="I350" s="1" t="str">
        <f>VLOOKUP(H350, 'Office Location'!D:G, 3, FALSE)</f>
        <v>15.697011126657326</v>
      </c>
      <c r="J350" s="1" t="str">
        <f>VLOOKUP(H350, 'Office Location'!D:G, 4, FALSE)</f>
        <v>104.49160354154283</v>
      </c>
    </row>
    <row r="351" spans="1:10" ht="15.75" customHeight="1" x14ac:dyDescent="0.2">
      <c r="A351" s="1" t="s">
        <v>1016</v>
      </c>
      <c r="B351" s="1" t="str">
        <f t="shared" si="4"/>
        <v>ลืออำนาจ</v>
      </c>
      <c r="C351" s="1" t="s">
        <v>146</v>
      </c>
      <c r="D351" s="1" t="str">
        <f>VLOOKUP(C351, Provinces!A:B, 2, FALSE)</f>
        <v>Amnat Charoen</v>
      </c>
      <c r="E351" s="1" t="str">
        <f>VLOOKUP(B351,'AmperTh-Code-AmperEn'!A:C, 1, FALSE)</f>
        <v>ลืออำนาจ</v>
      </c>
      <c r="F351" s="1" t="str">
        <f>VLOOKUP(E351, 'AmperTh-Code-AmperEn'!A:C,2, FALSE)</f>
        <v>37070000</v>
      </c>
      <c r="G351" s="1" t="str">
        <f>VLOOKUP(E351, 'AmperTh-Code-AmperEn'!A:C, 3, FALSE)</f>
        <v>Lue Amnat</v>
      </c>
      <c r="H351" s="1" t="str">
        <f t="shared" si="3"/>
        <v>ที่ว่าการอำเภอลืออำนาจ อำนาจเจริญ</v>
      </c>
      <c r="I351" s="1" t="str">
        <f>VLOOKUP(H351, 'Office Location'!D:G, 3, FALSE)</f>
        <v>15.701608616520451</v>
      </c>
      <c r="J351" s="1" t="str">
        <f>VLOOKUP(H351, 'Office Location'!D:G, 4, FALSE)</f>
        <v>104.6447156969919</v>
      </c>
    </row>
    <row r="352" spans="1:10" ht="15.75" customHeight="1" x14ac:dyDescent="0.2">
      <c r="A352" s="1" t="s">
        <v>54</v>
      </c>
      <c r="B352" s="1" t="s">
        <v>2354</v>
      </c>
      <c r="C352" s="1" t="s">
        <v>54</v>
      </c>
      <c r="D352" s="1" t="str">
        <f>VLOOKUP(C352, Provinces!A:B, 2, FALSE)</f>
        <v>Bueng Kan</v>
      </c>
      <c r="E352" s="1" t="str">
        <f>VLOOKUP(B352,'AmperTh-Code-AmperEn'!A:C, 1, FALSE)</f>
        <v>เมืองบึงกาฬ</v>
      </c>
      <c r="F352" s="1" t="str">
        <f>VLOOKUP(E352, 'AmperTh-Code-AmperEn'!A:C,2, FALSE)</f>
        <v>38010000</v>
      </c>
      <c r="G352" s="1" t="str">
        <f>VLOOKUP(E352, 'AmperTh-Code-AmperEn'!A:C, 3, FALSE)</f>
        <v>Bueng Kan</v>
      </c>
      <c r="H352" s="1" t="str">
        <f t="shared" si="3"/>
        <v>ที่ว่าการอำเภอบึงกาฬ บึงกาฬ</v>
      </c>
      <c r="I352" s="1" t="str">
        <f>VLOOKUP(H352, 'Office Location'!D:G, 3, FALSE)</f>
        <v>18.358165680264044</v>
      </c>
      <c r="J352" s="1" t="str">
        <f>VLOOKUP(H352, 'Office Location'!D:G, 4, FALSE)</f>
        <v>103.65291523513594</v>
      </c>
    </row>
    <row r="353" spans="1:10" ht="15.75" customHeight="1" x14ac:dyDescent="0.2">
      <c r="A353" s="1" t="s">
        <v>541</v>
      </c>
      <c r="B353" s="1" t="str">
        <f t="shared" ref="B353:B520" si="5">A353</f>
        <v>พรเจริญ</v>
      </c>
      <c r="C353" s="1" t="s">
        <v>54</v>
      </c>
      <c r="D353" s="1" t="str">
        <f>VLOOKUP(C353, Provinces!A:B, 2, FALSE)</f>
        <v>Bueng Kan</v>
      </c>
      <c r="E353" s="1" t="str">
        <f>VLOOKUP(B353,'AmperTh-Code-AmperEn'!A:C, 1, FALSE)</f>
        <v>พรเจริญ</v>
      </c>
      <c r="F353" s="1" t="str">
        <f>VLOOKUP(E353, 'AmperTh-Code-AmperEn'!A:C,2, FALSE)</f>
        <v>38020000</v>
      </c>
      <c r="G353" s="1" t="str">
        <f>VLOOKUP(E353, 'AmperTh-Code-AmperEn'!A:C, 3, FALSE)</f>
        <v>Phon Charoen</v>
      </c>
      <c r="H353" s="1" t="str">
        <f t="shared" si="3"/>
        <v>ที่ว่าการอำเภอพรเจริญ บึงกาฬ</v>
      </c>
      <c r="I353" s="1" t="str">
        <f>VLOOKUP(H353, 'Office Location'!D:G, 3, FALSE)</f>
        <v>18.031371200939898</v>
      </c>
      <c r="J353" s="1" t="str">
        <f>VLOOKUP(H353, 'Office Location'!D:G, 4, FALSE)</f>
        <v>103.70894657106756</v>
      </c>
    </row>
    <row r="354" spans="1:10" ht="15.75" customHeight="1" x14ac:dyDescent="0.2">
      <c r="A354" s="1" t="s">
        <v>542</v>
      </c>
      <c r="B354" s="1" t="str">
        <f t="shared" si="5"/>
        <v>โซ่พิสัย</v>
      </c>
      <c r="C354" s="1" t="s">
        <v>54</v>
      </c>
      <c r="D354" s="1" t="str">
        <f>VLOOKUP(C354, Provinces!A:B, 2, FALSE)</f>
        <v>Bueng Kan</v>
      </c>
      <c r="E354" s="1" t="str">
        <f>VLOOKUP(B354,'AmperTh-Code-AmperEn'!A:C, 1, FALSE)</f>
        <v>โซ่พิสัย</v>
      </c>
      <c r="F354" s="1" t="str">
        <f>VLOOKUP(E354, 'AmperTh-Code-AmperEn'!A:C,2, FALSE)</f>
        <v>38030000</v>
      </c>
      <c r="G354" s="1" t="str">
        <f>VLOOKUP(E354, 'AmperTh-Code-AmperEn'!A:C, 3, FALSE)</f>
        <v>So Phisai</v>
      </c>
      <c r="H354" s="1" t="str">
        <f t="shared" si="3"/>
        <v>ที่ว่าการอำเภอโซ่พิสัย บึงกาฬ</v>
      </c>
      <c r="I354" s="1" t="str">
        <f>VLOOKUP(H354, 'Office Location'!D:G, 3, FALSE)</f>
        <v>18.07762360003581</v>
      </c>
      <c r="J354" s="1" t="str">
        <f>VLOOKUP(H354, 'Office Location'!D:G, 4, FALSE)</f>
        <v>103.44301306171063</v>
      </c>
    </row>
    <row r="355" spans="1:10" ht="15.75" customHeight="1" x14ac:dyDescent="0.2">
      <c r="A355" s="1" t="s">
        <v>543</v>
      </c>
      <c r="B355" s="1" t="str">
        <f t="shared" si="5"/>
        <v>เซกา</v>
      </c>
      <c r="C355" s="1" t="s">
        <v>54</v>
      </c>
      <c r="D355" s="1" t="str">
        <f>VLOOKUP(C355, Provinces!A:B, 2, FALSE)</f>
        <v>Bueng Kan</v>
      </c>
      <c r="E355" s="1" t="str">
        <f>VLOOKUP(B355,'AmperTh-Code-AmperEn'!A:C, 1, FALSE)</f>
        <v>เซกา</v>
      </c>
      <c r="F355" s="1" t="str">
        <f>VLOOKUP(E355, 'AmperTh-Code-AmperEn'!A:C,2, FALSE)</f>
        <v>38040000</v>
      </c>
      <c r="G355" s="1" t="str">
        <f>VLOOKUP(E355, 'AmperTh-Code-AmperEn'!A:C, 3, FALSE)</f>
        <v>Seka</v>
      </c>
      <c r="H355" s="1" t="str">
        <f t="shared" si="3"/>
        <v>ที่ว่าการอำเภอเซกา บึงกาฬ</v>
      </c>
      <c r="I355" s="1" t="str">
        <f>VLOOKUP(H355, 'Office Location'!D:G, 3, FALSE)</f>
        <v>17.928323185596295</v>
      </c>
      <c r="J355" s="1" t="str">
        <f>VLOOKUP(H355, 'Office Location'!D:G, 4, FALSE)</f>
        <v>103.95329379751395</v>
      </c>
    </row>
    <row r="356" spans="1:10" ht="15.75" customHeight="1" x14ac:dyDescent="0.2">
      <c r="A356" s="1" t="s">
        <v>544</v>
      </c>
      <c r="B356" s="1" t="str">
        <f t="shared" si="5"/>
        <v>ปากคาด</v>
      </c>
      <c r="C356" s="1" t="s">
        <v>54</v>
      </c>
      <c r="D356" s="1" t="str">
        <f>VLOOKUP(C356, Provinces!A:B, 2, FALSE)</f>
        <v>Bueng Kan</v>
      </c>
      <c r="E356" s="1" t="str">
        <f>VLOOKUP(B356,'AmperTh-Code-AmperEn'!A:C, 1, FALSE)</f>
        <v>ปากคาด</v>
      </c>
      <c r="F356" s="1" t="str">
        <f>VLOOKUP(E356, 'AmperTh-Code-AmperEn'!A:C,2, FALSE)</f>
        <v>38050000</v>
      </c>
      <c r="G356" s="1" t="str">
        <f>VLOOKUP(E356, 'AmperTh-Code-AmperEn'!A:C, 3, FALSE)</f>
        <v>Pak Khat</v>
      </c>
      <c r="H356" s="1" t="str">
        <f t="shared" si="3"/>
        <v>ที่ว่าการอำเภอปากคาด บึงกาฬ</v>
      </c>
      <c r="I356" s="1" t="str">
        <f>VLOOKUP(H356, 'Office Location'!D:G, 3, FALSE)</f>
        <v>18.298091920478623</v>
      </c>
      <c r="J356" s="1" t="str">
        <f>VLOOKUP(H356, 'Office Location'!D:G, 4, FALSE)</f>
        <v>103.30538042685967</v>
      </c>
    </row>
    <row r="357" spans="1:10" ht="15.75" customHeight="1" x14ac:dyDescent="0.2">
      <c r="A357" s="1" t="s">
        <v>545</v>
      </c>
      <c r="B357" s="1" t="str">
        <f t="shared" si="5"/>
        <v>บึงโขงหลง</v>
      </c>
      <c r="C357" s="1" t="s">
        <v>54</v>
      </c>
      <c r="D357" s="1" t="str">
        <f>VLOOKUP(C357, Provinces!A:B, 2, FALSE)</f>
        <v>Bueng Kan</v>
      </c>
      <c r="E357" s="1" t="str">
        <f>VLOOKUP(B357,'AmperTh-Code-AmperEn'!A:C, 1, FALSE)</f>
        <v>บึงโขงหลง</v>
      </c>
      <c r="F357" s="1" t="str">
        <f>VLOOKUP(E357, 'AmperTh-Code-AmperEn'!A:C,2, FALSE)</f>
        <v>38060000</v>
      </c>
      <c r="G357" s="1" t="str">
        <f>VLOOKUP(E357, 'AmperTh-Code-AmperEn'!A:C, 3, FALSE)</f>
        <v>Bueng Khong Long</v>
      </c>
      <c r="H357" s="1" t="str">
        <f t="shared" si="3"/>
        <v>ที่ว่าการอำเภอบึงโขงหลง บึงกาฬ</v>
      </c>
      <c r="I357" s="1" t="str">
        <f>VLOOKUP(H357, 'Office Location'!D:G, 3, FALSE)</f>
        <v>17.967108099281273</v>
      </c>
      <c r="J357" s="1" t="str">
        <f>VLOOKUP(H357, 'Office Location'!D:G, 4, FALSE)</f>
        <v>104.04440461617925</v>
      </c>
    </row>
    <row r="358" spans="1:10" ht="15.75" customHeight="1" x14ac:dyDescent="0.2">
      <c r="A358" s="1" t="s">
        <v>546</v>
      </c>
      <c r="B358" s="1" t="str">
        <f t="shared" si="5"/>
        <v>ศรีวิไล</v>
      </c>
      <c r="C358" s="1" t="s">
        <v>54</v>
      </c>
      <c r="D358" s="1" t="str">
        <f>VLOOKUP(C358, Provinces!A:B, 2, FALSE)</f>
        <v>Bueng Kan</v>
      </c>
      <c r="E358" s="1" t="str">
        <f>VLOOKUP(B358,'AmperTh-Code-AmperEn'!A:C, 1, FALSE)</f>
        <v>ศรีวิไล</v>
      </c>
      <c r="F358" s="1" t="str">
        <f>VLOOKUP(E358, 'AmperTh-Code-AmperEn'!A:C,2, FALSE)</f>
        <v>38070000</v>
      </c>
      <c r="G358" s="1" t="str">
        <f>VLOOKUP(E358, 'AmperTh-Code-AmperEn'!A:C, 3, FALSE)</f>
        <v>Si Wilai</v>
      </c>
      <c r="H358" s="1" t="str">
        <f t="shared" si="3"/>
        <v>ที่ว่าการอำเภอศรีวิไล บึงกาฬ</v>
      </c>
      <c r="I358" s="1" t="str">
        <f>VLOOKUP(H358, 'Office Location'!D:G, 3, FALSE)</f>
        <v>18.17731966870667</v>
      </c>
      <c r="J358" s="1" t="str">
        <f>VLOOKUP(H358, 'Office Location'!D:G, 4, FALSE)</f>
        <v>103.75009884544414</v>
      </c>
    </row>
    <row r="359" spans="1:10" ht="15.75" customHeight="1" x14ac:dyDescent="0.2">
      <c r="A359" s="1" t="s">
        <v>547</v>
      </c>
      <c r="B359" s="1" t="str">
        <f t="shared" si="5"/>
        <v>บุ่งคล้า</v>
      </c>
      <c r="C359" s="1" t="s">
        <v>54</v>
      </c>
      <c r="D359" s="1" t="str">
        <f>VLOOKUP(C359, Provinces!A:B, 2, FALSE)</f>
        <v>Bueng Kan</v>
      </c>
      <c r="E359" s="1" t="str">
        <f>VLOOKUP(B359,'AmperTh-Code-AmperEn'!A:C, 1, FALSE)</f>
        <v>บุ่งคล้า</v>
      </c>
      <c r="F359" s="1" t="str">
        <f>VLOOKUP(E359, 'AmperTh-Code-AmperEn'!A:C,2, FALSE)</f>
        <v>38080000</v>
      </c>
      <c r="G359" s="1" t="str">
        <f>VLOOKUP(E359, 'AmperTh-Code-AmperEn'!A:C, 3, FALSE)</f>
        <v>Bung Khla</v>
      </c>
      <c r="H359" s="1" t="str">
        <f t="shared" si="3"/>
        <v>ที่ว่าการอำเภอบุ่งคล้า บึงกาฬ</v>
      </c>
      <c r="I359" s="1" t="str">
        <f>VLOOKUP(H359, 'Office Location'!D:G, 3, FALSE)</f>
        <v>18.302004631881324</v>
      </c>
      <c r="J359" s="1" t="str">
        <f>VLOOKUP(H359, 'Office Location'!D:G, 4, FALSE)</f>
        <v>103.97406841246712</v>
      </c>
    </row>
    <row r="360" spans="1:10" ht="15.75" customHeight="1" x14ac:dyDescent="0.2">
      <c r="A360" s="1" t="s">
        <v>997</v>
      </c>
      <c r="B360" s="1" t="str">
        <f t="shared" si="5"/>
        <v>เมืองหนองบัวลำภู</v>
      </c>
      <c r="C360" s="1" t="s">
        <v>142</v>
      </c>
      <c r="D360" s="1" t="str">
        <f>VLOOKUP(C360, Provinces!A:B, 2, FALSE)</f>
        <v>Nong Bua Lamphu</v>
      </c>
      <c r="E360" s="1" t="str">
        <f>VLOOKUP(B360,'AmperTh-Code-AmperEn'!A:C, 1, FALSE)</f>
        <v>เมืองหนองบัวลำภู</v>
      </c>
      <c r="F360" s="1" t="str">
        <f>VLOOKUP(E360, 'AmperTh-Code-AmperEn'!A:C,2, FALSE)</f>
        <v>39010000</v>
      </c>
      <c r="G360" s="1" t="str">
        <f>VLOOKUP(E360, 'AmperTh-Code-AmperEn'!A:C, 3, FALSE)</f>
        <v>Mueang Nong Bua Lam Phu</v>
      </c>
      <c r="H360" s="1" t="str">
        <f t="shared" si="3"/>
        <v>ที่ว่าการอำเภอเมืองหนองบัวลำภู หนองบัวลำภู</v>
      </c>
      <c r="I360" s="1" t="str">
        <f>VLOOKUP(H360, 'Office Location'!D:G, 3, FALSE)</f>
        <v>17.204074692347852</v>
      </c>
      <c r="J360" s="1" t="str">
        <f>VLOOKUP(H360, 'Office Location'!D:G, 4, FALSE)</f>
        <v>102.44448307636242</v>
      </c>
    </row>
    <row r="361" spans="1:10" ht="15.75" customHeight="1" x14ac:dyDescent="0.2">
      <c r="A361" s="1" t="s">
        <v>998</v>
      </c>
      <c r="B361" s="1" t="str">
        <f t="shared" si="5"/>
        <v>นากลาง</v>
      </c>
      <c r="C361" s="1" t="s">
        <v>142</v>
      </c>
      <c r="D361" s="1" t="str">
        <f>VLOOKUP(C361, Provinces!A:B, 2, FALSE)</f>
        <v>Nong Bua Lamphu</v>
      </c>
      <c r="E361" s="1" t="str">
        <f>VLOOKUP(B361,'AmperTh-Code-AmperEn'!A:C, 1, FALSE)</f>
        <v>นากลาง</v>
      </c>
      <c r="F361" s="1" t="str">
        <f>VLOOKUP(E361, 'AmperTh-Code-AmperEn'!A:C,2, FALSE)</f>
        <v>39020000</v>
      </c>
      <c r="G361" s="1" t="str">
        <f>VLOOKUP(E361, 'AmperTh-Code-AmperEn'!A:C, 3, FALSE)</f>
        <v>Na Klang</v>
      </c>
      <c r="H361" s="1" t="str">
        <f t="shared" si="3"/>
        <v>ที่ว่าการอำเภอนากลาง หนองบัวลำภู</v>
      </c>
      <c r="I361" s="1" t="str">
        <f>VLOOKUP(H361, 'Office Location'!D:G, 3, FALSE)</f>
        <v>17.307222312325763</v>
      </c>
      <c r="J361" s="1" t="str">
        <f>VLOOKUP(H361, 'Office Location'!D:G, 4, FALSE)</f>
        <v>102.18875179210553</v>
      </c>
    </row>
    <row r="362" spans="1:10" ht="15.75" customHeight="1" x14ac:dyDescent="0.2">
      <c r="A362" s="1" t="s">
        <v>999</v>
      </c>
      <c r="B362" s="1" t="str">
        <f t="shared" si="5"/>
        <v>โนนสัง</v>
      </c>
      <c r="C362" s="1" t="s">
        <v>142</v>
      </c>
      <c r="D362" s="1" t="str">
        <f>VLOOKUP(C362, Provinces!A:B, 2, FALSE)</f>
        <v>Nong Bua Lamphu</v>
      </c>
      <c r="E362" s="1" t="str">
        <f>VLOOKUP(B362,'AmperTh-Code-AmperEn'!A:C, 1, FALSE)</f>
        <v>โนนสัง</v>
      </c>
      <c r="F362" s="1" t="str">
        <f>VLOOKUP(E362, 'AmperTh-Code-AmperEn'!A:C,2, FALSE)</f>
        <v>39030000</v>
      </c>
      <c r="G362" s="1" t="str">
        <f>VLOOKUP(E362, 'AmperTh-Code-AmperEn'!A:C, 3, FALSE)</f>
        <v>Non Sang</v>
      </c>
      <c r="H362" s="1" t="str">
        <f t="shared" si="3"/>
        <v>ที่ว่าการอำเภอโนนสัง หนองบัวลำภู</v>
      </c>
      <c r="I362" s="1" t="str">
        <f>VLOOKUP(H362, 'Office Location'!D:G, 3, FALSE)</f>
        <v>16.866096490025033</v>
      </c>
      <c r="J362" s="1" t="str">
        <f>VLOOKUP(H362, 'Office Location'!D:G, 4, FALSE)</f>
        <v>102.57204662611524</v>
      </c>
    </row>
    <row r="363" spans="1:10" ht="15.75" customHeight="1" x14ac:dyDescent="0.2">
      <c r="A363" s="1" t="s">
        <v>1000</v>
      </c>
      <c r="B363" s="1" t="str">
        <f t="shared" si="5"/>
        <v>ศรีบุญเรือง</v>
      </c>
      <c r="C363" s="1" t="s">
        <v>142</v>
      </c>
      <c r="D363" s="1" t="str">
        <f>VLOOKUP(C363, Provinces!A:B, 2, FALSE)</f>
        <v>Nong Bua Lamphu</v>
      </c>
      <c r="E363" s="1" t="str">
        <f>VLOOKUP(B363,'AmperTh-Code-AmperEn'!A:C, 1, FALSE)</f>
        <v>ศรีบุญเรือง</v>
      </c>
      <c r="F363" s="1" t="str">
        <f>VLOOKUP(E363, 'AmperTh-Code-AmperEn'!A:C,2, FALSE)</f>
        <v>39040000</v>
      </c>
      <c r="G363" s="1" t="str">
        <f>VLOOKUP(E363, 'AmperTh-Code-AmperEn'!A:C, 3, FALSE)</f>
        <v>Si Bun Rueang</v>
      </c>
      <c r="H363" s="1" t="str">
        <f t="shared" si="3"/>
        <v>ที่ว่าการอำเภอศรีบุญเรือง หนองบัวลำภู</v>
      </c>
      <c r="I363" s="1" t="str">
        <f>VLOOKUP(H363, 'Office Location'!D:G, 3, FALSE)</f>
        <v>16.965892262633822</v>
      </c>
      <c r="J363" s="1" t="str">
        <f>VLOOKUP(H363, 'Office Location'!D:G, 4, FALSE)</f>
        <v>102.27948295248223</v>
      </c>
    </row>
    <row r="364" spans="1:10" ht="15.75" customHeight="1" x14ac:dyDescent="0.2">
      <c r="A364" s="1" t="s">
        <v>1001</v>
      </c>
      <c r="B364" s="1" t="str">
        <f t="shared" si="5"/>
        <v>สุวรรณคูหา</v>
      </c>
      <c r="C364" s="1" t="s">
        <v>142</v>
      </c>
      <c r="D364" s="1" t="str">
        <f>VLOOKUP(C364, Provinces!A:B, 2, FALSE)</f>
        <v>Nong Bua Lamphu</v>
      </c>
      <c r="E364" s="1" t="str">
        <f>VLOOKUP(B364,'AmperTh-Code-AmperEn'!A:C, 1, FALSE)</f>
        <v>สุวรรณคูหา</v>
      </c>
      <c r="F364" s="1" t="str">
        <f>VLOOKUP(E364, 'AmperTh-Code-AmperEn'!A:C,2, FALSE)</f>
        <v>39050000</v>
      </c>
      <c r="G364" s="1" t="str">
        <f>VLOOKUP(E364, 'AmperTh-Code-AmperEn'!A:C, 3, FALSE)</f>
        <v>Suwannakhuha</v>
      </c>
      <c r="H364" s="1" t="str">
        <f t="shared" si="3"/>
        <v>ที่ว่าการอำเภอสุวรรณคูหา หนองบัวลำภู</v>
      </c>
      <c r="I364" s="1" t="str">
        <f>VLOOKUP(H364, 'Office Location'!D:G, 3, FALSE)</f>
        <v>17.562976308799062</v>
      </c>
      <c r="J364" s="1" t="str">
        <f>VLOOKUP(H364, 'Office Location'!D:G, 4, FALSE)</f>
        <v>102.27993935504135</v>
      </c>
    </row>
    <row r="365" spans="1:10" ht="15.75" customHeight="1" x14ac:dyDescent="0.2">
      <c r="A365" s="1" t="s">
        <v>1002</v>
      </c>
      <c r="B365" s="1" t="str">
        <f t="shared" si="5"/>
        <v>นาวัง</v>
      </c>
      <c r="C365" s="1" t="s">
        <v>142</v>
      </c>
      <c r="D365" s="1" t="str">
        <f>VLOOKUP(C365, Provinces!A:B, 2, FALSE)</f>
        <v>Nong Bua Lamphu</v>
      </c>
      <c r="E365" s="1" t="str">
        <f>VLOOKUP(B365,'AmperTh-Code-AmperEn'!A:C, 1, FALSE)</f>
        <v>นาวัง</v>
      </c>
      <c r="F365" s="1" t="str">
        <f>VLOOKUP(E365, 'AmperTh-Code-AmperEn'!A:C,2, FALSE)</f>
        <v>39060000</v>
      </c>
      <c r="G365" s="1" t="str">
        <f>VLOOKUP(E365, 'AmperTh-Code-AmperEn'!A:C, 3, FALSE)</f>
        <v>Na Wang</v>
      </c>
      <c r="H365" s="1" t="str">
        <f t="shared" si="3"/>
        <v>ที่ว่าการอำเภอนาวัง หนองบัวลำภู</v>
      </c>
      <c r="I365" s="1" t="str">
        <f>VLOOKUP(H365, 'Office Location'!D:G, 3, FALSE)</f>
        <v>17.323003103390402</v>
      </c>
      <c r="J365" s="1" t="str">
        <f>VLOOKUP(H365, 'Office Location'!D:G, 4, FALSE)</f>
        <v>102.07280423024865</v>
      </c>
    </row>
    <row r="366" spans="1:10" ht="15.75" customHeight="1" x14ac:dyDescent="0.2">
      <c r="A366" s="1" t="s">
        <v>258</v>
      </c>
      <c r="B366" s="1" t="str">
        <f t="shared" si="5"/>
        <v>เมืองขอนแก่น</v>
      </c>
      <c r="C366" s="1" t="s">
        <v>12</v>
      </c>
      <c r="D366" s="1" t="str">
        <f>VLOOKUP(C366, Provinces!A:B, 2, FALSE)</f>
        <v>Khon Kaen</v>
      </c>
      <c r="E366" s="1" t="str">
        <f>VLOOKUP(B366,'AmperTh-Code-AmperEn'!A:C, 1, FALSE)</f>
        <v>เมืองขอนแก่น</v>
      </c>
      <c r="F366" s="1" t="str">
        <f>VLOOKUP(E366, 'AmperTh-Code-AmperEn'!A:C,2, FALSE)</f>
        <v>40010000</v>
      </c>
      <c r="G366" s="1" t="str">
        <f>VLOOKUP(E366, 'AmperTh-Code-AmperEn'!A:C, 3, FALSE)</f>
        <v>Mueang Khon Kaen</v>
      </c>
      <c r="H366" s="1" t="str">
        <f t="shared" si="3"/>
        <v>ที่ว่าการอำเภอเมืองขอนแก่น ขอนแก่น</v>
      </c>
      <c r="I366" s="1" t="str">
        <f>VLOOKUP(H366, 'Office Location'!D:G, 3, FALSE)</f>
        <v>16.43865994428428</v>
      </c>
      <c r="J366" s="1" t="str">
        <f>VLOOKUP(H366, 'Office Location'!D:G, 4, FALSE)</f>
        <v>102.83921294592125</v>
      </c>
    </row>
    <row r="367" spans="1:10" ht="15.75" customHeight="1" x14ac:dyDescent="0.2">
      <c r="A367" s="1" t="s">
        <v>259</v>
      </c>
      <c r="B367" s="1" t="str">
        <f t="shared" si="5"/>
        <v>บ้านฝาง</v>
      </c>
      <c r="C367" s="1" t="s">
        <v>12</v>
      </c>
      <c r="D367" s="1" t="str">
        <f>VLOOKUP(C367, Provinces!A:B, 2, FALSE)</f>
        <v>Khon Kaen</v>
      </c>
      <c r="E367" s="1" t="str">
        <f>VLOOKUP(B367,'AmperTh-Code-AmperEn'!A:C, 1, FALSE)</f>
        <v>บ้านฝาง</v>
      </c>
      <c r="F367" s="1" t="str">
        <f>VLOOKUP(E367, 'AmperTh-Code-AmperEn'!A:C,2, FALSE)</f>
        <v>40020000</v>
      </c>
      <c r="G367" s="1" t="str">
        <f>VLOOKUP(E367, 'AmperTh-Code-AmperEn'!A:C, 3, FALSE)</f>
        <v>Ban Fang</v>
      </c>
      <c r="H367" s="1" t="str">
        <f t="shared" si="3"/>
        <v>ที่ว่าการอำเภอบ้านฝาง ขอนแก่น</v>
      </c>
      <c r="I367" s="1" t="str">
        <f>VLOOKUP(H367, 'Office Location'!D:G, 3, FALSE)</f>
        <v>16.45312386572681</v>
      </c>
      <c r="J367" s="1" t="str">
        <f>VLOOKUP(H367, 'Office Location'!D:G, 4, FALSE)</f>
        <v>102.63834976439526</v>
      </c>
    </row>
    <row r="368" spans="1:10" ht="15.75" customHeight="1" x14ac:dyDescent="0.2">
      <c r="A368" s="1" t="s">
        <v>260</v>
      </c>
      <c r="B368" s="1" t="str">
        <f t="shared" si="5"/>
        <v>พระยืน</v>
      </c>
      <c r="C368" s="1" t="s">
        <v>12</v>
      </c>
      <c r="D368" s="1" t="str">
        <f>VLOOKUP(C368, Provinces!A:B, 2, FALSE)</f>
        <v>Khon Kaen</v>
      </c>
      <c r="E368" s="1" t="str">
        <f>VLOOKUP(B368,'AmperTh-Code-AmperEn'!A:C, 1, FALSE)</f>
        <v>พระยืน</v>
      </c>
      <c r="F368" s="1" t="str">
        <f>VLOOKUP(E368, 'AmperTh-Code-AmperEn'!A:C,2, FALSE)</f>
        <v>40030000</v>
      </c>
      <c r="G368" s="1" t="str">
        <f>VLOOKUP(E368, 'AmperTh-Code-AmperEn'!A:C, 3, FALSE)</f>
        <v>Phra Yuen</v>
      </c>
      <c r="H368" s="1" t="str">
        <f t="shared" si="3"/>
        <v>ที่ว่าการอำเภอพระยืน ขอนแก่น</v>
      </c>
      <c r="I368" s="1" t="str">
        <f>VLOOKUP(H368, 'Office Location'!D:G, 3, FALSE)</f>
        <v>16.32399151690055</v>
      </c>
      <c r="J368" s="1" t="str">
        <f>VLOOKUP(H368, 'Office Location'!D:G, 4, FALSE)</f>
        <v>102.64852405130186</v>
      </c>
    </row>
    <row r="369" spans="1:10" ht="15.75" customHeight="1" x14ac:dyDescent="0.2">
      <c r="A369" s="1" t="s">
        <v>261</v>
      </c>
      <c r="B369" s="1" t="str">
        <f t="shared" si="5"/>
        <v>หนองเรือ</v>
      </c>
      <c r="C369" s="1" t="s">
        <v>12</v>
      </c>
      <c r="D369" s="1" t="str">
        <f>VLOOKUP(C369, Provinces!A:B, 2, FALSE)</f>
        <v>Khon Kaen</v>
      </c>
      <c r="E369" s="1" t="str">
        <f>VLOOKUP(B369,'AmperTh-Code-AmperEn'!A:C, 1, FALSE)</f>
        <v>หนองเรือ</v>
      </c>
      <c r="F369" s="1" t="str">
        <f>VLOOKUP(E369, 'AmperTh-Code-AmperEn'!A:C,2, FALSE)</f>
        <v>40040000</v>
      </c>
      <c r="G369" s="1" t="str">
        <f>VLOOKUP(E369, 'AmperTh-Code-AmperEn'!A:C, 3, FALSE)</f>
        <v>Nong Ruea</v>
      </c>
      <c r="H369" s="1" t="str">
        <f t="shared" si="3"/>
        <v>ที่ว่าการอำเภอหนองเรือ ขอนแก่น</v>
      </c>
      <c r="I369" s="1" t="str">
        <f>VLOOKUP(H369, 'Office Location'!D:G, 3, FALSE)</f>
        <v>16.4932176199975</v>
      </c>
      <c r="J369" s="1" t="str">
        <f>VLOOKUP(H369, 'Office Location'!D:G, 4, FALSE)</f>
        <v>102.4332543444999</v>
      </c>
    </row>
    <row r="370" spans="1:10" ht="15.75" customHeight="1" x14ac:dyDescent="0.2">
      <c r="A370" s="1" t="s">
        <v>262</v>
      </c>
      <c r="B370" s="1" t="str">
        <f t="shared" si="5"/>
        <v>ชุมแพ</v>
      </c>
      <c r="C370" s="1" t="s">
        <v>12</v>
      </c>
      <c r="D370" s="1" t="str">
        <f>VLOOKUP(C370, Provinces!A:B, 2, FALSE)</f>
        <v>Khon Kaen</v>
      </c>
      <c r="E370" s="1" t="str">
        <f>VLOOKUP(B370,'AmperTh-Code-AmperEn'!A:C, 1, FALSE)</f>
        <v>ชุมแพ</v>
      </c>
      <c r="F370" s="1" t="str">
        <f>VLOOKUP(E370, 'AmperTh-Code-AmperEn'!A:C,2, FALSE)</f>
        <v>40050000</v>
      </c>
      <c r="G370" s="1" t="str">
        <f>VLOOKUP(E370, 'AmperTh-Code-AmperEn'!A:C, 3, FALSE)</f>
        <v>Chum Phae</v>
      </c>
      <c r="H370" s="1" t="str">
        <f t="shared" si="3"/>
        <v>ที่ว่าการอำเภอชุมแพ ขอนแก่น</v>
      </c>
      <c r="I370" s="1" t="str">
        <f>VLOOKUP(H370, 'Office Location'!D:G, 3, FALSE)</f>
        <v>16.54427809999829</v>
      </c>
      <c r="J370" s="1" t="str">
        <f>VLOOKUP(H370, 'Office Location'!D:G, 4, FALSE)</f>
        <v>102.09954100671577</v>
      </c>
    </row>
    <row r="371" spans="1:10" ht="15.75" customHeight="1" x14ac:dyDescent="0.2">
      <c r="A371" s="1" t="s">
        <v>263</v>
      </c>
      <c r="B371" s="1" t="str">
        <f t="shared" si="5"/>
        <v>สีชมพู</v>
      </c>
      <c r="C371" s="1" t="s">
        <v>12</v>
      </c>
      <c r="D371" s="1" t="str">
        <f>VLOOKUP(C371, Provinces!A:B, 2, FALSE)</f>
        <v>Khon Kaen</v>
      </c>
      <c r="E371" s="1" t="str">
        <f>VLOOKUP(B371,'AmperTh-Code-AmperEn'!A:C, 1, FALSE)</f>
        <v>สีชมพู</v>
      </c>
      <c r="F371" s="1" t="str">
        <f>VLOOKUP(E371, 'AmperTh-Code-AmperEn'!A:C,2, FALSE)</f>
        <v>40060000</v>
      </c>
      <c r="G371" s="1" t="str">
        <f>VLOOKUP(E371, 'AmperTh-Code-AmperEn'!A:C, 3, FALSE)</f>
        <v>Si Chomphu</v>
      </c>
      <c r="H371" s="1" t="str">
        <f t="shared" si="3"/>
        <v>ที่ว่าการอำเภอสีชมพู ขอนแก่น</v>
      </c>
      <c r="I371" s="1" t="str">
        <f>VLOOKUP(H371, 'Office Location'!D:G, 3, FALSE)</f>
        <v>16.800011913377805</v>
      </c>
      <c r="J371" s="1" t="str">
        <f>VLOOKUP(H371, 'Office Location'!D:G, 4, FALSE)</f>
        <v>102.18789294967566</v>
      </c>
    </row>
    <row r="372" spans="1:10" ht="15.75" customHeight="1" x14ac:dyDescent="0.2">
      <c r="A372" s="1" t="s">
        <v>264</v>
      </c>
      <c r="B372" s="1" t="str">
        <f t="shared" si="5"/>
        <v>น้ำพอง</v>
      </c>
      <c r="C372" s="1" t="s">
        <v>12</v>
      </c>
      <c r="D372" s="1" t="str">
        <f>VLOOKUP(C372, Provinces!A:B, 2, FALSE)</f>
        <v>Khon Kaen</v>
      </c>
      <c r="E372" s="1" t="str">
        <f>VLOOKUP(B372,'AmperTh-Code-AmperEn'!A:C, 1, FALSE)</f>
        <v>น้ำพอง</v>
      </c>
      <c r="F372" s="1" t="str">
        <f>VLOOKUP(E372, 'AmperTh-Code-AmperEn'!A:C,2, FALSE)</f>
        <v>40070000</v>
      </c>
      <c r="G372" s="1" t="str">
        <f>VLOOKUP(E372, 'AmperTh-Code-AmperEn'!A:C, 3, FALSE)</f>
        <v>Nam Phong</v>
      </c>
      <c r="H372" s="1" t="str">
        <f t="shared" si="3"/>
        <v>ที่ว่าการอำเภอน้ำพอง ขอนแก่น</v>
      </c>
      <c r="I372" s="1" t="str">
        <f>VLOOKUP(H372, 'Office Location'!D:G, 3, FALSE)</f>
        <v>16.70183253011191</v>
      </c>
      <c r="J372" s="1" t="str">
        <f>VLOOKUP(H372, 'Office Location'!D:G, 4, FALSE)</f>
        <v>102.85649793157243</v>
      </c>
    </row>
    <row r="373" spans="1:10" ht="15.75" customHeight="1" x14ac:dyDescent="0.2">
      <c r="A373" s="1" t="s">
        <v>265</v>
      </c>
      <c r="B373" s="1" t="str">
        <f t="shared" si="5"/>
        <v>อุบลรัตน์</v>
      </c>
      <c r="C373" s="1" t="s">
        <v>12</v>
      </c>
      <c r="D373" s="1" t="str">
        <f>VLOOKUP(C373, Provinces!A:B, 2, FALSE)</f>
        <v>Khon Kaen</v>
      </c>
      <c r="E373" s="1" t="str">
        <f>VLOOKUP(B373,'AmperTh-Code-AmperEn'!A:C, 1, FALSE)</f>
        <v>อุบลรัตน์</v>
      </c>
      <c r="F373" s="1" t="str">
        <f>VLOOKUP(E373, 'AmperTh-Code-AmperEn'!A:C,2, FALSE)</f>
        <v>40080000</v>
      </c>
      <c r="G373" s="1" t="str">
        <f>VLOOKUP(E373, 'AmperTh-Code-AmperEn'!A:C, 3, FALSE)</f>
        <v>Ubolratana</v>
      </c>
      <c r="H373" s="1" t="str">
        <f t="shared" si="3"/>
        <v>ที่ว่าการอำเภออุบลรัตน์ ขอนแก่น</v>
      </c>
      <c r="I373" s="1" t="str">
        <f>VLOOKUP(H373, 'Office Location'!D:G, 3, FALSE)</f>
        <v>16.752896947921656</v>
      </c>
      <c r="J373" s="1" t="str">
        <f>VLOOKUP(H373, 'Office Location'!D:G, 4, FALSE)</f>
        <v>102.63291168143336</v>
      </c>
    </row>
    <row r="374" spans="1:10" ht="15.75" customHeight="1" x14ac:dyDescent="0.2">
      <c r="A374" s="1" t="s">
        <v>266</v>
      </c>
      <c r="B374" s="1" t="str">
        <f t="shared" si="5"/>
        <v>กระนวน</v>
      </c>
      <c r="C374" s="1" t="s">
        <v>12</v>
      </c>
      <c r="D374" s="1" t="str">
        <f>VLOOKUP(C374, Provinces!A:B, 2, FALSE)</f>
        <v>Khon Kaen</v>
      </c>
      <c r="E374" s="1" t="str">
        <f>VLOOKUP(B374,'AmperTh-Code-AmperEn'!A:C, 1, FALSE)</f>
        <v>กระนวน</v>
      </c>
      <c r="F374" s="1" t="str">
        <f>VLOOKUP(E374, 'AmperTh-Code-AmperEn'!A:C,2, FALSE)</f>
        <v>40090000</v>
      </c>
      <c r="G374" s="1" t="str">
        <f>VLOOKUP(E374, 'AmperTh-Code-AmperEn'!A:C, 3, FALSE)</f>
        <v>Kranuan</v>
      </c>
      <c r="H374" s="1" t="str">
        <f t="shared" si="3"/>
        <v>ที่ว่าการอำเภอกระนวน ขอนแก่น</v>
      </c>
      <c r="I374" s="1" t="str">
        <f>VLOOKUP(H374, 'Office Location'!D:G, 3, FALSE)</f>
        <v>16.706322461992897</v>
      </c>
      <c r="J374" s="1" t="str">
        <f>VLOOKUP(H374, 'Office Location'!D:G, 4, FALSE)</f>
        <v>103.07884237788147</v>
      </c>
    </row>
    <row r="375" spans="1:10" ht="15.75" customHeight="1" x14ac:dyDescent="0.2">
      <c r="A375" s="1" t="s">
        <v>267</v>
      </c>
      <c r="B375" s="1" t="str">
        <f t="shared" si="5"/>
        <v>บ้านไผ่</v>
      </c>
      <c r="C375" s="1" t="s">
        <v>12</v>
      </c>
      <c r="D375" s="1" t="str">
        <f>VLOOKUP(C375, Provinces!A:B, 2, FALSE)</f>
        <v>Khon Kaen</v>
      </c>
      <c r="E375" s="1" t="str">
        <f>VLOOKUP(B375,'AmperTh-Code-AmperEn'!A:C, 1, FALSE)</f>
        <v>บ้านไผ่</v>
      </c>
      <c r="F375" s="1" t="str">
        <f>VLOOKUP(E375, 'AmperTh-Code-AmperEn'!A:C,2, FALSE)</f>
        <v>40100000</v>
      </c>
      <c r="G375" s="1" t="str">
        <f>VLOOKUP(E375, 'AmperTh-Code-AmperEn'!A:C, 3, FALSE)</f>
        <v>Ban Phai</v>
      </c>
      <c r="H375" s="1" t="str">
        <f t="shared" si="3"/>
        <v>ที่ว่าการอำเภอบ้านไผ่ ขอนแก่น</v>
      </c>
      <c r="I375" s="1" t="str">
        <f>VLOOKUP(H375, 'Office Location'!D:G, 3, FALSE)</f>
        <v>16.059736841424005</v>
      </c>
      <c r="J375" s="1" t="str">
        <f>VLOOKUP(H375, 'Office Location'!D:G, 4, FALSE)</f>
        <v>102.73104906883604</v>
      </c>
    </row>
    <row r="376" spans="1:10" ht="15.75" customHeight="1" x14ac:dyDescent="0.2">
      <c r="A376" s="1" t="s">
        <v>268</v>
      </c>
      <c r="B376" s="1" t="str">
        <f t="shared" si="5"/>
        <v>เปือยน้อย</v>
      </c>
      <c r="C376" s="1" t="s">
        <v>12</v>
      </c>
      <c r="D376" s="1" t="str">
        <f>VLOOKUP(C376, Provinces!A:B, 2, FALSE)</f>
        <v>Khon Kaen</v>
      </c>
      <c r="E376" s="1" t="str">
        <f>VLOOKUP(B376,'AmperTh-Code-AmperEn'!A:C, 1, FALSE)</f>
        <v>เปือยน้อย</v>
      </c>
      <c r="F376" s="1" t="str">
        <f>VLOOKUP(E376, 'AmperTh-Code-AmperEn'!A:C,2, FALSE)</f>
        <v>40110000</v>
      </c>
      <c r="G376" s="1" t="str">
        <f>VLOOKUP(E376, 'AmperTh-Code-AmperEn'!A:C, 3, FALSE)</f>
        <v>Pueai Noi</v>
      </c>
      <c r="H376" s="1" t="str">
        <f t="shared" si="3"/>
        <v>ที่ว่าการอำเภอเปือยน้อย ขอนแก่น</v>
      </c>
      <c r="I376" s="1" t="str">
        <f>VLOOKUP(H376, 'Office Location'!D:G, 3, FALSE)</f>
        <v>15.871565620926086</v>
      </c>
      <c r="J376" s="1" t="str">
        <f>VLOOKUP(H376, 'Office Location'!D:G, 4, FALSE)</f>
        <v>102.90552539308143</v>
      </c>
    </row>
    <row r="377" spans="1:10" ht="15.75" customHeight="1" x14ac:dyDescent="0.2">
      <c r="A377" s="1" t="s">
        <v>269</v>
      </c>
      <c r="B377" s="1" t="str">
        <f t="shared" si="5"/>
        <v>พล</v>
      </c>
      <c r="C377" s="1" t="s">
        <v>12</v>
      </c>
      <c r="D377" s="1" t="str">
        <f>VLOOKUP(C377, Provinces!A:B, 2, FALSE)</f>
        <v>Khon Kaen</v>
      </c>
      <c r="E377" s="1" t="str">
        <f>VLOOKUP(B377,'AmperTh-Code-AmperEn'!A:C, 1, FALSE)</f>
        <v>พล</v>
      </c>
      <c r="F377" s="1" t="str">
        <f>VLOOKUP(E377, 'AmperTh-Code-AmperEn'!A:C,2, FALSE)</f>
        <v>40120000</v>
      </c>
      <c r="G377" s="1" t="str">
        <f>VLOOKUP(E377, 'AmperTh-Code-AmperEn'!A:C, 3, FALSE)</f>
        <v>Phon</v>
      </c>
      <c r="H377" s="1" t="str">
        <f t="shared" si="3"/>
        <v>ที่ว่าการอำเภอพล ขอนแก่น</v>
      </c>
      <c r="I377" s="1" t="str">
        <f>VLOOKUP(H377, 'Office Location'!D:G, 3, FALSE)</f>
        <v>15.815968916717734</v>
      </c>
      <c r="J377" s="1" t="str">
        <f>VLOOKUP(H377, 'Office Location'!D:G, 4, FALSE)</f>
        <v>102.59877526133549</v>
      </c>
    </row>
    <row r="378" spans="1:10" ht="15.75" customHeight="1" x14ac:dyDescent="0.2">
      <c r="A378" s="1" t="s">
        <v>270</v>
      </c>
      <c r="B378" s="1" t="str">
        <f t="shared" si="5"/>
        <v>แวงใหญ่</v>
      </c>
      <c r="C378" s="1" t="s">
        <v>12</v>
      </c>
      <c r="D378" s="1" t="str">
        <f>VLOOKUP(C378, Provinces!A:B, 2, FALSE)</f>
        <v>Khon Kaen</v>
      </c>
      <c r="E378" s="1" t="str">
        <f>VLOOKUP(B378,'AmperTh-Code-AmperEn'!A:C, 1, FALSE)</f>
        <v>แวงใหญ่</v>
      </c>
      <c r="F378" s="1" t="str">
        <f>VLOOKUP(E378, 'AmperTh-Code-AmperEn'!A:C,2, FALSE)</f>
        <v>40130000</v>
      </c>
      <c r="G378" s="1" t="str">
        <f>VLOOKUP(E378, 'AmperTh-Code-AmperEn'!A:C, 3, FALSE)</f>
        <v>Waeng Yai</v>
      </c>
      <c r="H378" s="1" t="str">
        <f t="shared" si="3"/>
        <v>ที่ว่าการอำเภอแวงใหญ่ ขอนแก่น</v>
      </c>
      <c r="I378" s="1" t="str">
        <f>VLOOKUP(H378, 'Office Location'!D:G, 3, FALSE)</f>
        <v>15.959653457639075</v>
      </c>
      <c r="J378" s="1" t="str">
        <f>VLOOKUP(H378, 'Office Location'!D:G, 4, FALSE)</f>
        <v>102.5478166644033</v>
      </c>
    </row>
    <row r="379" spans="1:10" ht="15.75" customHeight="1" x14ac:dyDescent="0.2">
      <c r="A379" s="1" t="s">
        <v>271</v>
      </c>
      <c r="B379" s="1" t="str">
        <f t="shared" si="5"/>
        <v>แวงน้อย</v>
      </c>
      <c r="C379" s="1" t="s">
        <v>12</v>
      </c>
      <c r="D379" s="1" t="str">
        <f>VLOOKUP(C379, Provinces!A:B, 2, FALSE)</f>
        <v>Khon Kaen</v>
      </c>
      <c r="E379" s="1" t="str">
        <f>VLOOKUP(B379,'AmperTh-Code-AmperEn'!A:C, 1, FALSE)</f>
        <v>แวงน้อย</v>
      </c>
      <c r="F379" s="1" t="str">
        <f>VLOOKUP(E379, 'AmperTh-Code-AmperEn'!A:C,2, FALSE)</f>
        <v>40140000</v>
      </c>
      <c r="G379" s="1" t="str">
        <f>VLOOKUP(E379, 'AmperTh-Code-AmperEn'!A:C, 3, FALSE)</f>
        <v>Waeng Noi</v>
      </c>
      <c r="H379" s="1" t="str">
        <f t="shared" si="3"/>
        <v>ที่ว่าการอำเภอแวงน้อย ขอนแก่น</v>
      </c>
      <c r="I379" s="1" t="str">
        <f>VLOOKUP(H379, 'Office Location'!D:G, 3, FALSE)</f>
        <v>15.803674638347102</v>
      </c>
      <c r="J379" s="1" t="str">
        <f>VLOOKUP(H379, 'Office Location'!D:G, 4, FALSE)</f>
        <v>102.41590700672275</v>
      </c>
    </row>
    <row r="380" spans="1:10" ht="15.75" customHeight="1" x14ac:dyDescent="0.2">
      <c r="A380" s="1" t="s">
        <v>272</v>
      </c>
      <c r="B380" s="1" t="str">
        <f t="shared" si="5"/>
        <v>หนองสองห้อง</v>
      </c>
      <c r="C380" s="1" t="s">
        <v>12</v>
      </c>
      <c r="D380" s="1" t="str">
        <f>VLOOKUP(C380, Provinces!A:B, 2, FALSE)</f>
        <v>Khon Kaen</v>
      </c>
      <c r="E380" s="1" t="str">
        <f>VLOOKUP(B380,'AmperTh-Code-AmperEn'!A:C, 1, FALSE)</f>
        <v>หนองสองห้อง</v>
      </c>
      <c r="F380" s="1" t="str">
        <f>VLOOKUP(E380, 'AmperTh-Code-AmperEn'!A:C,2, FALSE)</f>
        <v>40150000</v>
      </c>
      <c r="G380" s="1" t="str">
        <f>VLOOKUP(E380, 'AmperTh-Code-AmperEn'!A:C, 3, FALSE)</f>
        <v>Nong Song Hong</v>
      </c>
      <c r="H380" s="1" t="str">
        <f t="shared" si="3"/>
        <v>ที่ว่าการอำเภอหนองสองห้อง ขอนแก่น</v>
      </c>
      <c r="I380" s="1" t="str">
        <f>VLOOKUP(H380, 'Office Location'!D:G, 3, FALSE)</f>
        <v>15.73348514401534</v>
      </c>
      <c r="J380" s="1" t="str">
        <f>VLOOKUP(H380, 'Office Location'!D:G, 4, FALSE)</f>
        <v>102.79543380672582</v>
      </c>
    </row>
    <row r="381" spans="1:10" ht="15.75" customHeight="1" x14ac:dyDescent="0.2">
      <c r="A381" s="1" t="s">
        <v>273</v>
      </c>
      <c r="B381" s="1" t="str">
        <f t="shared" si="5"/>
        <v>ภูเวียง</v>
      </c>
      <c r="C381" s="1" t="s">
        <v>12</v>
      </c>
      <c r="D381" s="1" t="str">
        <f>VLOOKUP(C381, Provinces!A:B, 2, FALSE)</f>
        <v>Khon Kaen</v>
      </c>
      <c r="E381" s="1" t="str">
        <f>VLOOKUP(B381,'AmperTh-Code-AmperEn'!A:C, 1, FALSE)</f>
        <v>ภูเวียง</v>
      </c>
      <c r="F381" s="1" t="str">
        <f>VLOOKUP(E381, 'AmperTh-Code-AmperEn'!A:C,2, FALSE)</f>
        <v>40160000</v>
      </c>
      <c r="G381" s="1" t="str">
        <f>VLOOKUP(E381, 'AmperTh-Code-AmperEn'!A:C, 3, FALSE)</f>
        <v>Phu Wiang</v>
      </c>
      <c r="H381" s="1" t="str">
        <f t="shared" si="3"/>
        <v>ที่ว่าการอำเภอภูเวียง ขอนแก่น</v>
      </c>
      <c r="I381" s="1" t="str">
        <f>VLOOKUP(H381, 'Office Location'!D:G, 3, FALSE)</f>
        <v>16.654477653118366</v>
      </c>
      <c r="J381" s="1" t="str">
        <f>VLOOKUP(H381, 'Office Location'!D:G, 4, FALSE)</f>
        <v>102.37692255372478</v>
      </c>
    </row>
    <row r="382" spans="1:10" ht="15.75" customHeight="1" x14ac:dyDescent="0.2">
      <c r="A382" s="1" t="s">
        <v>274</v>
      </c>
      <c r="B382" s="1" t="str">
        <f t="shared" si="5"/>
        <v>มัญจาคีรี</v>
      </c>
      <c r="C382" s="1" t="s">
        <v>12</v>
      </c>
      <c r="D382" s="1" t="str">
        <f>VLOOKUP(C382, Provinces!A:B, 2, FALSE)</f>
        <v>Khon Kaen</v>
      </c>
      <c r="E382" s="1" t="str">
        <f>VLOOKUP(B382,'AmperTh-Code-AmperEn'!A:C, 1, FALSE)</f>
        <v>มัญจาคีรี</v>
      </c>
      <c r="F382" s="1" t="str">
        <f>VLOOKUP(E382, 'AmperTh-Code-AmperEn'!A:C,2, FALSE)</f>
        <v>40170000</v>
      </c>
      <c r="G382" s="1" t="str">
        <f>VLOOKUP(E382, 'AmperTh-Code-AmperEn'!A:C, 3, FALSE)</f>
        <v>Mancha Khiri</v>
      </c>
      <c r="H382" s="1" t="str">
        <f t="shared" si="3"/>
        <v>ที่ว่าการอำเภอมัญจาคีรี ขอนแก่น</v>
      </c>
      <c r="I382" s="1" t="str">
        <f>VLOOKUP(H382, 'Office Location'!D:G, 3, FALSE)</f>
        <v>16.12678294666457</v>
      </c>
      <c r="J382" s="1" t="str">
        <f>VLOOKUP(H382, 'Office Location'!D:G, 4, FALSE)</f>
        <v>102.54222999322624</v>
      </c>
    </row>
    <row r="383" spans="1:10" ht="15.75" customHeight="1" x14ac:dyDescent="0.2">
      <c r="A383" s="1" t="s">
        <v>275</v>
      </c>
      <c r="B383" s="1" t="str">
        <f t="shared" si="5"/>
        <v>ชนบท</v>
      </c>
      <c r="C383" s="1" t="s">
        <v>12</v>
      </c>
      <c r="D383" s="1" t="str">
        <f>VLOOKUP(C383, Provinces!A:B, 2, FALSE)</f>
        <v>Khon Kaen</v>
      </c>
      <c r="E383" s="1" t="str">
        <f>VLOOKUP(B383,'AmperTh-Code-AmperEn'!A:C, 1, FALSE)</f>
        <v>ชนบท</v>
      </c>
      <c r="F383" s="1" t="str">
        <f>VLOOKUP(E383, 'AmperTh-Code-AmperEn'!A:C,2, FALSE)</f>
        <v>40180000</v>
      </c>
      <c r="G383" s="1" t="str">
        <f>VLOOKUP(E383, 'AmperTh-Code-AmperEn'!A:C, 3, FALSE)</f>
        <v>Chonnabot</v>
      </c>
      <c r="H383" s="1" t="str">
        <f t="shared" si="3"/>
        <v>ที่ว่าการอำเภอชนบท ขอนแก่น</v>
      </c>
      <c r="I383" s="1" t="str">
        <f>VLOOKUP(H383, 'Office Location'!D:G, 3, FALSE)</f>
        <v>16.088352774389534</v>
      </c>
      <c r="J383" s="1" t="str">
        <f>VLOOKUP(H383, 'Office Location'!D:G, 4, FALSE)</f>
        <v>102.62183873874265</v>
      </c>
    </row>
    <row r="384" spans="1:10" ht="15.75" customHeight="1" x14ac:dyDescent="0.2">
      <c r="A384" s="1" t="s">
        <v>276</v>
      </c>
      <c r="B384" s="1" t="str">
        <f t="shared" si="5"/>
        <v>เขาสวนกวาง</v>
      </c>
      <c r="C384" s="1" t="s">
        <v>12</v>
      </c>
      <c r="D384" s="1" t="str">
        <f>VLOOKUP(C384, Provinces!A:B, 2, FALSE)</f>
        <v>Khon Kaen</v>
      </c>
      <c r="E384" s="1" t="str">
        <f>VLOOKUP(B384,'AmperTh-Code-AmperEn'!A:C, 1, FALSE)</f>
        <v>เขาสวนกวาง</v>
      </c>
      <c r="F384" s="1" t="str">
        <f>VLOOKUP(E384, 'AmperTh-Code-AmperEn'!A:C,2, FALSE)</f>
        <v>40190000</v>
      </c>
      <c r="G384" s="1" t="str">
        <f>VLOOKUP(E384, 'AmperTh-Code-AmperEn'!A:C, 3, FALSE)</f>
        <v>Khao Suan Kwang</v>
      </c>
      <c r="H384" s="1" t="str">
        <f t="shared" si="3"/>
        <v>ที่ว่าการอำเภอเขาสวนกวาง ขอนแก่น</v>
      </c>
      <c r="I384" s="1" t="str">
        <f>VLOOKUP(H384, 'Office Location'!D:G, 3, FALSE)</f>
        <v>16.859295556584645</v>
      </c>
      <c r="J384" s="1" t="str">
        <f>VLOOKUP(H384, 'Office Location'!D:G, 4, FALSE)</f>
        <v>102.86079776578924</v>
      </c>
    </row>
    <row r="385" spans="1:10" ht="15.75" customHeight="1" x14ac:dyDescent="0.2">
      <c r="A385" s="1" t="s">
        <v>277</v>
      </c>
      <c r="B385" s="1" t="str">
        <f t="shared" si="5"/>
        <v>ภูผาม่าน</v>
      </c>
      <c r="C385" s="1" t="s">
        <v>12</v>
      </c>
      <c r="D385" s="1" t="str">
        <f>VLOOKUP(C385, Provinces!A:B, 2, FALSE)</f>
        <v>Khon Kaen</v>
      </c>
      <c r="E385" s="1" t="str">
        <f>VLOOKUP(B385,'AmperTh-Code-AmperEn'!A:C, 1, FALSE)</f>
        <v>ภูผาม่าน</v>
      </c>
      <c r="F385" s="1" t="str">
        <f>VLOOKUP(E385, 'AmperTh-Code-AmperEn'!A:C,2, FALSE)</f>
        <v>40200000</v>
      </c>
      <c r="G385" s="1" t="str">
        <f>VLOOKUP(E385, 'AmperTh-Code-AmperEn'!A:C, 3, FALSE)</f>
        <v>Phu Phaman</v>
      </c>
      <c r="H385" s="1" t="str">
        <f t="shared" si="3"/>
        <v>ที่ว่าการอำเภอภูผาม่าน ขอนแก่น</v>
      </c>
      <c r="I385" s="1" t="str">
        <f>VLOOKUP(H385, 'Office Location'!D:G, 3, FALSE)</f>
        <v>16.64516811889137</v>
      </c>
      <c r="J385" s="1" t="str">
        <f>VLOOKUP(H385, 'Office Location'!D:G, 4, FALSE)</f>
        <v>101.903915706719</v>
      </c>
    </row>
    <row r="386" spans="1:10" ht="15.75" customHeight="1" x14ac:dyDescent="0.2">
      <c r="A386" s="1" t="s">
        <v>278</v>
      </c>
      <c r="B386" s="1" t="str">
        <f t="shared" si="5"/>
        <v>ซำสูง</v>
      </c>
      <c r="C386" s="1" t="s">
        <v>12</v>
      </c>
      <c r="D386" s="1" t="str">
        <f>VLOOKUP(C386, Provinces!A:B, 2, FALSE)</f>
        <v>Khon Kaen</v>
      </c>
      <c r="E386" s="1" t="str">
        <f>VLOOKUP(B386,'AmperTh-Code-AmperEn'!A:C, 1, FALSE)</f>
        <v>ซำสูง</v>
      </c>
      <c r="F386" s="1" t="str">
        <f>VLOOKUP(E386, 'AmperTh-Code-AmperEn'!A:C,2, FALSE)</f>
        <v>40210000</v>
      </c>
      <c r="G386" s="1" t="str">
        <f>VLOOKUP(E386, 'AmperTh-Code-AmperEn'!A:C, 3, FALSE)</f>
        <v>Sam Sung</v>
      </c>
      <c r="H386" s="1" t="str">
        <f t="shared" si="3"/>
        <v>ที่ว่าการอำเภอซำสูง ขอนแก่น</v>
      </c>
      <c r="I386" s="1" t="str">
        <f>VLOOKUP(H386, 'Office Location'!D:G, 3, FALSE)</f>
        <v>16.542908857626646</v>
      </c>
      <c r="J386" s="1" t="str">
        <f>VLOOKUP(H386, 'Office Location'!D:G, 4, FALSE)</f>
        <v>103.07983763555258</v>
      </c>
    </row>
    <row r="387" spans="1:10" ht="15.75" customHeight="1" x14ac:dyDescent="0.2">
      <c r="A387" s="1" t="s">
        <v>279</v>
      </c>
      <c r="B387" s="1" t="str">
        <f t="shared" si="5"/>
        <v>โคกโพธิ์ไชย</v>
      </c>
      <c r="C387" s="1" t="s">
        <v>12</v>
      </c>
      <c r="D387" s="1" t="str">
        <f>VLOOKUP(C387, Provinces!A:B, 2, FALSE)</f>
        <v>Khon Kaen</v>
      </c>
      <c r="E387" s="1" t="str">
        <f>VLOOKUP(B387,'AmperTh-Code-AmperEn'!A:C, 1, FALSE)</f>
        <v>โคกโพธิ์ไชย</v>
      </c>
      <c r="F387" s="1" t="str">
        <f>VLOOKUP(E387, 'AmperTh-Code-AmperEn'!A:C,2, FALSE)</f>
        <v>40220000</v>
      </c>
      <c r="G387" s="1" t="str">
        <f>VLOOKUP(E387, 'AmperTh-Code-AmperEn'!A:C, 3, FALSE)</f>
        <v>Khok Pho Chai</v>
      </c>
      <c r="H387" s="1" t="str">
        <f t="shared" si="3"/>
        <v>ที่ว่าการอำเภอโคกโพธิ์ไชย ขอนแก่น</v>
      </c>
      <c r="I387" s="1" t="str">
        <f>VLOOKUP(H387, 'Office Location'!D:G, 3, FALSE)</f>
        <v>16.083872382233945</v>
      </c>
      <c r="J387" s="1" t="str">
        <f>VLOOKUP(H387, 'Office Location'!D:G, 4, FALSE)</f>
        <v>102.39893953554682</v>
      </c>
    </row>
    <row r="388" spans="1:10" ht="15.75" customHeight="1" x14ac:dyDescent="0.2">
      <c r="A388" s="1" t="s">
        <v>280</v>
      </c>
      <c r="B388" s="1" t="str">
        <f t="shared" si="5"/>
        <v>หนองนาคำ</v>
      </c>
      <c r="C388" s="1" t="s">
        <v>12</v>
      </c>
      <c r="D388" s="1" t="str">
        <f>VLOOKUP(C388, Provinces!A:B, 2, FALSE)</f>
        <v>Khon Kaen</v>
      </c>
      <c r="E388" s="1" t="str">
        <f>VLOOKUP(B388,'AmperTh-Code-AmperEn'!A:C, 1, FALSE)</f>
        <v>หนองนาคำ</v>
      </c>
      <c r="F388" s="1" t="str">
        <f>VLOOKUP(E388, 'AmperTh-Code-AmperEn'!A:C,2, FALSE)</f>
        <v>40230000</v>
      </c>
      <c r="G388" s="1" t="str">
        <f>VLOOKUP(E388, 'AmperTh-Code-AmperEn'!A:C, 3, FALSE)</f>
        <v>Nong Na Kham</v>
      </c>
      <c r="H388" s="1" t="str">
        <f t="shared" si="3"/>
        <v>ที่ว่าการอำเภอหนองนาคำ ขอนแก่น</v>
      </c>
      <c r="I388" s="1" t="str">
        <f>VLOOKUP(H388, 'Office Location'!D:G, 3, FALSE)</f>
        <v>16.800912442494674</v>
      </c>
      <c r="J388" s="1" t="str">
        <f>VLOOKUP(H388, 'Office Location'!D:G, 4, FALSE)</f>
        <v>102.34132328247428</v>
      </c>
    </row>
    <row r="389" spans="1:10" ht="15.75" customHeight="1" x14ac:dyDescent="0.2">
      <c r="A389" s="1" t="s">
        <v>281</v>
      </c>
      <c r="B389" s="1" t="str">
        <f t="shared" si="5"/>
        <v>บ้านแฮด</v>
      </c>
      <c r="C389" s="1" t="s">
        <v>12</v>
      </c>
      <c r="D389" s="1" t="str">
        <f>VLOOKUP(C389, Provinces!A:B, 2, FALSE)</f>
        <v>Khon Kaen</v>
      </c>
      <c r="E389" s="1" t="str">
        <f>VLOOKUP(B389,'AmperTh-Code-AmperEn'!A:C, 1, FALSE)</f>
        <v>บ้านแฮด</v>
      </c>
      <c r="F389" s="1" t="str">
        <f>VLOOKUP(E389, 'AmperTh-Code-AmperEn'!A:C,2, FALSE)</f>
        <v>40240000</v>
      </c>
      <c r="G389" s="1" t="str">
        <f>VLOOKUP(E389, 'AmperTh-Code-AmperEn'!A:C, 3, FALSE)</f>
        <v>Ban Haet</v>
      </c>
      <c r="H389" s="1" t="str">
        <f t="shared" si="3"/>
        <v>ที่ว่าการอำเภอบ้านแฮด ขอนแก่น</v>
      </c>
      <c r="I389" s="1" t="str">
        <f>VLOOKUP(H389, 'Office Location'!D:G, 3, FALSE)</f>
        <v>16.202394351339397</v>
      </c>
      <c r="J389" s="1" t="str">
        <f>VLOOKUP(H389, 'Office Location'!D:G, 4, FALSE)</f>
        <v>102.75057286439291</v>
      </c>
    </row>
    <row r="390" spans="1:10" ht="15.75" customHeight="1" x14ac:dyDescent="0.2">
      <c r="A390" s="1" t="s">
        <v>282</v>
      </c>
      <c r="B390" s="1" t="str">
        <f t="shared" si="5"/>
        <v>โนนศิลา</v>
      </c>
      <c r="C390" s="1" t="s">
        <v>12</v>
      </c>
      <c r="D390" s="1" t="str">
        <f>VLOOKUP(C390, Provinces!A:B, 2, FALSE)</f>
        <v>Khon Kaen</v>
      </c>
      <c r="E390" s="1" t="str">
        <f>VLOOKUP(B390,'AmperTh-Code-AmperEn'!A:C, 1, FALSE)</f>
        <v>โนนศิลา</v>
      </c>
      <c r="F390" s="1" t="str">
        <f>VLOOKUP(E390, 'AmperTh-Code-AmperEn'!A:C,2, FALSE)</f>
        <v>40250000</v>
      </c>
      <c r="G390" s="1" t="str">
        <f>VLOOKUP(E390, 'AmperTh-Code-AmperEn'!A:C, 3, FALSE)</f>
        <v>Non Sila</v>
      </c>
      <c r="H390" s="1" t="str">
        <f t="shared" si="3"/>
        <v>ที่ว่าการอำเภอโนนศิลา ขอนแก่น</v>
      </c>
      <c r="I390" s="1" t="str">
        <f>VLOOKUP(H390, 'Office Location'!D:G, 3, FALSE)</f>
        <v>15.973802109664463</v>
      </c>
      <c r="J390" s="1" t="str">
        <f>VLOOKUP(H390, 'Office Location'!D:G, 4, FALSE)</f>
        <v>102.66907723794296</v>
      </c>
    </row>
    <row r="391" spans="1:10" ht="15.75" customHeight="1" x14ac:dyDescent="0.2">
      <c r="A391" s="1" t="s">
        <v>283</v>
      </c>
      <c r="B391" s="1" t="str">
        <f t="shared" si="5"/>
        <v>เวียงเก่า</v>
      </c>
      <c r="C391" s="1" t="s">
        <v>12</v>
      </c>
      <c r="D391" s="1" t="str">
        <f>VLOOKUP(C391, Provinces!A:B, 2, FALSE)</f>
        <v>Khon Kaen</v>
      </c>
      <c r="E391" s="1" t="str">
        <f>VLOOKUP(B391,'AmperTh-Code-AmperEn'!A:C, 1, FALSE)</f>
        <v>เวียงเก่า</v>
      </c>
      <c r="F391" s="1" t="str">
        <f>VLOOKUP(E391, 'AmperTh-Code-AmperEn'!A:C,2, FALSE)</f>
        <v>40290000</v>
      </c>
      <c r="G391" s="1" t="str">
        <f>VLOOKUP(E391, 'AmperTh-Code-AmperEn'!A:C, 3, FALSE)</f>
        <v>Wiang Kao</v>
      </c>
      <c r="H391" s="1" t="str">
        <f t="shared" si="3"/>
        <v>ที่ว่าการอำเภอเวียงเก่า ขอนแก่น</v>
      </c>
      <c r="I391" s="1" t="str">
        <f>VLOOKUP(H391, 'Office Location'!D:G, 3, FALSE)</f>
        <v>16.68210830856427</v>
      </c>
      <c r="J391" s="1" t="str">
        <f>VLOOKUP(H391, 'Office Location'!D:G, 4, FALSE)</f>
        <v>102.2936593903998</v>
      </c>
    </row>
    <row r="392" spans="1:10" ht="15.75" customHeight="1" x14ac:dyDescent="0.2">
      <c r="A392" s="1" t="s">
        <v>1017</v>
      </c>
      <c r="B392" s="1" t="str">
        <f t="shared" si="5"/>
        <v>เมืองอุดรธานี</v>
      </c>
      <c r="C392" s="1" t="s">
        <v>148</v>
      </c>
      <c r="D392" s="1" t="str">
        <f>VLOOKUP(C392, Provinces!A:B, 2, FALSE)</f>
        <v>Udon Thani</v>
      </c>
      <c r="E392" s="1" t="str">
        <f>VLOOKUP(B392,'AmperTh-Code-AmperEn'!A:C, 1, FALSE)</f>
        <v>เมืองอุดรธานี</v>
      </c>
      <c r="F392" s="1" t="str">
        <f>VLOOKUP(E392, 'AmperTh-Code-AmperEn'!A:C,2, FALSE)</f>
        <v>41010000</v>
      </c>
      <c r="G392" s="1" t="str">
        <f>VLOOKUP(E392, 'AmperTh-Code-AmperEn'!A:C, 3, FALSE)</f>
        <v>Mueang Udon Thani</v>
      </c>
      <c r="H392" s="1" t="str">
        <f t="shared" si="3"/>
        <v>ที่ว่าการอำเภอเมืองอุดรธานี อุดรธานี</v>
      </c>
      <c r="I392" s="1" t="str">
        <f>VLOOKUP(H392, 'Office Location'!D:G, 3, FALSE)</f>
        <v>17.415351422543317</v>
      </c>
      <c r="J392" s="1" t="str">
        <f>VLOOKUP(H392, 'Office Location'!D:G, 4, FALSE)</f>
        <v>102.7861218747693</v>
      </c>
    </row>
    <row r="393" spans="1:10" ht="15.75" customHeight="1" x14ac:dyDescent="0.2">
      <c r="A393" s="1" t="s">
        <v>1018</v>
      </c>
      <c r="B393" s="1" t="str">
        <f t="shared" si="5"/>
        <v>กุดจับ</v>
      </c>
      <c r="C393" s="1" t="s">
        <v>148</v>
      </c>
      <c r="D393" s="1" t="str">
        <f>VLOOKUP(C393, Provinces!A:B, 2, FALSE)</f>
        <v>Udon Thani</v>
      </c>
      <c r="E393" s="1" t="str">
        <f>VLOOKUP(B393,'AmperTh-Code-AmperEn'!A:C, 1, FALSE)</f>
        <v>กุดจับ</v>
      </c>
      <c r="F393" s="1" t="str">
        <f>VLOOKUP(E393, 'AmperTh-Code-AmperEn'!A:C,2, FALSE)</f>
        <v>41020000</v>
      </c>
      <c r="G393" s="1" t="str">
        <f>VLOOKUP(E393, 'AmperTh-Code-AmperEn'!A:C, 3, FALSE)</f>
        <v>Kut Chap</v>
      </c>
      <c r="H393" s="1" t="str">
        <f t="shared" si="3"/>
        <v>ที่ว่าการอำเภอกุดจับ อุดรธานี</v>
      </c>
      <c r="I393" s="1" t="str">
        <f>VLOOKUP(H393, 'Office Location'!D:G, 3, FALSE)</f>
        <v>17.425477361808504</v>
      </c>
      <c r="J393" s="1" t="str">
        <f>VLOOKUP(H393, 'Office Location'!D:G, 4, FALSE)</f>
        <v>102.56681856462365</v>
      </c>
    </row>
    <row r="394" spans="1:10" ht="15.75" customHeight="1" x14ac:dyDescent="0.2">
      <c r="A394" s="1" t="s">
        <v>1019</v>
      </c>
      <c r="B394" s="1" t="str">
        <f t="shared" si="5"/>
        <v>หนองวัวซอ</v>
      </c>
      <c r="C394" s="1" t="s">
        <v>148</v>
      </c>
      <c r="D394" s="1" t="str">
        <f>VLOOKUP(C394, Provinces!A:B, 2, FALSE)</f>
        <v>Udon Thani</v>
      </c>
      <c r="E394" s="1" t="str">
        <f>VLOOKUP(B394,'AmperTh-Code-AmperEn'!A:C, 1, FALSE)</f>
        <v>หนองวัวซอ</v>
      </c>
      <c r="F394" s="1" t="str">
        <f>VLOOKUP(E394, 'AmperTh-Code-AmperEn'!A:C,2, FALSE)</f>
        <v>41030000</v>
      </c>
      <c r="G394" s="1" t="str">
        <f>VLOOKUP(E394, 'AmperTh-Code-AmperEn'!A:C, 3, FALSE)</f>
        <v>Nong Wua So</v>
      </c>
      <c r="H394" s="1" t="str">
        <f t="shared" si="3"/>
        <v>ที่ว่าการอำเภอหนองวัวซอ อุดรธานี</v>
      </c>
      <c r="I394" s="1" t="str">
        <f>VLOOKUP(H394, 'Office Location'!D:G, 3, FALSE)</f>
        <v>17.162314776655986</v>
      </c>
      <c r="J394" s="1" t="str">
        <f>VLOOKUP(H394, 'Office Location'!D:G, 4, FALSE)</f>
        <v>102.57286055756462</v>
      </c>
    </row>
    <row r="395" spans="1:10" ht="15.75" customHeight="1" x14ac:dyDescent="0.2">
      <c r="A395" s="1" t="s">
        <v>1020</v>
      </c>
      <c r="B395" s="1" t="str">
        <f t="shared" si="5"/>
        <v>กุมภวาปี</v>
      </c>
      <c r="C395" s="1" t="s">
        <v>148</v>
      </c>
      <c r="D395" s="1" t="str">
        <f>VLOOKUP(C395, Provinces!A:B, 2, FALSE)</f>
        <v>Udon Thani</v>
      </c>
      <c r="E395" s="1" t="str">
        <f>VLOOKUP(B395,'AmperTh-Code-AmperEn'!A:C, 1, FALSE)</f>
        <v>กุมภวาปี</v>
      </c>
      <c r="F395" s="1" t="str">
        <f>VLOOKUP(E395, 'AmperTh-Code-AmperEn'!A:C,2, FALSE)</f>
        <v>41040000</v>
      </c>
      <c r="G395" s="1" t="str">
        <f>VLOOKUP(E395, 'AmperTh-Code-AmperEn'!A:C, 3, FALSE)</f>
        <v>Kumphawapi</v>
      </c>
      <c r="H395" s="1" t="str">
        <f t="shared" si="3"/>
        <v>ที่ว่าการอำเภอกุมภวาปี อุดรธานี</v>
      </c>
      <c r="I395" s="1" t="str">
        <f>VLOOKUP(H395, 'Office Location'!D:G, 3, FALSE)</f>
        <v>17.113838142025802</v>
      </c>
      <c r="J395" s="1" t="str">
        <f>VLOOKUP(H395, 'Office Location'!D:G, 4, FALSE)</f>
        <v>103.01868845759752</v>
      </c>
    </row>
    <row r="396" spans="1:10" ht="15.75" customHeight="1" x14ac:dyDescent="0.2">
      <c r="A396" s="1" t="s">
        <v>1021</v>
      </c>
      <c r="B396" s="1" t="str">
        <f t="shared" si="5"/>
        <v>โนนสะอาด</v>
      </c>
      <c r="C396" s="1" t="s">
        <v>148</v>
      </c>
      <c r="D396" s="1" t="str">
        <f>VLOOKUP(C396, Provinces!A:B, 2, FALSE)</f>
        <v>Udon Thani</v>
      </c>
      <c r="E396" s="1" t="str">
        <f>VLOOKUP(B396,'AmperTh-Code-AmperEn'!A:C, 1, FALSE)</f>
        <v>โนนสะอาด</v>
      </c>
      <c r="F396" s="1" t="str">
        <f>VLOOKUP(E396, 'AmperTh-Code-AmperEn'!A:C,2, FALSE)</f>
        <v>41050000</v>
      </c>
      <c r="G396" s="1" t="str">
        <f>VLOOKUP(E396, 'AmperTh-Code-AmperEn'!A:C, 3, FALSE)</f>
        <v>Non Sa-at</v>
      </c>
      <c r="H396" s="1" t="str">
        <f t="shared" si="3"/>
        <v>ที่ว่าการอำเภอโนนสะอาด อุดรธานี</v>
      </c>
      <c r="I396" s="1" t="str">
        <f>VLOOKUP(H396, 'Office Location'!D:G, 3, FALSE)</f>
        <v>16.978680307472143</v>
      </c>
      <c r="J396" s="1" t="str">
        <f>VLOOKUP(H396, 'Office Location'!D:G, 4, FALSE)</f>
        <v>102.89387340416913</v>
      </c>
    </row>
    <row r="397" spans="1:10" ht="15.75" customHeight="1" x14ac:dyDescent="0.2">
      <c r="A397" s="1" t="s">
        <v>1022</v>
      </c>
      <c r="B397" s="1" t="str">
        <f t="shared" si="5"/>
        <v>หนองหาน</v>
      </c>
      <c r="C397" s="1" t="s">
        <v>148</v>
      </c>
      <c r="D397" s="1" t="str">
        <f>VLOOKUP(C397, Provinces!A:B, 2, FALSE)</f>
        <v>Udon Thani</v>
      </c>
      <c r="E397" s="1" t="str">
        <f>VLOOKUP(B397,'AmperTh-Code-AmperEn'!A:C, 1, FALSE)</f>
        <v>หนองหาน</v>
      </c>
      <c r="F397" s="1" t="str">
        <f>VLOOKUP(E397, 'AmperTh-Code-AmperEn'!A:C,2, FALSE)</f>
        <v>41060000</v>
      </c>
      <c r="G397" s="1" t="str">
        <f>VLOOKUP(E397, 'AmperTh-Code-AmperEn'!A:C, 3, FALSE)</f>
        <v>Nong Saeng</v>
      </c>
      <c r="H397" s="1" t="str">
        <f t="shared" si="3"/>
        <v>ที่ว่าการอำเภอหนองหาน อุดรธานี</v>
      </c>
      <c r="I397" s="1" t="str">
        <f>VLOOKUP(H397, 'Office Location'!D:G, 3, FALSE)</f>
        <v>17.360552325885784</v>
      </c>
      <c r="J397" s="1" t="str">
        <f>VLOOKUP(H397, 'Office Location'!D:G, 4, FALSE)</f>
        <v>103.10557711005416</v>
      </c>
    </row>
    <row r="398" spans="1:10" ht="15.75" customHeight="1" x14ac:dyDescent="0.2">
      <c r="A398" s="1" t="s">
        <v>1023</v>
      </c>
      <c r="B398" s="1" t="str">
        <f t="shared" si="5"/>
        <v>ทุ่งฝน</v>
      </c>
      <c r="C398" s="1" t="s">
        <v>148</v>
      </c>
      <c r="D398" s="1" t="str">
        <f>VLOOKUP(C398, Provinces!A:B, 2, FALSE)</f>
        <v>Udon Thani</v>
      </c>
      <c r="E398" s="1" t="str">
        <f>VLOOKUP(B398,'AmperTh-Code-AmperEn'!A:C, 1, FALSE)</f>
        <v>ทุ่งฝน</v>
      </c>
      <c r="F398" s="1" t="str">
        <f>VLOOKUP(E398, 'AmperTh-Code-AmperEn'!A:C,2, FALSE)</f>
        <v>41070000</v>
      </c>
      <c r="G398" s="1" t="str">
        <f>VLOOKUP(E398, 'AmperTh-Code-AmperEn'!A:C, 3, FALSE)</f>
        <v>Thung Fon</v>
      </c>
      <c r="H398" s="1" t="str">
        <f t="shared" si="3"/>
        <v>ที่ว่าการอำเภอทุ่งฝน อุดรธานี</v>
      </c>
      <c r="I398" s="1" t="str">
        <f>VLOOKUP(H398, 'Office Location'!D:G, 3, FALSE)</f>
        <v>17.471423152144492</v>
      </c>
      <c r="J398" s="1" t="str">
        <f>VLOOKUP(H398, 'Office Location'!D:G, 4, FALSE)</f>
        <v>103.26021372614426</v>
      </c>
    </row>
    <row r="399" spans="1:10" ht="15.75" customHeight="1" x14ac:dyDescent="0.2">
      <c r="A399" s="1" t="s">
        <v>1024</v>
      </c>
      <c r="B399" s="1" t="str">
        <f t="shared" si="5"/>
        <v>ไชยวาน</v>
      </c>
      <c r="C399" s="1" t="s">
        <v>148</v>
      </c>
      <c r="D399" s="1" t="str">
        <f>VLOOKUP(C399, Provinces!A:B, 2, FALSE)</f>
        <v>Udon Thani</v>
      </c>
      <c r="E399" s="1" t="str">
        <f>VLOOKUP(B399,'AmperTh-Code-AmperEn'!A:C, 1, FALSE)</f>
        <v>ไชยวาน</v>
      </c>
      <c r="F399" s="1" t="str">
        <f>VLOOKUP(E399, 'AmperTh-Code-AmperEn'!A:C,2, FALSE)</f>
        <v>41080000</v>
      </c>
      <c r="G399" s="1" t="str">
        <f>VLOOKUP(E399, 'AmperTh-Code-AmperEn'!A:C, 3, FALSE)</f>
        <v>Chai Wan</v>
      </c>
      <c r="H399" s="1" t="str">
        <f t="shared" si="3"/>
        <v>ที่ว่าการอำเภอไชยวาน อุดรธานี</v>
      </c>
      <c r="I399" s="1" t="str">
        <f>VLOOKUP(H399, 'Office Location'!D:G, 3, FALSE)</f>
        <v>17.285224634519082</v>
      </c>
      <c r="J399" s="1" t="str">
        <f>VLOOKUP(H399, 'Office Location'!D:G, 4, FALSE)</f>
        <v>103.22236289064885</v>
      </c>
    </row>
    <row r="400" spans="1:10" ht="15.75" customHeight="1" x14ac:dyDescent="0.2">
      <c r="A400" s="1" t="s">
        <v>1025</v>
      </c>
      <c r="B400" s="1" t="str">
        <f t="shared" si="5"/>
        <v>ศรีธาตุ</v>
      </c>
      <c r="C400" s="1" t="s">
        <v>148</v>
      </c>
      <c r="D400" s="1" t="str">
        <f>VLOOKUP(C400, Provinces!A:B, 2, FALSE)</f>
        <v>Udon Thani</v>
      </c>
      <c r="E400" s="1" t="str">
        <f>VLOOKUP(B400,'AmperTh-Code-AmperEn'!A:C, 1, FALSE)</f>
        <v>ศรีธาตุ</v>
      </c>
      <c r="F400" s="1" t="str">
        <f>VLOOKUP(E400, 'AmperTh-Code-AmperEn'!A:C,2, FALSE)</f>
        <v>41090000</v>
      </c>
      <c r="G400" s="1" t="str">
        <f>VLOOKUP(E400, 'AmperTh-Code-AmperEn'!A:C, 3, FALSE)</f>
        <v>Si That</v>
      </c>
      <c r="H400" s="1" t="str">
        <f t="shared" si="3"/>
        <v>ที่ว่าการอำเภอศรีธาตุ อุดรธานี</v>
      </c>
      <c r="I400" s="1" t="str">
        <f>VLOOKUP(H400, 'Office Location'!D:G, 3, FALSE)</f>
        <v>16.97299375041126</v>
      </c>
      <c r="J400" s="1" t="str">
        <f>VLOOKUP(H400, 'Office Location'!D:G, 4, FALSE)</f>
        <v>103.21682894671785</v>
      </c>
    </row>
    <row r="401" spans="1:10" ht="15.75" customHeight="1" x14ac:dyDescent="0.2">
      <c r="A401" s="1" t="s">
        <v>1026</v>
      </c>
      <c r="B401" s="1" t="str">
        <f t="shared" si="5"/>
        <v>วังสามหมอ</v>
      </c>
      <c r="C401" s="1" t="s">
        <v>148</v>
      </c>
      <c r="D401" s="1" t="str">
        <f>VLOOKUP(C401, Provinces!A:B, 2, FALSE)</f>
        <v>Udon Thani</v>
      </c>
      <c r="E401" s="1" t="str">
        <f>VLOOKUP(B401,'AmperTh-Code-AmperEn'!A:C, 1, FALSE)</f>
        <v>วังสามหมอ</v>
      </c>
      <c r="F401" s="1" t="str">
        <f>VLOOKUP(E401, 'AmperTh-Code-AmperEn'!A:C,2, FALSE)</f>
        <v>41100000</v>
      </c>
      <c r="G401" s="1" t="str">
        <f>VLOOKUP(E401, 'AmperTh-Code-AmperEn'!A:C, 3, FALSE)</f>
        <v>Wang Sam Mo</v>
      </c>
      <c r="H401" s="1" t="str">
        <f t="shared" si="3"/>
        <v>ที่ว่าการอำเภอวังสามหมอ อุดรธานี</v>
      </c>
      <c r="I401" s="1" t="str">
        <f>VLOOKUP(H401, 'Office Location'!D:G, 3, FALSE)</f>
        <v>16.95005560146508</v>
      </c>
      <c r="J401" s="1" t="str">
        <f>VLOOKUP(H401, 'Office Location'!D:G, 4, FALSE)</f>
        <v>103.42831811651781</v>
      </c>
    </row>
    <row r="402" spans="1:10" ht="15.75" customHeight="1" x14ac:dyDescent="0.2">
      <c r="A402" s="1" t="s">
        <v>1027</v>
      </c>
      <c r="B402" s="1" t="str">
        <f t="shared" si="5"/>
        <v>บ้านดุง</v>
      </c>
      <c r="C402" s="1" t="s">
        <v>148</v>
      </c>
      <c r="D402" s="1" t="str">
        <f>VLOOKUP(C402, Provinces!A:B, 2, FALSE)</f>
        <v>Udon Thani</v>
      </c>
      <c r="E402" s="1" t="str">
        <f>VLOOKUP(B402,'AmperTh-Code-AmperEn'!A:C, 1, FALSE)</f>
        <v>บ้านดุง</v>
      </c>
      <c r="F402" s="1" t="str">
        <f>VLOOKUP(E402, 'AmperTh-Code-AmperEn'!A:C,2, FALSE)</f>
        <v>41110000</v>
      </c>
      <c r="G402" s="1" t="str">
        <f>VLOOKUP(E402, 'AmperTh-Code-AmperEn'!A:C, 3, FALSE)</f>
        <v>Ban Dung</v>
      </c>
      <c r="H402" s="1" t="str">
        <f t="shared" si="3"/>
        <v>ที่ว่าการอำเภอบ้านดุง อุดรธานี</v>
      </c>
      <c r="I402" s="1" t="str">
        <f>VLOOKUP(H402, 'Office Location'!D:G, 3, FALSE)</f>
        <v>17.7010064971186</v>
      </c>
      <c r="J402" s="1" t="str">
        <f>VLOOKUP(H402, 'Office Location'!D:G, 4, FALSE)</f>
        <v>103.25958437106584</v>
      </c>
    </row>
    <row r="403" spans="1:10" ht="15.75" customHeight="1" x14ac:dyDescent="0.2">
      <c r="A403" s="1" t="s">
        <v>1028</v>
      </c>
      <c r="B403" s="1" t="str">
        <f t="shared" si="5"/>
        <v>บ้านผือ</v>
      </c>
      <c r="C403" s="1" t="s">
        <v>148</v>
      </c>
      <c r="D403" s="1" t="str">
        <f>VLOOKUP(C403, Provinces!A:B, 2, FALSE)</f>
        <v>Udon Thani</v>
      </c>
      <c r="E403" s="1" t="str">
        <f>VLOOKUP(B403,'AmperTh-Code-AmperEn'!A:C, 1, FALSE)</f>
        <v>บ้านผือ</v>
      </c>
      <c r="F403" s="1" t="str">
        <f>VLOOKUP(E403, 'AmperTh-Code-AmperEn'!A:C,2, FALSE)</f>
        <v>41170000</v>
      </c>
      <c r="G403" s="1" t="str">
        <f>VLOOKUP(E403, 'AmperTh-Code-AmperEn'!A:C, 3, FALSE)</f>
        <v>Ban Phue</v>
      </c>
      <c r="H403" s="1" t="str">
        <f t="shared" si="3"/>
        <v>ที่ว่าการอำเภอบ้านผือ อุดรธานี</v>
      </c>
      <c r="I403" s="1" t="str">
        <f>VLOOKUP(H403, 'Office Location'!D:G, 3, FALSE)</f>
        <v>17.687629967498697</v>
      </c>
      <c r="J403" s="1" t="str">
        <f>VLOOKUP(H403, 'Office Location'!D:G, 4, FALSE)</f>
        <v>102.47285057104231</v>
      </c>
    </row>
    <row r="404" spans="1:10" ht="15.75" customHeight="1" x14ac:dyDescent="0.2">
      <c r="A404" s="1" t="s">
        <v>1029</v>
      </c>
      <c r="B404" s="1" t="str">
        <f t="shared" si="5"/>
        <v>น้ำโสม</v>
      </c>
      <c r="C404" s="1" t="s">
        <v>148</v>
      </c>
      <c r="D404" s="1" t="str">
        <f>VLOOKUP(C404, Provinces!A:B, 2, FALSE)</f>
        <v>Udon Thani</v>
      </c>
      <c r="E404" s="1" t="str">
        <f>VLOOKUP(B404,'AmperTh-Code-AmperEn'!A:C, 1, FALSE)</f>
        <v>น้ำโสม</v>
      </c>
      <c r="F404" s="1" t="str">
        <f>VLOOKUP(E404, 'AmperTh-Code-AmperEn'!A:C,2, FALSE)</f>
        <v>41180000</v>
      </c>
      <c r="G404" s="1" t="str">
        <f>VLOOKUP(E404, 'AmperTh-Code-AmperEn'!A:C, 3, FALSE)</f>
        <v>Nam Som</v>
      </c>
      <c r="H404" s="1" t="str">
        <f t="shared" si="3"/>
        <v>ที่ว่าการอำเภอน้ำโสม อุดรธานี</v>
      </c>
      <c r="I404" s="1" t="str">
        <f>VLOOKUP(H404, 'Office Location'!D:G, 3, FALSE)</f>
        <v>17.77048325924175</v>
      </c>
      <c r="J404" s="1" t="str">
        <f>VLOOKUP(H404, 'Office Location'!D:G, 4, FALSE)</f>
        <v>102.18961632689262</v>
      </c>
    </row>
    <row r="405" spans="1:10" ht="15.75" customHeight="1" x14ac:dyDescent="0.2">
      <c r="A405" s="1" t="s">
        <v>1030</v>
      </c>
      <c r="B405" s="1" t="str">
        <f t="shared" si="5"/>
        <v>เพ็ญ</v>
      </c>
      <c r="C405" s="1" t="s">
        <v>148</v>
      </c>
      <c r="D405" s="1" t="str">
        <f>VLOOKUP(C405, Provinces!A:B, 2, FALSE)</f>
        <v>Udon Thani</v>
      </c>
      <c r="E405" s="1" t="str">
        <f>VLOOKUP(B405,'AmperTh-Code-AmperEn'!A:C, 1, FALSE)</f>
        <v>เพ็ญ</v>
      </c>
      <c r="F405" s="1" t="str">
        <f>VLOOKUP(E405, 'AmperTh-Code-AmperEn'!A:C,2, FALSE)</f>
        <v>41190000</v>
      </c>
      <c r="G405" s="1" t="str">
        <f>VLOOKUP(E405, 'AmperTh-Code-AmperEn'!A:C, 3, FALSE)</f>
        <v>Phen</v>
      </c>
      <c r="H405" s="1" t="str">
        <f t="shared" si="3"/>
        <v>ที่ว่าการอำเภอเพ็ญ อุดรธานี</v>
      </c>
      <c r="I405" s="1" t="str">
        <f>VLOOKUP(H405, 'Office Location'!D:G, 3, FALSE)</f>
        <v>17.69521397425958</v>
      </c>
      <c r="J405" s="1" t="str">
        <f>VLOOKUP(H405, 'Office Location'!D:G, 4, FALSE)</f>
        <v>102.90726891341662</v>
      </c>
    </row>
    <row r="406" spans="1:10" ht="15.75" customHeight="1" x14ac:dyDescent="0.2">
      <c r="A406" s="1" t="s">
        <v>1031</v>
      </c>
      <c r="B406" s="1" t="str">
        <f t="shared" si="5"/>
        <v>สร้างคอม</v>
      </c>
      <c r="C406" s="1" t="s">
        <v>148</v>
      </c>
      <c r="D406" s="1" t="str">
        <f>VLOOKUP(C406, Provinces!A:B, 2, FALSE)</f>
        <v>Udon Thani</v>
      </c>
      <c r="E406" s="1" t="str">
        <f>VLOOKUP(B406,'AmperTh-Code-AmperEn'!A:C, 1, FALSE)</f>
        <v>สร้างคอม</v>
      </c>
      <c r="F406" s="1" t="str">
        <f>VLOOKUP(E406, 'AmperTh-Code-AmperEn'!A:C,2, FALSE)</f>
        <v>41200000</v>
      </c>
      <c r="G406" s="1" t="str">
        <f>VLOOKUP(E406, 'AmperTh-Code-AmperEn'!A:C, 3, FALSE)</f>
        <v>Sang Khom</v>
      </c>
      <c r="H406" s="1" t="str">
        <f t="shared" si="3"/>
        <v>ที่ว่าการอำเภอสร้างคอม อุดรธานี</v>
      </c>
      <c r="I406" s="1" t="str">
        <f>VLOOKUP(H406, 'Office Location'!D:G, 3, FALSE)</f>
        <v>17.825113147670216</v>
      </c>
      <c r="J406" s="1" t="str">
        <f>VLOOKUP(H406, 'Office Location'!D:G, 4, FALSE)</f>
        <v>103.08888063314316</v>
      </c>
    </row>
    <row r="407" spans="1:10" ht="15.75" customHeight="1" x14ac:dyDescent="0.2">
      <c r="A407" s="1" t="s">
        <v>1032</v>
      </c>
      <c r="B407" s="1" t="str">
        <f t="shared" si="5"/>
        <v>หนองแสง</v>
      </c>
      <c r="C407" s="1" t="s">
        <v>148</v>
      </c>
      <c r="D407" s="1" t="str">
        <f>VLOOKUP(C407, Provinces!A:B, 2, FALSE)</f>
        <v>Udon Thani</v>
      </c>
      <c r="E407" s="1" t="str">
        <f>VLOOKUP(B407,'AmperTh-Code-AmperEn'!A:C, 1, FALSE)</f>
        <v>หนองแสง</v>
      </c>
      <c r="F407" s="1" t="str">
        <f>VLOOKUP(E407, 'AmperTh-Code-AmperEn'!A:C,2, FALSE)</f>
        <v>41210000</v>
      </c>
      <c r="G407" s="1" t="str">
        <f>VLOOKUP(E407, 'AmperTh-Code-AmperEn'!A:C, 3, FALSE)</f>
        <v>Nong Saeng</v>
      </c>
      <c r="H407" s="1" t="str">
        <f t="shared" si="3"/>
        <v>ที่ว่าการอำเภอหนองแสง อุดรธานี</v>
      </c>
      <c r="I407" s="1" t="str">
        <f>VLOOKUP(H407, 'Office Location'!D:G, 3, FALSE)</f>
        <v>17.168679481439895</v>
      </c>
      <c r="J407" s="1" t="str">
        <f>VLOOKUP(H407, 'Office Location'!D:G, 4, FALSE)</f>
        <v>102.78191829863586</v>
      </c>
    </row>
    <row r="408" spans="1:10" ht="15.75" customHeight="1" x14ac:dyDescent="0.2">
      <c r="A408" s="1" t="s">
        <v>1033</v>
      </c>
      <c r="B408" s="1" t="str">
        <f t="shared" si="5"/>
        <v>นายูง</v>
      </c>
      <c r="C408" s="1" t="s">
        <v>148</v>
      </c>
      <c r="D408" s="1" t="str">
        <f>VLOOKUP(C408, Provinces!A:B, 2, FALSE)</f>
        <v>Udon Thani</v>
      </c>
      <c r="E408" s="1" t="str">
        <f>VLOOKUP(B408,'AmperTh-Code-AmperEn'!A:C, 1, FALSE)</f>
        <v>นายูง</v>
      </c>
      <c r="F408" s="1" t="str">
        <f>VLOOKUP(E408, 'AmperTh-Code-AmperEn'!A:C,2, FALSE)</f>
        <v>41220000</v>
      </c>
      <c r="G408" s="1" t="str">
        <f>VLOOKUP(E408, 'AmperTh-Code-AmperEn'!A:C, 3, FALSE)</f>
        <v>Na Yung</v>
      </c>
      <c r="H408" s="1" t="str">
        <f t="shared" si="3"/>
        <v>ที่ว่าการอำเภอนายูง อุดรธานี</v>
      </c>
      <c r="I408" s="1" t="str">
        <f>VLOOKUP(H408, 'Office Location'!D:G, 3, FALSE)</f>
        <v>17.897748014420756</v>
      </c>
      <c r="J408" s="1" t="str">
        <f>VLOOKUP(H408, 'Office Location'!D:G, 4, FALSE)</f>
        <v>102.14989126126594</v>
      </c>
    </row>
    <row r="409" spans="1:10" ht="15.75" customHeight="1" x14ac:dyDescent="0.2">
      <c r="A409" s="1" t="s">
        <v>1034</v>
      </c>
      <c r="B409" s="1" t="str">
        <f t="shared" si="5"/>
        <v>พิบูลย์รักษ์</v>
      </c>
      <c r="C409" s="1" t="s">
        <v>148</v>
      </c>
      <c r="D409" s="1" t="str">
        <f>VLOOKUP(C409, Provinces!A:B, 2, FALSE)</f>
        <v>Udon Thani</v>
      </c>
      <c r="E409" s="1" t="str">
        <f>VLOOKUP(B409,'AmperTh-Code-AmperEn'!A:C, 1, FALSE)</f>
        <v>พิบูลย์รักษ์</v>
      </c>
      <c r="F409" s="1" t="str">
        <f>VLOOKUP(E409, 'AmperTh-Code-AmperEn'!A:C,2, FALSE)</f>
        <v>41230000</v>
      </c>
      <c r="G409" s="1" t="str">
        <f>VLOOKUP(E409, 'AmperTh-Code-AmperEn'!A:C, 3, FALSE)</f>
        <v>Phibun Rak</v>
      </c>
      <c r="H409" s="1" t="str">
        <f t="shared" si="3"/>
        <v>ที่ว่าการอำเภอพิบูลย์รักษ์ อุดรธานี</v>
      </c>
      <c r="I409" s="1" t="str">
        <f>VLOOKUP(H409, 'Office Location'!D:G, 3, FALSE)</f>
        <v>17.54927501473593</v>
      </c>
      <c r="J409" s="1" t="str">
        <f>VLOOKUP(H409, 'Office Location'!D:G, 4, FALSE)</f>
        <v>103.05767659989307</v>
      </c>
    </row>
    <row r="410" spans="1:10" ht="15.75" customHeight="1" x14ac:dyDescent="0.2">
      <c r="A410" s="1" t="s">
        <v>1035</v>
      </c>
      <c r="B410" s="1" t="str">
        <f t="shared" si="5"/>
        <v>กู่แก้ว</v>
      </c>
      <c r="C410" s="1" t="s">
        <v>148</v>
      </c>
      <c r="D410" s="1" t="str">
        <f>VLOOKUP(C410, Provinces!A:B, 2, FALSE)</f>
        <v>Udon Thani</v>
      </c>
      <c r="E410" s="1" t="str">
        <f>VLOOKUP(B410,'AmperTh-Code-AmperEn'!A:C, 1, FALSE)</f>
        <v>กู่แก้ว</v>
      </c>
      <c r="F410" s="1" t="str">
        <f>VLOOKUP(E410, 'AmperTh-Code-AmperEn'!A:C,2, FALSE)</f>
        <v>41240000</v>
      </c>
      <c r="G410" s="1" t="str">
        <f>VLOOKUP(E410, 'AmperTh-Code-AmperEn'!A:C, 3, FALSE)</f>
        <v>Ku Kaeo</v>
      </c>
      <c r="H410" s="1" t="str">
        <f t="shared" si="3"/>
        <v>ที่ว่าการอำเภอกู่แก้ว อุดรธานี</v>
      </c>
      <c r="I410" s="1" t="str">
        <f>VLOOKUP(H410, 'Office Location'!D:G, 3, FALSE)</f>
        <v>17.172141873568215</v>
      </c>
      <c r="J410" s="1" t="str">
        <f>VLOOKUP(H410, 'Office Location'!D:G, 4, FALSE)</f>
        <v>103.1530339864359</v>
      </c>
    </row>
    <row r="411" spans="1:10" ht="15.75" customHeight="1" x14ac:dyDescent="0.2">
      <c r="A411" s="1" t="s">
        <v>1036</v>
      </c>
      <c r="B411" s="1" t="str">
        <f t="shared" si="5"/>
        <v>ประจักษ์ศิลปาคม</v>
      </c>
      <c r="C411" s="1" t="s">
        <v>148</v>
      </c>
      <c r="D411" s="1" t="str">
        <f>VLOOKUP(C411, Provinces!A:B, 2, FALSE)</f>
        <v>Udon Thani</v>
      </c>
      <c r="E411" s="1" t="str">
        <f>VLOOKUP(B411,'AmperTh-Code-AmperEn'!A:C, 1, FALSE)</f>
        <v>ประจักษ์ศิลปาคม</v>
      </c>
      <c r="F411" s="1" t="str">
        <f>VLOOKUP(E411, 'AmperTh-Code-AmperEn'!A:C,2, FALSE)</f>
        <v>41250000</v>
      </c>
      <c r="G411" s="1" t="str">
        <f>VLOOKUP(E411, 'AmperTh-Code-AmperEn'!A:C, 3, FALSE)</f>
        <v>Prachaksinlapakhom</v>
      </c>
      <c r="H411" s="1" t="str">
        <f t="shared" si="3"/>
        <v>ที่ว่าการอำเภอประจักษ์ศิลปาคม อุดรธานี</v>
      </c>
      <c r="I411" s="1" t="str">
        <f>VLOOKUP(H411, 'Office Location'!D:G, 3, FALSE)</f>
        <v>17.27272682248014</v>
      </c>
      <c r="J411" s="1" t="str">
        <f>VLOOKUP(H411, 'Office Location'!D:G, 4, FALSE)</f>
        <v>102.99397214222887</v>
      </c>
    </row>
    <row r="412" spans="1:10" ht="15.75" customHeight="1" x14ac:dyDescent="0.2">
      <c r="A412" s="1" t="s">
        <v>826</v>
      </c>
      <c r="B412" s="1" t="str">
        <f t="shared" si="5"/>
        <v>เมืองเลย</v>
      </c>
      <c r="C412" s="1" t="s">
        <v>110</v>
      </c>
      <c r="D412" s="1" t="str">
        <f>VLOOKUP(C412, Provinces!A:B, 2, FALSE)</f>
        <v>Loei</v>
      </c>
      <c r="E412" s="1" t="str">
        <f>VLOOKUP(B412,'AmperTh-Code-AmperEn'!A:C, 1, FALSE)</f>
        <v>เมืองเลย</v>
      </c>
      <c r="F412" s="1" t="str">
        <f>VLOOKUP(E412, 'AmperTh-Code-AmperEn'!A:C,2, FALSE)</f>
        <v>42010000</v>
      </c>
      <c r="G412" s="1" t="str">
        <f>VLOOKUP(E412, 'AmperTh-Code-AmperEn'!A:C, 3, FALSE)</f>
        <v>Mueang Loei</v>
      </c>
      <c r="H412" s="1" t="str">
        <f t="shared" si="3"/>
        <v>ที่ว่าการอำเภอเมืองเลย เลย</v>
      </c>
      <c r="I412" s="1" t="str">
        <f>VLOOKUP(H412, 'Office Location'!D:G, 3, FALSE)</f>
        <v>17.487928071263948</v>
      </c>
      <c r="J412" s="1" t="str">
        <f>VLOOKUP(H412, 'Office Location'!D:G, 4, FALSE)</f>
        <v>101.71938370695109</v>
      </c>
    </row>
    <row r="413" spans="1:10" ht="15.75" customHeight="1" x14ac:dyDescent="0.2">
      <c r="A413" s="1" t="s">
        <v>827</v>
      </c>
      <c r="B413" s="1" t="str">
        <f t="shared" si="5"/>
        <v>นาด้วง</v>
      </c>
      <c r="C413" s="1" t="s">
        <v>110</v>
      </c>
      <c r="D413" s="1" t="str">
        <f>VLOOKUP(C413, Provinces!A:B, 2, FALSE)</f>
        <v>Loei</v>
      </c>
      <c r="E413" s="1" t="str">
        <f>VLOOKUP(B413,'AmperTh-Code-AmperEn'!A:C, 1, FALSE)</f>
        <v>นาด้วง</v>
      </c>
      <c r="F413" s="1" t="str">
        <f>VLOOKUP(E413, 'AmperTh-Code-AmperEn'!A:C,2, FALSE)</f>
        <v>42020000</v>
      </c>
      <c r="G413" s="1" t="str">
        <f>VLOOKUP(E413, 'AmperTh-Code-AmperEn'!A:C, 3, FALSE)</f>
        <v>Na Duang</v>
      </c>
      <c r="H413" s="1" t="str">
        <f t="shared" si="3"/>
        <v>ที่ว่าการอำเภอนาด้วง เลย</v>
      </c>
      <c r="I413" s="1" t="str">
        <f>VLOOKUP(H413, 'Office Location'!D:G, 3, FALSE)</f>
        <v>17.479199607533584</v>
      </c>
      <c r="J413" s="1" t="str">
        <f>VLOOKUP(H413, 'Office Location'!D:G, 4, FALSE)</f>
        <v>101.97061081317239</v>
      </c>
    </row>
    <row r="414" spans="1:10" ht="15.75" customHeight="1" x14ac:dyDescent="0.2">
      <c r="A414" s="1" t="s">
        <v>828</v>
      </c>
      <c r="B414" s="1" t="str">
        <f t="shared" si="5"/>
        <v>เชียงคาน</v>
      </c>
      <c r="C414" s="1" t="s">
        <v>110</v>
      </c>
      <c r="D414" s="1" t="str">
        <f>VLOOKUP(C414, Provinces!A:B, 2, FALSE)</f>
        <v>Loei</v>
      </c>
      <c r="E414" s="1" t="str">
        <f>VLOOKUP(B414,'AmperTh-Code-AmperEn'!A:C, 1, FALSE)</f>
        <v>เชียงคาน</v>
      </c>
      <c r="F414" s="1" t="str">
        <f>VLOOKUP(E414, 'AmperTh-Code-AmperEn'!A:C,2, FALSE)</f>
        <v>42030000</v>
      </c>
      <c r="G414" s="1" t="str">
        <f>VLOOKUP(E414, 'AmperTh-Code-AmperEn'!A:C, 3, FALSE)</f>
        <v>Chiang Khan</v>
      </c>
      <c r="H414" s="1" t="str">
        <f t="shared" si="3"/>
        <v>ที่ว่าการอำเภอเชียงคาน เลย</v>
      </c>
      <c r="I414" s="1" t="str">
        <f>VLOOKUP(H414, 'Office Location'!D:G, 3, FALSE)</f>
        <v>17.898204884653897</v>
      </c>
      <c r="J414" s="1" t="str">
        <f>VLOOKUP(H414, 'Office Location'!D:G, 4, FALSE)</f>
        <v>101.66625785293112</v>
      </c>
    </row>
    <row r="415" spans="1:10" ht="15.75" customHeight="1" x14ac:dyDescent="0.2">
      <c r="A415" s="1" t="s">
        <v>829</v>
      </c>
      <c r="B415" s="1" t="str">
        <f t="shared" si="5"/>
        <v>ปากชม</v>
      </c>
      <c r="C415" s="1" t="s">
        <v>110</v>
      </c>
      <c r="D415" s="1" t="str">
        <f>VLOOKUP(C415, Provinces!A:B, 2, FALSE)</f>
        <v>Loei</v>
      </c>
      <c r="E415" s="1" t="str">
        <f>VLOOKUP(B415,'AmperTh-Code-AmperEn'!A:C, 1, FALSE)</f>
        <v>ปากชม</v>
      </c>
      <c r="F415" s="1" t="str">
        <f>VLOOKUP(E415, 'AmperTh-Code-AmperEn'!A:C,2, FALSE)</f>
        <v>42040000</v>
      </c>
      <c r="G415" s="1" t="str">
        <f>VLOOKUP(E415, 'AmperTh-Code-AmperEn'!A:C, 3, FALSE)</f>
        <v>Pak Chom</v>
      </c>
      <c r="H415" s="1" t="str">
        <f t="shared" si="3"/>
        <v>ที่ว่าการอำเภอปากชม เลย</v>
      </c>
      <c r="I415" s="1" t="str">
        <f>VLOOKUP(H415, 'Office Location'!D:G, 3, FALSE)</f>
        <v>18.022663593943022</v>
      </c>
      <c r="J415" s="1" t="str">
        <f>VLOOKUP(H415, 'Office Location'!D:G, 4, FALSE)</f>
        <v>101.88747434905665</v>
      </c>
    </row>
    <row r="416" spans="1:10" ht="15.75" customHeight="1" x14ac:dyDescent="0.2">
      <c r="A416" s="1" t="s">
        <v>830</v>
      </c>
      <c r="B416" s="1" t="str">
        <f t="shared" si="5"/>
        <v>ด่านซ้าย</v>
      </c>
      <c r="C416" s="1" t="s">
        <v>110</v>
      </c>
      <c r="D416" s="1" t="str">
        <f>VLOOKUP(C416, Provinces!A:B, 2, FALSE)</f>
        <v>Loei</v>
      </c>
      <c r="E416" s="1" t="str">
        <f>VLOOKUP(B416,'AmperTh-Code-AmperEn'!A:C, 1, FALSE)</f>
        <v>ด่านซ้าย</v>
      </c>
      <c r="F416" s="1" t="str">
        <f>VLOOKUP(E416, 'AmperTh-Code-AmperEn'!A:C,2, FALSE)</f>
        <v>42050000</v>
      </c>
      <c r="G416" s="1" t="str">
        <f>VLOOKUP(E416, 'AmperTh-Code-AmperEn'!A:C, 3, FALSE)</f>
        <v>Dan Sai</v>
      </c>
      <c r="H416" s="1" t="str">
        <f t="shared" si="3"/>
        <v>ที่ว่าการอำเภอด่านซ้าย เลย</v>
      </c>
      <c r="I416" s="1" t="str">
        <f>VLOOKUP(H416, 'Office Location'!D:G, 3, FALSE)</f>
        <v>17.280041633104478</v>
      </c>
      <c r="J416" s="1" t="str">
        <f>VLOOKUP(H416, 'Office Location'!D:G, 4, FALSE)</f>
        <v>101.14669545175128</v>
      </c>
    </row>
    <row r="417" spans="1:10" ht="15.75" customHeight="1" x14ac:dyDescent="0.2">
      <c r="A417" s="1" t="s">
        <v>817</v>
      </c>
      <c r="B417" s="1" t="str">
        <f t="shared" si="5"/>
        <v>นาแห้ว</v>
      </c>
      <c r="C417" s="1" t="s">
        <v>110</v>
      </c>
      <c r="D417" s="1" t="str">
        <f>VLOOKUP(C417, Provinces!A:B, 2, FALSE)</f>
        <v>Loei</v>
      </c>
      <c r="E417" s="1" t="str">
        <f>VLOOKUP(B417,'AmperTh-Code-AmperEn'!A:C, 1, FALSE)</f>
        <v>นาแห้ว</v>
      </c>
      <c r="F417" s="1" t="str">
        <f>VLOOKUP(E417, 'AmperTh-Code-AmperEn'!A:C,2, FALSE)</f>
        <v>42060000</v>
      </c>
      <c r="G417" s="1" t="str">
        <f>VLOOKUP(E417, 'AmperTh-Code-AmperEn'!A:C, 3, FALSE)</f>
        <v>Na Haeo</v>
      </c>
      <c r="H417" s="1" t="str">
        <f t="shared" si="3"/>
        <v>ที่ว่าการอำเภอนาแห้ว เลย</v>
      </c>
      <c r="I417" s="1" t="str">
        <f>VLOOKUP(H417, 'Office Location'!D:G, 3, FALSE)</f>
        <v>17.48551066277508</v>
      </c>
      <c r="J417" s="1" t="str">
        <f>VLOOKUP(H417, 'Office Location'!D:G, 4, FALSE)</f>
        <v>101.06847696491454</v>
      </c>
    </row>
    <row r="418" spans="1:10" ht="15.75" customHeight="1" x14ac:dyDescent="0.2">
      <c r="A418" s="1" t="s">
        <v>818</v>
      </c>
      <c r="B418" s="1" t="str">
        <f t="shared" si="5"/>
        <v>ภูเรือ</v>
      </c>
      <c r="C418" s="1" t="s">
        <v>110</v>
      </c>
      <c r="D418" s="1" t="str">
        <f>VLOOKUP(C418, Provinces!A:B, 2, FALSE)</f>
        <v>Loei</v>
      </c>
      <c r="E418" s="1" t="str">
        <f>VLOOKUP(B418,'AmperTh-Code-AmperEn'!A:C, 1, FALSE)</f>
        <v>ภูเรือ</v>
      </c>
      <c r="F418" s="1" t="str">
        <f>VLOOKUP(E418, 'AmperTh-Code-AmperEn'!A:C,2, FALSE)</f>
        <v>42070000</v>
      </c>
      <c r="G418" s="1" t="str">
        <f>VLOOKUP(E418, 'AmperTh-Code-AmperEn'!A:C, 3, FALSE)</f>
        <v>Phu Ruea</v>
      </c>
      <c r="H418" s="1" t="str">
        <f t="shared" si="3"/>
        <v>ที่ว่าการอำเภอภูเรือ เลย</v>
      </c>
      <c r="I418" s="1" t="str">
        <f>VLOOKUP(H418, 'Office Location'!D:G, 3, FALSE)</f>
        <v>17.455035712909734</v>
      </c>
      <c r="J418" s="1" t="str">
        <f>VLOOKUP(H418, 'Office Location'!D:G, 4, FALSE)</f>
        <v>101.36281318874033</v>
      </c>
    </row>
    <row r="419" spans="1:10" ht="15.75" customHeight="1" x14ac:dyDescent="0.2">
      <c r="A419" s="1" t="s">
        <v>819</v>
      </c>
      <c r="B419" s="1" t="str">
        <f t="shared" si="5"/>
        <v>ท่าลี่</v>
      </c>
      <c r="C419" s="1" t="s">
        <v>110</v>
      </c>
      <c r="D419" s="1" t="str">
        <f>VLOOKUP(C419, Provinces!A:B, 2, FALSE)</f>
        <v>Loei</v>
      </c>
      <c r="E419" s="1" t="str">
        <f>VLOOKUP(B419,'AmperTh-Code-AmperEn'!A:C, 1, FALSE)</f>
        <v>ท่าลี่</v>
      </c>
      <c r="F419" s="1" t="str">
        <f>VLOOKUP(E419, 'AmperTh-Code-AmperEn'!A:C,2, FALSE)</f>
        <v>42080000</v>
      </c>
      <c r="G419" s="1" t="str">
        <f>VLOOKUP(E419, 'AmperTh-Code-AmperEn'!A:C, 3, FALSE)</f>
        <v>Tha Li</v>
      </c>
      <c r="H419" s="1" t="str">
        <f t="shared" si="3"/>
        <v>ที่ว่าการอำเภอท่าลี่ เลย</v>
      </c>
      <c r="I419" s="1" t="str">
        <f>VLOOKUP(H419, 'Office Location'!D:G, 3, FALSE)</f>
        <v>17.62451390114584</v>
      </c>
      <c r="J419" s="1" t="str">
        <f>VLOOKUP(H419, 'Office Location'!D:G, 4, FALSE)</f>
        <v>101.42137480670154</v>
      </c>
    </row>
    <row r="420" spans="1:10" ht="15.75" customHeight="1" x14ac:dyDescent="0.2">
      <c r="A420" s="1" t="s">
        <v>820</v>
      </c>
      <c r="B420" s="1" t="str">
        <f t="shared" si="5"/>
        <v>วังสะพุง</v>
      </c>
      <c r="C420" s="1" t="s">
        <v>110</v>
      </c>
      <c r="D420" s="1" t="str">
        <f>VLOOKUP(C420, Provinces!A:B, 2, FALSE)</f>
        <v>Loei</v>
      </c>
      <c r="E420" s="1" t="str">
        <f>VLOOKUP(B420,'AmperTh-Code-AmperEn'!A:C, 1, FALSE)</f>
        <v>วังสะพุง</v>
      </c>
      <c r="F420" s="1" t="str">
        <f>VLOOKUP(E420, 'AmperTh-Code-AmperEn'!A:C,2, FALSE)</f>
        <v>42090000</v>
      </c>
      <c r="G420" s="1" t="str">
        <f>VLOOKUP(E420, 'AmperTh-Code-AmperEn'!A:C, 3, FALSE)</f>
        <v>Wang Saphung</v>
      </c>
      <c r="H420" s="1" t="str">
        <f t="shared" si="3"/>
        <v>ที่ว่าการอำเภอวังสะพุง เลย</v>
      </c>
      <c r="I420" s="1" t="str">
        <f>VLOOKUP(H420, 'Office Location'!D:G, 3, FALSE)</f>
        <v>17.30021826788245</v>
      </c>
      <c r="J420" s="1" t="str">
        <f>VLOOKUP(H420, 'Office Location'!D:G, 4, FALSE)</f>
        <v>101.76854567730271</v>
      </c>
    </row>
    <row r="421" spans="1:10" ht="15.75" customHeight="1" x14ac:dyDescent="0.2">
      <c r="A421" s="1" t="s">
        <v>821</v>
      </c>
      <c r="B421" s="1" t="str">
        <f t="shared" si="5"/>
        <v>ภูกระดึง</v>
      </c>
      <c r="C421" s="1" t="s">
        <v>110</v>
      </c>
      <c r="D421" s="1" t="str">
        <f>VLOOKUP(C421, Provinces!A:B, 2, FALSE)</f>
        <v>Loei</v>
      </c>
      <c r="E421" s="1" t="str">
        <f>VLOOKUP(B421,'AmperTh-Code-AmperEn'!A:C, 1, FALSE)</f>
        <v>ภูกระดึง</v>
      </c>
      <c r="F421" s="1" t="str">
        <f>VLOOKUP(E421, 'AmperTh-Code-AmperEn'!A:C,2, FALSE)</f>
        <v>42100000</v>
      </c>
      <c r="G421" s="1" t="str">
        <f>VLOOKUP(E421, 'AmperTh-Code-AmperEn'!A:C, 3, FALSE)</f>
        <v>Phu Kradueng</v>
      </c>
      <c r="H421" s="1" t="str">
        <f t="shared" si="3"/>
        <v>ที่ว่าการอำเภอภูกระดึง เลย</v>
      </c>
      <c r="I421" s="1" t="str">
        <f>VLOOKUP(H421, 'Office Location'!D:G, 3, FALSE)</f>
        <v>16.884161099978062</v>
      </c>
      <c r="J421" s="1" t="str">
        <f>VLOOKUP(H421, 'Office Location'!D:G, 4, FALSE)</f>
        <v>101.88472698642704</v>
      </c>
    </row>
    <row r="422" spans="1:10" ht="15.75" customHeight="1" x14ac:dyDescent="0.2">
      <c r="A422" s="1" t="s">
        <v>822</v>
      </c>
      <c r="B422" s="1" t="str">
        <f t="shared" si="5"/>
        <v>ภูหลวง</v>
      </c>
      <c r="C422" s="1" t="s">
        <v>110</v>
      </c>
      <c r="D422" s="1" t="str">
        <f>VLOOKUP(C422, Provinces!A:B, 2, FALSE)</f>
        <v>Loei</v>
      </c>
      <c r="E422" s="1" t="str">
        <f>VLOOKUP(B422,'AmperTh-Code-AmperEn'!A:C, 1, FALSE)</f>
        <v>ภูหลวง</v>
      </c>
      <c r="F422" s="1" t="str">
        <f>VLOOKUP(E422, 'AmperTh-Code-AmperEn'!A:C,2, FALSE)</f>
        <v>42110000</v>
      </c>
      <c r="G422" s="1" t="str">
        <f>VLOOKUP(E422, 'AmperTh-Code-AmperEn'!A:C, 3, FALSE)</f>
        <v>Phu Luang</v>
      </c>
      <c r="H422" s="1" t="str">
        <f t="shared" si="3"/>
        <v>ที่ว่าการอำเภอภูหลวง เลย</v>
      </c>
      <c r="I422" s="1" t="str">
        <f>VLOOKUP(H422, 'Office Location'!D:G, 3, FALSE)</f>
        <v>17.139667331881654</v>
      </c>
      <c r="J422" s="1" t="str">
        <f>VLOOKUP(H422, 'Office Location'!D:G, 4, FALSE)</f>
        <v>101.66427855773178</v>
      </c>
    </row>
    <row r="423" spans="1:10" ht="15.75" customHeight="1" x14ac:dyDescent="0.2">
      <c r="A423" s="1" t="s">
        <v>823</v>
      </c>
      <c r="B423" s="1" t="str">
        <f t="shared" si="5"/>
        <v>ผาขาว</v>
      </c>
      <c r="C423" s="1" t="s">
        <v>110</v>
      </c>
      <c r="D423" s="1" t="str">
        <f>VLOOKUP(C423, Provinces!A:B, 2, FALSE)</f>
        <v>Loei</v>
      </c>
      <c r="E423" s="1" t="str">
        <f>VLOOKUP(B423,'AmperTh-Code-AmperEn'!A:C, 1, FALSE)</f>
        <v>ผาขาว</v>
      </c>
      <c r="F423" s="1" t="str">
        <f>VLOOKUP(E423, 'AmperTh-Code-AmperEn'!A:C,2, FALSE)</f>
        <v>42120000</v>
      </c>
      <c r="G423" s="1" t="str">
        <f>VLOOKUP(E423, 'AmperTh-Code-AmperEn'!A:C, 3, FALSE)</f>
        <v>Pha  Khao</v>
      </c>
      <c r="H423" s="1" t="str">
        <f t="shared" si="3"/>
        <v>ที่ว่าการอำเภอผาขาว เลย</v>
      </c>
      <c r="I423" s="1" t="str">
        <f>VLOOKUP(H423, 'Office Location'!D:G, 3, FALSE)</f>
        <v>17.066940118252496</v>
      </c>
      <c r="J423" s="1" t="str">
        <f>VLOOKUP(H423, 'Office Location'!D:G, 4, FALSE)</f>
        <v>102.02709712279972</v>
      </c>
    </row>
    <row r="424" spans="1:10" ht="15.75" customHeight="1" x14ac:dyDescent="0.2">
      <c r="A424" s="1" t="s">
        <v>824</v>
      </c>
      <c r="B424" s="1" t="str">
        <f t="shared" si="5"/>
        <v>เอราวัณ</v>
      </c>
      <c r="C424" s="1" t="s">
        <v>110</v>
      </c>
      <c r="D424" s="1" t="str">
        <f>VLOOKUP(C424, Provinces!A:B, 2, FALSE)</f>
        <v>Loei</v>
      </c>
      <c r="E424" s="1" t="str">
        <f>VLOOKUP(B424,'AmperTh-Code-AmperEn'!A:C, 1, FALSE)</f>
        <v>เอราวัณ</v>
      </c>
      <c r="F424" s="1" t="str">
        <f>VLOOKUP(E424, 'AmperTh-Code-AmperEn'!A:C,2, FALSE)</f>
        <v>42130000</v>
      </c>
      <c r="G424" s="1" t="str">
        <f>VLOOKUP(E424, 'AmperTh-Code-AmperEn'!A:C, 3, FALSE)</f>
        <v>Erawan</v>
      </c>
      <c r="H424" s="1" t="str">
        <f t="shared" si="3"/>
        <v>ที่ว่าการอำเภอเอราวัณ เลย</v>
      </c>
      <c r="I424" s="1" t="str">
        <f>VLOOKUP(H424, 'Office Location'!D:G, 3, FALSE)</f>
        <v>17.30989462796628</v>
      </c>
      <c r="J424" s="1" t="str">
        <f>VLOOKUP(H424, 'Office Location'!D:G, 4, FALSE)</f>
        <v>101.94005960128499</v>
      </c>
    </row>
    <row r="425" spans="1:10" ht="15.75" customHeight="1" x14ac:dyDescent="0.2">
      <c r="A425" s="1" t="s">
        <v>825</v>
      </c>
      <c r="B425" s="1" t="str">
        <f t="shared" si="5"/>
        <v>หนองหิน</v>
      </c>
      <c r="C425" s="1" t="s">
        <v>110</v>
      </c>
      <c r="D425" s="1" t="str">
        <f>VLOOKUP(C425, Provinces!A:B, 2, FALSE)</f>
        <v>Loei</v>
      </c>
      <c r="E425" s="1" t="str">
        <f>VLOOKUP(B425,'AmperTh-Code-AmperEn'!A:C, 1, FALSE)</f>
        <v>หนองหิน</v>
      </c>
      <c r="F425" s="1" t="str">
        <f>VLOOKUP(E425, 'AmperTh-Code-AmperEn'!A:C,2, FALSE)</f>
        <v>42140000</v>
      </c>
      <c r="G425" s="1" t="str">
        <f>VLOOKUP(E425, 'AmperTh-Code-AmperEn'!A:C, 3, FALSE)</f>
        <v>Nong Hin</v>
      </c>
      <c r="H425" s="1" t="str">
        <f t="shared" si="3"/>
        <v>ที่ว่าการอำเภอหนองหิน เลย</v>
      </c>
      <c r="I425" s="1" t="str">
        <f>VLOOKUP(H425, 'Office Location'!D:G, 3, FALSE)</f>
        <v>17.12761093669126</v>
      </c>
      <c r="J425" s="1" t="str">
        <f>VLOOKUP(H425, 'Office Location'!D:G, 4, FALSE)</f>
        <v>101.85078627199304</v>
      </c>
    </row>
    <row r="426" spans="1:10" ht="15.75" customHeight="1" x14ac:dyDescent="0.2">
      <c r="A426" s="1" t="s">
        <v>988</v>
      </c>
      <c r="B426" s="1" t="str">
        <f t="shared" si="5"/>
        <v>เมืองหนองคาย</v>
      </c>
      <c r="C426" s="1" t="s">
        <v>140</v>
      </c>
      <c r="D426" s="1" t="str">
        <f>VLOOKUP(C426, Provinces!A:B, 2, FALSE)</f>
        <v>Nong Khai</v>
      </c>
      <c r="E426" s="1" t="str">
        <f>VLOOKUP(B426,'AmperTh-Code-AmperEn'!A:C, 1, FALSE)</f>
        <v>เมืองหนองคาย</v>
      </c>
      <c r="F426" s="1" t="str">
        <f>VLOOKUP(E426, 'AmperTh-Code-AmperEn'!A:C,2, FALSE)</f>
        <v>43010000</v>
      </c>
      <c r="G426" s="1" t="str">
        <f>VLOOKUP(E426, 'AmperTh-Code-AmperEn'!A:C, 3, FALSE)</f>
        <v>Mueang Nong Khai</v>
      </c>
      <c r="H426" s="1" t="str">
        <f t="shared" si="3"/>
        <v>ที่ว่าการอำเภอเมืองหนองคาย หนองคาย</v>
      </c>
      <c r="I426" s="1" t="str">
        <f>VLOOKUP(H426, 'Office Location'!D:G, 3, FALSE)</f>
        <v>17.88015809206796</v>
      </c>
      <c r="J426" s="1" t="str">
        <f>VLOOKUP(H426, 'Office Location'!D:G, 4, FALSE)</f>
        <v>102.74026809189967</v>
      </c>
    </row>
    <row r="427" spans="1:10" ht="15.75" customHeight="1" x14ac:dyDescent="0.2">
      <c r="A427" s="1" t="s">
        <v>989</v>
      </c>
      <c r="B427" s="1" t="str">
        <f t="shared" si="5"/>
        <v>ท่าบ่อ</v>
      </c>
      <c r="C427" s="1" t="s">
        <v>140</v>
      </c>
      <c r="D427" s="1" t="str">
        <f>VLOOKUP(C427, Provinces!A:B, 2, FALSE)</f>
        <v>Nong Khai</v>
      </c>
      <c r="E427" s="1" t="str">
        <f>VLOOKUP(B427,'AmperTh-Code-AmperEn'!A:C, 1, FALSE)</f>
        <v>ท่าบ่อ</v>
      </c>
      <c r="F427" s="1" t="str">
        <f>VLOOKUP(E427, 'AmperTh-Code-AmperEn'!A:C,2, FALSE)</f>
        <v>43020000</v>
      </c>
      <c r="G427" s="1" t="str">
        <f>VLOOKUP(E427, 'AmperTh-Code-AmperEn'!A:C, 3, FALSE)</f>
        <v>Tha Bo</v>
      </c>
      <c r="H427" s="1" t="str">
        <f t="shared" si="3"/>
        <v>ที่ว่าการอำเภอท่าบ่อ หนองคาย</v>
      </c>
      <c r="I427" s="1" t="str">
        <f>VLOOKUP(H427, 'Office Location'!D:G, 3, FALSE)</f>
        <v>17.84969564334316</v>
      </c>
      <c r="J427" s="1" t="str">
        <f>VLOOKUP(H427, 'Office Location'!D:G, 4, FALSE)</f>
        <v>102.58120431709033</v>
      </c>
    </row>
    <row r="428" spans="1:10" ht="15.75" customHeight="1" x14ac:dyDescent="0.2">
      <c r="A428" s="1" t="s">
        <v>990</v>
      </c>
      <c r="B428" s="1" t="str">
        <f t="shared" si="5"/>
        <v>โพนพิสัย</v>
      </c>
      <c r="C428" s="1" t="s">
        <v>140</v>
      </c>
      <c r="D428" s="1" t="str">
        <f>VLOOKUP(C428, Provinces!A:B, 2, FALSE)</f>
        <v>Nong Khai</v>
      </c>
      <c r="E428" s="1" t="str">
        <f>VLOOKUP(B428,'AmperTh-Code-AmperEn'!A:C, 1, FALSE)</f>
        <v>โพนพิสัย</v>
      </c>
      <c r="F428" s="1" t="str">
        <f>VLOOKUP(E428, 'AmperTh-Code-AmperEn'!A:C,2, FALSE)</f>
        <v>43050000</v>
      </c>
      <c r="G428" s="1" t="str">
        <f>VLOOKUP(E428, 'AmperTh-Code-AmperEn'!A:C, 3, FALSE)</f>
        <v>Phon Phisai</v>
      </c>
      <c r="H428" s="1" t="str">
        <f t="shared" si="3"/>
        <v>ที่ว่าการอำเภอโพนพิสัย หนองคาย</v>
      </c>
      <c r="I428" s="1" t="str">
        <f>VLOOKUP(H428, 'Office Location'!D:G, 3, FALSE)</f>
        <v>18.021846270445383</v>
      </c>
      <c r="J428" s="1" t="str">
        <f>VLOOKUP(H428, 'Office Location'!D:G, 4, FALSE)</f>
        <v>103.0770702289075</v>
      </c>
    </row>
    <row r="429" spans="1:10" ht="15.75" customHeight="1" x14ac:dyDescent="0.2">
      <c r="A429" s="1" t="s">
        <v>991</v>
      </c>
      <c r="B429" s="1" t="str">
        <f t="shared" si="5"/>
        <v>ศรีเชียงใหม่</v>
      </c>
      <c r="C429" s="1" t="s">
        <v>140</v>
      </c>
      <c r="D429" s="1" t="str">
        <f>VLOOKUP(C429, Provinces!A:B, 2, FALSE)</f>
        <v>Nong Khai</v>
      </c>
      <c r="E429" s="1" t="str">
        <f>VLOOKUP(B429,'AmperTh-Code-AmperEn'!A:C, 1, FALSE)</f>
        <v>ศรีเชียงใหม่</v>
      </c>
      <c r="F429" s="1" t="str">
        <f>VLOOKUP(E429, 'AmperTh-Code-AmperEn'!A:C,2, FALSE)</f>
        <v>43070000</v>
      </c>
      <c r="G429" s="1" t="str">
        <f>VLOOKUP(E429, 'AmperTh-Code-AmperEn'!A:C, 3, FALSE)</f>
        <v>Si Chiang Mai</v>
      </c>
      <c r="H429" s="1" t="str">
        <f t="shared" si="3"/>
        <v>ที่ว่าการอำเภอศรีเชียงใหม่ หนองคาย</v>
      </c>
      <c r="I429" s="1" t="str">
        <f>VLOOKUP(H429, 'Office Location'!D:G, 3, FALSE)</f>
        <v>17.956302406232187</v>
      </c>
      <c r="J429" s="1" t="str">
        <f>VLOOKUP(H429, 'Office Location'!D:G, 4, FALSE)</f>
        <v>102.58953104220629</v>
      </c>
    </row>
    <row r="430" spans="1:10" ht="15.75" customHeight="1" x14ac:dyDescent="0.2">
      <c r="A430" s="1" t="s">
        <v>992</v>
      </c>
      <c r="B430" s="1" t="str">
        <f t="shared" si="5"/>
        <v>สังคม</v>
      </c>
      <c r="C430" s="1" t="s">
        <v>140</v>
      </c>
      <c r="D430" s="1" t="str">
        <f>VLOOKUP(C430, Provinces!A:B, 2, FALSE)</f>
        <v>Nong Khai</v>
      </c>
      <c r="E430" s="1" t="str">
        <f>VLOOKUP(B430,'AmperTh-Code-AmperEn'!A:C, 1, FALSE)</f>
        <v>สังคม</v>
      </c>
      <c r="F430" s="1" t="str">
        <f>VLOOKUP(E430, 'AmperTh-Code-AmperEn'!A:C,2, FALSE)</f>
        <v>43080000</v>
      </c>
      <c r="G430" s="1" t="str">
        <f>VLOOKUP(E430, 'AmperTh-Code-AmperEn'!A:C, 3, FALSE)</f>
        <v>Sangkhom</v>
      </c>
      <c r="H430" s="1" t="str">
        <f t="shared" si="3"/>
        <v>ที่ว่าการอำเภอสังคม หนองคาย</v>
      </c>
      <c r="I430" s="1" t="str">
        <f>VLOOKUP(H430, 'Office Location'!D:G, 3, FALSE)</f>
        <v>18.063987311369456</v>
      </c>
      <c r="J430" s="1" t="str">
        <f>VLOOKUP(H430, 'Office Location'!D:G, 4, FALSE)</f>
        <v>102.27341505753448</v>
      </c>
    </row>
    <row r="431" spans="1:10" ht="15.75" customHeight="1" x14ac:dyDescent="0.2">
      <c r="A431" s="1" t="s">
        <v>993</v>
      </c>
      <c r="B431" s="1" t="str">
        <f t="shared" si="5"/>
        <v>สระใคร</v>
      </c>
      <c r="C431" s="1" t="s">
        <v>140</v>
      </c>
      <c r="D431" s="1" t="str">
        <f>VLOOKUP(C431, Provinces!A:B, 2, FALSE)</f>
        <v>Nong Khai</v>
      </c>
      <c r="E431" s="1" t="str">
        <f>VLOOKUP(B431,'AmperTh-Code-AmperEn'!A:C, 1, FALSE)</f>
        <v>สระใคร</v>
      </c>
      <c r="F431" s="1" t="str">
        <f>VLOOKUP(E431, 'AmperTh-Code-AmperEn'!A:C,2, FALSE)</f>
        <v>43140000</v>
      </c>
      <c r="G431" s="1" t="str">
        <f>VLOOKUP(E431, 'AmperTh-Code-AmperEn'!A:C, 3, FALSE)</f>
        <v>Sakhrai</v>
      </c>
      <c r="H431" s="1" t="str">
        <f t="shared" si="3"/>
        <v>ที่ว่าการอำเภอสระใคร หนองคาย</v>
      </c>
      <c r="I431" s="1" t="str">
        <f>VLOOKUP(H431, 'Office Location'!D:G, 3, FALSE)</f>
        <v>17.67519474719052</v>
      </c>
      <c r="J431" s="1" t="str">
        <f>VLOOKUP(H431, 'Office Location'!D:G, 4, FALSE)</f>
        <v>102.75062266407801</v>
      </c>
    </row>
    <row r="432" spans="1:10" ht="15.75" customHeight="1" x14ac:dyDescent="0.2">
      <c r="A432" s="1" t="s">
        <v>994</v>
      </c>
      <c r="B432" s="1" t="str">
        <f t="shared" si="5"/>
        <v>เฝ้าไร่</v>
      </c>
      <c r="C432" s="1" t="s">
        <v>140</v>
      </c>
      <c r="D432" s="1" t="str">
        <f>VLOOKUP(C432, Provinces!A:B, 2, FALSE)</f>
        <v>Nong Khai</v>
      </c>
      <c r="E432" s="1" t="str">
        <f>VLOOKUP(B432,'AmperTh-Code-AmperEn'!A:C, 1, FALSE)</f>
        <v>เฝ้าไร่</v>
      </c>
      <c r="F432" s="1" t="str">
        <f>VLOOKUP(E432, 'AmperTh-Code-AmperEn'!A:C,2, FALSE)</f>
        <v>43150000</v>
      </c>
      <c r="G432" s="1" t="str">
        <f>VLOOKUP(E432, 'AmperTh-Code-AmperEn'!A:C, 3, FALSE)</f>
        <v>Fao Rai</v>
      </c>
      <c r="H432" s="1" t="str">
        <f t="shared" si="3"/>
        <v>ที่ว่าการอำเภอเฝ้าไร่ หนองคาย</v>
      </c>
      <c r="I432" s="1" t="str">
        <f>VLOOKUP(H432, 'Office Location'!D:G, 3, FALSE)</f>
        <v>18.018918216039452</v>
      </c>
      <c r="J432" s="1" t="str">
        <f>VLOOKUP(H432, 'Office Location'!D:G, 4, FALSE)</f>
        <v>103.30368953903039</v>
      </c>
    </row>
    <row r="433" spans="1:10" ht="15.75" customHeight="1" x14ac:dyDescent="0.2">
      <c r="A433" s="1" t="s">
        <v>995</v>
      </c>
      <c r="B433" s="1" t="str">
        <f t="shared" si="5"/>
        <v>รัตนวาปี</v>
      </c>
      <c r="C433" s="1" t="s">
        <v>140</v>
      </c>
      <c r="D433" s="1" t="str">
        <f>VLOOKUP(C433, Provinces!A:B, 2, FALSE)</f>
        <v>Nong Khai</v>
      </c>
      <c r="E433" s="1" t="str">
        <f>VLOOKUP(B433,'AmperTh-Code-AmperEn'!A:C, 1, FALSE)</f>
        <v>รัตนวาปี</v>
      </c>
      <c r="F433" s="1" t="str">
        <f>VLOOKUP(E433, 'AmperTh-Code-AmperEn'!A:C,2, FALSE)</f>
        <v>43160000</v>
      </c>
      <c r="G433" s="1" t="str">
        <f>VLOOKUP(E433, 'AmperTh-Code-AmperEn'!A:C, 3, FALSE)</f>
        <v>Rattanawapi</v>
      </c>
      <c r="H433" s="1" t="str">
        <f t="shared" si="3"/>
        <v>ที่ว่าการอำเภอรัตนวาปี หนองคาย</v>
      </c>
      <c r="I433" s="1" t="str">
        <f>VLOOKUP(H433, 'Office Location'!D:G, 3, FALSE)</f>
        <v>18.220251711017287</v>
      </c>
      <c r="J433" s="1" t="str">
        <f>VLOOKUP(H433, 'Office Location'!D:G, 4, FALSE)</f>
        <v>103.1803629009705</v>
      </c>
    </row>
    <row r="434" spans="1:10" ht="15.75" customHeight="1" x14ac:dyDescent="0.2">
      <c r="A434" s="1" t="s">
        <v>996</v>
      </c>
      <c r="B434" s="1" t="str">
        <f t="shared" si="5"/>
        <v>โพธิ์ตาก</v>
      </c>
      <c r="C434" s="1" t="s">
        <v>140</v>
      </c>
      <c r="D434" s="1" t="str">
        <f>VLOOKUP(C434, Provinces!A:B, 2, FALSE)</f>
        <v>Nong Khai</v>
      </c>
      <c r="E434" s="1" t="str">
        <f>VLOOKUP(B434,'AmperTh-Code-AmperEn'!A:C, 1, FALSE)</f>
        <v>โพธิ์ตาก</v>
      </c>
      <c r="F434" s="1" t="str">
        <f>VLOOKUP(E434, 'AmperTh-Code-AmperEn'!A:C,2, FALSE)</f>
        <v>43170000</v>
      </c>
      <c r="G434" s="1" t="str">
        <f>VLOOKUP(E434, 'AmperTh-Code-AmperEn'!A:C, 3, FALSE)</f>
        <v>Pho Tak</v>
      </c>
      <c r="H434" s="1" t="str">
        <f t="shared" si="3"/>
        <v>ที่ว่าการอำเภอโพธิ์ตาก หนองคาย</v>
      </c>
      <c r="I434" s="1" t="str">
        <f>VLOOKUP(H434, 'Office Location'!D:G, 3, FALSE)</f>
        <v>17.877291706144597</v>
      </c>
      <c r="J434" s="1" t="str">
        <f>VLOOKUP(H434, 'Office Location'!D:G, 4, FALSE)</f>
        <v>102.40950390884358</v>
      </c>
    </row>
    <row r="435" spans="1:10" ht="15.75" customHeight="1" x14ac:dyDescent="0.2">
      <c r="A435" s="1" t="s">
        <v>698</v>
      </c>
      <c r="B435" s="1" t="str">
        <f t="shared" si="5"/>
        <v>เมืองมหาสารคาม</v>
      </c>
      <c r="C435" s="1" t="s">
        <v>86</v>
      </c>
      <c r="D435" s="1" t="str">
        <f>VLOOKUP(C435, Provinces!A:B, 2, FALSE)</f>
        <v>Maha Sarakham</v>
      </c>
      <c r="E435" s="1" t="str">
        <f>VLOOKUP(B435,'AmperTh-Code-AmperEn'!A:C, 1, FALSE)</f>
        <v>เมืองมหาสารคาม</v>
      </c>
      <c r="F435" s="1" t="str">
        <f>VLOOKUP(E435, 'AmperTh-Code-AmperEn'!A:C,2, FALSE)</f>
        <v>44010000</v>
      </c>
      <c r="G435" s="1" t="str">
        <f>VLOOKUP(E435, 'AmperTh-Code-AmperEn'!A:C, 3, FALSE)</f>
        <v>Mueang Maha Sarakham</v>
      </c>
      <c r="H435" s="1" t="str">
        <f t="shared" si="3"/>
        <v>ที่ว่าการอำเภอเมืองมหาสารคาม มหาสารคาม</v>
      </c>
      <c r="I435" s="1" t="str">
        <f>VLOOKUP(H435, 'Office Location'!D:G, 3, FALSE)</f>
        <v>16.184124348151716</v>
      </c>
      <c r="J435" s="1" t="str">
        <f>VLOOKUP(H435, 'Office Location'!D:G, 4, FALSE)</f>
        <v>103.30162298457405</v>
      </c>
    </row>
    <row r="436" spans="1:10" ht="15.75" customHeight="1" x14ac:dyDescent="0.2">
      <c r="A436" s="1" t="s">
        <v>699</v>
      </c>
      <c r="B436" s="1" t="str">
        <f t="shared" si="5"/>
        <v>แกดำ</v>
      </c>
      <c r="C436" s="1" t="s">
        <v>86</v>
      </c>
      <c r="D436" s="1" t="str">
        <f>VLOOKUP(C436, Provinces!A:B, 2, FALSE)</f>
        <v>Maha Sarakham</v>
      </c>
      <c r="E436" s="1" t="str">
        <f>VLOOKUP(B436,'AmperTh-Code-AmperEn'!A:C, 1, FALSE)</f>
        <v>แกดำ</v>
      </c>
      <c r="F436" s="1" t="str">
        <f>VLOOKUP(E436, 'AmperTh-Code-AmperEn'!A:C,2, FALSE)</f>
        <v>44020000</v>
      </c>
      <c r="G436" s="1" t="str">
        <f>VLOOKUP(E436, 'AmperTh-Code-AmperEn'!A:C, 3, FALSE)</f>
        <v>Kae Dam</v>
      </c>
      <c r="H436" s="1" t="str">
        <f t="shared" si="3"/>
        <v>ที่ว่าการอำเภอแกดำ มหาสารคาม</v>
      </c>
      <c r="I436" s="1" t="str">
        <f>VLOOKUP(H436, 'Office Location'!D:G, 3, FALSE)</f>
        <v>16.024189384928672</v>
      </c>
      <c r="J436" s="1" t="str">
        <f>VLOOKUP(H436, 'Office Location'!D:G, 4, FALSE)</f>
        <v>103.3849613996097</v>
      </c>
    </row>
    <row r="437" spans="1:10" ht="15.75" customHeight="1" x14ac:dyDescent="0.2">
      <c r="A437" s="1" t="s">
        <v>700</v>
      </c>
      <c r="B437" s="1" t="str">
        <f t="shared" si="5"/>
        <v>โกสุมพิสัย</v>
      </c>
      <c r="C437" s="1" t="s">
        <v>86</v>
      </c>
      <c r="D437" s="1" t="str">
        <f>VLOOKUP(C437, Provinces!A:B, 2, FALSE)</f>
        <v>Maha Sarakham</v>
      </c>
      <c r="E437" s="1" t="str">
        <f>VLOOKUP(B437,'AmperTh-Code-AmperEn'!A:C, 1, FALSE)</f>
        <v>โกสุมพิสัย</v>
      </c>
      <c r="F437" s="1" t="str">
        <f>VLOOKUP(E437, 'AmperTh-Code-AmperEn'!A:C,2, FALSE)</f>
        <v>44030000</v>
      </c>
      <c r="G437" s="1" t="str">
        <f>VLOOKUP(E437, 'AmperTh-Code-AmperEn'!A:C, 3, FALSE)</f>
        <v>Kosum Phisai</v>
      </c>
      <c r="H437" s="1" t="str">
        <f t="shared" si="3"/>
        <v>ที่ว่าการอำเภอโกสุมพิสัย มหาสารคาม</v>
      </c>
      <c r="I437" s="1" t="str">
        <f>VLOOKUP(H437, 'Office Location'!D:G, 3, FALSE)</f>
        <v>16.24860124197507</v>
      </c>
      <c r="J437" s="1" t="str">
        <f>VLOOKUP(H437, 'Office Location'!D:G, 4, FALSE)</f>
        <v>103.06699038852534</v>
      </c>
    </row>
    <row r="438" spans="1:10" ht="15.75" customHeight="1" x14ac:dyDescent="0.2">
      <c r="A438" s="1" t="s">
        <v>701</v>
      </c>
      <c r="B438" s="1" t="str">
        <f t="shared" si="5"/>
        <v>กันทรวิชัย</v>
      </c>
      <c r="C438" s="1" t="s">
        <v>86</v>
      </c>
      <c r="D438" s="1" t="str">
        <f>VLOOKUP(C438, Provinces!A:B, 2, FALSE)</f>
        <v>Maha Sarakham</v>
      </c>
      <c r="E438" s="1" t="str">
        <f>VLOOKUP(B438,'AmperTh-Code-AmperEn'!A:C, 1, FALSE)</f>
        <v>กันทรวิชัย</v>
      </c>
      <c r="F438" s="1" t="str">
        <f>VLOOKUP(E438, 'AmperTh-Code-AmperEn'!A:C,2, FALSE)</f>
        <v>44040000</v>
      </c>
      <c r="G438" s="1" t="str">
        <f>VLOOKUP(E438, 'AmperTh-Code-AmperEn'!A:C, 3, FALSE)</f>
        <v>Kantharawichai</v>
      </c>
      <c r="H438" s="1" t="str">
        <f t="shared" si="3"/>
        <v>ที่ว่าการอำเภอกันทรวิชัย มหาสารคาม</v>
      </c>
      <c r="I438" s="1" t="str">
        <f>VLOOKUP(H438, 'Office Location'!D:G, 3, FALSE)</f>
        <v>16.322911545218965</v>
      </c>
      <c r="J438" s="1" t="str">
        <f>VLOOKUP(H438, 'Office Location'!D:G, 4, FALSE)</f>
        <v>103.29686720030347</v>
      </c>
    </row>
    <row r="439" spans="1:10" ht="15.75" customHeight="1" x14ac:dyDescent="0.2">
      <c r="A439" s="1" t="s">
        <v>702</v>
      </c>
      <c r="B439" s="1" t="str">
        <f t="shared" si="5"/>
        <v>เชียงยืน</v>
      </c>
      <c r="C439" s="1" t="s">
        <v>86</v>
      </c>
      <c r="D439" s="1" t="str">
        <f>VLOOKUP(C439, Provinces!A:B, 2, FALSE)</f>
        <v>Maha Sarakham</v>
      </c>
      <c r="E439" s="1" t="str">
        <f>VLOOKUP(B439,'AmperTh-Code-AmperEn'!A:C, 1, FALSE)</f>
        <v>เชียงยืน</v>
      </c>
      <c r="F439" s="1" t="str">
        <f>VLOOKUP(E439, 'AmperTh-Code-AmperEn'!A:C,2, FALSE)</f>
        <v>44050000</v>
      </c>
      <c r="G439" s="1" t="str">
        <f>VLOOKUP(E439, 'AmperTh-Code-AmperEn'!A:C, 3, FALSE)</f>
        <v>Chiang Yuen</v>
      </c>
      <c r="H439" s="1" t="str">
        <f t="shared" si="3"/>
        <v>ที่ว่าการอำเภอเชียงยืน มหาสารคาม</v>
      </c>
      <c r="I439" s="1" t="str">
        <f>VLOOKUP(H439, 'Office Location'!D:G, 3, FALSE)</f>
        <v>16.408069642659324</v>
      </c>
      <c r="J439" s="1" t="str">
        <f>VLOOKUP(H439, 'Office Location'!D:G, 4, FALSE)</f>
        <v>103.10522049784778</v>
      </c>
    </row>
    <row r="440" spans="1:10" ht="15.75" customHeight="1" x14ac:dyDescent="0.2">
      <c r="A440" s="1" t="s">
        <v>703</v>
      </c>
      <c r="B440" s="1" t="str">
        <f t="shared" si="5"/>
        <v>บรบือ</v>
      </c>
      <c r="C440" s="1" t="s">
        <v>86</v>
      </c>
      <c r="D440" s="1" t="str">
        <f>VLOOKUP(C440, Provinces!A:B, 2, FALSE)</f>
        <v>Maha Sarakham</v>
      </c>
      <c r="E440" s="1" t="str">
        <f>VLOOKUP(B440,'AmperTh-Code-AmperEn'!A:C, 1, FALSE)</f>
        <v>บรบือ</v>
      </c>
      <c r="F440" s="1" t="str">
        <f>VLOOKUP(E440, 'AmperTh-Code-AmperEn'!A:C,2, FALSE)</f>
        <v>44060000</v>
      </c>
      <c r="G440" s="1" t="str">
        <f>VLOOKUP(E440, 'AmperTh-Code-AmperEn'!A:C, 3, FALSE)</f>
        <v>Borabue</v>
      </c>
      <c r="H440" s="1" t="str">
        <f t="shared" si="3"/>
        <v>ที่ว่าการอำเภอบรบือ มหาสารคาม</v>
      </c>
      <c r="I440" s="1" t="str">
        <f>VLOOKUP(H440, 'Office Location'!D:G, 3, FALSE)</f>
        <v>16.038506433130422</v>
      </c>
      <c r="J440" s="1" t="str">
        <f>VLOOKUP(H440, 'Office Location'!D:G, 4, FALSE)</f>
        <v>103.11891129988126</v>
      </c>
    </row>
    <row r="441" spans="1:10" ht="15.75" customHeight="1" x14ac:dyDescent="0.2">
      <c r="A441" s="1" t="s">
        <v>704</v>
      </c>
      <c r="B441" s="1" t="str">
        <f t="shared" si="5"/>
        <v>นาเชือก</v>
      </c>
      <c r="C441" s="1" t="s">
        <v>86</v>
      </c>
      <c r="D441" s="1" t="str">
        <f>VLOOKUP(C441, Provinces!A:B, 2, FALSE)</f>
        <v>Maha Sarakham</v>
      </c>
      <c r="E441" s="1" t="str">
        <f>VLOOKUP(B441,'AmperTh-Code-AmperEn'!A:C, 1, FALSE)</f>
        <v>นาเชือก</v>
      </c>
      <c r="F441" s="1" t="str">
        <f>VLOOKUP(E441, 'AmperTh-Code-AmperEn'!A:C,2, FALSE)</f>
        <v>44070000</v>
      </c>
      <c r="G441" s="1" t="str">
        <f>VLOOKUP(E441, 'AmperTh-Code-AmperEn'!A:C, 3, FALSE)</f>
        <v>Na Chueak</v>
      </c>
      <c r="H441" s="1" t="str">
        <f t="shared" si="3"/>
        <v>ที่ว่าการอำเภอนาเชือก มหาสารคาม</v>
      </c>
      <c r="I441" s="1" t="str">
        <f>VLOOKUP(H441, 'Office Location'!D:G, 3, FALSE)</f>
        <v>15.799004020596728</v>
      </c>
      <c r="J441" s="1" t="str">
        <f>VLOOKUP(H441, 'Office Location'!D:G, 4, FALSE)</f>
        <v>103.03109504222098</v>
      </c>
    </row>
    <row r="442" spans="1:10" ht="15.75" customHeight="1" x14ac:dyDescent="0.2">
      <c r="A442" s="1" t="s">
        <v>705</v>
      </c>
      <c r="B442" s="1" t="str">
        <f t="shared" si="5"/>
        <v>พยัคฆภูมิพิสัย</v>
      </c>
      <c r="C442" s="1" t="s">
        <v>86</v>
      </c>
      <c r="D442" s="1" t="str">
        <f>VLOOKUP(C442, Provinces!A:B, 2, FALSE)</f>
        <v>Maha Sarakham</v>
      </c>
      <c r="E442" s="1" t="str">
        <f>VLOOKUP(B442,'AmperTh-Code-AmperEn'!A:C, 1, FALSE)</f>
        <v>พยัคฆภูมิพิสัย</v>
      </c>
      <c r="F442" s="1" t="str">
        <f>VLOOKUP(E442, 'AmperTh-Code-AmperEn'!A:C,2, FALSE)</f>
        <v>44080000</v>
      </c>
      <c r="G442" s="1" t="str">
        <f>VLOOKUP(E442, 'AmperTh-Code-AmperEn'!A:C, 3, FALSE)</f>
        <v>Phayakkhaphum Phisai</v>
      </c>
      <c r="H442" s="1" t="str">
        <f t="shared" si="3"/>
        <v>ที่ว่าการอำเภอพยัคฆภูมิพิสัย มหาสารคาม</v>
      </c>
      <c r="I442" s="1" t="str">
        <f>VLOOKUP(H442, 'Office Location'!D:G, 3, FALSE)</f>
        <v>15.51610904455523</v>
      </c>
      <c r="J442" s="1" t="str">
        <f>VLOOKUP(H442, 'Office Location'!D:G, 4, FALSE)</f>
        <v>103.19378024593517</v>
      </c>
    </row>
    <row r="443" spans="1:10" ht="15.75" customHeight="1" x14ac:dyDescent="0.2">
      <c r="A443" s="1" t="s">
        <v>706</v>
      </c>
      <c r="B443" s="1" t="str">
        <f t="shared" si="5"/>
        <v>วาปีปทุม</v>
      </c>
      <c r="C443" s="1" t="s">
        <v>86</v>
      </c>
      <c r="D443" s="1" t="str">
        <f>VLOOKUP(C443, Provinces!A:B, 2, FALSE)</f>
        <v>Maha Sarakham</v>
      </c>
      <c r="E443" s="1" t="str">
        <f>VLOOKUP(B443,'AmperTh-Code-AmperEn'!A:C, 1, FALSE)</f>
        <v>วาปีปทุม</v>
      </c>
      <c r="F443" s="1" t="str">
        <f>VLOOKUP(E443, 'AmperTh-Code-AmperEn'!A:C,2, FALSE)</f>
        <v>44090000</v>
      </c>
      <c r="G443" s="1" t="str">
        <f>VLOOKUP(E443, 'AmperTh-Code-AmperEn'!A:C, 3, FALSE)</f>
        <v>Wapi Pathum</v>
      </c>
      <c r="H443" s="1" t="str">
        <f t="shared" si="3"/>
        <v>ที่ว่าการอำเภอวาปีปทุม มหาสารคาม</v>
      </c>
      <c r="I443" s="1" t="str">
        <f>VLOOKUP(H443, 'Office Location'!D:G, 3, FALSE)</f>
        <v>15.845860181213908</v>
      </c>
      <c r="J443" s="1" t="str">
        <f>VLOOKUP(H443, 'Office Location'!D:G, 4, FALSE)</f>
        <v>103.37950739391252</v>
      </c>
    </row>
    <row r="444" spans="1:10" ht="15.75" customHeight="1" x14ac:dyDescent="0.2">
      <c r="A444" s="1" t="s">
        <v>707</v>
      </c>
      <c r="B444" s="1" t="str">
        <f t="shared" si="5"/>
        <v>นาดูน</v>
      </c>
      <c r="C444" s="1" t="s">
        <v>86</v>
      </c>
      <c r="D444" s="1" t="str">
        <f>VLOOKUP(C444, Provinces!A:B, 2, FALSE)</f>
        <v>Maha Sarakham</v>
      </c>
      <c r="E444" s="1" t="str">
        <f>VLOOKUP(B444,'AmperTh-Code-AmperEn'!A:C, 1, FALSE)</f>
        <v>นาดูน</v>
      </c>
      <c r="F444" s="1" t="str">
        <f>VLOOKUP(E444, 'AmperTh-Code-AmperEn'!A:C,2, FALSE)</f>
        <v>44100000</v>
      </c>
      <c r="G444" s="1" t="str">
        <f>VLOOKUP(E444, 'AmperTh-Code-AmperEn'!A:C, 3, FALSE)</f>
        <v>Na Dun</v>
      </c>
      <c r="H444" s="1" t="str">
        <f t="shared" si="3"/>
        <v>ที่ว่าการอำเภอนาดูน มหาสารคาม</v>
      </c>
      <c r="I444" s="1" t="str">
        <f>VLOOKUP(H444, 'Office Location'!D:G, 3, FALSE)</f>
        <v>15.713947003192207</v>
      </c>
      <c r="J444" s="1" t="str">
        <f>VLOOKUP(H444, 'Office Location'!D:G, 4, FALSE)</f>
        <v>103.22676232687907</v>
      </c>
    </row>
    <row r="445" spans="1:10" ht="15.75" customHeight="1" x14ac:dyDescent="0.2">
      <c r="A445" s="1" t="s">
        <v>708</v>
      </c>
      <c r="B445" s="1" t="str">
        <f t="shared" si="5"/>
        <v>ยางสีสุราช</v>
      </c>
      <c r="C445" s="1" t="s">
        <v>86</v>
      </c>
      <c r="D445" s="1" t="str">
        <f>VLOOKUP(C445, Provinces!A:B, 2, FALSE)</f>
        <v>Maha Sarakham</v>
      </c>
      <c r="E445" s="1" t="str">
        <f>VLOOKUP(B445,'AmperTh-Code-AmperEn'!A:C, 1, FALSE)</f>
        <v>ยางสีสุราช</v>
      </c>
      <c r="F445" s="1" t="str">
        <f>VLOOKUP(E445, 'AmperTh-Code-AmperEn'!A:C,2, FALSE)</f>
        <v>44110000</v>
      </c>
      <c r="G445" s="1" t="str">
        <f>VLOOKUP(E445, 'AmperTh-Code-AmperEn'!A:C, 3, FALSE)</f>
        <v>Yang Sisurat</v>
      </c>
      <c r="H445" s="1" t="str">
        <f t="shared" si="3"/>
        <v>ที่ว่าการอำเภอยางสีสุราช มหาสารคาม</v>
      </c>
      <c r="I445" s="1" t="str">
        <f>VLOOKUP(H445, 'Office Location'!D:G, 3, FALSE)</f>
        <v>15.683373307263002</v>
      </c>
      <c r="J445" s="1" t="str">
        <f>VLOOKUP(H445, 'Office Location'!D:G, 4, FALSE)</f>
        <v>103.10335854089021</v>
      </c>
    </row>
    <row r="446" spans="1:10" ht="15.75" customHeight="1" x14ac:dyDescent="0.2">
      <c r="A446" s="1" t="s">
        <v>709</v>
      </c>
      <c r="B446" s="1" t="str">
        <f t="shared" si="5"/>
        <v>กุดรัง</v>
      </c>
      <c r="C446" s="1" t="s">
        <v>86</v>
      </c>
      <c r="D446" s="1" t="str">
        <f>VLOOKUP(C446, Provinces!A:B, 2, FALSE)</f>
        <v>Maha Sarakham</v>
      </c>
      <c r="E446" s="1" t="str">
        <f>VLOOKUP(B446,'AmperTh-Code-AmperEn'!A:C, 1, FALSE)</f>
        <v>กุดรัง</v>
      </c>
      <c r="F446" s="1" t="str">
        <f>VLOOKUP(E446, 'AmperTh-Code-AmperEn'!A:C,2, FALSE)</f>
        <v>44120000</v>
      </c>
      <c r="G446" s="1" t="str">
        <f>VLOOKUP(E446, 'AmperTh-Code-AmperEn'!A:C, 3, FALSE)</f>
        <v>Kut Rang</v>
      </c>
      <c r="H446" s="1" t="str">
        <f t="shared" si="3"/>
        <v>ที่ว่าการอำเภอกุดรัง มหาสารคาม</v>
      </c>
      <c r="I446" s="1" t="str">
        <f>VLOOKUP(H446, 'Office Location'!D:G, 3, FALSE)</f>
        <v>16.05096040733491</v>
      </c>
      <c r="J446" s="1" t="str">
        <f>VLOOKUP(H446, 'Office Location'!D:G, 4, FALSE)</f>
        <v>102.99380693511797</v>
      </c>
    </row>
    <row r="447" spans="1:10" ht="15.75" customHeight="1" x14ac:dyDescent="0.2">
      <c r="A447" s="1" t="s">
        <v>710</v>
      </c>
      <c r="B447" s="1" t="str">
        <f t="shared" si="5"/>
        <v>ชื่นชม</v>
      </c>
      <c r="C447" s="1" t="s">
        <v>86</v>
      </c>
      <c r="D447" s="1" t="str">
        <f>VLOOKUP(C447, Provinces!A:B, 2, FALSE)</f>
        <v>Maha Sarakham</v>
      </c>
      <c r="E447" s="1" t="str">
        <f>VLOOKUP(B447,'AmperTh-Code-AmperEn'!A:C, 1, FALSE)</f>
        <v>ชื่นชม</v>
      </c>
      <c r="F447" s="1" t="str">
        <f>VLOOKUP(E447, 'AmperTh-Code-AmperEn'!A:C,2, FALSE)</f>
        <v>44130000</v>
      </c>
      <c r="G447" s="1" t="str">
        <f>VLOOKUP(E447, 'AmperTh-Code-AmperEn'!A:C, 3, FALSE)</f>
        <v>Chuen Chom</v>
      </c>
      <c r="H447" s="1" t="str">
        <f t="shared" si="3"/>
        <v>ที่ว่าการอำเภอชื่นชม มหาสารคาม</v>
      </c>
      <c r="I447" s="1" t="str">
        <f>VLOOKUP(H447, 'Office Location'!D:G, 3, FALSE)</f>
        <v>16.53122457940462</v>
      </c>
      <c r="J447" s="1" t="str">
        <f>VLOOKUP(H447, 'Office Location'!D:G, 4, FALSE)</f>
        <v>103.17172822393833</v>
      </c>
    </row>
    <row r="448" spans="1:10" ht="15.75" customHeight="1" x14ac:dyDescent="0.2">
      <c r="A448" s="1" t="s">
        <v>750</v>
      </c>
      <c r="B448" s="1" t="str">
        <f t="shared" si="5"/>
        <v>เมืองร้อยเอ็ด</v>
      </c>
      <c r="C448" s="1" t="s">
        <v>96</v>
      </c>
      <c r="D448" s="1" t="str">
        <f>VLOOKUP(C448, Provinces!A:B, 2, FALSE)</f>
        <v>Roi Et</v>
      </c>
      <c r="E448" s="1" t="str">
        <f>VLOOKUP(B448,'AmperTh-Code-AmperEn'!A:C, 1, FALSE)</f>
        <v>เมืองร้อยเอ็ด</v>
      </c>
      <c r="F448" s="1" t="str">
        <f>VLOOKUP(E448, 'AmperTh-Code-AmperEn'!A:C,2, FALSE)</f>
        <v>45010000</v>
      </c>
      <c r="G448" s="1" t="str">
        <f>VLOOKUP(E448, 'AmperTh-Code-AmperEn'!A:C, 3, FALSE)</f>
        <v>Mueang Roi Et</v>
      </c>
      <c r="H448" s="1" t="str">
        <f t="shared" si="3"/>
        <v>ที่ว่าการอำเภอเมืองร้อยเอ็ด ร้อยเอ็ด</v>
      </c>
      <c r="I448" s="1" t="str">
        <f>VLOOKUP(H448, 'Office Location'!D:G, 3, FALSE)</f>
        <v>16.05317435523184</v>
      </c>
      <c r="J448" s="1" t="str">
        <f>VLOOKUP(H448, 'Office Location'!D:G, 4, FALSE)</f>
        <v>103.65466612874908</v>
      </c>
    </row>
    <row r="449" spans="1:10" ht="15.75" customHeight="1" x14ac:dyDescent="0.2">
      <c r="A449" s="1" t="s">
        <v>751</v>
      </c>
      <c r="B449" s="1" t="str">
        <f t="shared" si="5"/>
        <v>เกษตรวิสัย</v>
      </c>
      <c r="C449" s="1" t="s">
        <v>96</v>
      </c>
      <c r="D449" s="1" t="str">
        <f>VLOOKUP(C449, Provinces!A:B, 2, FALSE)</f>
        <v>Roi Et</v>
      </c>
      <c r="E449" s="1" t="str">
        <f>VLOOKUP(B449,'AmperTh-Code-AmperEn'!A:C, 1, FALSE)</f>
        <v>เกษตรวิสัย</v>
      </c>
      <c r="F449" s="1" t="str">
        <f>VLOOKUP(E449, 'AmperTh-Code-AmperEn'!A:C,2, FALSE)</f>
        <v>45020000</v>
      </c>
      <c r="G449" s="1" t="str">
        <f>VLOOKUP(E449, 'AmperTh-Code-AmperEn'!A:C, 3, FALSE)</f>
        <v>Kaset Wisai</v>
      </c>
      <c r="H449" s="1" t="str">
        <f t="shared" si="3"/>
        <v>ที่ว่าการอำเภอเกษตรวิสัย ร้อยเอ็ด</v>
      </c>
      <c r="I449" s="1" t="str">
        <f>VLOOKUP(H449, 'Office Location'!D:G, 3, FALSE)</f>
        <v>15.656904472659905</v>
      </c>
      <c r="J449" s="1" t="str">
        <f>VLOOKUP(H449, 'Office Location'!D:G, 4, FALSE)</f>
        <v>103.57994057146175</v>
      </c>
    </row>
    <row r="450" spans="1:10" ht="15.75" customHeight="1" x14ac:dyDescent="0.2">
      <c r="A450" s="1" t="s">
        <v>752</v>
      </c>
      <c r="B450" s="1" t="str">
        <f t="shared" si="5"/>
        <v>ปทุมรัตต์</v>
      </c>
      <c r="C450" s="1" t="s">
        <v>96</v>
      </c>
      <c r="D450" s="1" t="str">
        <f>VLOOKUP(C450, Provinces!A:B, 2, FALSE)</f>
        <v>Roi Et</v>
      </c>
      <c r="E450" s="1" t="str">
        <f>VLOOKUP(B450,'AmperTh-Code-AmperEn'!A:C, 1, FALSE)</f>
        <v>ปทุมรัตต์</v>
      </c>
      <c r="F450" s="1" t="str">
        <f>VLOOKUP(E450, 'AmperTh-Code-AmperEn'!A:C,2, FALSE)</f>
        <v>45030000</v>
      </c>
      <c r="G450" s="1" t="str">
        <f>VLOOKUP(E450, 'AmperTh-Code-AmperEn'!A:C, 3, FALSE)</f>
        <v>Pathum Rat</v>
      </c>
      <c r="H450" s="1" t="str">
        <f t="shared" si="3"/>
        <v>ที่ว่าการอำเภอปทุมรัตต์ ร้อยเอ็ด</v>
      </c>
      <c r="I450" s="1" t="str">
        <f>VLOOKUP(H450, 'Office Location'!D:G, 3, FALSE)</f>
        <v>15.634487435498038</v>
      </c>
      <c r="J450" s="1" t="str">
        <f>VLOOKUP(H450, 'Office Location'!D:G, 4, FALSE)</f>
        <v>103.3428291379186</v>
      </c>
    </row>
    <row r="451" spans="1:10" ht="15.75" customHeight="1" x14ac:dyDescent="0.2">
      <c r="A451" s="1" t="s">
        <v>742</v>
      </c>
      <c r="B451" s="1" t="str">
        <f t="shared" si="5"/>
        <v>จตุรพักตรพิมาน</v>
      </c>
      <c r="C451" s="1" t="s">
        <v>96</v>
      </c>
      <c r="D451" s="1" t="str">
        <f>VLOOKUP(C451, Provinces!A:B, 2, FALSE)</f>
        <v>Roi Et</v>
      </c>
      <c r="E451" s="1" t="str">
        <f>VLOOKUP(B451,'AmperTh-Code-AmperEn'!A:C, 1, FALSE)</f>
        <v>จตุรพักตรพิมาน</v>
      </c>
      <c r="F451" s="1" t="str">
        <f>VLOOKUP(E451, 'AmperTh-Code-AmperEn'!A:C,2, FALSE)</f>
        <v>45040000</v>
      </c>
      <c r="G451" s="1" t="str">
        <f>VLOOKUP(E451, 'AmperTh-Code-AmperEn'!A:C, 3, FALSE)</f>
        <v>Chaturaphak Phiman</v>
      </c>
      <c r="H451" s="1" t="str">
        <f t="shared" si="3"/>
        <v>ที่ว่าการอำเภอจตุรพักตรพิมาน ร้อยเอ็ด</v>
      </c>
      <c r="I451" s="1" t="str">
        <f>VLOOKUP(H451, 'Office Location'!D:G, 3, FALSE)</f>
        <v>15.84599867178266</v>
      </c>
      <c r="J451" s="1" t="str">
        <f>VLOOKUP(H451, 'Office Location'!D:G, 4, FALSE)</f>
        <v>103.55690841337076</v>
      </c>
    </row>
    <row r="452" spans="1:10" ht="15.75" customHeight="1" x14ac:dyDescent="0.2">
      <c r="A452" s="1" t="s">
        <v>743</v>
      </c>
      <c r="B452" s="1" t="str">
        <f t="shared" si="5"/>
        <v>ธวัชบุรี</v>
      </c>
      <c r="C452" s="1" t="s">
        <v>96</v>
      </c>
      <c r="D452" s="1" t="str">
        <f>VLOOKUP(C452, Provinces!A:B, 2, FALSE)</f>
        <v>Roi Et</v>
      </c>
      <c r="E452" s="1" t="str">
        <f>VLOOKUP(B452,'AmperTh-Code-AmperEn'!A:C, 1, FALSE)</f>
        <v>ธวัชบุรี</v>
      </c>
      <c r="F452" s="1" t="str">
        <f>VLOOKUP(E452, 'AmperTh-Code-AmperEn'!A:C,2, FALSE)</f>
        <v>45050000</v>
      </c>
      <c r="G452" s="1" t="str">
        <f>VLOOKUP(E452, 'AmperTh-Code-AmperEn'!A:C, 3, FALSE)</f>
        <v>Thawat Buri</v>
      </c>
      <c r="H452" s="1" t="str">
        <f t="shared" si="3"/>
        <v>ที่ว่าการอำเภอธวัชบุรี ร้อยเอ็ด</v>
      </c>
      <c r="I452" s="1" t="str">
        <f>VLOOKUP(H452, 'Office Location'!D:G, 3, FALSE)</f>
        <v>16.03889254514243</v>
      </c>
      <c r="J452" s="1" t="str">
        <f>VLOOKUP(H452, 'Office Location'!D:G, 4, FALSE)</f>
        <v>103.7470986377779</v>
      </c>
    </row>
    <row r="453" spans="1:10" ht="15.75" customHeight="1" x14ac:dyDescent="0.2">
      <c r="A453" s="1" t="s">
        <v>744</v>
      </c>
      <c r="B453" s="1" t="str">
        <f t="shared" si="5"/>
        <v>พนมไพร</v>
      </c>
      <c r="C453" s="1" t="s">
        <v>96</v>
      </c>
      <c r="D453" s="1" t="str">
        <f>VLOOKUP(C453, Provinces!A:B, 2, FALSE)</f>
        <v>Roi Et</v>
      </c>
      <c r="E453" s="1" t="str">
        <f>VLOOKUP(B453,'AmperTh-Code-AmperEn'!A:C, 1, FALSE)</f>
        <v>พนมไพร</v>
      </c>
      <c r="F453" s="1" t="str">
        <f>VLOOKUP(E453, 'AmperTh-Code-AmperEn'!A:C,2, FALSE)</f>
        <v>45060000</v>
      </c>
      <c r="G453" s="1" t="str">
        <f>VLOOKUP(E453, 'AmperTh-Code-AmperEn'!A:C, 3, FALSE)</f>
        <v>Phanom Phrai</v>
      </c>
      <c r="H453" s="1" t="str">
        <f t="shared" si="3"/>
        <v>ที่ว่าการอำเภอพนมไพร ร้อยเอ็ด</v>
      </c>
      <c r="I453" s="1" t="str">
        <f>VLOOKUP(H453, 'Office Location'!D:G, 3, FALSE)</f>
        <v>15.678136367497688</v>
      </c>
      <c r="J453" s="1" t="str">
        <f>VLOOKUP(H453, 'Office Location'!D:G, 4, FALSE)</f>
        <v>104.11013425329737</v>
      </c>
    </row>
    <row r="454" spans="1:10" ht="15.75" customHeight="1" x14ac:dyDescent="0.2">
      <c r="A454" s="1" t="s">
        <v>745</v>
      </c>
      <c r="B454" s="1" t="str">
        <f t="shared" si="5"/>
        <v>โพนทอง</v>
      </c>
      <c r="C454" s="1" t="s">
        <v>96</v>
      </c>
      <c r="D454" s="1" t="str">
        <f>VLOOKUP(C454, Provinces!A:B, 2, FALSE)</f>
        <v>Roi Et</v>
      </c>
      <c r="E454" s="1" t="str">
        <f>VLOOKUP(B454,'AmperTh-Code-AmperEn'!A:C, 1, FALSE)</f>
        <v>โพนทอง</v>
      </c>
      <c r="F454" s="1" t="str">
        <f>VLOOKUP(E454, 'AmperTh-Code-AmperEn'!A:C,2, FALSE)</f>
        <v>45070000</v>
      </c>
      <c r="G454" s="1" t="str">
        <f>VLOOKUP(E454, 'AmperTh-Code-AmperEn'!A:C, 3, FALSE)</f>
        <v>Phon Thong</v>
      </c>
      <c r="H454" s="1" t="str">
        <f t="shared" si="3"/>
        <v>ที่ว่าการอำเภอโพนทอง ร้อยเอ็ด</v>
      </c>
      <c r="I454" s="1" t="str">
        <f>VLOOKUP(H454, 'Office Location'!D:G, 3, FALSE)</f>
        <v>16.300112420097676</v>
      </c>
      <c r="J454" s="1" t="str">
        <f>VLOOKUP(H454, 'Office Location'!D:G, 4, FALSE)</f>
        <v>103.97823642797955</v>
      </c>
    </row>
    <row r="455" spans="1:10" ht="15.75" customHeight="1" x14ac:dyDescent="0.2">
      <c r="A455" s="1" t="s">
        <v>746</v>
      </c>
      <c r="B455" s="1" t="str">
        <f t="shared" si="5"/>
        <v>โพธิ์ชัย</v>
      </c>
      <c r="C455" s="1" t="s">
        <v>96</v>
      </c>
      <c r="D455" s="1" t="str">
        <f>VLOOKUP(C455, Provinces!A:B, 2, FALSE)</f>
        <v>Roi Et</v>
      </c>
      <c r="E455" s="1" t="str">
        <f>VLOOKUP(B455,'AmperTh-Code-AmperEn'!A:C, 1, FALSE)</f>
        <v>โพธิ์ชัย</v>
      </c>
      <c r="F455" s="1" t="str">
        <f>VLOOKUP(E455, 'AmperTh-Code-AmperEn'!A:C,2, FALSE)</f>
        <v>45080000</v>
      </c>
      <c r="G455" s="1" t="str">
        <f>VLOOKUP(E455, 'AmperTh-Code-AmperEn'!A:C, 3, FALSE)</f>
        <v>Pho Chai</v>
      </c>
      <c r="H455" s="1" t="str">
        <f t="shared" si="3"/>
        <v>ที่ว่าการอำเภอโพธิ์ชัย ร้อยเอ็ด</v>
      </c>
      <c r="I455" s="1" t="str">
        <f>VLOOKUP(H455, 'Office Location'!D:G, 3, FALSE)</f>
        <v>16.323495716842988</v>
      </c>
      <c r="J455" s="1" t="str">
        <f>VLOOKUP(H455, 'Office Location'!D:G, 4, FALSE)</f>
        <v>103.76908616101822</v>
      </c>
    </row>
    <row r="456" spans="1:10" ht="15.75" customHeight="1" x14ac:dyDescent="0.2">
      <c r="A456" s="1" t="s">
        <v>747</v>
      </c>
      <c r="B456" s="1" t="str">
        <f t="shared" si="5"/>
        <v>หนองพอก</v>
      </c>
      <c r="C456" s="1" t="s">
        <v>96</v>
      </c>
      <c r="D456" s="1" t="str">
        <f>VLOOKUP(C456, Provinces!A:B, 2, FALSE)</f>
        <v>Roi Et</v>
      </c>
      <c r="E456" s="1" t="str">
        <f>VLOOKUP(B456,'AmperTh-Code-AmperEn'!A:C, 1, FALSE)</f>
        <v>หนองพอก</v>
      </c>
      <c r="F456" s="1" t="str">
        <f>VLOOKUP(E456, 'AmperTh-Code-AmperEn'!A:C,2, FALSE)</f>
        <v>45090000</v>
      </c>
      <c r="G456" s="1" t="str">
        <f>VLOOKUP(E456, 'AmperTh-Code-AmperEn'!A:C, 3, FALSE)</f>
        <v>Nong Phok</v>
      </c>
      <c r="H456" s="1" t="str">
        <f t="shared" si="3"/>
        <v>ที่ว่าการอำเภอหนองพอก ร้อยเอ็ด</v>
      </c>
      <c r="I456" s="1" t="str">
        <f>VLOOKUP(H456, 'Office Location'!D:G, 3, FALSE)</f>
        <v>16.309821122927644</v>
      </c>
      <c r="J456" s="1" t="str">
        <f>VLOOKUP(H456, 'Office Location'!D:G, 4, FALSE)</f>
        <v>104.20302374413552</v>
      </c>
    </row>
    <row r="457" spans="1:10" ht="15.75" customHeight="1" x14ac:dyDescent="0.2">
      <c r="A457" s="1" t="s">
        <v>748</v>
      </c>
      <c r="B457" s="1" t="str">
        <f t="shared" si="5"/>
        <v>เสลภูมิ</v>
      </c>
      <c r="C457" s="1" t="s">
        <v>96</v>
      </c>
      <c r="D457" s="1" t="str">
        <f>VLOOKUP(C457, Provinces!A:B, 2, FALSE)</f>
        <v>Roi Et</v>
      </c>
      <c r="E457" s="1" t="str">
        <f>VLOOKUP(B457,'AmperTh-Code-AmperEn'!A:C, 1, FALSE)</f>
        <v>เสลภูมิ</v>
      </c>
      <c r="F457" s="1" t="str">
        <f>VLOOKUP(E457, 'AmperTh-Code-AmperEn'!A:C,2, FALSE)</f>
        <v>45100000</v>
      </c>
      <c r="G457" s="1" t="str">
        <f>VLOOKUP(E457, 'AmperTh-Code-AmperEn'!A:C, 3, FALSE)</f>
        <v>Selaphum</v>
      </c>
      <c r="H457" s="1" t="str">
        <f t="shared" si="3"/>
        <v>ที่ว่าการอำเภอเสลภูมิ ร้อยเอ็ด</v>
      </c>
      <c r="I457" s="1" t="str">
        <f>VLOOKUP(H457, 'Office Location'!D:G, 3, FALSE)</f>
        <v>16.03326834421883</v>
      </c>
      <c r="J457" s="1" t="str">
        <f>VLOOKUP(H457, 'Office Location'!D:G, 4, FALSE)</f>
        <v>103.93380497788735</v>
      </c>
    </row>
    <row r="458" spans="1:10" ht="15.75" customHeight="1" x14ac:dyDescent="0.2">
      <c r="A458" s="1" t="s">
        <v>749</v>
      </c>
      <c r="B458" s="1" t="str">
        <f t="shared" si="5"/>
        <v>สุวรรณภูมิ</v>
      </c>
      <c r="C458" s="1" t="s">
        <v>96</v>
      </c>
      <c r="D458" s="1" t="str">
        <f>VLOOKUP(C458, Provinces!A:B, 2, FALSE)</f>
        <v>Roi Et</v>
      </c>
      <c r="E458" s="1" t="str">
        <f>VLOOKUP(B458,'AmperTh-Code-AmperEn'!A:C, 1, FALSE)</f>
        <v>สุวรรณภูมิ</v>
      </c>
      <c r="F458" s="1" t="str">
        <f>VLOOKUP(E458, 'AmperTh-Code-AmperEn'!A:C,2, FALSE)</f>
        <v>45110000</v>
      </c>
      <c r="G458" s="1" t="str">
        <f>VLOOKUP(E458, 'AmperTh-Code-AmperEn'!A:C, 3, FALSE)</f>
        <v>Suwannaphum</v>
      </c>
      <c r="H458" s="1" t="str">
        <f t="shared" si="3"/>
        <v>ที่ว่าการอำเภอสุวรรณภูมิ ร้อยเอ็ด</v>
      </c>
      <c r="I458" s="1" t="str">
        <f>VLOOKUP(H458, 'Office Location'!D:G, 3, FALSE)</f>
        <v>15.608718733888505</v>
      </c>
      <c r="J458" s="1" t="str">
        <f>VLOOKUP(H458, 'Office Location'!D:G, 4, FALSE)</f>
        <v>103.79990232876203</v>
      </c>
    </row>
    <row r="459" spans="1:10" ht="15.75" customHeight="1" x14ac:dyDescent="0.2">
      <c r="A459" s="1" t="s">
        <v>753</v>
      </c>
      <c r="B459" s="1" t="str">
        <f t="shared" si="5"/>
        <v>เมืองสรวง</v>
      </c>
      <c r="C459" s="1" t="s">
        <v>96</v>
      </c>
      <c r="D459" s="1" t="str">
        <f>VLOOKUP(C459, Provinces!A:B, 2, FALSE)</f>
        <v>Roi Et</v>
      </c>
      <c r="E459" s="1" t="str">
        <f>VLOOKUP(B459,'AmperTh-Code-AmperEn'!A:C, 1, FALSE)</f>
        <v>เมืองสรวง</v>
      </c>
      <c r="F459" s="1" t="str">
        <f>VLOOKUP(E459, 'AmperTh-Code-AmperEn'!A:C,2, FALSE)</f>
        <v>45120000</v>
      </c>
      <c r="G459" s="1" t="str">
        <f>VLOOKUP(E459, 'AmperTh-Code-AmperEn'!A:C, 3, FALSE)</f>
        <v>Mueang Suang</v>
      </c>
      <c r="H459" s="1" t="str">
        <f t="shared" si="3"/>
        <v>ที่ว่าการอำเภอเมืองสรวง ร้อยเอ็ด</v>
      </c>
      <c r="I459" s="1" t="str">
        <f>VLOOKUP(H459, 'Office Location'!D:G, 3, FALSE)</f>
        <v>15.823462516547979</v>
      </c>
      <c r="J459" s="1" t="str">
        <f>VLOOKUP(H459, 'Office Location'!D:G, 4, FALSE)</f>
        <v>103.71761940670434</v>
      </c>
    </row>
    <row r="460" spans="1:10" ht="15.75" customHeight="1" x14ac:dyDescent="0.2">
      <c r="A460" s="1" t="s">
        <v>754</v>
      </c>
      <c r="B460" s="1" t="str">
        <f t="shared" si="5"/>
        <v>โพนทราย</v>
      </c>
      <c r="C460" s="1" t="s">
        <v>96</v>
      </c>
      <c r="D460" s="1" t="str">
        <f>VLOOKUP(C460, Provinces!A:B, 2, FALSE)</f>
        <v>Roi Et</v>
      </c>
      <c r="E460" s="1" t="str">
        <f>VLOOKUP(B460,'AmperTh-Code-AmperEn'!A:C, 1, FALSE)</f>
        <v>โพนทราย</v>
      </c>
      <c r="F460" s="1" t="str">
        <f>VLOOKUP(E460, 'AmperTh-Code-AmperEn'!A:C,2, FALSE)</f>
        <v>45130000</v>
      </c>
      <c r="G460" s="1" t="str">
        <f>VLOOKUP(E460, 'AmperTh-Code-AmperEn'!A:C, 3, FALSE)</f>
        <v>Phon Sai</v>
      </c>
      <c r="H460" s="1" t="str">
        <f t="shared" si="3"/>
        <v>ที่ว่าการอำเภอโพนทราย ร้อยเอ็ด</v>
      </c>
      <c r="I460" s="1" t="str">
        <f>VLOOKUP(H460, 'Office Location'!D:G, 3, FALSE)</f>
        <v>15.488179393486526</v>
      </c>
      <c r="J460" s="1" t="str">
        <f>VLOOKUP(H460, 'Office Location'!D:G, 4, FALSE)</f>
        <v>103.99579228391661</v>
      </c>
    </row>
    <row r="461" spans="1:10" ht="15.75" customHeight="1" x14ac:dyDescent="0.2">
      <c r="A461" s="1" t="s">
        <v>755</v>
      </c>
      <c r="B461" s="1" t="str">
        <f t="shared" si="5"/>
        <v>อาจสามารถ</v>
      </c>
      <c r="C461" s="1" t="s">
        <v>96</v>
      </c>
      <c r="D461" s="1" t="str">
        <f>VLOOKUP(C461, Provinces!A:B, 2, FALSE)</f>
        <v>Roi Et</v>
      </c>
      <c r="E461" s="1" t="str">
        <f>VLOOKUP(B461,'AmperTh-Code-AmperEn'!A:C, 1, FALSE)</f>
        <v>อาจสามารถ</v>
      </c>
      <c r="F461" s="1" t="str">
        <f>VLOOKUP(E461, 'AmperTh-Code-AmperEn'!A:C,2, FALSE)</f>
        <v>45140000</v>
      </c>
      <c r="G461" s="1" t="str">
        <f>VLOOKUP(E461, 'AmperTh-Code-AmperEn'!A:C, 3, FALSE)</f>
        <v>At Samat</v>
      </c>
      <c r="H461" s="1" t="str">
        <f t="shared" si="3"/>
        <v>ที่ว่าการอำเภออาจสามารถ ร้อยเอ็ด</v>
      </c>
      <c r="I461" s="1" t="str">
        <f>VLOOKUP(H461, 'Office Location'!D:G, 3, FALSE)</f>
        <v>15.843517403121968</v>
      </c>
      <c r="J461" s="1" t="str">
        <f>VLOOKUP(H461, 'Office Location'!D:G, 4, FALSE)</f>
        <v>103.87893829322866</v>
      </c>
    </row>
    <row r="462" spans="1:10" ht="15.75" customHeight="1" x14ac:dyDescent="0.2">
      <c r="A462" s="1" t="s">
        <v>756</v>
      </c>
      <c r="B462" s="1" t="str">
        <f t="shared" si="5"/>
        <v>เมยวดี</v>
      </c>
      <c r="C462" s="1" t="s">
        <v>96</v>
      </c>
      <c r="D462" s="1" t="str">
        <f>VLOOKUP(C462, Provinces!A:B, 2, FALSE)</f>
        <v>Roi Et</v>
      </c>
      <c r="E462" s="1" t="str">
        <f>VLOOKUP(B462,'AmperTh-Code-AmperEn'!A:C, 1, FALSE)</f>
        <v>เมยวดี</v>
      </c>
      <c r="F462" s="1" t="str">
        <f>VLOOKUP(E462, 'AmperTh-Code-AmperEn'!A:C,2, FALSE)</f>
        <v>45150000</v>
      </c>
      <c r="G462" s="1" t="str">
        <f>VLOOKUP(E462, 'AmperTh-Code-AmperEn'!A:C, 3, FALSE)</f>
        <v>Moei Wadi</v>
      </c>
      <c r="H462" s="1" t="str">
        <f t="shared" si="3"/>
        <v>ที่ว่าการอำเภอเมยวดี ร้อยเอ็ด</v>
      </c>
      <c r="I462" s="1" t="str">
        <f>VLOOKUP(H462, 'Office Location'!D:G, 3, FALSE)</f>
        <v>16.389204625118527</v>
      </c>
      <c r="J462" s="1" t="str">
        <f>VLOOKUP(H462, 'Office Location'!D:G, 4, FALSE)</f>
        <v>104.15730632021696</v>
      </c>
    </row>
    <row r="463" spans="1:10" ht="15.75" customHeight="1" x14ac:dyDescent="0.2">
      <c r="A463" s="1" t="s">
        <v>757</v>
      </c>
      <c r="B463" s="1" t="str">
        <f t="shared" si="5"/>
        <v>ศรีสมเด็จ</v>
      </c>
      <c r="C463" s="1" t="s">
        <v>96</v>
      </c>
      <c r="D463" s="1" t="str">
        <f>VLOOKUP(C463, Provinces!A:B, 2, FALSE)</f>
        <v>Roi Et</v>
      </c>
      <c r="E463" s="1" t="str">
        <f>VLOOKUP(B463,'AmperTh-Code-AmperEn'!A:C, 1, FALSE)</f>
        <v>ศรีสมเด็จ</v>
      </c>
      <c r="F463" s="1" t="str">
        <f>VLOOKUP(E463, 'AmperTh-Code-AmperEn'!A:C,2, FALSE)</f>
        <v>45160000</v>
      </c>
      <c r="G463" s="1" t="str">
        <f>VLOOKUP(E463, 'AmperTh-Code-AmperEn'!A:C, 3, FALSE)</f>
        <v>Si Somdet</v>
      </c>
      <c r="H463" s="1" t="str">
        <f t="shared" si="3"/>
        <v>ที่ว่าการอำเภอศรีสมเด็จ ร้อยเอ็ด</v>
      </c>
      <c r="I463" s="1" t="str">
        <f>VLOOKUP(H463, 'Office Location'!D:G, 3, FALSE)</f>
        <v>15.998237657024124</v>
      </c>
      <c r="J463" s="1" t="str">
        <f>VLOOKUP(H463, 'Office Location'!D:G, 4, FALSE)</f>
        <v>103.48783758024432</v>
      </c>
    </row>
    <row r="464" spans="1:10" ht="15.75" customHeight="1" x14ac:dyDescent="0.2">
      <c r="A464" s="1" t="s">
        <v>758</v>
      </c>
      <c r="B464" s="1" t="str">
        <f t="shared" si="5"/>
        <v>จังหาร</v>
      </c>
      <c r="C464" s="1" t="s">
        <v>96</v>
      </c>
      <c r="D464" s="1" t="str">
        <f>VLOOKUP(C464, Provinces!A:B, 2, FALSE)</f>
        <v>Roi Et</v>
      </c>
      <c r="E464" s="1" t="str">
        <f>VLOOKUP(B464,'AmperTh-Code-AmperEn'!A:C, 1, FALSE)</f>
        <v>จังหาร</v>
      </c>
      <c r="F464" s="1" t="str">
        <f>VLOOKUP(E464, 'AmperTh-Code-AmperEn'!A:C,2, FALSE)</f>
        <v>45170000</v>
      </c>
      <c r="G464" s="1" t="str">
        <f>VLOOKUP(E464, 'AmperTh-Code-AmperEn'!A:C, 3, FALSE)</f>
        <v>Changhan</v>
      </c>
      <c r="H464" s="1" t="str">
        <f t="shared" si="3"/>
        <v>ที่ว่าการอำเภอจังหาร ร้อยเอ็ด</v>
      </c>
      <c r="I464" s="1" t="str">
        <f>VLOOKUP(H464, 'Office Location'!D:G, 3, FALSE)</f>
        <v>16.139103413117137</v>
      </c>
      <c r="J464" s="1" t="str">
        <f>VLOOKUP(H464, 'Office Location'!D:G, 4, FALSE)</f>
        <v>103.61496143741415</v>
      </c>
    </row>
    <row r="465" spans="1:10" ht="15.75" customHeight="1" x14ac:dyDescent="0.2">
      <c r="A465" s="1" t="s">
        <v>759</v>
      </c>
      <c r="B465" s="1" t="str">
        <f t="shared" si="5"/>
        <v>เชียงขวัญ</v>
      </c>
      <c r="C465" s="1" t="s">
        <v>96</v>
      </c>
      <c r="D465" s="1" t="str">
        <f>VLOOKUP(C465, Provinces!A:B, 2, FALSE)</f>
        <v>Roi Et</v>
      </c>
      <c r="E465" s="1" t="str">
        <f>VLOOKUP(B465,'AmperTh-Code-AmperEn'!A:C, 1, FALSE)</f>
        <v>เชียงขวัญ</v>
      </c>
      <c r="F465" s="1" t="str">
        <f>VLOOKUP(E465, 'AmperTh-Code-AmperEn'!A:C,2, FALSE)</f>
        <v>45180000</v>
      </c>
      <c r="G465" s="1" t="str">
        <f>VLOOKUP(E465, 'AmperTh-Code-AmperEn'!A:C, 3, FALSE)</f>
        <v>Chiang Khwan</v>
      </c>
      <c r="H465" s="1" t="str">
        <f t="shared" si="3"/>
        <v>ที่ว่าการอำเภอเชียงขวัญ ร้อยเอ็ด</v>
      </c>
      <c r="I465" s="1" t="str">
        <f>VLOOKUP(H465, 'Office Location'!D:G, 3, FALSE)</f>
        <v>16.165718198551943</v>
      </c>
      <c r="J465" s="1" t="str">
        <f>VLOOKUP(H465, 'Office Location'!D:G, 4, FALSE)</f>
        <v>103.7518734085599</v>
      </c>
    </row>
    <row r="466" spans="1:10" ht="15.75" customHeight="1" x14ac:dyDescent="0.2">
      <c r="A466" s="1" t="s">
        <v>760</v>
      </c>
      <c r="B466" s="1" t="str">
        <f t="shared" si="5"/>
        <v>หนองฮี</v>
      </c>
      <c r="C466" s="1" t="s">
        <v>96</v>
      </c>
      <c r="D466" s="1" t="str">
        <f>VLOOKUP(C466, Provinces!A:B, 2, FALSE)</f>
        <v>Roi Et</v>
      </c>
      <c r="E466" s="1" t="str">
        <f>VLOOKUP(B466,'AmperTh-Code-AmperEn'!A:C, 1, FALSE)</f>
        <v>หนองฮี</v>
      </c>
      <c r="F466" s="1" t="str">
        <f>VLOOKUP(E466, 'AmperTh-Code-AmperEn'!A:C,2, FALSE)</f>
        <v>45190000</v>
      </c>
      <c r="G466" s="1" t="str">
        <f>VLOOKUP(E466, 'AmperTh-Code-AmperEn'!A:C, 3, FALSE)</f>
        <v>Nong Hi</v>
      </c>
      <c r="H466" s="1" t="str">
        <f t="shared" si="3"/>
        <v>ที่ว่าการอำเภอหนองฮี ร้อยเอ็ด</v>
      </c>
      <c r="I466" s="1" t="str">
        <f>VLOOKUP(H466, 'Office Location'!D:G, 3, FALSE)</f>
        <v>15.610302627831679</v>
      </c>
      <c r="J466" s="1" t="str">
        <f>VLOOKUP(H466, 'Office Location'!D:G, 4, FALSE)</f>
        <v>103.9904419768837</v>
      </c>
    </row>
    <row r="467" spans="1:10" ht="15.75" customHeight="1" x14ac:dyDescent="0.2">
      <c r="A467" s="1" t="s">
        <v>761</v>
      </c>
      <c r="B467" s="1" t="str">
        <f t="shared" si="5"/>
        <v>ทุ่งเขาหลวง</v>
      </c>
      <c r="C467" s="1" t="s">
        <v>96</v>
      </c>
      <c r="D467" s="1" t="str">
        <f>VLOOKUP(C467, Provinces!A:B, 2, FALSE)</f>
        <v>Roi Et</v>
      </c>
      <c r="E467" s="1" t="str">
        <f>VLOOKUP(B467,'AmperTh-Code-AmperEn'!A:C, 1, FALSE)</f>
        <v>ทุ่งเขาหลวง</v>
      </c>
      <c r="F467" s="1" t="str">
        <f>VLOOKUP(E467, 'AmperTh-Code-AmperEn'!A:C,2, FALSE)</f>
        <v>45200000</v>
      </c>
      <c r="G467" s="1" t="str">
        <f>VLOOKUP(E467, 'AmperTh-Code-AmperEn'!A:C, 3, FALSE)</f>
        <v>Thung Khao Luang</v>
      </c>
      <c r="H467" s="1" t="str">
        <f t="shared" si="3"/>
        <v>ที่ว่าการอำเภอทุ่งเขาหลวง ร้อยเอ็ด</v>
      </c>
      <c r="I467" s="1" t="str">
        <f>VLOOKUP(H467, 'Office Location'!D:G, 3, FALSE)</f>
        <v>15.992177588170657</v>
      </c>
      <c r="J467" s="1" t="str">
        <f>VLOOKUP(H467, 'Office Location'!D:G, 4, FALSE)</f>
        <v>103.8592100583681</v>
      </c>
    </row>
    <row r="468" spans="1:10" ht="15.75" customHeight="1" x14ac:dyDescent="0.2">
      <c r="A468" s="1" t="s">
        <v>243</v>
      </c>
      <c r="B468" s="1" t="str">
        <f t="shared" si="5"/>
        <v>เมืองกาฬสินธุ์</v>
      </c>
      <c r="C468" s="1" t="s">
        <v>8</v>
      </c>
      <c r="D468" s="1" t="str">
        <f>VLOOKUP(C468, Provinces!A:B, 2, FALSE)</f>
        <v>Kalasin</v>
      </c>
      <c r="E468" s="1" t="str">
        <f>VLOOKUP(B468,'AmperTh-Code-AmperEn'!A:C, 1, FALSE)</f>
        <v>เมืองกาฬสินธุ์</v>
      </c>
      <c r="F468" s="1" t="str">
        <f>VLOOKUP(E468, 'AmperTh-Code-AmperEn'!A:C,2, FALSE)</f>
        <v>46010000</v>
      </c>
      <c r="G468" s="1" t="str">
        <f>VLOOKUP(E468, 'AmperTh-Code-AmperEn'!A:C, 3, FALSE)</f>
        <v>Mueang Kalasin</v>
      </c>
      <c r="H468" s="1" t="str">
        <f t="shared" si="3"/>
        <v>ที่ว่าการอำเภอเมืองกาฬสินธุ์ กาฬสินธุ์</v>
      </c>
      <c r="I468" s="1" t="str">
        <f>VLOOKUP(H468, 'Office Location'!D:G, 3, FALSE)</f>
        <v>16.442973154963248</v>
      </c>
      <c r="J468" s="1" t="str">
        <f>VLOOKUP(H468, 'Office Location'!D:G, 4, FALSE)</f>
        <v>103.53416210672601</v>
      </c>
    </row>
    <row r="469" spans="1:10" ht="15.75" customHeight="1" x14ac:dyDescent="0.2">
      <c r="A469" s="1" t="s">
        <v>244</v>
      </c>
      <c r="B469" s="1" t="str">
        <f t="shared" si="5"/>
        <v>นามน</v>
      </c>
      <c r="C469" s="1" t="s">
        <v>8</v>
      </c>
      <c r="D469" s="1" t="str">
        <f>VLOOKUP(C469, Provinces!A:B, 2, FALSE)</f>
        <v>Kalasin</v>
      </c>
      <c r="E469" s="1" t="str">
        <f>VLOOKUP(B469,'AmperTh-Code-AmperEn'!A:C, 1, FALSE)</f>
        <v>นามน</v>
      </c>
      <c r="F469" s="1" t="str">
        <f>VLOOKUP(E469, 'AmperTh-Code-AmperEn'!A:C,2, FALSE)</f>
        <v>46020000</v>
      </c>
      <c r="G469" s="1" t="str">
        <f>VLOOKUP(E469, 'AmperTh-Code-AmperEn'!A:C, 3, FALSE)</f>
        <v>Na Mon</v>
      </c>
      <c r="H469" s="1" t="str">
        <f t="shared" si="3"/>
        <v>ที่ว่าการอำเภอนามน กาฬสินธุ์</v>
      </c>
      <c r="I469" s="1" t="str">
        <f>VLOOKUP(H469, 'Office Location'!D:G, 3, FALSE)</f>
        <v>16.575307366323827</v>
      </c>
      <c r="J469" s="1" t="str">
        <f>VLOOKUP(H469, 'Office Location'!D:G, 4, FALSE)</f>
        <v>103.78671824430373</v>
      </c>
    </row>
    <row r="470" spans="1:10" ht="15.75" customHeight="1" x14ac:dyDescent="0.2">
      <c r="A470" s="1" t="s">
        <v>245</v>
      </c>
      <c r="B470" s="1" t="str">
        <f t="shared" si="5"/>
        <v>กมลาไสย</v>
      </c>
      <c r="C470" s="1" t="s">
        <v>8</v>
      </c>
      <c r="D470" s="1" t="str">
        <f>VLOOKUP(C470, Provinces!A:B, 2, FALSE)</f>
        <v>Kalasin</v>
      </c>
      <c r="E470" s="1" t="str">
        <f>VLOOKUP(B470,'AmperTh-Code-AmperEn'!A:C, 1, FALSE)</f>
        <v>กมลาไสย</v>
      </c>
      <c r="F470" s="1" t="str">
        <f>VLOOKUP(E470, 'AmperTh-Code-AmperEn'!A:C,2, FALSE)</f>
        <v>46030000</v>
      </c>
      <c r="G470" s="1" t="str">
        <f>VLOOKUP(E470, 'AmperTh-Code-AmperEn'!A:C, 3, FALSE)</f>
        <v>Kamalasai</v>
      </c>
      <c r="H470" s="1" t="str">
        <f t="shared" si="3"/>
        <v>ที่ว่าการอำเภอกมลาไสย กาฬสินธุ์</v>
      </c>
      <c r="I470" s="1" t="str">
        <f>VLOOKUP(H470, 'Office Location'!D:G, 3, FALSE)</f>
        <v>16.33872396029222</v>
      </c>
      <c r="J470" s="1" t="str">
        <f>VLOOKUP(H470, 'Office Location'!D:G, 4, FALSE)</f>
        <v>103.57524274678777</v>
      </c>
    </row>
    <row r="471" spans="1:10" ht="15.75" customHeight="1" x14ac:dyDescent="0.2">
      <c r="A471" s="1" t="s">
        <v>246</v>
      </c>
      <c r="B471" s="1" t="str">
        <f t="shared" si="5"/>
        <v>ร่องคำ</v>
      </c>
      <c r="C471" s="1" t="s">
        <v>8</v>
      </c>
      <c r="D471" s="1" t="str">
        <f>VLOOKUP(C471, Provinces!A:B, 2, FALSE)</f>
        <v>Kalasin</v>
      </c>
      <c r="E471" s="1" t="str">
        <f>VLOOKUP(B471,'AmperTh-Code-AmperEn'!A:C, 1, FALSE)</f>
        <v>ร่องคำ</v>
      </c>
      <c r="F471" s="1" t="str">
        <f>VLOOKUP(E471, 'AmperTh-Code-AmperEn'!A:C,2, FALSE)</f>
        <v>46040000</v>
      </c>
      <c r="G471" s="1" t="str">
        <f>VLOOKUP(E471, 'AmperTh-Code-AmperEn'!A:C, 3, FALSE)</f>
        <v>Rong Kham</v>
      </c>
      <c r="H471" s="1" t="str">
        <f t="shared" si="3"/>
        <v>ที่ว่าการอำเภอร่องคำ กาฬสินธุ์</v>
      </c>
      <c r="I471" s="1" t="str">
        <f>VLOOKUP(H471, 'Office Location'!D:G, 3, FALSE)</f>
        <v>16.26654001435999</v>
      </c>
      <c r="J471" s="1" t="str">
        <f>VLOOKUP(H471, 'Office Location'!D:G, 4, FALSE)</f>
        <v>103.7404735429607</v>
      </c>
    </row>
    <row r="472" spans="1:10" ht="15.75" customHeight="1" x14ac:dyDescent="0.2">
      <c r="A472" s="1" t="s">
        <v>229</v>
      </c>
      <c r="B472" s="1" t="str">
        <f t="shared" si="5"/>
        <v>กุฉินารายณ์</v>
      </c>
      <c r="C472" s="1" t="s">
        <v>8</v>
      </c>
      <c r="D472" s="1" t="str">
        <f>VLOOKUP(C472, Provinces!A:B, 2, FALSE)</f>
        <v>Kalasin</v>
      </c>
      <c r="E472" s="1" t="str">
        <f>VLOOKUP(B472,'AmperTh-Code-AmperEn'!A:C, 1, FALSE)</f>
        <v>กุฉินารายณ์</v>
      </c>
      <c r="F472" s="1" t="str">
        <f>VLOOKUP(E472, 'AmperTh-Code-AmperEn'!A:C,2, FALSE)</f>
        <v>46050000</v>
      </c>
      <c r="G472" s="1" t="str">
        <f>VLOOKUP(E472, 'AmperTh-Code-AmperEn'!A:C, 3, FALSE)</f>
        <v>Kuchinarai</v>
      </c>
      <c r="H472" s="1" t="str">
        <f t="shared" si="3"/>
        <v>ที่ว่าการอำเภอกุฉินารายณ์ กาฬสินธุ์</v>
      </c>
      <c r="I472" s="1" t="str">
        <f>VLOOKUP(H472, 'Office Location'!D:G, 3, FALSE)</f>
        <v>16.53714036195696</v>
      </c>
      <c r="J472" s="1" t="str">
        <f>VLOOKUP(H472, 'Office Location'!D:G, 4, FALSE)</f>
        <v>104.0545278621071</v>
      </c>
    </row>
    <row r="473" spans="1:10" ht="15.75" customHeight="1" x14ac:dyDescent="0.2">
      <c r="A473" s="1" t="s">
        <v>230</v>
      </c>
      <c r="B473" s="1" t="str">
        <f t="shared" si="5"/>
        <v>เขาวง</v>
      </c>
      <c r="C473" s="1" t="s">
        <v>8</v>
      </c>
      <c r="D473" s="1" t="str">
        <f>VLOOKUP(C473, Provinces!A:B, 2, FALSE)</f>
        <v>Kalasin</v>
      </c>
      <c r="E473" s="1" t="str">
        <f>VLOOKUP(B473,'AmperTh-Code-AmperEn'!A:C, 1, FALSE)</f>
        <v>เขาวง</v>
      </c>
      <c r="F473" s="1" t="str">
        <f>VLOOKUP(E473, 'AmperTh-Code-AmperEn'!A:C,2, FALSE)</f>
        <v>46060000</v>
      </c>
      <c r="G473" s="1" t="str">
        <f>VLOOKUP(E473, 'AmperTh-Code-AmperEn'!A:C, 3, FALSE)</f>
        <v>Khao Wong</v>
      </c>
      <c r="H473" s="1" t="str">
        <f t="shared" si="3"/>
        <v>ที่ว่าการอำเภอเขาวง กาฬสินธุ์</v>
      </c>
      <c r="I473" s="1" t="str">
        <f>VLOOKUP(H473, 'Office Location'!D:G, 3, FALSE)</f>
        <v>16.698949685282944</v>
      </c>
      <c r="J473" s="1" t="str">
        <f>VLOOKUP(H473, 'Office Location'!D:G, 4, FALSE)</f>
        <v>104.09026521424326</v>
      </c>
    </row>
    <row r="474" spans="1:10" ht="15.75" customHeight="1" x14ac:dyDescent="0.2">
      <c r="A474" s="1" t="s">
        <v>231</v>
      </c>
      <c r="B474" s="1" t="str">
        <f t="shared" si="5"/>
        <v>ยางตลาด</v>
      </c>
      <c r="C474" s="1" t="s">
        <v>8</v>
      </c>
      <c r="D474" s="1" t="str">
        <f>VLOOKUP(C474, Provinces!A:B, 2, FALSE)</f>
        <v>Kalasin</v>
      </c>
      <c r="E474" s="1" t="str">
        <f>VLOOKUP(B474,'AmperTh-Code-AmperEn'!A:C, 1, FALSE)</f>
        <v>ยางตลาด</v>
      </c>
      <c r="F474" s="1" t="str">
        <f>VLOOKUP(E474, 'AmperTh-Code-AmperEn'!A:C,2, FALSE)</f>
        <v>46070000</v>
      </c>
      <c r="G474" s="1" t="str">
        <f>VLOOKUP(E474, 'AmperTh-Code-AmperEn'!A:C, 3, FALSE)</f>
        <v>Yang Talat</v>
      </c>
      <c r="H474" s="1" t="str">
        <f t="shared" si="3"/>
        <v>ที่ว่าการอำเภอยางตลาด กาฬสินธุ์</v>
      </c>
      <c r="I474" s="1" t="str">
        <f>VLOOKUP(H474, 'Office Location'!D:G, 3, FALSE)</f>
        <v>16.401941863490826</v>
      </c>
      <c r="J474" s="1" t="str">
        <f>VLOOKUP(H474, 'Office Location'!D:G, 4, FALSE)</f>
        <v>103.37315002802606</v>
      </c>
    </row>
    <row r="475" spans="1:10" ht="15.75" customHeight="1" x14ac:dyDescent="0.2">
      <c r="A475" s="1" t="s">
        <v>232</v>
      </c>
      <c r="B475" s="1" t="str">
        <f t="shared" si="5"/>
        <v>ห้วยเม็ก</v>
      </c>
      <c r="C475" s="1" t="s">
        <v>8</v>
      </c>
      <c r="D475" s="1" t="str">
        <f>VLOOKUP(C475, Provinces!A:B, 2, FALSE)</f>
        <v>Kalasin</v>
      </c>
      <c r="E475" s="1" t="str">
        <f>VLOOKUP(B475,'AmperTh-Code-AmperEn'!A:C, 1, FALSE)</f>
        <v>ห้วยเม็ก</v>
      </c>
      <c r="F475" s="1" t="str">
        <f>VLOOKUP(E475, 'AmperTh-Code-AmperEn'!A:C,2, FALSE)</f>
        <v>46080000</v>
      </c>
      <c r="G475" s="1" t="str">
        <f>VLOOKUP(E475, 'AmperTh-Code-AmperEn'!A:C, 3, FALSE)</f>
        <v>Huai Mek</v>
      </c>
      <c r="H475" s="1" t="str">
        <f t="shared" si="3"/>
        <v>ที่ว่าการอำเภอห้วยเม็ก กาฬสินธุ์</v>
      </c>
      <c r="I475" s="1" t="str">
        <f>VLOOKUP(H475, 'Office Location'!D:G, 3, FALSE)</f>
        <v>16.590242004514444</v>
      </c>
      <c r="J475" s="1" t="str">
        <f>VLOOKUP(H475, 'Office Location'!D:G, 4, FALSE)</f>
        <v>103.23547700580501</v>
      </c>
    </row>
    <row r="476" spans="1:10" ht="15.75" customHeight="1" x14ac:dyDescent="0.2">
      <c r="A476" s="1" t="s">
        <v>233</v>
      </c>
      <c r="B476" s="1" t="str">
        <f t="shared" si="5"/>
        <v>สหัสขันธ์</v>
      </c>
      <c r="C476" s="1" t="s">
        <v>8</v>
      </c>
      <c r="D476" s="1" t="str">
        <f>VLOOKUP(C476, Provinces!A:B, 2, FALSE)</f>
        <v>Kalasin</v>
      </c>
      <c r="E476" s="1" t="str">
        <f>VLOOKUP(B476,'AmperTh-Code-AmperEn'!A:C, 1, FALSE)</f>
        <v>สหัสขันธ์</v>
      </c>
      <c r="F476" s="1" t="str">
        <f>VLOOKUP(E476, 'AmperTh-Code-AmperEn'!A:C,2, FALSE)</f>
        <v>46090000</v>
      </c>
      <c r="G476" s="1" t="str">
        <f>VLOOKUP(E476, 'AmperTh-Code-AmperEn'!A:C, 3, FALSE)</f>
        <v>Sahatsakhan</v>
      </c>
      <c r="H476" s="1" t="str">
        <f t="shared" si="3"/>
        <v>ที่ว่าการอำเภอสหัสขันธ์ กาฬสินธุ์</v>
      </c>
      <c r="I476" s="1" t="str">
        <f>VLOOKUP(H476, 'Office Location'!D:G, 3, FALSE)</f>
        <v>16.711980737828213</v>
      </c>
      <c r="J476" s="1" t="str">
        <f>VLOOKUP(H476, 'Office Location'!D:G, 4, FALSE)</f>
        <v>103.5199535355484</v>
      </c>
    </row>
    <row r="477" spans="1:10" ht="15.75" customHeight="1" x14ac:dyDescent="0.2">
      <c r="A477" s="1" t="s">
        <v>234</v>
      </c>
      <c r="B477" s="1" t="str">
        <f t="shared" si="5"/>
        <v>คำม่วง</v>
      </c>
      <c r="C477" s="1" t="s">
        <v>8</v>
      </c>
      <c r="D477" s="1" t="str">
        <f>VLOOKUP(C477, Provinces!A:B, 2, FALSE)</f>
        <v>Kalasin</v>
      </c>
      <c r="E477" s="1" t="str">
        <f>VLOOKUP(B477,'AmperTh-Code-AmperEn'!A:C, 1, FALSE)</f>
        <v>คำม่วง</v>
      </c>
      <c r="F477" s="1" t="str">
        <f>VLOOKUP(E477, 'AmperTh-Code-AmperEn'!A:C,2, FALSE)</f>
        <v>46100000</v>
      </c>
      <c r="G477" s="1" t="str">
        <f>VLOOKUP(E477, 'AmperTh-Code-AmperEn'!A:C, 3, FALSE)</f>
        <v>Kham Muang</v>
      </c>
      <c r="H477" s="1" t="str">
        <f t="shared" si="3"/>
        <v>ที่ว่าการอำเภอคำม่วง กาฬสินธุ์</v>
      </c>
      <c r="I477" s="1" t="str">
        <f>VLOOKUP(H477, 'Office Location'!D:G, 3, FALSE)</f>
        <v>16.922153839276657</v>
      </c>
      <c r="J477" s="1" t="str">
        <f>VLOOKUP(H477, 'Office Location'!D:G, 4, FALSE)</f>
        <v>103.6314086508996</v>
      </c>
    </row>
    <row r="478" spans="1:10" ht="15.75" customHeight="1" x14ac:dyDescent="0.2">
      <c r="A478" s="1" t="s">
        <v>235</v>
      </c>
      <c r="B478" s="1" t="str">
        <f t="shared" si="5"/>
        <v>ท่าคันโท</v>
      </c>
      <c r="C478" s="1" t="s">
        <v>8</v>
      </c>
      <c r="D478" s="1" t="str">
        <f>VLOOKUP(C478, Provinces!A:B, 2, FALSE)</f>
        <v>Kalasin</v>
      </c>
      <c r="E478" s="1" t="str">
        <f>VLOOKUP(B478,'AmperTh-Code-AmperEn'!A:C, 1, FALSE)</f>
        <v>ท่าคันโท</v>
      </c>
      <c r="F478" s="1" t="str">
        <f>VLOOKUP(E478, 'AmperTh-Code-AmperEn'!A:C,2, FALSE)</f>
        <v>46110000</v>
      </c>
      <c r="G478" s="1" t="str">
        <f>VLOOKUP(E478, 'AmperTh-Code-AmperEn'!A:C, 3, FALSE)</f>
        <v>Tha Khantho</v>
      </c>
      <c r="H478" s="1" t="str">
        <f t="shared" si="3"/>
        <v>ที่ว่าการอำเภอท่าคันโท กาฬสินธุ์</v>
      </c>
      <c r="I478" s="1" t="str">
        <f>VLOOKUP(H478, 'Office Location'!D:G, 3, FALSE)</f>
        <v>16.939970568332946</v>
      </c>
      <c r="J478" s="1" t="str">
        <f>VLOOKUP(H478, 'Office Location'!D:G, 4, FALSE)</f>
        <v>103.24449189152752</v>
      </c>
    </row>
    <row r="479" spans="1:10" ht="15.75" customHeight="1" x14ac:dyDescent="0.2">
      <c r="A479" s="1" t="s">
        <v>236</v>
      </c>
      <c r="B479" s="1" t="str">
        <f t="shared" si="5"/>
        <v>หนองกุงศรี</v>
      </c>
      <c r="C479" s="1" t="s">
        <v>8</v>
      </c>
      <c r="D479" s="1" t="str">
        <f>VLOOKUP(C479, Provinces!A:B, 2, FALSE)</f>
        <v>Kalasin</v>
      </c>
      <c r="E479" s="1" t="str">
        <f>VLOOKUP(B479,'AmperTh-Code-AmperEn'!A:C, 1, FALSE)</f>
        <v>หนองกุงศรี</v>
      </c>
      <c r="F479" s="1" t="str">
        <f>VLOOKUP(E479, 'AmperTh-Code-AmperEn'!A:C,2, FALSE)</f>
        <v>46120000</v>
      </c>
      <c r="G479" s="1" t="str">
        <f>VLOOKUP(E479, 'AmperTh-Code-AmperEn'!A:C, 3, FALSE)</f>
        <v>Nong Kung Si</v>
      </c>
      <c r="H479" s="1" t="str">
        <f t="shared" si="3"/>
        <v>ที่ว่าการอำเภอหนองกุงศรี กาฬสินธุ์</v>
      </c>
      <c r="I479" s="1" t="str">
        <f>VLOOKUP(H479, 'Office Location'!D:G, 3, FALSE)</f>
        <v>16.65582733202319</v>
      </c>
      <c r="J479" s="1" t="str">
        <f>VLOOKUP(H479, 'Office Location'!D:G, 4, FALSE)</f>
        <v>103.29400183056623</v>
      </c>
    </row>
    <row r="480" spans="1:10" ht="15.75" customHeight="1" x14ac:dyDescent="0.2">
      <c r="A480" s="1" t="s">
        <v>237</v>
      </c>
      <c r="B480" s="1" t="str">
        <f t="shared" si="5"/>
        <v>สมเด็จ</v>
      </c>
      <c r="C480" s="1" t="s">
        <v>8</v>
      </c>
      <c r="D480" s="1" t="str">
        <f>VLOOKUP(C480, Provinces!A:B, 2, FALSE)</f>
        <v>Kalasin</v>
      </c>
      <c r="E480" s="1" t="str">
        <f>VLOOKUP(B480,'AmperTh-Code-AmperEn'!A:C, 1, FALSE)</f>
        <v>สมเด็จ</v>
      </c>
      <c r="F480" s="1" t="str">
        <f>VLOOKUP(E480, 'AmperTh-Code-AmperEn'!A:C,2, FALSE)</f>
        <v>46130000</v>
      </c>
      <c r="G480" s="1" t="str">
        <f>VLOOKUP(E480, 'AmperTh-Code-AmperEn'!A:C, 3, FALSE)</f>
        <v>Somdet</v>
      </c>
      <c r="H480" s="1" t="str">
        <f t="shared" si="3"/>
        <v>ที่ว่าการอำเภอสมเด็จ กาฬสินธุ์</v>
      </c>
      <c r="I480" s="1" t="str">
        <f>VLOOKUP(H480, 'Office Location'!D:G, 3, FALSE)</f>
        <v>16.704395194461927</v>
      </c>
      <c r="J480" s="1" t="str">
        <f>VLOOKUP(H480, 'Office Location'!D:G, 4, FALSE)</f>
        <v>103.74976191199094</v>
      </c>
    </row>
    <row r="481" spans="1:10" ht="15.75" customHeight="1" x14ac:dyDescent="0.2">
      <c r="A481" s="1" t="s">
        <v>238</v>
      </c>
      <c r="B481" s="1" t="str">
        <f t="shared" si="5"/>
        <v>ห้วยผึ้ง</v>
      </c>
      <c r="C481" s="1" t="s">
        <v>8</v>
      </c>
      <c r="D481" s="1" t="str">
        <f>VLOOKUP(C481, Provinces!A:B, 2, FALSE)</f>
        <v>Kalasin</v>
      </c>
      <c r="E481" s="1" t="str">
        <f>VLOOKUP(B481,'AmperTh-Code-AmperEn'!A:C, 1, FALSE)</f>
        <v>ห้วยผึ้ง</v>
      </c>
      <c r="F481" s="1" t="str">
        <f>VLOOKUP(E481, 'AmperTh-Code-AmperEn'!A:C,2, FALSE)</f>
        <v>46140000</v>
      </c>
      <c r="G481" s="1" t="str">
        <f>VLOOKUP(E481, 'AmperTh-Code-AmperEn'!A:C, 3, FALSE)</f>
        <v>Huai Phueng</v>
      </c>
      <c r="H481" s="1" t="str">
        <f t="shared" si="3"/>
        <v>ที่ว่าการอำเภอห้วยผึ้ง กาฬสินธุ์</v>
      </c>
      <c r="I481" s="1" t="str">
        <f>VLOOKUP(H481, 'Office Location'!D:G, 3, FALSE)</f>
        <v>16.6459444811615</v>
      </c>
      <c r="J481" s="1" t="str">
        <f>VLOOKUP(H481, 'Office Location'!D:G, 4, FALSE)</f>
        <v>103.90872893555462</v>
      </c>
    </row>
    <row r="482" spans="1:10" ht="15.75" customHeight="1" x14ac:dyDescent="0.2">
      <c r="A482" s="1" t="s">
        <v>239</v>
      </c>
      <c r="B482" s="1" t="str">
        <f t="shared" si="5"/>
        <v>สามชัย</v>
      </c>
      <c r="C482" s="1" t="s">
        <v>8</v>
      </c>
      <c r="D482" s="1" t="str">
        <f>VLOOKUP(C482, Provinces!A:B, 2, FALSE)</f>
        <v>Kalasin</v>
      </c>
      <c r="E482" s="1" t="str">
        <f>VLOOKUP(B482,'AmperTh-Code-AmperEn'!A:C, 1, FALSE)</f>
        <v>สามชัย</v>
      </c>
      <c r="F482" s="1" t="str">
        <f>VLOOKUP(E482, 'AmperTh-Code-AmperEn'!A:C,2, FALSE)</f>
        <v>46150000</v>
      </c>
      <c r="G482" s="1" t="str">
        <f>VLOOKUP(E482, 'AmperTh-Code-AmperEn'!A:C, 3, FALSE)</f>
        <v>Sam Chai</v>
      </c>
      <c r="H482" s="1" t="str">
        <f t="shared" si="3"/>
        <v>ที่ว่าการอำเภอสามชัย กาฬสินธุ์</v>
      </c>
      <c r="I482" s="1" t="str">
        <f>VLOOKUP(H482, 'Office Location'!D:G, 3, FALSE)</f>
        <v>16.863178029688243</v>
      </c>
      <c r="J482" s="1" t="str">
        <f>VLOOKUP(H482, 'Office Location'!D:G, 4, FALSE)</f>
        <v>103.5372491999296</v>
      </c>
    </row>
    <row r="483" spans="1:10" ht="15.75" customHeight="1" x14ac:dyDescent="0.2">
      <c r="A483" s="1" t="s">
        <v>240</v>
      </c>
      <c r="B483" s="1" t="str">
        <f t="shared" si="5"/>
        <v>นาคู</v>
      </c>
      <c r="C483" s="1" t="s">
        <v>8</v>
      </c>
      <c r="D483" s="1" t="str">
        <f>VLOOKUP(C483, Provinces!A:B, 2, FALSE)</f>
        <v>Kalasin</v>
      </c>
      <c r="E483" s="1" t="str">
        <f>VLOOKUP(B483,'AmperTh-Code-AmperEn'!A:C, 1, FALSE)</f>
        <v>นาคู</v>
      </c>
      <c r="F483" s="1" t="str">
        <f>VLOOKUP(E483, 'AmperTh-Code-AmperEn'!A:C,2, FALSE)</f>
        <v>46160000</v>
      </c>
      <c r="G483" s="1" t="str">
        <f>VLOOKUP(E483, 'AmperTh-Code-AmperEn'!A:C, 3, FALSE)</f>
        <v>Na Khu</v>
      </c>
      <c r="H483" s="1" t="str">
        <f t="shared" si="3"/>
        <v>ที่ว่าการอำเภอนาคู กาฬสินธุ์</v>
      </c>
      <c r="I483" s="1" t="str">
        <f>VLOOKUP(H483, 'Office Location'!D:G, 3, FALSE)</f>
        <v>16.77903033897658</v>
      </c>
      <c r="J483" s="1" t="str">
        <f>VLOOKUP(H483, 'Office Location'!D:G, 4, FALSE)</f>
        <v>104.03322205974554</v>
      </c>
    </row>
    <row r="484" spans="1:10" ht="15.75" customHeight="1" x14ac:dyDescent="0.2">
      <c r="A484" s="1" t="s">
        <v>241</v>
      </c>
      <c r="B484" s="1" t="str">
        <f t="shared" si="5"/>
        <v>ดอนจาน</v>
      </c>
      <c r="C484" s="1" t="s">
        <v>8</v>
      </c>
      <c r="D484" s="1" t="str">
        <f>VLOOKUP(C484, Provinces!A:B, 2, FALSE)</f>
        <v>Kalasin</v>
      </c>
      <c r="E484" s="1" t="str">
        <f>VLOOKUP(B484,'AmperTh-Code-AmperEn'!A:C, 1, FALSE)</f>
        <v>ดอนจาน</v>
      </c>
      <c r="F484" s="1" t="str">
        <f>VLOOKUP(E484, 'AmperTh-Code-AmperEn'!A:C,2, FALSE)</f>
        <v>46170000</v>
      </c>
      <c r="G484" s="1" t="str">
        <f>VLOOKUP(E484, 'AmperTh-Code-AmperEn'!A:C, 3, FALSE)</f>
        <v>Don Chan</v>
      </c>
      <c r="H484" s="1" t="str">
        <f t="shared" si="3"/>
        <v>ที่ว่าการอำเภอดอนจาน กาฬสินธุ์</v>
      </c>
      <c r="I484" s="1" t="str">
        <f>VLOOKUP(H484, 'Office Location'!D:G, 3, FALSE)</f>
        <v>16.45660449638548</v>
      </c>
      <c r="J484" s="1" t="str">
        <f>VLOOKUP(H484, 'Office Location'!D:G, 4, FALSE)</f>
        <v>103.69480293146961</v>
      </c>
    </row>
    <row r="485" spans="1:10" ht="15.75" customHeight="1" x14ac:dyDescent="0.2">
      <c r="A485" s="1" t="s">
        <v>242</v>
      </c>
      <c r="B485" s="1" t="str">
        <f t="shared" si="5"/>
        <v>ฆ้องชัย</v>
      </c>
      <c r="C485" s="1" t="s">
        <v>8</v>
      </c>
      <c r="D485" s="1" t="str">
        <f>VLOOKUP(C485, Provinces!A:B, 2, FALSE)</f>
        <v>Kalasin</v>
      </c>
      <c r="E485" s="1" t="str">
        <f>VLOOKUP(B485,'AmperTh-Code-AmperEn'!A:C, 1, FALSE)</f>
        <v>ฆ้องชัย</v>
      </c>
      <c r="F485" s="1" t="str">
        <f>VLOOKUP(E485, 'AmperTh-Code-AmperEn'!A:C,2, FALSE)</f>
        <v>46180000</v>
      </c>
      <c r="G485" s="1" t="str">
        <f>VLOOKUP(E485, 'AmperTh-Code-AmperEn'!A:C, 3, FALSE)</f>
        <v>Khong Chai</v>
      </c>
      <c r="H485" s="1" t="str">
        <f t="shared" si="3"/>
        <v>ที่ว่าการอำเภอฆ้องชัย กาฬสินธุ์</v>
      </c>
      <c r="I485" s="1" t="str">
        <f>VLOOKUP(H485, 'Office Location'!D:G, 3, FALSE)</f>
        <v>16.260472708966073</v>
      </c>
      <c r="J485" s="1" t="str">
        <f>VLOOKUP(H485, 'Office Location'!D:G, 4, FALSE)</f>
        <v>103.45805075484499</v>
      </c>
    </row>
    <row r="486" spans="1:10" ht="15.75" customHeight="1" x14ac:dyDescent="0.2">
      <c r="A486" s="1" t="s">
        <v>853</v>
      </c>
      <c r="B486" s="1" t="str">
        <f t="shared" si="5"/>
        <v>เมืองสกลนคร</v>
      </c>
      <c r="C486" s="1" t="s">
        <v>114</v>
      </c>
      <c r="D486" s="1" t="str">
        <f>VLOOKUP(C486, Provinces!A:B, 2, FALSE)</f>
        <v>Sakon Nakhon</v>
      </c>
      <c r="E486" s="1" t="str">
        <f>VLOOKUP(B486,'AmperTh-Code-AmperEn'!A:C, 1, FALSE)</f>
        <v>เมืองสกลนคร</v>
      </c>
      <c r="F486" s="1" t="str">
        <f>VLOOKUP(E486, 'AmperTh-Code-AmperEn'!A:C,2, FALSE)</f>
        <v>47010000</v>
      </c>
      <c r="G486" s="1" t="str">
        <f>VLOOKUP(E486, 'AmperTh-Code-AmperEn'!A:C, 3, FALSE)</f>
        <v>Mueang Sakon Nakhon</v>
      </c>
      <c r="H486" s="1" t="str">
        <f t="shared" si="3"/>
        <v>ที่ว่าการอำเภอเมืองสกลนคร สกลนคร</v>
      </c>
      <c r="I486" s="1" t="str">
        <f>VLOOKUP(H486, 'Office Location'!D:G, 3, FALSE)</f>
        <v>17.15574769935692</v>
      </c>
      <c r="J486" s="1" t="str">
        <f>VLOOKUP(H486, 'Office Location'!D:G, 4, FALSE)</f>
        <v>104.13394938319665</v>
      </c>
    </row>
    <row r="487" spans="1:10" ht="15.75" customHeight="1" x14ac:dyDescent="0.2">
      <c r="A487" s="1" t="s">
        <v>854</v>
      </c>
      <c r="B487" s="1" t="str">
        <f t="shared" si="5"/>
        <v>กุสุมาลย์</v>
      </c>
      <c r="C487" s="1" t="s">
        <v>114</v>
      </c>
      <c r="D487" s="1" t="str">
        <f>VLOOKUP(C487, Provinces!A:B, 2, FALSE)</f>
        <v>Sakon Nakhon</v>
      </c>
      <c r="E487" s="1" t="str">
        <f>VLOOKUP(B487,'AmperTh-Code-AmperEn'!A:C, 1, FALSE)</f>
        <v>กุสุมาลย์</v>
      </c>
      <c r="F487" s="1" t="str">
        <f>VLOOKUP(E487, 'AmperTh-Code-AmperEn'!A:C,2, FALSE)</f>
        <v>47020000</v>
      </c>
      <c r="G487" s="1" t="str">
        <f>VLOOKUP(E487, 'AmperTh-Code-AmperEn'!A:C, 3, FALSE)</f>
        <v>Kusuman</v>
      </c>
      <c r="H487" s="1" t="str">
        <f t="shared" si="3"/>
        <v>ที่ว่าการอำเภอกุสุมาลย์ สกลนคร</v>
      </c>
      <c r="I487" s="1" t="str">
        <f>VLOOKUP(H487, 'Office Location'!D:G, 3, FALSE)</f>
        <v>17.330842194301116</v>
      </c>
      <c r="J487" s="1" t="str">
        <f>VLOOKUP(H487, 'Office Location'!D:G, 4, FALSE)</f>
        <v>104.3336341305526</v>
      </c>
    </row>
    <row r="488" spans="1:10" ht="15.75" customHeight="1" x14ac:dyDescent="0.2">
      <c r="A488" s="1" t="s">
        <v>855</v>
      </c>
      <c r="B488" s="1" t="str">
        <f t="shared" si="5"/>
        <v>กุดบาก</v>
      </c>
      <c r="C488" s="1" t="s">
        <v>114</v>
      </c>
      <c r="D488" s="1" t="str">
        <f>VLOOKUP(C488, Provinces!A:B, 2, FALSE)</f>
        <v>Sakon Nakhon</v>
      </c>
      <c r="E488" s="1" t="str">
        <f>VLOOKUP(B488,'AmperTh-Code-AmperEn'!A:C, 1, FALSE)</f>
        <v>กุดบาก</v>
      </c>
      <c r="F488" s="1" t="str">
        <f>VLOOKUP(E488, 'AmperTh-Code-AmperEn'!A:C,2, FALSE)</f>
        <v>47030000</v>
      </c>
      <c r="G488" s="1" t="str">
        <f>VLOOKUP(E488, 'AmperTh-Code-AmperEn'!A:C, 3, FALSE)</f>
        <v>Kut Bak</v>
      </c>
      <c r="H488" s="1" t="str">
        <f t="shared" si="3"/>
        <v>ที่ว่าการอำเภอกุดบาก สกลนคร</v>
      </c>
      <c r="I488" s="1" t="str">
        <f>VLOOKUP(H488, 'Office Location'!D:G, 3, FALSE)</f>
        <v>17.087944290347654</v>
      </c>
      <c r="J488" s="1" t="str">
        <f>VLOOKUP(H488, 'Office Location'!D:G, 4, FALSE)</f>
        <v>103.82288972399972</v>
      </c>
    </row>
    <row r="489" spans="1:10" ht="15.75" customHeight="1" x14ac:dyDescent="0.2">
      <c r="A489" s="1" t="s">
        <v>856</v>
      </c>
      <c r="B489" s="1" t="str">
        <f t="shared" si="5"/>
        <v>พรรณานิคม</v>
      </c>
      <c r="C489" s="1" t="s">
        <v>114</v>
      </c>
      <c r="D489" s="1" t="str">
        <f>VLOOKUP(C489, Provinces!A:B, 2, FALSE)</f>
        <v>Sakon Nakhon</v>
      </c>
      <c r="E489" s="1" t="str">
        <f>VLOOKUP(B489,'AmperTh-Code-AmperEn'!A:C, 1, FALSE)</f>
        <v>พรรณานิคม</v>
      </c>
      <c r="F489" s="1" t="str">
        <f>VLOOKUP(E489, 'AmperTh-Code-AmperEn'!A:C,2, FALSE)</f>
        <v>47040000</v>
      </c>
      <c r="G489" s="1" t="str">
        <f>VLOOKUP(E489, 'AmperTh-Code-AmperEn'!A:C, 3, FALSE)</f>
        <v>Phanna Nikhom</v>
      </c>
      <c r="H489" s="1" t="str">
        <f t="shared" si="3"/>
        <v>ที่ว่าการอำเภอพรรณานิคม สกลนคร</v>
      </c>
      <c r="I489" s="1" t="str">
        <f>VLOOKUP(H489, 'Office Location'!D:G, 3, FALSE)</f>
        <v>17.35165318405609</v>
      </c>
      <c r="J489" s="1" t="str">
        <f>VLOOKUP(H489, 'Office Location'!D:G, 4, FALSE)</f>
        <v>103.84689823269896</v>
      </c>
    </row>
    <row r="490" spans="1:10" ht="15.75" customHeight="1" x14ac:dyDescent="0.2">
      <c r="A490" s="1" t="s">
        <v>857</v>
      </c>
      <c r="B490" s="1" t="str">
        <f t="shared" si="5"/>
        <v>พังโคน</v>
      </c>
      <c r="C490" s="1" t="s">
        <v>114</v>
      </c>
      <c r="D490" s="1" t="str">
        <f>VLOOKUP(C490, Provinces!A:B, 2, FALSE)</f>
        <v>Sakon Nakhon</v>
      </c>
      <c r="E490" s="1" t="str">
        <f>VLOOKUP(B490,'AmperTh-Code-AmperEn'!A:C, 1, FALSE)</f>
        <v>พังโคน</v>
      </c>
      <c r="F490" s="1" t="str">
        <f>VLOOKUP(E490, 'AmperTh-Code-AmperEn'!A:C,2, FALSE)</f>
        <v>47050000</v>
      </c>
      <c r="G490" s="1" t="str">
        <f>VLOOKUP(E490, 'AmperTh-Code-AmperEn'!A:C, 3, FALSE)</f>
        <v>Phanh khon</v>
      </c>
      <c r="H490" s="1" t="str">
        <f t="shared" si="3"/>
        <v>ที่ว่าการอำเภอพังโคน สกลนคร</v>
      </c>
      <c r="I490" s="1" t="str">
        <f>VLOOKUP(H490, 'Office Location'!D:G, 3, FALSE)</f>
        <v>17.392397799158584</v>
      </c>
      <c r="J490" s="1" t="str">
        <f>VLOOKUP(H490, 'Office Location'!D:G, 4, FALSE)</f>
        <v>103.70943020367775</v>
      </c>
    </row>
    <row r="491" spans="1:10" ht="15.75" customHeight="1" x14ac:dyDescent="0.2">
      <c r="A491" s="1" t="s">
        <v>858</v>
      </c>
      <c r="B491" s="1" t="str">
        <f t="shared" si="5"/>
        <v>วาริชภูมิ</v>
      </c>
      <c r="C491" s="1" t="s">
        <v>114</v>
      </c>
      <c r="D491" s="1" t="str">
        <f>VLOOKUP(C491, Provinces!A:B, 2, FALSE)</f>
        <v>Sakon Nakhon</v>
      </c>
      <c r="E491" s="1" t="str">
        <f>VLOOKUP(B491,'AmperTh-Code-AmperEn'!A:C, 1, FALSE)</f>
        <v>วาริชภูมิ</v>
      </c>
      <c r="F491" s="1" t="str">
        <f>VLOOKUP(E491, 'AmperTh-Code-AmperEn'!A:C,2, FALSE)</f>
        <v>47060000</v>
      </c>
      <c r="G491" s="1" t="str">
        <f>VLOOKUP(E491, 'AmperTh-Code-AmperEn'!A:C, 3, FALSE)</f>
        <v>Waritchaphum</v>
      </c>
      <c r="H491" s="1" t="str">
        <f t="shared" si="3"/>
        <v>ที่ว่าการอำเภอวาริชภูมิ สกลนคร</v>
      </c>
      <c r="I491" s="1" t="str">
        <f>VLOOKUP(H491, 'Office Location'!D:G, 3, FALSE)</f>
        <v>17.29305164724939</v>
      </c>
      <c r="J491" s="1" t="str">
        <f>VLOOKUP(H491, 'Office Location'!D:G, 4, FALSE)</f>
        <v>103.63636230030356</v>
      </c>
    </row>
    <row r="492" spans="1:10" ht="15.75" customHeight="1" x14ac:dyDescent="0.2">
      <c r="A492" s="1" t="s">
        <v>859</v>
      </c>
      <c r="B492" s="1" t="str">
        <f t="shared" si="5"/>
        <v>นิคมน้ำอูน</v>
      </c>
      <c r="C492" s="1" t="s">
        <v>114</v>
      </c>
      <c r="D492" s="1" t="str">
        <f>VLOOKUP(C492, Provinces!A:B, 2, FALSE)</f>
        <v>Sakon Nakhon</v>
      </c>
      <c r="E492" s="1" t="str">
        <f>VLOOKUP(B492,'AmperTh-Code-AmperEn'!A:C, 1, FALSE)</f>
        <v>นิคมน้ำอูน</v>
      </c>
      <c r="F492" s="1" t="str">
        <f>VLOOKUP(E492, 'AmperTh-Code-AmperEn'!A:C,2, FALSE)</f>
        <v>47070000</v>
      </c>
      <c r="G492" s="1" t="str">
        <f>VLOOKUP(E492, 'AmperTh-Code-AmperEn'!A:C, 3, FALSE)</f>
        <v>Nikhom Nam un</v>
      </c>
      <c r="H492" s="1" t="str">
        <f t="shared" si="3"/>
        <v>ที่ว่าการอำเภอนิคมน้ำอูน สกลนคร</v>
      </c>
      <c r="I492" s="1" t="str">
        <f>VLOOKUP(H492, 'Office Location'!D:G, 3, FALSE)</f>
        <v>17.18281207504309</v>
      </c>
      <c r="J492" s="1" t="str">
        <f>VLOOKUP(H492, 'Office Location'!D:G, 4, FALSE)</f>
        <v>103.71785452021764</v>
      </c>
    </row>
    <row r="493" spans="1:10" ht="15.75" customHeight="1" x14ac:dyDescent="0.2">
      <c r="A493" s="1" t="s">
        <v>860</v>
      </c>
      <c r="B493" s="1" t="str">
        <f t="shared" si="5"/>
        <v>วานรนิวาส</v>
      </c>
      <c r="C493" s="1" t="s">
        <v>114</v>
      </c>
      <c r="D493" s="1" t="str">
        <f>VLOOKUP(C493, Provinces!A:B, 2, FALSE)</f>
        <v>Sakon Nakhon</v>
      </c>
      <c r="E493" s="1" t="str">
        <f>VLOOKUP(B493,'AmperTh-Code-AmperEn'!A:C, 1, FALSE)</f>
        <v>วานรนิวาส</v>
      </c>
      <c r="F493" s="1" t="str">
        <f>VLOOKUP(E493, 'AmperTh-Code-AmperEn'!A:C,2, FALSE)</f>
        <v>47080000</v>
      </c>
      <c r="G493" s="1" t="str">
        <f>VLOOKUP(E493, 'AmperTh-Code-AmperEn'!A:C, 3, FALSE)</f>
        <v>Wanon Niwat</v>
      </c>
      <c r="H493" s="1" t="str">
        <f t="shared" si="3"/>
        <v>ที่ว่าการอำเภอวานรนิวาส สกลนคร</v>
      </c>
      <c r="I493" s="1" t="str">
        <f>VLOOKUP(H493, 'Office Location'!D:G, 3, FALSE)</f>
        <v>17.632083612733148</v>
      </c>
      <c r="J493" s="1" t="str">
        <f>VLOOKUP(H493, 'Office Location'!D:G, 4, FALSE)</f>
        <v>103.75181258255361</v>
      </c>
    </row>
    <row r="494" spans="1:10" ht="15.75" customHeight="1" x14ac:dyDescent="0.2">
      <c r="A494" s="1" t="s">
        <v>861</v>
      </c>
      <c r="B494" s="1" t="str">
        <f t="shared" si="5"/>
        <v>คำตากล้า</v>
      </c>
      <c r="C494" s="1" t="s">
        <v>114</v>
      </c>
      <c r="D494" s="1" t="str">
        <f>VLOOKUP(C494, Provinces!A:B, 2, FALSE)</f>
        <v>Sakon Nakhon</v>
      </c>
      <c r="E494" s="1" t="str">
        <f>VLOOKUP(B494,'AmperTh-Code-AmperEn'!A:C, 1, FALSE)</f>
        <v>คำตากล้า</v>
      </c>
      <c r="F494" s="1" t="str">
        <f>VLOOKUP(E494, 'AmperTh-Code-AmperEn'!A:C,2, FALSE)</f>
        <v>47090000</v>
      </c>
      <c r="G494" s="1" t="str">
        <f>VLOOKUP(E494, 'AmperTh-Code-AmperEn'!A:C, 3, FALSE)</f>
        <v>Kham Ta Kla</v>
      </c>
      <c r="H494" s="1" t="str">
        <f t="shared" si="3"/>
        <v>ที่ว่าการอำเภอคำตากล้า สกลนคร</v>
      </c>
      <c r="I494" s="1" t="str">
        <f>VLOOKUP(H494, 'Office Location'!D:G, 3, FALSE)</f>
        <v>17.8493003442244</v>
      </c>
      <c r="J494" s="1" t="str">
        <f>VLOOKUP(H494, 'Office Location'!D:G, 4, FALSE)</f>
        <v>103.75473672963372</v>
      </c>
    </row>
    <row r="495" spans="1:10" ht="15.75" customHeight="1" x14ac:dyDescent="0.2">
      <c r="A495" s="1" t="s">
        <v>862</v>
      </c>
      <c r="B495" s="1" t="str">
        <f t="shared" si="5"/>
        <v>บ้านม่วง</v>
      </c>
      <c r="C495" s="1" t="s">
        <v>114</v>
      </c>
      <c r="D495" s="1" t="str">
        <f>VLOOKUP(C495, Provinces!A:B, 2, FALSE)</f>
        <v>Sakon Nakhon</v>
      </c>
      <c r="E495" s="1" t="str">
        <f>VLOOKUP(B495,'AmperTh-Code-AmperEn'!A:C, 1, FALSE)</f>
        <v>บ้านม่วง</v>
      </c>
      <c r="F495" s="1" t="str">
        <f>VLOOKUP(E495, 'AmperTh-Code-AmperEn'!A:C,2, FALSE)</f>
        <v>47100000</v>
      </c>
      <c r="G495" s="1" t="str">
        <f>VLOOKUP(E495, 'AmperTh-Code-AmperEn'!A:C, 3, FALSE)</f>
        <v>Ban Muang</v>
      </c>
      <c r="H495" s="1" t="str">
        <f t="shared" si="3"/>
        <v>ที่ว่าการอำเภอบ้านม่วง สกลนคร</v>
      </c>
      <c r="I495" s="1" t="str">
        <f>VLOOKUP(H495, 'Office Location'!D:G, 3, FALSE)</f>
        <v>17.850984090388636</v>
      </c>
      <c r="J495" s="1" t="str">
        <f>VLOOKUP(H495, 'Office Location'!D:G, 4, FALSE)</f>
        <v>103.57004738821935</v>
      </c>
    </row>
    <row r="496" spans="1:10" ht="15.75" customHeight="1" x14ac:dyDescent="0.2">
      <c r="A496" s="1" t="s">
        <v>863</v>
      </c>
      <c r="B496" s="1" t="str">
        <f t="shared" si="5"/>
        <v>อากาศอำนวย</v>
      </c>
      <c r="C496" s="1" t="s">
        <v>114</v>
      </c>
      <c r="D496" s="1" t="str">
        <f>VLOOKUP(C496, Provinces!A:B, 2, FALSE)</f>
        <v>Sakon Nakhon</v>
      </c>
      <c r="E496" s="1" t="str">
        <f>VLOOKUP(B496,'AmperTh-Code-AmperEn'!A:C, 1, FALSE)</f>
        <v>อากาศอำนวย</v>
      </c>
      <c r="F496" s="1" t="str">
        <f>VLOOKUP(E496, 'AmperTh-Code-AmperEn'!A:C,2, FALSE)</f>
        <v>47110000</v>
      </c>
      <c r="G496" s="1" t="str">
        <f>VLOOKUP(E496, 'AmperTh-Code-AmperEn'!A:C, 3, FALSE)</f>
        <v>Akat Amnuai</v>
      </c>
      <c r="H496" s="1" t="str">
        <f t="shared" si="3"/>
        <v>ที่ว่าการอำเภออากาศอำนวย สกลนคร</v>
      </c>
      <c r="I496" s="1" t="str">
        <f>VLOOKUP(H496, 'Office Location'!D:G, 3, FALSE)</f>
        <v>17.596338495660564</v>
      </c>
      <c r="J496" s="1" t="str">
        <f>VLOOKUP(H496, 'Office Location'!D:G, 4, FALSE)</f>
        <v>103.97368235432006</v>
      </c>
    </row>
    <row r="497" spans="1:10" ht="15.75" customHeight="1" x14ac:dyDescent="0.2">
      <c r="A497" s="1" t="s">
        <v>864</v>
      </c>
      <c r="B497" s="1" t="str">
        <f t="shared" si="5"/>
        <v>สว่างแดนดิน</v>
      </c>
      <c r="C497" s="1" t="s">
        <v>114</v>
      </c>
      <c r="D497" s="1" t="str">
        <f>VLOOKUP(C497, Provinces!A:B, 2, FALSE)</f>
        <v>Sakon Nakhon</v>
      </c>
      <c r="E497" s="1" t="str">
        <f>VLOOKUP(B497,'AmperTh-Code-AmperEn'!A:C, 1, FALSE)</f>
        <v>สว่างแดนดิน</v>
      </c>
      <c r="F497" s="1" t="str">
        <f>VLOOKUP(E497, 'AmperTh-Code-AmperEn'!A:C,2, FALSE)</f>
        <v>47120000</v>
      </c>
      <c r="G497" s="1" t="str">
        <f>VLOOKUP(E497, 'AmperTh-Code-AmperEn'!A:C, 3, FALSE)</f>
        <v>Sawang Daen Din</v>
      </c>
      <c r="H497" s="1" t="str">
        <f t="shared" si="3"/>
        <v>ที่ว่าการอำเภอสว่างแดนดิน สกลนคร</v>
      </c>
      <c r="I497" s="1" t="str">
        <f>VLOOKUP(H497, 'Office Location'!D:G, 3, FALSE)</f>
        <v>17.475415709753072</v>
      </c>
      <c r="J497" s="1" t="str">
        <f>VLOOKUP(H497, 'Office Location'!D:G, 4, FALSE)</f>
        <v>103.45759280689411</v>
      </c>
    </row>
    <row r="498" spans="1:10" ht="15.75" customHeight="1" x14ac:dyDescent="0.2">
      <c r="A498" s="1" t="s">
        <v>865</v>
      </c>
      <c r="B498" s="1" t="str">
        <f t="shared" si="5"/>
        <v>ส่องดาว</v>
      </c>
      <c r="C498" s="1" t="s">
        <v>114</v>
      </c>
      <c r="D498" s="1" t="str">
        <f>VLOOKUP(C498, Provinces!A:B, 2, FALSE)</f>
        <v>Sakon Nakhon</v>
      </c>
      <c r="E498" s="1" t="str">
        <f>VLOOKUP(B498,'AmperTh-Code-AmperEn'!A:C, 1, FALSE)</f>
        <v>ส่องดาว</v>
      </c>
      <c r="F498" s="1" t="str">
        <f>VLOOKUP(E498, 'AmperTh-Code-AmperEn'!A:C,2, FALSE)</f>
        <v>47130000</v>
      </c>
      <c r="G498" s="1" t="str">
        <f>VLOOKUP(E498, 'AmperTh-Code-AmperEn'!A:C, 3, FALSE)</f>
        <v>Song Dao</v>
      </c>
      <c r="H498" s="1" t="str">
        <f t="shared" si="3"/>
        <v>ที่ว่าการอำเภอส่องดาว สกลนคร</v>
      </c>
      <c r="I498" s="1" t="str">
        <f>VLOOKUP(H498, 'Office Location'!D:G, 3, FALSE)</f>
        <v>17.336379180205213</v>
      </c>
      <c r="J498" s="1" t="str">
        <f>VLOOKUP(H498, 'Office Location'!D:G, 4, FALSE)</f>
        <v>103.47575550929291</v>
      </c>
    </row>
    <row r="499" spans="1:10" ht="15.75" customHeight="1" x14ac:dyDescent="0.2">
      <c r="A499" s="1" t="s">
        <v>866</v>
      </c>
      <c r="B499" s="1" t="str">
        <f t="shared" si="5"/>
        <v>เต่างอย</v>
      </c>
      <c r="C499" s="1" t="s">
        <v>114</v>
      </c>
      <c r="D499" s="1" t="str">
        <f>VLOOKUP(C499, Provinces!A:B, 2, FALSE)</f>
        <v>Sakon Nakhon</v>
      </c>
      <c r="E499" s="1" t="str">
        <f>VLOOKUP(B499,'AmperTh-Code-AmperEn'!A:C, 1, FALSE)</f>
        <v>เต่างอย</v>
      </c>
      <c r="F499" s="1" t="str">
        <f>VLOOKUP(E499, 'AmperTh-Code-AmperEn'!A:C,2, FALSE)</f>
        <v>47140000</v>
      </c>
      <c r="G499" s="1" t="str">
        <f>VLOOKUP(E499, 'AmperTh-Code-AmperEn'!A:C, 3, FALSE)</f>
        <v>Tao Ngoi</v>
      </c>
      <c r="H499" s="1" t="str">
        <f t="shared" si="3"/>
        <v>ที่ว่าการอำเภอเต่างอย สกลนคร</v>
      </c>
      <c r="I499" s="1" t="str">
        <f>VLOOKUP(H499, 'Office Location'!D:G, 3, FALSE)</f>
        <v>16.996961021587843</v>
      </c>
      <c r="J499" s="1" t="str">
        <f>VLOOKUP(H499, 'Office Location'!D:G, 4, FALSE)</f>
        <v>104.16772481831097</v>
      </c>
    </row>
    <row r="500" spans="1:10" ht="15.75" customHeight="1" x14ac:dyDescent="0.2">
      <c r="A500" s="1" t="s">
        <v>867</v>
      </c>
      <c r="B500" s="1" t="str">
        <f t="shared" si="5"/>
        <v>โคกศรีสุพรรณ</v>
      </c>
      <c r="C500" s="1" t="s">
        <v>114</v>
      </c>
      <c r="D500" s="1" t="str">
        <f>VLOOKUP(C500, Provinces!A:B, 2, FALSE)</f>
        <v>Sakon Nakhon</v>
      </c>
      <c r="E500" s="1" t="str">
        <f>VLOOKUP(B500,'AmperTh-Code-AmperEn'!A:C, 1, FALSE)</f>
        <v>โคกศรีสุพรรณ</v>
      </c>
      <c r="F500" s="1" t="str">
        <f>VLOOKUP(E500, 'AmperTh-Code-AmperEn'!A:C,2, FALSE)</f>
        <v>47150000</v>
      </c>
      <c r="G500" s="1" t="str">
        <f>VLOOKUP(E500, 'AmperTh-Code-AmperEn'!A:C, 3, FALSE)</f>
        <v>Khok Si Suphan</v>
      </c>
      <c r="H500" s="1" t="str">
        <f t="shared" si="3"/>
        <v>ที่ว่าการอำเภอโคกศรีสุพรรณ สกลนคร</v>
      </c>
      <c r="I500" s="1" t="str">
        <f>VLOOKUP(H500, 'Office Location'!D:G, 3, FALSE)</f>
        <v>17.04370784409524</v>
      </c>
      <c r="J500" s="1" t="str">
        <f>VLOOKUP(H500, 'Office Location'!D:G, 4, FALSE)</f>
        <v>104.27302457788018</v>
      </c>
    </row>
    <row r="501" spans="1:10" ht="15.75" customHeight="1" x14ac:dyDescent="0.2">
      <c r="A501" s="1" t="s">
        <v>868</v>
      </c>
      <c r="B501" s="1" t="str">
        <f t="shared" si="5"/>
        <v>เจริญศิลป์</v>
      </c>
      <c r="C501" s="1" t="s">
        <v>114</v>
      </c>
      <c r="D501" s="1" t="str">
        <f>VLOOKUP(C501, Provinces!A:B, 2, FALSE)</f>
        <v>Sakon Nakhon</v>
      </c>
      <c r="E501" s="1" t="str">
        <f>VLOOKUP(B501,'AmperTh-Code-AmperEn'!A:C, 1, FALSE)</f>
        <v>เจริญศิลป์</v>
      </c>
      <c r="F501" s="1" t="str">
        <f>VLOOKUP(E501, 'AmperTh-Code-AmperEn'!A:C,2, FALSE)</f>
        <v>47160000</v>
      </c>
      <c r="G501" s="1" t="str">
        <f>VLOOKUP(E501, 'AmperTh-Code-AmperEn'!A:C, 3, FALSE)</f>
        <v>Charoen Sin</v>
      </c>
      <c r="H501" s="1" t="str">
        <f t="shared" si="3"/>
        <v>ที่ว่าการอำเภอเจริญศิลป์ สกลนคร</v>
      </c>
      <c r="I501" s="1" t="str">
        <f>VLOOKUP(H501, 'Office Location'!D:G, 3, FALSE)</f>
        <v>17.596561559724865</v>
      </c>
      <c r="J501" s="1" t="str">
        <f>VLOOKUP(H501, 'Office Location'!D:G, 4, FALSE)</f>
        <v>103.56540721367561</v>
      </c>
    </row>
    <row r="502" spans="1:10" ht="15.75" customHeight="1" x14ac:dyDescent="0.2">
      <c r="A502" s="1" t="s">
        <v>869</v>
      </c>
      <c r="B502" s="1" t="str">
        <f t="shared" si="5"/>
        <v>โพนนาแก้ว</v>
      </c>
      <c r="C502" s="1" t="s">
        <v>114</v>
      </c>
      <c r="D502" s="1" t="str">
        <f>VLOOKUP(C502, Provinces!A:B, 2, FALSE)</f>
        <v>Sakon Nakhon</v>
      </c>
      <c r="E502" s="1" t="str">
        <f>VLOOKUP(B502,'AmperTh-Code-AmperEn'!A:C, 1, FALSE)</f>
        <v>โพนนาแก้ว</v>
      </c>
      <c r="F502" s="1" t="str">
        <f>VLOOKUP(E502, 'AmperTh-Code-AmperEn'!A:C,2, FALSE)</f>
        <v>47170000</v>
      </c>
      <c r="G502" s="1" t="str">
        <f>VLOOKUP(E502, 'AmperTh-Code-AmperEn'!A:C, 3, FALSE)</f>
        <v>Phon Na Kaeo</v>
      </c>
      <c r="H502" s="1" t="str">
        <f t="shared" si="3"/>
        <v>ที่ว่าการอำเภอโพนนาแก้ว สกลนคร</v>
      </c>
      <c r="I502" s="1" t="str">
        <f>VLOOKUP(H502, 'Office Location'!D:G, 3, FALSE)</f>
        <v>17.221259718005324</v>
      </c>
      <c r="J502" s="1" t="str">
        <f>VLOOKUP(H502, 'Office Location'!D:G, 4, FALSE)</f>
        <v>104.28982178182405</v>
      </c>
    </row>
    <row r="503" spans="1:10" ht="15.75" customHeight="1" x14ac:dyDescent="0.2">
      <c r="A503" s="1" t="s">
        <v>870</v>
      </c>
      <c r="B503" s="1" t="str">
        <f t="shared" si="5"/>
        <v>ภูพาน</v>
      </c>
      <c r="C503" s="1" t="s">
        <v>114</v>
      </c>
      <c r="D503" s="1" t="str">
        <f>VLOOKUP(C503, Provinces!A:B, 2, FALSE)</f>
        <v>Sakon Nakhon</v>
      </c>
      <c r="E503" s="1" t="str">
        <f>VLOOKUP(B503,'AmperTh-Code-AmperEn'!A:C, 1, FALSE)</f>
        <v>ภูพาน</v>
      </c>
      <c r="F503" s="1" t="str">
        <f>VLOOKUP(E503, 'AmperTh-Code-AmperEn'!A:C,2, FALSE)</f>
        <v>47180000</v>
      </c>
      <c r="G503" s="1" t="str">
        <f>VLOOKUP(E503, 'AmperTh-Code-AmperEn'!A:C, 3, FALSE)</f>
        <v>Phu Phan</v>
      </c>
      <c r="H503" s="1" t="str">
        <f t="shared" si="3"/>
        <v>ที่ว่าการอำเภอภูพาน สกลนคร</v>
      </c>
      <c r="I503" s="1" t="str">
        <f>VLOOKUP(H503, 'Office Location'!D:G, 3, FALSE)</f>
        <v>16.999897697788988</v>
      </c>
      <c r="J503" s="1" t="str">
        <f>VLOOKUP(H503, 'Office Location'!D:G, 4, FALSE)</f>
        <v>103.96547367196847</v>
      </c>
    </row>
    <row r="504" spans="1:10" ht="15.75" customHeight="1" x14ac:dyDescent="0.2">
      <c r="A504" s="1" t="s">
        <v>427</v>
      </c>
      <c r="B504" s="1" t="str">
        <f t="shared" si="5"/>
        <v>เมืองนครพนม</v>
      </c>
      <c r="C504" s="1" t="s">
        <v>40</v>
      </c>
      <c r="D504" s="1" t="str">
        <f>VLOOKUP(C504, Provinces!A:B, 2, FALSE)</f>
        <v>Nakhon Phanom</v>
      </c>
      <c r="E504" s="1" t="str">
        <f>VLOOKUP(B504,'AmperTh-Code-AmperEn'!A:C, 1, FALSE)</f>
        <v>เมืองนครพนม</v>
      </c>
      <c r="F504" s="1" t="str">
        <f>VLOOKUP(E504, 'AmperTh-Code-AmperEn'!A:C,2, FALSE)</f>
        <v>48010000</v>
      </c>
      <c r="G504" s="1" t="str">
        <f>VLOOKUP(E504, 'AmperTh-Code-AmperEn'!A:C, 3, FALSE)</f>
        <v>Mueang Nakhon Phanom</v>
      </c>
      <c r="H504" s="1" t="str">
        <f t="shared" si="3"/>
        <v>ที่ว่าการอำเภอเมืองนครพนม นครพนม</v>
      </c>
      <c r="I504" s="1" t="str">
        <f>VLOOKUP(H504, 'Office Location'!D:G, 3, FALSE)</f>
        <v>17.367222906015055</v>
      </c>
      <c r="J504" s="1" t="str">
        <f>VLOOKUP(H504, 'Office Location'!D:G, 4, FALSE)</f>
        <v>104.76078973161205</v>
      </c>
    </row>
    <row r="505" spans="1:10" ht="15.75" customHeight="1" x14ac:dyDescent="0.2">
      <c r="A505" s="1" t="s">
        <v>428</v>
      </c>
      <c r="B505" s="1" t="str">
        <f t="shared" si="5"/>
        <v>ปลาปาก</v>
      </c>
      <c r="C505" s="1" t="s">
        <v>40</v>
      </c>
      <c r="D505" s="1" t="str">
        <f>VLOOKUP(C505, Provinces!A:B, 2, FALSE)</f>
        <v>Nakhon Phanom</v>
      </c>
      <c r="E505" s="1" t="str">
        <f>VLOOKUP(B505,'AmperTh-Code-AmperEn'!A:C, 1, FALSE)</f>
        <v>ปลาปาก</v>
      </c>
      <c r="F505" s="1" t="str">
        <f>VLOOKUP(E505, 'AmperTh-Code-AmperEn'!A:C,2, FALSE)</f>
        <v>48020000</v>
      </c>
      <c r="G505" s="1" t="str">
        <f>VLOOKUP(E505, 'AmperTh-Code-AmperEn'!A:C, 3, FALSE)</f>
        <v>Pla Pak</v>
      </c>
      <c r="H505" s="1" t="str">
        <f t="shared" si="3"/>
        <v>ที่ว่าการอำเภอปลาปาก นครพนม</v>
      </c>
      <c r="I505" s="1" t="str">
        <f>VLOOKUP(H505, 'Office Location'!D:G, 3, FALSE)</f>
        <v>17.180583551577215</v>
      </c>
      <c r="J505" s="1" t="str">
        <f>VLOOKUP(H505, 'Office Location'!D:G, 4, FALSE)</f>
        <v>104.52613087649155</v>
      </c>
    </row>
    <row r="506" spans="1:10" ht="15.75" customHeight="1" x14ac:dyDescent="0.2">
      <c r="A506" s="1" t="s">
        <v>429</v>
      </c>
      <c r="B506" s="1" t="str">
        <f t="shared" si="5"/>
        <v>ท่าอุเทน</v>
      </c>
      <c r="C506" s="1" t="s">
        <v>40</v>
      </c>
      <c r="D506" s="1" t="str">
        <f>VLOOKUP(C506, Provinces!A:B, 2, FALSE)</f>
        <v>Nakhon Phanom</v>
      </c>
      <c r="E506" s="1" t="str">
        <f>VLOOKUP(B506,'AmperTh-Code-AmperEn'!A:C, 1, FALSE)</f>
        <v>ท่าอุเทน</v>
      </c>
      <c r="F506" s="1" t="str">
        <f>VLOOKUP(E506, 'AmperTh-Code-AmperEn'!A:C,2, FALSE)</f>
        <v>48030000</v>
      </c>
      <c r="G506" s="1" t="str">
        <f>VLOOKUP(E506, 'AmperTh-Code-AmperEn'!A:C, 3, FALSE)</f>
        <v>Tha Uthen</v>
      </c>
      <c r="H506" s="1" t="str">
        <f t="shared" si="3"/>
        <v>ที่ว่าการอำเภอท่าอุเทน นครพนม</v>
      </c>
      <c r="I506" s="1" t="str">
        <f>VLOOKUP(H506, 'Office Location'!D:G, 3, FALSE)</f>
        <v>17.556860610089167</v>
      </c>
      <c r="J506" s="1" t="str">
        <f>VLOOKUP(H506, 'Office Location'!D:G, 4, FALSE)</f>
        <v>104.6123793653115</v>
      </c>
    </row>
    <row r="507" spans="1:10" ht="15.75" customHeight="1" x14ac:dyDescent="0.2">
      <c r="A507" s="1" t="s">
        <v>430</v>
      </c>
      <c r="B507" s="1" t="str">
        <f t="shared" si="5"/>
        <v>บ้านแพง</v>
      </c>
      <c r="C507" s="1" t="s">
        <v>40</v>
      </c>
      <c r="D507" s="1" t="str">
        <f>VLOOKUP(C507, Provinces!A:B, 2, FALSE)</f>
        <v>Nakhon Phanom</v>
      </c>
      <c r="E507" s="1" t="str">
        <f>VLOOKUP(B507,'AmperTh-Code-AmperEn'!A:C, 1, FALSE)</f>
        <v>บ้านแพง</v>
      </c>
      <c r="F507" s="1" t="str">
        <f>VLOOKUP(E507, 'AmperTh-Code-AmperEn'!A:C,2, FALSE)</f>
        <v>48040000</v>
      </c>
      <c r="G507" s="1" t="str">
        <f>VLOOKUP(E507, 'AmperTh-Code-AmperEn'!A:C, 3, FALSE)</f>
        <v>Ban Phaeng</v>
      </c>
      <c r="H507" s="1" t="str">
        <f t="shared" si="3"/>
        <v>ที่ว่าการอำเภอบ้านแพง นครพนม</v>
      </c>
      <c r="I507" s="1" t="str">
        <f>VLOOKUP(H507, 'Office Location'!D:G, 3, FALSE)</f>
        <v>17.968144555063233</v>
      </c>
      <c r="J507" s="1" t="str">
        <f>VLOOKUP(H507, 'Office Location'!D:G, 4, FALSE)</f>
        <v>104.21578831919057</v>
      </c>
    </row>
    <row r="508" spans="1:10" ht="15.75" customHeight="1" x14ac:dyDescent="0.2">
      <c r="A508" s="1" t="s">
        <v>431</v>
      </c>
      <c r="B508" s="1" t="str">
        <f t="shared" si="5"/>
        <v>ธาตุพนม</v>
      </c>
      <c r="C508" s="1" t="s">
        <v>40</v>
      </c>
      <c r="D508" s="1" t="str">
        <f>VLOOKUP(C508, Provinces!A:B, 2, FALSE)</f>
        <v>Nakhon Phanom</v>
      </c>
      <c r="E508" s="1" t="str">
        <f>VLOOKUP(B508,'AmperTh-Code-AmperEn'!A:C, 1, FALSE)</f>
        <v>ธาตุพนม</v>
      </c>
      <c r="F508" s="1" t="str">
        <f>VLOOKUP(E508, 'AmperTh-Code-AmperEn'!A:C,2, FALSE)</f>
        <v>48050000</v>
      </c>
      <c r="G508" s="1" t="str">
        <f>VLOOKUP(E508, 'AmperTh-Code-AmperEn'!A:C, 3, FALSE)</f>
        <v>That Phanom</v>
      </c>
      <c r="H508" s="1" t="str">
        <f t="shared" si="3"/>
        <v>ที่ว่าการอำเภอธาตุพนม นครพนม</v>
      </c>
      <c r="I508" s="1" t="str">
        <f>VLOOKUP(H508, 'Office Location'!D:G, 3, FALSE)</f>
        <v>16.936349017356804</v>
      </c>
      <c r="J508" s="1" t="str">
        <f>VLOOKUP(H508, 'Office Location'!D:G, 4, FALSE)</f>
        <v>104.70955754789712</v>
      </c>
    </row>
    <row r="509" spans="1:10" ht="15.75" customHeight="1" x14ac:dyDescent="0.2">
      <c r="A509" s="1" t="s">
        <v>432</v>
      </c>
      <c r="B509" s="1" t="str">
        <f t="shared" si="5"/>
        <v>เรณูนคร</v>
      </c>
      <c r="C509" s="1" t="s">
        <v>40</v>
      </c>
      <c r="D509" s="1" t="str">
        <f>VLOOKUP(C509, Provinces!A:B, 2, FALSE)</f>
        <v>Nakhon Phanom</v>
      </c>
      <c r="E509" s="1" t="str">
        <f>VLOOKUP(B509,'AmperTh-Code-AmperEn'!A:C, 1, FALSE)</f>
        <v>เรณูนคร</v>
      </c>
      <c r="F509" s="1" t="str">
        <f>VLOOKUP(E509, 'AmperTh-Code-AmperEn'!A:C,2, FALSE)</f>
        <v>48060000</v>
      </c>
      <c r="G509" s="1" t="str">
        <f>VLOOKUP(E509, 'AmperTh-Code-AmperEn'!A:C, 3, FALSE)</f>
        <v>Renu Nakhon</v>
      </c>
      <c r="H509" s="1" t="str">
        <f t="shared" si="3"/>
        <v>ที่ว่าการอำเภอเรณูนคร นครพนม</v>
      </c>
      <c r="I509" s="1" t="str">
        <f>VLOOKUP(H509, 'Office Location'!D:G, 3, FALSE)</f>
        <v>17.056293467897245</v>
      </c>
      <c r="J509" s="1" t="str">
        <f>VLOOKUP(H509, 'Office Location'!D:G, 4, FALSE)</f>
        <v>104.67976170119317</v>
      </c>
    </row>
    <row r="510" spans="1:10" ht="15.75" customHeight="1" x14ac:dyDescent="0.2">
      <c r="A510" s="1" t="s">
        <v>433</v>
      </c>
      <c r="B510" s="1" t="str">
        <f t="shared" si="5"/>
        <v>นาแก</v>
      </c>
      <c r="C510" s="1" t="s">
        <v>40</v>
      </c>
      <c r="D510" s="1" t="str">
        <f>VLOOKUP(C510, Provinces!A:B, 2, FALSE)</f>
        <v>Nakhon Phanom</v>
      </c>
      <c r="E510" s="1" t="str">
        <f>VLOOKUP(B510,'AmperTh-Code-AmperEn'!A:C, 1, FALSE)</f>
        <v>นาแก</v>
      </c>
      <c r="F510" s="1" t="str">
        <f>VLOOKUP(E510, 'AmperTh-Code-AmperEn'!A:C,2, FALSE)</f>
        <v>48070000</v>
      </c>
      <c r="G510" s="1" t="str">
        <f>VLOOKUP(E510, 'AmperTh-Code-AmperEn'!A:C, 3, FALSE)</f>
        <v>Na Kae</v>
      </c>
      <c r="H510" s="1" t="str">
        <f t="shared" si="3"/>
        <v>ที่ว่าการอำเภอนาแก นครพนม</v>
      </c>
      <c r="I510" s="1" t="str">
        <f>VLOOKUP(H510, 'Office Location'!D:G, 3, FALSE)</f>
        <v>16.946530733342982</v>
      </c>
      <c r="J510" s="1" t="str">
        <f>VLOOKUP(H510, 'Office Location'!D:G, 4, FALSE)</f>
        <v>104.5008062082828</v>
      </c>
    </row>
    <row r="511" spans="1:10" ht="15.75" customHeight="1" x14ac:dyDescent="0.2">
      <c r="A511" s="1" t="s">
        <v>434</v>
      </c>
      <c r="B511" s="1" t="str">
        <f t="shared" si="5"/>
        <v>ศรีสงคราม</v>
      </c>
      <c r="C511" s="1" t="s">
        <v>40</v>
      </c>
      <c r="D511" s="1" t="str">
        <f>VLOOKUP(C511, Provinces!A:B, 2, FALSE)</f>
        <v>Nakhon Phanom</v>
      </c>
      <c r="E511" s="1" t="str">
        <f>VLOOKUP(B511,'AmperTh-Code-AmperEn'!A:C, 1, FALSE)</f>
        <v>ศรีสงคราม</v>
      </c>
      <c r="F511" s="1" t="str">
        <f>VLOOKUP(E511, 'AmperTh-Code-AmperEn'!A:C,2, FALSE)</f>
        <v>48080000</v>
      </c>
      <c r="G511" s="1" t="str">
        <f>VLOOKUP(E511, 'AmperTh-Code-AmperEn'!A:C, 3, FALSE)</f>
        <v>Si Songkhram</v>
      </c>
      <c r="H511" s="1" t="str">
        <f t="shared" si="3"/>
        <v>ที่ว่าการอำเภอศรีสงคราม นครพนม</v>
      </c>
      <c r="I511" s="1" t="str">
        <f>VLOOKUP(H511, 'Office Location'!D:G, 3, FALSE)</f>
        <v>17.627133271243146</v>
      </c>
      <c r="J511" s="1" t="str">
        <f>VLOOKUP(H511, 'Office Location'!D:G, 4, FALSE)</f>
        <v>104.25034585897859</v>
      </c>
    </row>
    <row r="512" spans="1:10" ht="15.75" customHeight="1" x14ac:dyDescent="0.2">
      <c r="A512" s="1" t="s">
        <v>435</v>
      </c>
      <c r="B512" s="1" t="str">
        <f t="shared" si="5"/>
        <v>นาหว้า</v>
      </c>
      <c r="C512" s="1" t="s">
        <v>40</v>
      </c>
      <c r="D512" s="1" t="str">
        <f>VLOOKUP(C512, Provinces!A:B, 2, FALSE)</f>
        <v>Nakhon Phanom</v>
      </c>
      <c r="E512" s="1" t="str">
        <f>VLOOKUP(B512,'AmperTh-Code-AmperEn'!A:C, 1, FALSE)</f>
        <v>นาหว้า</v>
      </c>
      <c r="F512" s="1" t="str">
        <f>VLOOKUP(E512, 'AmperTh-Code-AmperEn'!A:C,2, FALSE)</f>
        <v>48090000</v>
      </c>
      <c r="G512" s="1" t="str">
        <f>VLOOKUP(E512, 'AmperTh-Code-AmperEn'!A:C, 3, FALSE)</f>
        <v>Na Wa</v>
      </c>
      <c r="H512" s="1" t="str">
        <f t="shared" ref="H512:H766" si="6">"ที่ว่าการอำเภอ"&amp;A512 &amp; " "&amp;C512</f>
        <v>ที่ว่าการอำเภอนาหว้า นครพนม</v>
      </c>
      <c r="I512" s="1" t="str">
        <f>VLOOKUP(H512, 'Office Location'!D:G, 3, FALSE)</f>
        <v>17.489266353683053</v>
      </c>
      <c r="J512" s="1" t="str">
        <f>VLOOKUP(H512, 'Office Location'!D:G, 4, FALSE)</f>
        <v>104.10140805868639</v>
      </c>
    </row>
    <row r="513" spans="1:10" ht="15.75" customHeight="1" x14ac:dyDescent="0.2">
      <c r="A513" s="1" t="s">
        <v>436</v>
      </c>
      <c r="B513" s="1" t="str">
        <f t="shared" si="5"/>
        <v>โพนสวรรค์</v>
      </c>
      <c r="C513" s="1" t="s">
        <v>40</v>
      </c>
      <c r="D513" s="1" t="str">
        <f>VLOOKUP(C513, Provinces!A:B, 2, FALSE)</f>
        <v>Nakhon Phanom</v>
      </c>
      <c r="E513" s="1" t="str">
        <f>VLOOKUP(B513,'AmperTh-Code-AmperEn'!A:C, 1, FALSE)</f>
        <v>โพนสวรรค์</v>
      </c>
      <c r="F513" s="1" t="str">
        <f>VLOOKUP(E513, 'AmperTh-Code-AmperEn'!A:C,2, FALSE)</f>
        <v>48100000</v>
      </c>
      <c r="G513" s="1" t="str">
        <f>VLOOKUP(E513, 'AmperTh-Code-AmperEn'!A:C, 3, FALSE)</f>
        <v>Phon Sawan</v>
      </c>
      <c r="H513" s="1" t="str">
        <f t="shared" si="6"/>
        <v>ที่ว่าการอำเภอโพนสวรรค์ นครพนม</v>
      </c>
      <c r="I513" s="1" t="str">
        <f>VLOOKUP(H513, 'Office Location'!D:G, 3, FALSE)</f>
        <v>17.45602123472888</v>
      </c>
      <c r="J513" s="1" t="str">
        <f>VLOOKUP(H513, 'Office Location'!D:G, 4, FALSE)</f>
        <v>104.46880368097156</v>
      </c>
    </row>
    <row r="514" spans="1:10" ht="15.75" customHeight="1" x14ac:dyDescent="0.2">
      <c r="A514" s="1" t="s">
        <v>437</v>
      </c>
      <c r="B514" s="1" t="str">
        <f t="shared" si="5"/>
        <v>นาทม</v>
      </c>
      <c r="C514" s="1" t="s">
        <v>40</v>
      </c>
      <c r="D514" s="1" t="str">
        <f>VLOOKUP(C514, Provinces!A:B, 2, FALSE)</f>
        <v>Nakhon Phanom</v>
      </c>
      <c r="E514" s="1" t="str">
        <f>VLOOKUP(B514,'AmperTh-Code-AmperEn'!A:C, 1, FALSE)</f>
        <v>นาทม</v>
      </c>
      <c r="F514" s="1" t="str">
        <f>VLOOKUP(E514, 'AmperTh-Code-AmperEn'!A:C,2, FALSE)</f>
        <v>48110000</v>
      </c>
      <c r="G514" s="1" t="str">
        <f>VLOOKUP(E514, 'AmperTh-Code-AmperEn'!A:C, 3, FALSE)</f>
        <v>Na Thom</v>
      </c>
      <c r="H514" s="1" t="str">
        <f t="shared" si="6"/>
        <v>ที่ว่าการอำเภอนาทม นครพนม</v>
      </c>
      <c r="I514" s="1" t="str">
        <f>VLOOKUP(H514, 'Office Location'!D:G, 3, FALSE)</f>
        <v>17.785315108301166</v>
      </c>
      <c r="J514" s="1" t="str">
        <f>VLOOKUP(H514, 'Office Location'!D:G, 4, FALSE)</f>
        <v>104.09060878693529</v>
      </c>
    </row>
    <row r="515" spans="1:10" ht="15.75" customHeight="1" x14ac:dyDescent="0.2">
      <c r="A515" s="1" t="s">
        <v>438</v>
      </c>
      <c r="B515" s="1" t="str">
        <f t="shared" si="5"/>
        <v>วังยาง</v>
      </c>
      <c r="C515" s="1" t="s">
        <v>40</v>
      </c>
      <c r="D515" s="1" t="str">
        <f>VLOOKUP(C515, Provinces!A:B, 2, FALSE)</f>
        <v>Nakhon Phanom</v>
      </c>
      <c r="E515" s="1" t="str">
        <f>VLOOKUP(B515,'AmperTh-Code-AmperEn'!A:C, 1, FALSE)</f>
        <v>วังยาง</v>
      </c>
      <c r="F515" s="1" t="str">
        <f>VLOOKUP(E515, 'AmperTh-Code-AmperEn'!A:C,2, FALSE)</f>
        <v>48120000</v>
      </c>
      <c r="G515" s="1" t="str">
        <f>VLOOKUP(E515, 'AmperTh-Code-AmperEn'!A:C, 3, FALSE)</f>
        <v>Wang Yang</v>
      </c>
      <c r="H515" s="1" t="str">
        <f t="shared" si="6"/>
        <v>ที่ว่าการอำเภอวังยาง นครพนม</v>
      </c>
      <c r="I515" s="1" t="str">
        <f>VLOOKUP(H515, 'Office Location'!D:G, 3, FALSE)</f>
        <v>17.06389930674837</v>
      </c>
      <c r="J515" s="1" t="str">
        <f>VLOOKUP(H515, 'Office Location'!D:G, 4, FALSE)</f>
        <v>104.45394551340593</v>
      </c>
    </row>
    <row r="516" spans="1:10" ht="15.75" customHeight="1" x14ac:dyDescent="0.2">
      <c r="A516" s="1" t="s">
        <v>711</v>
      </c>
      <c r="B516" s="1" t="str">
        <f t="shared" si="5"/>
        <v>เมืองมุกดาหาร</v>
      </c>
      <c r="C516" s="1" t="s">
        <v>88</v>
      </c>
      <c r="D516" s="1" t="str">
        <f>VLOOKUP(C516, Provinces!A:B, 2, FALSE)</f>
        <v>Mukdahan</v>
      </c>
      <c r="E516" s="1" t="str">
        <f>VLOOKUP(B516,'AmperTh-Code-AmperEn'!A:C, 1, FALSE)</f>
        <v>เมืองมุกดาหาร</v>
      </c>
      <c r="F516" s="1" t="str">
        <f>VLOOKUP(E516, 'AmperTh-Code-AmperEn'!A:C,2, FALSE)</f>
        <v>49010000</v>
      </c>
      <c r="G516" s="1" t="str">
        <f>VLOOKUP(E516, 'AmperTh-Code-AmperEn'!A:C, 3, FALSE)</f>
        <v>Mueang Mukdahan</v>
      </c>
      <c r="H516" s="1" t="str">
        <f t="shared" si="6"/>
        <v>ที่ว่าการอำเภอเมืองมุกดาหาร มุกดาหาร</v>
      </c>
      <c r="I516" s="1" t="str">
        <f>VLOOKUP(H516, 'Office Location'!D:G, 3, FALSE)</f>
        <v>16.538160701989515</v>
      </c>
      <c r="J516" s="1" t="str">
        <f>VLOOKUP(H516, 'Office Location'!D:G, 4, FALSE)</f>
        <v>104.7148482743259</v>
      </c>
    </row>
    <row r="517" spans="1:10" ht="15.75" customHeight="1" x14ac:dyDescent="0.2">
      <c r="A517" s="1" t="s">
        <v>712</v>
      </c>
      <c r="B517" s="1" t="str">
        <f t="shared" si="5"/>
        <v>นิคมคำสร้อย</v>
      </c>
      <c r="C517" s="1" t="s">
        <v>88</v>
      </c>
      <c r="D517" s="1" t="str">
        <f>VLOOKUP(C517, Provinces!A:B, 2, FALSE)</f>
        <v>Mukdahan</v>
      </c>
      <c r="E517" s="1" t="str">
        <f>VLOOKUP(B517,'AmperTh-Code-AmperEn'!A:C, 1, FALSE)</f>
        <v>นิคมคำสร้อย</v>
      </c>
      <c r="F517" s="1" t="str">
        <f>VLOOKUP(E517, 'AmperTh-Code-AmperEn'!A:C,2, FALSE)</f>
        <v>49020000</v>
      </c>
      <c r="G517" s="1" t="str">
        <f>VLOOKUP(E517, 'AmperTh-Code-AmperEn'!A:C, 3, FALSE)</f>
        <v>Nikhom Kham Soi</v>
      </c>
      <c r="H517" s="1" t="str">
        <f t="shared" si="6"/>
        <v>ที่ว่าการอำเภอนิคมคำสร้อย มุกดาหาร</v>
      </c>
      <c r="I517" s="1" t="str">
        <f>VLOOKUP(H517, 'Office Location'!D:G, 3, FALSE)</f>
        <v>16.37188196286953</v>
      </c>
      <c r="J517" s="1" t="str">
        <f>VLOOKUP(H517, 'Office Location'!D:G, 4, FALSE)</f>
        <v>104.55066408078014</v>
      </c>
    </row>
    <row r="518" spans="1:10" ht="15.75" customHeight="1" x14ac:dyDescent="0.2">
      <c r="A518" s="1" t="s">
        <v>713</v>
      </c>
      <c r="B518" s="1" t="str">
        <f t="shared" si="5"/>
        <v>ดอนตาล</v>
      </c>
      <c r="C518" s="1" t="s">
        <v>88</v>
      </c>
      <c r="D518" s="1" t="str">
        <f>VLOOKUP(C518, Provinces!A:B, 2, FALSE)</f>
        <v>Mukdahan</v>
      </c>
      <c r="E518" s="1" t="str">
        <f>VLOOKUP(B518,'AmperTh-Code-AmperEn'!A:C, 1, FALSE)</f>
        <v>ดอนตาล</v>
      </c>
      <c r="F518" s="1" t="str">
        <f>VLOOKUP(E518, 'AmperTh-Code-AmperEn'!A:C,2, FALSE)</f>
        <v>49030000</v>
      </c>
      <c r="G518" s="1" t="str">
        <f>VLOOKUP(E518, 'AmperTh-Code-AmperEn'!A:C, 3, FALSE)</f>
        <v>Don Tan</v>
      </c>
      <c r="H518" s="1" t="str">
        <f t="shared" si="6"/>
        <v>ที่ว่าการอำเภอดอนตาล มุกดาหาร</v>
      </c>
      <c r="I518" s="1" t="str">
        <f>VLOOKUP(H518, 'Office Location'!D:G, 3, FALSE)</f>
        <v>16.316568851629654</v>
      </c>
      <c r="J518" s="1" t="str">
        <f>VLOOKUP(H518, 'Office Location'!D:G, 4, FALSE)</f>
        <v>104.92015990672547</v>
      </c>
    </row>
    <row r="519" spans="1:10" ht="15.75" customHeight="1" x14ac:dyDescent="0.2">
      <c r="A519" s="1" t="s">
        <v>714</v>
      </c>
      <c r="B519" s="1" t="str">
        <f t="shared" si="5"/>
        <v>ดงหลวง</v>
      </c>
      <c r="C519" s="1" t="s">
        <v>88</v>
      </c>
      <c r="D519" s="1" t="str">
        <f>VLOOKUP(C519, Provinces!A:B, 2, FALSE)</f>
        <v>Mukdahan</v>
      </c>
      <c r="E519" s="1" t="str">
        <f>VLOOKUP(B519,'AmperTh-Code-AmperEn'!A:C, 1, FALSE)</f>
        <v>ดงหลวง</v>
      </c>
      <c r="F519" s="1" t="str">
        <f>VLOOKUP(E519, 'AmperTh-Code-AmperEn'!A:C,2, FALSE)</f>
        <v>49040000</v>
      </c>
      <c r="G519" s="1" t="str">
        <f>VLOOKUP(E519, 'AmperTh-Code-AmperEn'!A:C, 3, FALSE)</f>
        <v>Don Tan</v>
      </c>
      <c r="H519" s="1" t="str">
        <f t="shared" si="6"/>
        <v>ที่ว่าการอำเภอดงหลวง มุกดาหาร</v>
      </c>
      <c r="I519" s="1" t="str">
        <f>VLOOKUP(H519, 'Office Location'!D:G, 3, FALSE)</f>
        <v>16.81546272929609</v>
      </c>
      <c r="J519" s="1" t="str">
        <f>VLOOKUP(H519, 'Office Location'!D:G, 4, FALSE)</f>
        <v>104.5372612755469</v>
      </c>
    </row>
    <row r="520" spans="1:10" ht="15.75" customHeight="1" x14ac:dyDescent="0.2">
      <c r="A520" s="1" t="s">
        <v>715</v>
      </c>
      <c r="B520" s="1" t="str">
        <f t="shared" si="5"/>
        <v>คำชะอี</v>
      </c>
      <c r="C520" s="1" t="s">
        <v>88</v>
      </c>
      <c r="D520" s="1" t="str">
        <f>VLOOKUP(C520, Provinces!A:B, 2, FALSE)</f>
        <v>Mukdahan</v>
      </c>
      <c r="E520" s="1" t="str">
        <f>VLOOKUP(B520,'AmperTh-Code-AmperEn'!A:C, 1, FALSE)</f>
        <v>คำชะอี</v>
      </c>
      <c r="F520" s="1" t="str">
        <f>VLOOKUP(E520, 'AmperTh-Code-AmperEn'!A:C,2, FALSE)</f>
        <v>49050000</v>
      </c>
      <c r="G520" s="1" t="str">
        <f>VLOOKUP(E520, 'AmperTh-Code-AmperEn'!A:C, 3, FALSE)</f>
        <v>Khamcha-i</v>
      </c>
      <c r="H520" s="1" t="str">
        <f t="shared" si="6"/>
        <v>ที่ว่าการอำเภอคำชะอี มุกดาหาร</v>
      </c>
      <c r="I520" s="1" t="str">
        <f>VLOOKUP(H520, 'Office Location'!D:G, 3, FALSE)</f>
        <v>16.577188641432066</v>
      </c>
      <c r="J520" s="1" t="str">
        <f>VLOOKUP(H520, 'Office Location'!D:G, 4, FALSE)</f>
        <v>104.41940039689571</v>
      </c>
    </row>
    <row r="521" spans="1:10" ht="15.75" customHeight="1" x14ac:dyDescent="0.2">
      <c r="A521" s="1" t="s">
        <v>716</v>
      </c>
      <c r="B521" s="1" t="s">
        <v>2578</v>
      </c>
      <c r="C521" s="1" t="s">
        <v>88</v>
      </c>
      <c r="D521" s="1" t="str">
        <f>VLOOKUP(C521, Provinces!A:B, 2, FALSE)</f>
        <v>Mukdahan</v>
      </c>
      <c r="E521" s="1" t="str">
        <f>VLOOKUP(B521,'AmperTh-Code-AmperEn'!A:C, 1, FALSE)</f>
        <v>หว้านใหญ่</v>
      </c>
      <c r="F521" s="1" t="str">
        <f>VLOOKUP(E521, 'AmperTh-Code-AmperEn'!A:C,2, FALSE)</f>
        <v>49060000</v>
      </c>
      <c r="G521" s="1" t="str">
        <f>VLOOKUP(E521, 'AmperTh-Code-AmperEn'!A:C, 3, FALSE)</f>
        <v>Wan Yai</v>
      </c>
      <c r="H521" s="1" t="str">
        <f t="shared" si="6"/>
        <v>ที่ว่าการอำเภอว่านใหญ่ มุกดาหาร</v>
      </c>
      <c r="I521" s="1" t="str">
        <f>VLOOKUP(H521, 'Office Location'!D:G, 3, FALSE)</f>
        <v>16.727654032393467</v>
      </c>
      <c r="J521" s="1" t="str">
        <f>VLOOKUP(H521, 'Office Location'!D:G, 4, FALSE)</f>
        <v>104.73891673556658</v>
      </c>
    </row>
    <row r="522" spans="1:10" ht="15.75" customHeight="1" x14ac:dyDescent="0.2">
      <c r="A522" s="1" t="s">
        <v>717</v>
      </c>
      <c r="B522" s="1" t="str">
        <f t="shared" ref="B522:B776" si="7">A522</f>
        <v>หนองสูง</v>
      </c>
      <c r="C522" s="1" t="s">
        <v>88</v>
      </c>
      <c r="D522" s="1" t="str">
        <f>VLOOKUP(C522, Provinces!A:B, 2, FALSE)</f>
        <v>Mukdahan</v>
      </c>
      <c r="E522" s="1" t="str">
        <f>VLOOKUP(B522,'AmperTh-Code-AmperEn'!A:C, 1, FALSE)</f>
        <v>หนองสูง</v>
      </c>
      <c r="F522" s="1" t="str">
        <f>VLOOKUP(E522, 'AmperTh-Code-AmperEn'!A:C,2, FALSE)</f>
        <v>49070000</v>
      </c>
      <c r="G522" s="1" t="str">
        <f>VLOOKUP(E522, 'AmperTh-Code-AmperEn'!A:C, 3, FALSE)</f>
        <v>Nong Sung</v>
      </c>
      <c r="H522" s="1" t="str">
        <f t="shared" si="6"/>
        <v>ที่ว่าการอำเภอหนองสูง มุกดาหาร</v>
      </c>
      <c r="I522" s="1" t="str">
        <f>VLOOKUP(H522, 'Office Location'!D:G, 3, FALSE)</f>
        <v>16.486839007003226</v>
      </c>
      <c r="J522" s="1" t="str">
        <f>VLOOKUP(H522, 'Office Location'!D:G, 4, FALSE)</f>
        <v>104.34416108455704</v>
      </c>
    </row>
    <row r="523" spans="1:10" ht="15.75" customHeight="1" x14ac:dyDescent="0.2">
      <c r="A523" s="1" t="s">
        <v>382</v>
      </c>
      <c r="B523" s="1" t="str">
        <f t="shared" si="7"/>
        <v>เมืองเชียงใหม่</v>
      </c>
      <c r="C523" s="1" t="s">
        <v>28</v>
      </c>
      <c r="D523" s="1" t="str">
        <f>VLOOKUP(C523, Provinces!A:B, 2, FALSE)</f>
        <v>Chiang Mai</v>
      </c>
      <c r="E523" s="1" t="str">
        <f>VLOOKUP(B523,'AmperTh-Code-AmperEn'!A:C, 1, FALSE)</f>
        <v>เมืองเชียงใหม่</v>
      </c>
      <c r="F523" s="1" t="str">
        <f>VLOOKUP(E523, 'AmperTh-Code-AmperEn'!A:C,2, FALSE)</f>
        <v>50010000</v>
      </c>
      <c r="G523" s="1" t="str">
        <f>VLOOKUP(E523, 'AmperTh-Code-AmperEn'!A:C, 3, FALSE)</f>
        <v>Mueang Chiang Mai</v>
      </c>
      <c r="H523" s="1" t="str">
        <f t="shared" si="6"/>
        <v>ที่ว่าการอำเภอเมืองเชียงใหม่ เชียงใหม่</v>
      </c>
      <c r="I523" s="1" t="str">
        <f>VLOOKUP(H523, 'Office Location'!D:G, 3, FALSE)</f>
        <v>18.836231071317634</v>
      </c>
      <c r="J523" s="1" t="str">
        <f>VLOOKUP(H523, 'Office Location'!D:G, 4, FALSE)</f>
        <v>98.97209817064035</v>
      </c>
    </row>
    <row r="524" spans="1:10" ht="15.75" customHeight="1" x14ac:dyDescent="0.2">
      <c r="A524" s="1" t="s">
        <v>201</v>
      </c>
      <c r="B524" s="1" t="str">
        <f t="shared" si="7"/>
        <v>จอมทอง</v>
      </c>
      <c r="C524" s="1" t="s">
        <v>28</v>
      </c>
      <c r="D524" s="1" t="str">
        <f>VLOOKUP(C524, Provinces!A:B, 2, FALSE)</f>
        <v>Chiang Mai</v>
      </c>
      <c r="E524" s="1" t="str">
        <f>VLOOKUP(B524,'AmperTh-Code-AmperEn'!A:C, 1, FALSE)</f>
        <v>จอมทอง</v>
      </c>
      <c r="F524" s="1" t="str">
        <f>VLOOKUP(E524, 'AmperTh-Code-AmperEn'!A:C,2, FALSE)</f>
        <v>50020000</v>
      </c>
      <c r="G524" s="1" t="str">
        <f>VLOOKUP(E524, 'AmperTh-Code-AmperEn'!A:C, 3, FALSE)</f>
        <v>Chom Thong</v>
      </c>
      <c r="H524" s="1" t="str">
        <f t="shared" si="6"/>
        <v>ที่ว่าการอำเภอจอมทอง เชียงใหม่</v>
      </c>
      <c r="I524" s="1" t="str">
        <f>VLOOKUP(H524, 'Office Location'!D:G, 3, FALSE)</f>
        <v>18.416829409224494</v>
      </c>
      <c r="J524" s="1" t="str">
        <f>VLOOKUP(H524, 'Office Location'!D:G, 4, FALSE)</f>
        <v>98.67599285703537</v>
      </c>
    </row>
    <row r="525" spans="1:10" ht="15.75" customHeight="1" x14ac:dyDescent="0.2">
      <c r="A525" s="1" t="s">
        <v>383</v>
      </c>
      <c r="B525" s="1" t="str">
        <f t="shared" si="7"/>
        <v>แม่แจ่ม</v>
      </c>
      <c r="C525" s="1" t="s">
        <v>28</v>
      </c>
      <c r="D525" s="1" t="str">
        <f>VLOOKUP(C525, Provinces!A:B, 2, FALSE)</f>
        <v>Chiang Mai</v>
      </c>
      <c r="E525" s="1" t="str">
        <f>VLOOKUP(B525,'AmperTh-Code-AmperEn'!A:C, 1, FALSE)</f>
        <v>แม่แจ่ม</v>
      </c>
      <c r="F525" s="1" t="str">
        <f>VLOOKUP(E525, 'AmperTh-Code-AmperEn'!A:C,2, FALSE)</f>
        <v>50030000</v>
      </c>
      <c r="G525" s="1" t="str">
        <f>VLOOKUP(E525, 'AmperTh-Code-AmperEn'!A:C, 3, FALSE)</f>
        <v>Mae Chaem</v>
      </c>
      <c r="H525" s="1" t="str">
        <f t="shared" si="6"/>
        <v>ที่ว่าการอำเภอแม่แจ่ม เชียงใหม่</v>
      </c>
      <c r="I525" s="1" t="str">
        <f>VLOOKUP(H525, 'Office Location'!D:G, 3, FALSE)</f>
        <v>18.498981117858314</v>
      </c>
      <c r="J525" s="1" t="str">
        <f>VLOOKUP(H525, 'Office Location'!D:G, 4, FALSE)</f>
        <v>98.36211457629919</v>
      </c>
    </row>
    <row r="526" spans="1:10" ht="15.75" customHeight="1" x14ac:dyDescent="0.2">
      <c r="A526" s="1" t="s">
        <v>384</v>
      </c>
      <c r="B526" s="1" t="str">
        <f t="shared" si="7"/>
        <v>เชียงดาว</v>
      </c>
      <c r="C526" s="1" t="s">
        <v>28</v>
      </c>
      <c r="D526" s="1" t="str">
        <f>VLOOKUP(C526, Provinces!A:B, 2, FALSE)</f>
        <v>Chiang Mai</v>
      </c>
      <c r="E526" s="1" t="str">
        <f>VLOOKUP(B526,'AmperTh-Code-AmperEn'!A:C, 1, FALSE)</f>
        <v>เชียงดาว</v>
      </c>
      <c r="F526" s="1" t="str">
        <f>VLOOKUP(E526, 'AmperTh-Code-AmperEn'!A:C,2, FALSE)</f>
        <v>50040000</v>
      </c>
      <c r="G526" s="1" t="str">
        <f>VLOOKUP(E526, 'AmperTh-Code-AmperEn'!A:C, 3, FALSE)</f>
        <v>Chiang Dao</v>
      </c>
      <c r="H526" s="1" t="str">
        <f t="shared" si="6"/>
        <v>ที่ว่าการอำเภอเชียงดาว เชียงใหม่</v>
      </c>
      <c r="I526" s="1" t="str">
        <f>VLOOKUP(H526, 'Office Location'!D:G, 3, FALSE)</f>
        <v>19.366154403743554</v>
      </c>
      <c r="J526" s="1" t="str">
        <f>VLOOKUP(H526, 'Office Location'!D:G, 4, FALSE)</f>
        <v>98.96396157406592</v>
      </c>
    </row>
    <row r="527" spans="1:10" ht="15.75" customHeight="1" x14ac:dyDescent="0.2">
      <c r="A527" s="1" t="s">
        <v>385</v>
      </c>
      <c r="B527" s="1" t="str">
        <f t="shared" si="7"/>
        <v>ดอยสะเก็ด</v>
      </c>
      <c r="C527" s="1" t="s">
        <v>28</v>
      </c>
      <c r="D527" s="1" t="str">
        <f>VLOOKUP(C527, Provinces!A:B, 2, FALSE)</f>
        <v>Chiang Mai</v>
      </c>
      <c r="E527" s="1" t="str">
        <f>VLOOKUP(B527,'AmperTh-Code-AmperEn'!A:C, 1, FALSE)</f>
        <v>ดอยสะเก็ด</v>
      </c>
      <c r="F527" s="1" t="str">
        <f>VLOOKUP(E527, 'AmperTh-Code-AmperEn'!A:C,2, FALSE)</f>
        <v>50050000</v>
      </c>
      <c r="G527" s="1" t="str">
        <f>VLOOKUP(E527, 'AmperTh-Code-AmperEn'!A:C, 3, FALSE)</f>
        <v>Doi Saket</v>
      </c>
      <c r="H527" s="1" t="str">
        <f t="shared" si="6"/>
        <v>ที่ว่าการอำเภอดอยสะเก็ด เชียงใหม่</v>
      </c>
      <c r="I527" s="1" t="str">
        <f>VLOOKUP(H527, 'Office Location'!D:G, 3, FALSE)</f>
        <v>18.870856879484304</v>
      </c>
      <c r="J527" s="1" t="str">
        <f>VLOOKUP(H527, 'Office Location'!D:G, 4, FALSE)</f>
        <v>99.13637957986424</v>
      </c>
    </row>
    <row r="528" spans="1:10" ht="15.75" customHeight="1" x14ac:dyDescent="0.2">
      <c r="A528" s="1" t="s">
        <v>386</v>
      </c>
      <c r="B528" s="1" t="str">
        <f t="shared" si="7"/>
        <v>แม่แตง</v>
      </c>
      <c r="C528" s="1" t="s">
        <v>28</v>
      </c>
      <c r="D528" s="1" t="str">
        <f>VLOOKUP(C528, Provinces!A:B, 2, FALSE)</f>
        <v>Chiang Mai</v>
      </c>
      <c r="E528" s="1" t="str">
        <f>VLOOKUP(B528,'AmperTh-Code-AmperEn'!A:C, 1, FALSE)</f>
        <v>แม่แตง</v>
      </c>
      <c r="F528" s="1" t="str">
        <f>VLOOKUP(E528, 'AmperTh-Code-AmperEn'!A:C,2, FALSE)</f>
        <v>50060000</v>
      </c>
      <c r="G528" s="1" t="str">
        <f>VLOOKUP(E528, 'AmperTh-Code-AmperEn'!A:C, 3, FALSE)</f>
        <v>Mae Taeng</v>
      </c>
      <c r="H528" s="1" t="str">
        <f t="shared" si="6"/>
        <v>ที่ว่าการอำเภอแม่แตง เชียงใหม่</v>
      </c>
      <c r="I528" s="1" t="str">
        <f>VLOOKUP(H528, 'Office Location'!D:G, 3, FALSE)</f>
        <v>19.122009242931313</v>
      </c>
      <c r="J528" s="1" t="str">
        <f>VLOOKUP(H528, 'Office Location'!D:G, 4, FALSE)</f>
        <v>98.94345536391373</v>
      </c>
    </row>
    <row r="529" spans="1:10" ht="15.75" customHeight="1" x14ac:dyDescent="0.2">
      <c r="A529" s="1" t="s">
        <v>387</v>
      </c>
      <c r="B529" s="1" t="str">
        <f t="shared" si="7"/>
        <v>แม่ริม</v>
      </c>
      <c r="C529" s="1" t="s">
        <v>28</v>
      </c>
      <c r="D529" s="1" t="str">
        <f>VLOOKUP(C529, Provinces!A:B, 2, FALSE)</f>
        <v>Chiang Mai</v>
      </c>
      <c r="E529" s="1" t="str">
        <f>VLOOKUP(B529,'AmperTh-Code-AmperEn'!A:C, 1, FALSE)</f>
        <v>แม่ริม</v>
      </c>
      <c r="F529" s="1" t="str">
        <f>VLOOKUP(E529, 'AmperTh-Code-AmperEn'!A:C,2, FALSE)</f>
        <v>50070000</v>
      </c>
      <c r="G529" s="1" t="str">
        <f>VLOOKUP(E529, 'AmperTh-Code-AmperEn'!A:C, 3, FALSE)</f>
        <v>Mae Rim</v>
      </c>
      <c r="H529" s="1" t="str">
        <f t="shared" si="6"/>
        <v>ที่ว่าการอำเภอแม่ริม เชียงใหม่</v>
      </c>
      <c r="I529" s="1" t="str">
        <f>VLOOKUP(H529, 'Office Location'!D:G, 3, FALSE)</f>
        <v>18.91408686908599</v>
      </c>
      <c r="J529" s="1" t="str">
        <f>VLOOKUP(H529, 'Office Location'!D:G, 4, FALSE)</f>
        <v>98.94488836085308</v>
      </c>
    </row>
    <row r="530" spans="1:10" ht="15.75" customHeight="1" x14ac:dyDescent="0.2">
      <c r="A530" s="1" t="s">
        <v>388</v>
      </c>
      <c r="B530" s="1" t="str">
        <f t="shared" si="7"/>
        <v>สะเมิง</v>
      </c>
      <c r="C530" s="1" t="s">
        <v>28</v>
      </c>
      <c r="D530" s="1" t="str">
        <f>VLOOKUP(C530, Provinces!A:B, 2, FALSE)</f>
        <v>Chiang Mai</v>
      </c>
      <c r="E530" s="1" t="str">
        <f>VLOOKUP(B530,'AmperTh-Code-AmperEn'!A:C, 1, FALSE)</f>
        <v>สะเมิง</v>
      </c>
      <c r="F530" s="1" t="str">
        <f>VLOOKUP(E530, 'AmperTh-Code-AmperEn'!A:C,2, FALSE)</f>
        <v>50080000</v>
      </c>
      <c r="G530" s="1" t="str">
        <f>VLOOKUP(E530, 'AmperTh-Code-AmperEn'!A:C, 3, FALSE)</f>
        <v>Samoeng</v>
      </c>
      <c r="H530" s="1" t="str">
        <f t="shared" si="6"/>
        <v>ที่ว่าการอำเภอสะเมิง เชียงใหม่</v>
      </c>
      <c r="I530" s="1" t="str">
        <f>VLOOKUP(H530, 'Office Location'!D:G, 3, FALSE)</f>
        <v>18.848449679085356</v>
      </c>
      <c r="J530" s="1" t="str">
        <f>VLOOKUP(H530, 'Office Location'!D:G, 4, FALSE)</f>
        <v>98.7320689434859</v>
      </c>
    </row>
    <row r="531" spans="1:10" ht="15.75" customHeight="1" x14ac:dyDescent="0.2">
      <c r="A531" s="1" t="s">
        <v>389</v>
      </c>
      <c r="B531" s="1" t="str">
        <f t="shared" si="7"/>
        <v>ฝาง</v>
      </c>
      <c r="C531" s="1" t="s">
        <v>28</v>
      </c>
      <c r="D531" s="1" t="str">
        <f>VLOOKUP(C531, Provinces!A:B, 2, FALSE)</f>
        <v>Chiang Mai</v>
      </c>
      <c r="E531" s="1" t="str">
        <f>VLOOKUP(B531,'AmperTh-Code-AmperEn'!A:C, 1, FALSE)</f>
        <v>ฝาง</v>
      </c>
      <c r="F531" s="1" t="str">
        <f>VLOOKUP(E531, 'AmperTh-Code-AmperEn'!A:C,2, FALSE)</f>
        <v>50090000</v>
      </c>
      <c r="G531" s="1" t="str">
        <f>VLOOKUP(E531, 'AmperTh-Code-AmperEn'!A:C, 3, FALSE)</f>
        <v>Fang</v>
      </c>
      <c r="H531" s="1" t="str">
        <f t="shared" si="6"/>
        <v>ที่ว่าการอำเภอฝาง เชียงใหม่</v>
      </c>
      <c r="I531" s="1" t="str">
        <f>VLOOKUP(H531, 'Office Location'!D:G, 3, FALSE)</f>
        <v>19.918852950445917</v>
      </c>
      <c r="J531" s="1" t="str">
        <f>VLOOKUP(H531, 'Office Location'!D:G, 4, FALSE)</f>
        <v>99.21336302150506</v>
      </c>
    </row>
    <row r="532" spans="1:10" ht="15.75" customHeight="1" x14ac:dyDescent="0.2">
      <c r="A532" s="1" t="s">
        <v>366</v>
      </c>
      <c r="B532" s="1" t="str">
        <f t="shared" si="7"/>
        <v>แม่อาย</v>
      </c>
      <c r="C532" s="1" t="s">
        <v>28</v>
      </c>
      <c r="D532" s="1" t="str">
        <f>VLOOKUP(C532, Provinces!A:B, 2, FALSE)</f>
        <v>Chiang Mai</v>
      </c>
      <c r="E532" s="1" t="str">
        <f>VLOOKUP(B532,'AmperTh-Code-AmperEn'!A:C, 1, FALSE)</f>
        <v>แม่อาย</v>
      </c>
      <c r="F532" s="1" t="str">
        <f>VLOOKUP(E532, 'AmperTh-Code-AmperEn'!A:C,2, FALSE)</f>
        <v>50100000</v>
      </c>
      <c r="G532" s="1" t="str">
        <f>VLOOKUP(E532, 'AmperTh-Code-AmperEn'!A:C, 3, FALSE)</f>
        <v>Mae Ai</v>
      </c>
      <c r="H532" s="1" t="str">
        <f t="shared" si="6"/>
        <v>ที่ว่าการอำเภอแม่อาย เชียงใหม่</v>
      </c>
      <c r="I532" s="1" t="str">
        <f>VLOOKUP(H532, 'Office Location'!D:G, 3, FALSE)</f>
        <v>20.031090240362236</v>
      </c>
      <c r="J532" s="1" t="str">
        <f>VLOOKUP(H532, 'Office Location'!D:G, 4, FALSE)</f>
        <v>99.28698414229575</v>
      </c>
    </row>
    <row r="533" spans="1:10" ht="15.75" customHeight="1" x14ac:dyDescent="0.2">
      <c r="A533" s="1" t="s">
        <v>367</v>
      </c>
      <c r="B533" s="1" t="str">
        <f t="shared" si="7"/>
        <v>พร้าว</v>
      </c>
      <c r="C533" s="1" t="s">
        <v>28</v>
      </c>
      <c r="D533" s="1" t="str">
        <f>VLOOKUP(C533, Provinces!A:B, 2, FALSE)</f>
        <v>Chiang Mai</v>
      </c>
      <c r="E533" s="1" t="str">
        <f>VLOOKUP(B533,'AmperTh-Code-AmperEn'!A:C, 1, FALSE)</f>
        <v>พร้าว</v>
      </c>
      <c r="F533" s="1" t="str">
        <f>VLOOKUP(E533, 'AmperTh-Code-AmperEn'!A:C,2, FALSE)</f>
        <v>50110000</v>
      </c>
      <c r="G533" s="1" t="str">
        <f>VLOOKUP(E533, 'AmperTh-Code-AmperEn'!A:C, 3, FALSE)</f>
        <v>Phrao</v>
      </c>
      <c r="H533" s="1" t="str">
        <f t="shared" si="6"/>
        <v>ที่ว่าการอำเภอพร้าว เชียงใหม่</v>
      </c>
      <c r="I533" s="1" t="str">
        <f>VLOOKUP(H533, 'Office Location'!D:G, 3, FALSE)</f>
        <v>19.36566883370072</v>
      </c>
      <c r="J533" s="1" t="str">
        <f>VLOOKUP(H533, 'Office Location'!D:G, 4, FALSE)</f>
        <v>99.20222477349878</v>
      </c>
    </row>
    <row r="534" spans="1:10" ht="15.75" customHeight="1" x14ac:dyDescent="0.2">
      <c r="A534" s="1" t="s">
        <v>368</v>
      </c>
      <c r="B534" s="1" t="str">
        <f t="shared" si="7"/>
        <v>สันป่าตอง</v>
      </c>
      <c r="C534" s="1" t="s">
        <v>28</v>
      </c>
      <c r="D534" s="1" t="str">
        <f>VLOOKUP(C534, Provinces!A:B, 2, FALSE)</f>
        <v>Chiang Mai</v>
      </c>
      <c r="E534" s="1" t="str">
        <f>VLOOKUP(B534,'AmperTh-Code-AmperEn'!A:C, 1, FALSE)</f>
        <v>สันป่าตอง</v>
      </c>
      <c r="F534" s="1" t="str">
        <f>VLOOKUP(E534, 'AmperTh-Code-AmperEn'!A:C,2, FALSE)</f>
        <v>50120000</v>
      </c>
      <c r="G534" s="1" t="str">
        <f>VLOOKUP(E534, 'AmperTh-Code-AmperEn'!A:C, 3, FALSE)</f>
        <v>San Pa Tong</v>
      </c>
      <c r="H534" s="1" t="str">
        <f t="shared" si="6"/>
        <v>ที่ว่าการอำเภอสันป่าตอง เชียงใหม่</v>
      </c>
      <c r="I534" s="1" t="str">
        <f>VLOOKUP(H534, 'Office Location'!D:G, 3, FALSE)</f>
        <v>18.628535259578282</v>
      </c>
      <c r="J534" s="1" t="str">
        <f>VLOOKUP(H534, 'Office Location'!D:G, 4, FALSE)</f>
        <v>98.89572036880732</v>
      </c>
    </row>
    <row r="535" spans="1:10" ht="15.75" customHeight="1" x14ac:dyDescent="0.2">
      <c r="A535" s="1" t="s">
        <v>369</v>
      </c>
      <c r="B535" s="1" t="str">
        <f t="shared" si="7"/>
        <v>สันกำแพง</v>
      </c>
      <c r="C535" s="1" t="s">
        <v>28</v>
      </c>
      <c r="D535" s="1" t="str">
        <f>VLOOKUP(C535, Provinces!A:B, 2, FALSE)</f>
        <v>Chiang Mai</v>
      </c>
      <c r="E535" s="1" t="str">
        <f>VLOOKUP(B535,'AmperTh-Code-AmperEn'!A:C, 1, FALSE)</f>
        <v>สันกำแพง</v>
      </c>
      <c r="F535" s="1" t="str">
        <f>VLOOKUP(E535, 'AmperTh-Code-AmperEn'!A:C,2, FALSE)</f>
        <v>50130000</v>
      </c>
      <c r="G535" s="1" t="str">
        <f>VLOOKUP(E535, 'AmperTh-Code-AmperEn'!A:C, 3, FALSE)</f>
        <v>San Kamphaeng</v>
      </c>
      <c r="H535" s="1" t="str">
        <f t="shared" si="6"/>
        <v>ที่ว่าการอำเภอสันกำแพง เชียงใหม่</v>
      </c>
      <c r="I535" s="1" t="str">
        <f>VLOOKUP(H535, 'Office Location'!D:G, 3, FALSE)</f>
        <v>18.738766455521713</v>
      </c>
      <c r="J535" s="1" t="str">
        <f>VLOOKUP(H535, 'Office Location'!D:G, 4, FALSE)</f>
        <v>99.15674537113317</v>
      </c>
    </row>
    <row r="536" spans="1:10" ht="15.75" customHeight="1" x14ac:dyDescent="0.2">
      <c r="A536" s="1" t="s">
        <v>370</v>
      </c>
      <c r="B536" s="1" t="str">
        <f t="shared" si="7"/>
        <v>สันทราย</v>
      </c>
      <c r="C536" s="1" t="s">
        <v>28</v>
      </c>
      <c r="D536" s="1" t="str">
        <f>VLOOKUP(C536, Provinces!A:B, 2, FALSE)</f>
        <v>Chiang Mai</v>
      </c>
      <c r="E536" s="1" t="str">
        <f>VLOOKUP(B536,'AmperTh-Code-AmperEn'!A:C, 1, FALSE)</f>
        <v>สันทราย</v>
      </c>
      <c r="F536" s="1" t="str">
        <f>VLOOKUP(E536, 'AmperTh-Code-AmperEn'!A:C,2, FALSE)</f>
        <v>50140000</v>
      </c>
      <c r="G536" s="1" t="str">
        <f>VLOOKUP(E536, 'AmperTh-Code-AmperEn'!A:C, 3, FALSE)</f>
        <v>San Sai</v>
      </c>
      <c r="H536" s="1" t="str">
        <f t="shared" si="6"/>
        <v>ที่ว่าการอำเภอสันทราย เชียงใหม่</v>
      </c>
      <c r="I536" s="1" t="str">
        <f>VLOOKUP(H536, 'Office Location'!D:G, 3, FALSE)</f>
        <v>18.84864061622723</v>
      </c>
      <c r="J536" s="1" t="str">
        <f>VLOOKUP(H536, 'Office Location'!D:G, 4, FALSE)</f>
        <v>99.04506003555053</v>
      </c>
    </row>
    <row r="537" spans="1:10" ht="15.75" customHeight="1" x14ac:dyDescent="0.2">
      <c r="A537" s="1" t="s">
        <v>371</v>
      </c>
      <c r="B537" s="1" t="str">
        <f t="shared" si="7"/>
        <v>หางดง</v>
      </c>
      <c r="C537" s="1" t="s">
        <v>28</v>
      </c>
      <c r="D537" s="1" t="str">
        <f>VLOOKUP(C537, Provinces!A:B, 2, FALSE)</f>
        <v>Chiang Mai</v>
      </c>
      <c r="E537" s="1" t="str">
        <f>VLOOKUP(B537,'AmperTh-Code-AmperEn'!A:C, 1, FALSE)</f>
        <v>หางดง</v>
      </c>
      <c r="F537" s="1" t="str">
        <f>VLOOKUP(E537, 'AmperTh-Code-AmperEn'!A:C,2, FALSE)</f>
        <v>50150000</v>
      </c>
      <c r="G537" s="1" t="str">
        <f>VLOOKUP(E537, 'AmperTh-Code-AmperEn'!A:C, 3, FALSE)</f>
        <v>Hang Dong</v>
      </c>
      <c r="H537" s="1" t="str">
        <f t="shared" si="6"/>
        <v>ที่ว่าการอำเภอหางดง เชียงใหม่</v>
      </c>
      <c r="I537" s="1" t="str">
        <f>VLOOKUP(H537, 'Office Location'!D:G, 3, FALSE)</f>
        <v>18.686729214832106</v>
      </c>
      <c r="J537" s="1" t="str">
        <f>VLOOKUP(H537, 'Office Location'!D:G, 4, FALSE)</f>
        <v>98.91896918042747</v>
      </c>
    </row>
    <row r="538" spans="1:10" ht="15.75" customHeight="1" x14ac:dyDescent="0.2">
      <c r="A538" s="1" t="s">
        <v>372</v>
      </c>
      <c r="B538" s="1" t="str">
        <f t="shared" si="7"/>
        <v>ฮอด</v>
      </c>
      <c r="C538" s="1" t="s">
        <v>28</v>
      </c>
      <c r="D538" s="1" t="str">
        <f>VLOOKUP(C538, Provinces!A:B, 2, FALSE)</f>
        <v>Chiang Mai</v>
      </c>
      <c r="E538" s="1" t="str">
        <f>VLOOKUP(B538,'AmperTh-Code-AmperEn'!A:C, 1, FALSE)</f>
        <v>ฮอด</v>
      </c>
      <c r="F538" s="1" t="str">
        <f>VLOOKUP(E538, 'AmperTh-Code-AmperEn'!A:C,2, FALSE)</f>
        <v>50160000</v>
      </c>
      <c r="G538" s="1" t="str">
        <f>VLOOKUP(E538, 'AmperTh-Code-AmperEn'!A:C, 3, FALSE)</f>
        <v>Hot</v>
      </c>
      <c r="H538" s="1" t="str">
        <f t="shared" si="6"/>
        <v>ที่ว่าการอำเภอฮอด เชียงใหม่</v>
      </c>
      <c r="I538" s="1" t="str">
        <f>VLOOKUP(H538, 'Office Location'!D:G, 3, FALSE)</f>
        <v>18.68672788193913</v>
      </c>
      <c r="J538" s="1" t="str">
        <f>VLOOKUP(H538, 'Office Location'!D:G, 4, FALSE)</f>
        <v>98.9189872504858</v>
      </c>
    </row>
    <row r="539" spans="1:10" ht="15.75" customHeight="1" x14ac:dyDescent="0.2">
      <c r="A539" s="1" t="s">
        <v>373</v>
      </c>
      <c r="B539" s="1" t="str">
        <f t="shared" si="7"/>
        <v>ดอยเต่า</v>
      </c>
      <c r="C539" s="1" t="s">
        <v>28</v>
      </c>
      <c r="D539" s="1" t="str">
        <f>VLOOKUP(C539, Provinces!A:B, 2, FALSE)</f>
        <v>Chiang Mai</v>
      </c>
      <c r="E539" s="1" t="str">
        <f>VLOOKUP(B539,'AmperTh-Code-AmperEn'!A:C, 1, FALSE)</f>
        <v>ดอยเต่า</v>
      </c>
      <c r="F539" s="1" t="str">
        <f>VLOOKUP(E539, 'AmperTh-Code-AmperEn'!A:C,2, FALSE)</f>
        <v>50170000</v>
      </c>
      <c r="G539" s="1" t="str">
        <f>VLOOKUP(E539, 'AmperTh-Code-AmperEn'!A:C, 3, FALSE)</f>
        <v>Doi Tao</v>
      </c>
      <c r="H539" s="1" t="str">
        <f t="shared" si="6"/>
        <v>ที่ว่าการอำเภอดอยเต่า เชียงใหม่</v>
      </c>
      <c r="I539" s="1" t="str">
        <f>VLOOKUP(H539, 'Office Location'!D:G, 3, FALSE)</f>
        <v>17.953534811966865</v>
      </c>
      <c r="J539" s="1" t="str">
        <f>VLOOKUP(H539, 'Office Location'!D:G, 4, FALSE)</f>
        <v>98.68489671721564</v>
      </c>
    </row>
    <row r="540" spans="1:10" ht="15.75" customHeight="1" x14ac:dyDescent="0.2">
      <c r="A540" s="1" t="s">
        <v>374</v>
      </c>
      <c r="B540" s="1" t="str">
        <f t="shared" si="7"/>
        <v>อมก๋อย</v>
      </c>
      <c r="C540" s="1" t="s">
        <v>28</v>
      </c>
      <c r="D540" s="1" t="str">
        <f>VLOOKUP(C540, Provinces!A:B, 2, FALSE)</f>
        <v>Chiang Mai</v>
      </c>
      <c r="E540" s="1" t="str">
        <f>VLOOKUP(B540,'AmperTh-Code-AmperEn'!A:C, 1, FALSE)</f>
        <v>อมก๋อย</v>
      </c>
      <c r="F540" s="1" t="str">
        <f>VLOOKUP(E540, 'AmperTh-Code-AmperEn'!A:C,2, FALSE)</f>
        <v>50180000</v>
      </c>
      <c r="G540" s="1" t="str">
        <f>VLOOKUP(E540, 'AmperTh-Code-AmperEn'!A:C, 3, FALSE)</f>
        <v>Omkoi</v>
      </c>
      <c r="H540" s="1" t="str">
        <f t="shared" si="6"/>
        <v>ที่ว่าการอำเภออมก๋อย เชียงใหม่</v>
      </c>
      <c r="I540" s="1" t="str">
        <f>VLOOKUP(H540, 'Office Location'!D:G, 3, FALSE)</f>
        <v>17.800841937325014</v>
      </c>
      <c r="J540" s="1" t="str">
        <f>VLOOKUP(H540, 'Office Location'!D:G, 4, FALSE)</f>
        <v>98.35797247820933</v>
      </c>
    </row>
    <row r="541" spans="1:10" ht="15.75" customHeight="1" x14ac:dyDescent="0.2">
      <c r="A541" s="1" t="s">
        <v>375</v>
      </c>
      <c r="B541" s="1" t="str">
        <f t="shared" si="7"/>
        <v>สารภี</v>
      </c>
      <c r="C541" s="1" t="s">
        <v>28</v>
      </c>
      <c r="D541" s="1" t="str">
        <f>VLOOKUP(C541, Provinces!A:B, 2, FALSE)</f>
        <v>Chiang Mai</v>
      </c>
      <c r="E541" s="1" t="str">
        <f>VLOOKUP(B541,'AmperTh-Code-AmperEn'!A:C, 1, FALSE)</f>
        <v>สารภี</v>
      </c>
      <c r="F541" s="1" t="str">
        <f>VLOOKUP(E541, 'AmperTh-Code-AmperEn'!A:C,2, FALSE)</f>
        <v>50190000</v>
      </c>
      <c r="G541" s="1" t="str">
        <f>VLOOKUP(E541, 'AmperTh-Code-AmperEn'!A:C, 3, FALSE)</f>
        <v>Saraphi</v>
      </c>
      <c r="H541" s="1" t="str">
        <f t="shared" si="6"/>
        <v>ที่ว่าการอำเภอสารภี เชียงใหม่</v>
      </c>
      <c r="I541" s="1" t="str">
        <f>VLOOKUP(H541, 'Office Location'!D:G, 3, FALSE)</f>
        <v>18.713413605338868</v>
      </c>
      <c r="J541" s="1" t="str">
        <f>VLOOKUP(H541, 'Office Location'!D:G, 4, FALSE)</f>
        <v>99.03649192136429</v>
      </c>
    </row>
    <row r="542" spans="1:10" ht="15.75" customHeight="1" x14ac:dyDescent="0.2">
      <c r="A542" s="1" t="s">
        <v>376</v>
      </c>
      <c r="B542" s="1" t="str">
        <f t="shared" si="7"/>
        <v>เวียงแหง</v>
      </c>
      <c r="C542" s="1" t="s">
        <v>28</v>
      </c>
      <c r="D542" s="1" t="str">
        <f>VLOOKUP(C542, Provinces!A:B, 2, FALSE)</f>
        <v>Chiang Mai</v>
      </c>
      <c r="E542" s="1" t="str">
        <f>VLOOKUP(B542,'AmperTh-Code-AmperEn'!A:C, 1, FALSE)</f>
        <v>เวียงแหง</v>
      </c>
      <c r="F542" s="1" t="str">
        <f>VLOOKUP(E542, 'AmperTh-Code-AmperEn'!A:C,2, FALSE)</f>
        <v>50200000</v>
      </c>
      <c r="G542" s="1" t="str">
        <f>VLOOKUP(E542, 'AmperTh-Code-AmperEn'!A:C, 3, FALSE)</f>
        <v>Wiang Haeng</v>
      </c>
      <c r="H542" s="1" t="str">
        <f t="shared" si="6"/>
        <v>ที่ว่าการอำเภอเวียงแหง เชียงใหม่</v>
      </c>
      <c r="I542" s="1" t="str">
        <f>VLOOKUP(H542, 'Office Location'!D:G, 3, FALSE)</f>
        <v>19.561368738463724</v>
      </c>
      <c r="J542" s="1" t="str">
        <f>VLOOKUP(H542, 'Office Location'!D:G, 4, FALSE)</f>
        <v>98.63729652535777</v>
      </c>
    </row>
    <row r="543" spans="1:10" ht="15.75" customHeight="1" x14ac:dyDescent="0.2">
      <c r="A543" s="1" t="s">
        <v>377</v>
      </c>
      <c r="B543" s="1" t="str">
        <f t="shared" si="7"/>
        <v>ไชยปราการ</v>
      </c>
      <c r="C543" s="1" t="s">
        <v>28</v>
      </c>
      <c r="D543" s="1" t="str">
        <f>VLOOKUP(C543, Provinces!A:B, 2, FALSE)</f>
        <v>Chiang Mai</v>
      </c>
      <c r="E543" s="1" t="str">
        <f>VLOOKUP(B543,'AmperTh-Code-AmperEn'!A:C, 1, FALSE)</f>
        <v>ไชยปราการ</v>
      </c>
      <c r="F543" s="1" t="str">
        <f>VLOOKUP(E543, 'AmperTh-Code-AmperEn'!A:C,2, FALSE)</f>
        <v>50210000</v>
      </c>
      <c r="G543" s="1" t="str">
        <f>VLOOKUP(E543, 'AmperTh-Code-AmperEn'!A:C, 3, FALSE)</f>
        <v>Chai Prakan</v>
      </c>
      <c r="H543" s="1" t="str">
        <f t="shared" si="6"/>
        <v>ที่ว่าการอำเภอไชยปราการ เชียงใหม่</v>
      </c>
      <c r="I543" s="1" t="str">
        <f>VLOOKUP(H543, 'Office Location'!D:G, 3, FALSE)</f>
        <v>19.732181241756003</v>
      </c>
      <c r="J543" s="1" t="str">
        <f>VLOOKUP(H543, 'Office Location'!D:G, 4, FALSE)</f>
        <v>99.14013056993265</v>
      </c>
    </row>
    <row r="544" spans="1:10" ht="15.75" customHeight="1" x14ac:dyDescent="0.2">
      <c r="A544" s="1" t="s">
        <v>378</v>
      </c>
      <c r="B544" s="1" t="str">
        <f t="shared" si="7"/>
        <v>แม่วาง</v>
      </c>
      <c r="C544" s="1" t="s">
        <v>28</v>
      </c>
      <c r="D544" s="1" t="str">
        <f>VLOOKUP(C544, Provinces!A:B, 2, FALSE)</f>
        <v>Chiang Mai</v>
      </c>
      <c r="E544" s="1" t="str">
        <f>VLOOKUP(B544,'AmperTh-Code-AmperEn'!A:C, 1, FALSE)</f>
        <v>แม่วาง</v>
      </c>
      <c r="F544" s="1" t="str">
        <f>VLOOKUP(E544, 'AmperTh-Code-AmperEn'!A:C,2, FALSE)</f>
        <v>50220000</v>
      </c>
      <c r="G544" s="1" t="str">
        <f>VLOOKUP(E544, 'AmperTh-Code-AmperEn'!A:C, 3, FALSE)</f>
        <v>Mae Wang</v>
      </c>
      <c r="H544" s="1" t="str">
        <f t="shared" si="6"/>
        <v>ที่ว่าการอำเภอแม่วาง เชียงใหม่</v>
      </c>
      <c r="I544" s="1" t="str">
        <f>VLOOKUP(H544, 'Office Location'!D:G, 3, FALSE)</f>
        <v>18.612474016135437</v>
      </c>
      <c r="J544" s="1" t="str">
        <f>VLOOKUP(H544, 'Office Location'!D:G, 4, FALSE)</f>
        <v>98.77494273556366</v>
      </c>
    </row>
    <row r="545" spans="1:10" ht="15.75" customHeight="1" x14ac:dyDescent="0.2">
      <c r="A545" s="1" t="s">
        <v>379</v>
      </c>
      <c r="B545" s="1" t="str">
        <f t="shared" si="7"/>
        <v>แม่ออน</v>
      </c>
      <c r="C545" s="1" t="s">
        <v>28</v>
      </c>
      <c r="D545" s="1" t="str">
        <f>VLOOKUP(C545, Provinces!A:B, 2, FALSE)</f>
        <v>Chiang Mai</v>
      </c>
      <c r="E545" s="1" t="str">
        <f>VLOOKUP(B545,'AmperTh-Code-AmperEn'!A:C, 1, FALSE)</f>
        <v>แม่ออน</v>
      </c>
      <c r="F545" s="1" t="str">
        <f>VLOOKUP(E545, 'AmperTh-Code-AmperEn'!A:C,2, FALSE)</f>
        <v>50230000</v>
      </c>
      <c r="G545" s="1" t="str">
        <f>VLOOKUP(E545, 'AmperTh-Code-AmperEn'!A:C, 3, FALSE)</f>
        <v>Mae On</v>
      </c>
      <c r="H545" s="1" t="str">
        <f t="shared" si="6"/>
        <v>ที่ว่าการอำเภอแม่ออน เชียงใหม่</v>
      </c>
      <c r="I545" s="1" t="str">
        <f>VLOOKUP(H545, 'Office Location'!D:G, 3, FALSE)</f>
        <v>18.77628902413593</v>
      </c>
      <c r="J545" s="1" t="str">
        <f>VLOOKUP(H545, 'Office Location'!D:G, 4, FALSE)</f>
        <v>99.24802801012042</v>
      </c>
    </row>
    <row r="546" spans="1:10" ht="15.75" customHeight="1" x14ac:dyDescent="0.2">
      <c r="A546" s="1" t="s">
        <v>380</v>
      </c>
      <c r="B546" s="1" t="str">
        <f t="shared" si="7"/>
        <v>ดอยหล่อ</v>
      </c>
      <c r="C546" s="1" t="s">
        <v>28</v>
      </c>
      <c r="D546" s="1" t="str">
        <f>VLOOKUP(C546, Provinces!A:B, 2, FALSE)</f>
        <v>Chiang Mai</v>
      </c>
      <c r="E546" s="1" t="str">
        <f>VLOOKUP(B546,'AmperTh-Code-AmperEn'!A:C, 1, FALSE)</f>
        <v>ดอยหล่อ</v>
      </c>
      <c r="F546" s="1" t="str">
        <f>VLOOKUP(E546, 'AmperTh-Code-AmperEn'!A:C,2, FALSE)</f>
        <v>50240000</v>
      </c>
      <c r="G546" s="1" t="str">
        <f>VLOOKUP(E546, 'AmperTh-Code-AmperEn'!A:C, 3, FALSE)</f>
        <v>Doi Lo</v>
      </c>
      <c r="H546" s="1" t="str">
        <f t="shared" si="6"/>
        <v>ที่ว่าการอำเภอดอยหล่อ เชียงใหม่</v>
      </c>
      <c r="I546" s="1" t="str">
        <f>VLOOKUP(H546, 'Office Location'!D:G, 3, FALSE)</f>
        <v>18.474444467811438</v>
      </c>
      <c r="J546" s="1" t="str">
        <f>VLOOKUP(H546, 'Office Location'!D:G, 4, FALSE)</f>
        <v>98.78357020460594</v>
      </c>
    </row>
    <row r="547" spans="1:10" ht="15.75" customHeight="1" x14ac:dyDescent="0.2">
      <c r="A547" s="1" t="s">
        <v>381</v>
      </c>
      <c r="B547" s="1" t="str">
        <f t="shared" si="7"/>
        <v>กัลยาณิวัฒนา</v>
      </c>
      <c r="C547" s="1" t="s">
        <v>28</v>
      </c>
      <c r="D547" s="1" t="str">
        <f>VLOOKUP(C547, Provinces!A:B, 2, FALSE)</f>
        <v>Chiang Mai</v>
      </c>
      <c r="E547" s="1" t="str">
        <f>VLOOKUP(B547,'AmperTh-Code-AmperEn'!A:C, 1, FALSE)</f>
        <v>กัลยาณิวัฒนา</v>
      </c>
      <c r="F547" s="1" t="str">
        <f>VLOOKUP(E547, 'AmperTh-Code-AmperEn'!A:C,2, FALSE)</f>
        <v>50250000</v>
      </c>
      <c r="G547" s="1" t="str">
        <f>VLOOKUP(E547, 'AmperTh-Code-AmperEn'!A:C, 3, FALSE)</f>
        <v>Kanlayaniwatthana</v>
      </c>
      <c r="H547" s="1" t="str">
        <f t="shared" si="6"/>
        <v>ที่ว่าการอำเภอกัลยาณิวัฒนา เชียงใหม่</v>
      </c>
      <c r="I547" s="1" t="str">
        <f>VLOOKUP(H547, 'Office Location'!D:G, 3, FALSE)</f>
        <v>19.046440826719586</v>
      </c>
      <c r="J547" s="1" t="str">
        <f>VLOOKUP(H547, 'Office Location'!D:G, 4, FALSE)</f>
        <v>98.28568649224431</v>
      </c>
    </row>
    <row r="548" spans="1:10" ht="15.75" customHeight="1" x14ac:dyDescent="0.2">
      <c r="A548" s="1" t="s">
        <v>809</v>
      </c>
      <c r="B548" s="1" t="str">
        <f t="shared" si="7"/>
        <v>เมืองลำพูน</v>
      </c>
      <c r="C548" s="1" t="s">
        <v>108</v>
      </c>
      <c r="D548" s="1" t="str">
        <f>VLOOKUP(C548, Provinces!A:B, 2, FALSE)</f>
        <v>Lamphun</v>
      </c>
      <c r="E548" s="1" t="str">
        <f>VLOOKUP(B548,'AmperTh-Code-AmperEn'!A:C, 1, FALSE)</f>
        <v>เมืองลำพูน</v>
      </c>
      <c r="F548" s="1" t="str">
        <f>VLOOKUP(E548, 'AmperTh-Code-AmperEn'!A:C,2, FALSE)</f>
        <v>51010000</v>
      </c>
      <c r="G548" s="1" t="str">
        <f>VLOOKUP(E548, 'AmperTh-Code-AmperEn'!A:C, 3, FALSE)</f>
        <v>Mueang Lamphun</v>
      </c>
      <c r="H548" s="1" t="str">
        <f t="shared" si="6"/>
        <v>ที่ว่าการอำเภอเมืองลำพูน ลำพูน</v>
      </c>
      <c r="I548" s="1" t="str">
        <f>VLOOKUP(H548, 'Office Location'!D:G, 3, FALSE)</f>
        <v>18.578047075584994</v>
      </c>
      <c r="J548" s="1" t="str">
        <f>VLOOKUP(H548, 'Office Location'!D:G, 4, FALSE)</f>
        <v>99.01839267107401</v>
      </c>
    </row>
    <row r="549" spans="1:10" ht="15.75" customHeight="1" x14ac:dyDescent="0.2">
      <c r="A549" s="1" t="s">
        <v>810</v>
      </c>
      <c r="B549" s="1" t="str">
        <f t="shared" si="7"/>
        <v>แม่ทา</v>
      </c>
      <c r="C549" s="1" t="s">
        <v>108</v>
      </c>
      <c r="D549" s="1" t="str">
        <f>VLOOKUP(C549, Provinces!A:B, 2, FALSE)</f>
        <v>Lamphun</v>
      </c>
      <c r="E549" s="1" t="str">
        <f>VLOOKUP(B549,'AmperTh-Code-AmperEn'!A:C, 1, FALSE)</f>
        <v>แม่ทา</v>
      </c>
      <c r="F549" s="1" t="str">
        <f>VLOOKUP(E549, 'AmperTh-Code-AmperEn'!A:C,2, FALSE)</f>
        <v>51020000</v>
      </c>
      <c r="G549" s="1" t="str">
        <f>VLOOKUP(E549, 'AmperTh-Code-AmperEn'!A:C, 3, FALSE)</f>
        <v>Mae Tha</v>
      </c>
      <c r="H549" s="1" t="str">
        <f t="shared" si="6"/>
        <v>ที่ว่าการอำเภอแม่ทา ลำพูน</v>
      </c>
      <c r="I549" s="1" t="str">
        <f>VLOOKUP(H549, 'Office Location'!D:G, 3, FALSE)</f>
        <v>18.46173881026691</v>
      </c>
      <c r="J549" s="1" t="str">
        <f>VLOOKUP(H549, 'Office Location'!D:G, 4, FALSE)</f>
        <v>99.13432742533641</v>
      </c>
    </row>
    <row r="550" spans="1:10" ht="15.75" customHeight="1" x14ac:dyDescent="0.2">
      <c r="A550" s="1" t="s">
        <v>811</v>
      </c>
      <c r="B550" s="1" t="str">
        <f t="shared" si="7"/>
        <v>บ้านโฮ่ง</v>
      </c>
      <c r="C550" s="1" t="s">
        <v>108</v>
      </c>
      <c r="D550" s="1" t="str">
        <f>VLOOKUP(C550, Provinces!A:B, 2, FALSE)</f>
        <v>Lamphun</v>
      </c>
      <c r="E550" s="1" t="str">
        <f>VLOOKUP(B550,'AmperTh-Code-AmperEn'!A:C, 1, FALSE)</f>
        <v>บ้านโฮ่ง</v>
      </c>
      <c r="F550" s="1" t="str">
        <f>VLOOKUP(E550, 'AmperTh-Code-AmperEn'!A:C,2, FALSE)</f>
        <v>51030000</v>
      </c>
      <c r="G550" s="1" t="str">
        <f>VLOOKUP(E550, 'AmperTh-Code-AmperEn'!A:C, 3, FALSE)</f>
        <v>Ban Hong</v>
      </c>
      <c r="H550" s="1" t="str">
        <f t="shared" si="6"/>
        <v>ที่ว่าการอำเภอบ้านโฮ่ง ลำพูน</v>
      </c>
      <c r="I550" s="1" t="str">
        <f>VLOOKUP(H550, 'Office Location'!D:G, 3, FALSE)</f>
        <v>18.33122400638468</v>
      </c>
      <c r="J550" s="1" t="str">
        <f>VLOOKUP(H550, 'Office Location'!D:G, 4, FALSE)</f>
        <v>98.81882626965492</v>
      </c>
    </row>
    <row r="551" spans="1:10" ht="15.75" customHeight="1" x14ac:dyDescent="0.2">
      <c r="A551" s="1" t="s">
        <v>812</v>
      </c>
      <c r="B551" s="1" t="str">
        <f t="shared" si="7"/>
        <v>ลี้</v>
      </c>
      <c r="C551" s="1" t="s">
        <v>108</v>
      </c>
      <c r="D551" s="1" t="str">
        <f>VLOOKUP(C551, Provinces!A:B, 2, FALSE)</f>
        <v>Lamphun</v>
      </c>
      <c r="E551" s="1" t="str">
        <f>VLOOKUP(B551,'AmperTh-Code-AmperEn'!A:C, 1, FALSE)</f>
        <v>ลี้</v>
      </c>
      <c r="F551" s="1" t="str">
        <f>VLOOKUP(E551, 'AmperTh-Code-AmperEn'!A:C,2, FALSE)</f>
        <v>51040000</v>
      </c>
      <c r="G551" s="1" t="str">
        <f>VLOOKUP(E551, 'AmperTh-Code-AmperEn'!A:C, 3, FALSE)</f>
        <v>Li</v>
      </c>
      <c r="H551" s="1" t="str">
        <f t="shared" si="6"/>
        <v>ที่ว่าการอำเภอลี้ ลำพูน</v>
      </c>
      <c r="I551" s="1" t="str">
        <f>VLOOKUP(H551, 'Office Location'!D:G, 3, FALSE)</f>
        <v>17.80270468435376</v>
      </c>
      <c r="J551" s="1" t="str">
        <f>VLOOKUP(H551, 'Office Location'!D:G, 4, FALSE)</f>
        <v>98.95057387596447</v>
      </c>
    </row>
    <row r="552" spans="1:10" ht="15.75" customHeight="1" x14ac:dyDescent="0.2">
      <c r="A552" s="1" t="s">
        <v>813</v>
      </c>
      <c r="B552" s="1" t="str">
        <f t="shared" si="7"/>
        <v>ทุ่งหัวช้าง</v>
      </c>
      <c r="C552" s="1" t="s">
        <v>108</v>
      </c>
      <c r="D552" s="1" t="str">
        <f>VLOOKUP(C552, Provinces!A:B, 2, FALSE)</f>
        <v>Lamphun</v>
      </c>
      <c r="E552" s="1" t="str">
        <f>VLOOKUP(B552,'AmperTh-Code-AmperEn'!A:C, 1, FALSE)</f>
        <v>ทุ่งหัวช้าง</v>
      </c>
      <c r="F552" s="1" t="str">
        <f>VLOOKUP(E552, 'AmperTh-Code-AmperEn'!A:C,2, FALSE)</f>
        <v>51050000</v>
      </c>
      <c r="G552" s="1" t="str">
        <f>VLOOKUP(E552, 'AmperTh-Code-AmperEn'!A:C, 3, FALSE)</f>
        <v>Thung Hua Chang</v>
      </c>
      <c r="H552" s="1" t="str">
        <f t="shared" si="6"/>
        <v>ที่ว่าการอำเภอทุ่งหัวช้าง ลำพูน</v>
      </c>
      <c r="I552" s="1" t="str">
        <f>VLOOKUP(H552, 'Office Location'!D:G, 3, FALSE)</f>
        <v>18.002917201760937</v>
      </c>
      <c r="J552" s="1" t="str">
        <f>VLOOKUP(H552, 'Office Location'!D:G, 4, FALSE)</f>
        <v>99.02770738458756</v>
      </c>
    </row>
    <row r="553" spans="1:10" ht="15.75" customHeight="1" x14ac:dyDescent="0.2">
      <c r="A553" s="1" t="s">
        <v>814</v>
      </c>
      <c r="B553" s="1" t="str">
        <f t="shared" si="7"/>
        <v>ป่าซาง</v>
      </c>
      <c r="C553" s="1" t="s">
        <v>108</v>
      </c>
      <c r="D553" s="1" t="str">
        <f>VLOOKUP(C553, Provinces!A:B, 2, FALSE)</f>
        <v>Lamphun</v>
      </c>
      <c r="E553" s="1" t="str">
        <f>VLOOKUP(B553,'AmperTh-Code-AmperEn'!A:C, 1, FALSE)</f>
        <v>ป่าซาง</v>
      </c>
      <c r="F553" s="1" t="str">
        <f>VLOOKUP(E553, 'AmperTh-Code-AmperEn'!A:C,2, FALSE)</f>
        <v>51060000</v>
      </c>
      <c r="G553" s="1" t="str">
        <f>VLOOKUP(E553, 'AmperTh-Code-AmperEn'!A:C, 3, FALSE)</f>
        <v>Pa Sang</v>
      </c>
      <c r="H553" s="1" t="str">
        <f t="shared" si="6"/>
        <v>ที่ว่าการอำเภอป่าซาง ลำพูน</v>
      </c>
      <c r="I553" s="1" t="str">
        <f>VLOOKUP(H553, 'Office Location'!D:G, 3, FALSE)</f>
        <v>18.52547175932861</v>
      </c>
      <c r="J553" s="1" t="str">
        <f>VLOOKUP(H553, 'Office Location'!D:G, 4, FALSE)</f>
        <v>98.9400480422597</v>
      </c>
    </row>
    <row r="554" spans="1:10" ht="15.75" customHeight="1" x14ac:dyDescent="0.2">
      <c r="A554" s="1" t="s">
        <v>815</v>
      </c>
      <c r="B554" s="1" t="str">
        <f t="shared" si="7"/>
        <v>บ้านธิ</v>
      </c>
      <c r="C554" s="1" t="s">
        <v>108</v>
      </c>
      <c r="D554" s="1" t="str">
        <f>VLOOKUP(C554, Provinces!A:B, 2, FALSE)</f>
        <v>Lamphun</v>
      </c>
      <c r="E554" s="1" t="str">
        <f>VLOOKUP(B554,'AmperTh-Code-AmperEn'!A:C, 1, FALSE)</f>
        <v>บ้านธิ</v>
      </c>
      <c r="F554" s="1" t="str">
        <f>VLOOKUP(E554, 'AmperTh-Code-AmperEn'!A:C,2, FALSE)</f>
        <v>51070000</v>
      </c>
      <c r="G554" s="1" t="str">
        <f>VLOOKUP(E554, 'AmperTh-Code-AmperEn'!A:C, 3, FALSE)</f>
        <v>Ban Thi</v>
      </c>
      <c r="H554" s="1" t="str">
        <f t="shared" si="6"/>
        <v>ที่ว่าการอำเภอบ้านธิ ลำพูน</v>
      </c>
      <c r="I554" s="1" t="str">
        <f>VLOOKUP(H554, 'Office Location'!D:G, 3, FALSE)</f>
        <v>18.6321466999158</v>
      </c>
      <c r="J554" s="1" t="str">
        <f>VLOOKUP(H554, 'Office Location'!D:G, 4, FALSE)</f>
        <v>99.11659888627743</v>
      </c>
    </row>
    <row r="555" spans="1:10" ht="15.75" customHeight="1" x14ac:dyDescent="0.2">
      <c r="A555" s="1" t="s">
        <v>816</v>
      </c>
      <c r="B555" s="1" t="str">
        <f t="shared" si="7"/>
        <v>เวียงหนองล่อง</v>
      </c>
      <c r="C555" s="1" t="s">
        <v>108</v>
      </c>
      <c r="D555" s="1" t="str">
        <f>VLOOKUP(C555, Provinces!A:B, 2, FALSE)</f>
        <v>Lamphun</v>
      </c>
      <c r="E555" s="1" t="str">
        <f>VLOOKUP(B555,'AmperTh-Code-AmperEn'!A:C, 1, FALSE)</f>
        <v>เวียงหนองล่อง</v>
      </c>
      <c r="F555" s="1" t="str">
        <f>VLOOKUP(E555, 'AmperTh-Code-AmperEn'!A:C,2, FALSE)</f>
        <v>51080000</v>
      </c>
      <c r="G555" s="1" t="str">
        <f>VLOOKUP(E555, 'AmperTh-Code-AmperEn'!A:C, 3, FALSE)</f>
        <v>Wiang Nong Long</v>
      </c>
      <c r="H555" s="1" t="str">
        <f t="shared" si="6"/>
        <v>ที่ว่าการอำเภอเวียงหนองล่อง ลำพูน</v>
      </c>
      <c r="I555" s="1" t="str">
        <f>VLOOKUP(H555, 'Office Location'!D:G, 3, FALSE)</f>
        <v>18.39323259613366</v>
      </c>
      <c r="J555" s="1" t="str">
        <f>VLOOKUP(H555, 'Office Location'!D:G, 4, FALSE)</f>
        <v>98.71857440378243</v>
      </c>
    </row>
    <row r="556" spans="1:10" ht="15.75" customHeight="1" x14ac:dyDescent="0.2">
      <c r="A556" s="1" t="s">
        <v>801</v>
      </c>
      <c r="B556" s="1" t="str">
        <f t="shared" si="7"/>
        <v>เมืองลำปาง</v>
      </c>
      <c r="C556" s="1" t="s">
        <v>106</v>
      </c>
      <c r="D556" s="1" t="str">
        <f>VLOOKUP(C556, Provinces!A:B, 2, FALSE)</f>
        <v>Lampang</v>
      </c>
      <c r="E556" s="1" t="str">
        <f>VLOOKUP(B556,'AmperTh-Code-AmperEn'!A:C, 1, FALSE)</f>
        <v>เมืองลำปาง</v>
      </c>
      <c r="F556" s="1" t="str">
        <f>VLOOKUP(E556, 'AmperTh-Code-AmperEn'!A:C,2, FALSE)</f>
        <v>52010000</v>
      </c>
      <c r="G556" s="1" t="str">
        <f>VLOOKUP(E556, 'AmperTh-Code-AmperEn'!A:C, 3, FALSE)</f>
        <v>Mueang Lampang</v>
      </c>
      <c r="H556" s="1" t="str">
        <f t="shared" si="6"/>
        <v>ที่ว่าการอำเภอเมืองลำปาง ลำปาง</v>
      </c>
      <c r="I556" s="1" t="str">
        <f>VLOOKUP(H556, 'Office Location'!D:G, 3, FALSE)</f>
        <v>18.29185973088526</v>
      </c>
      <c r="J556" s="1" t="str">
        <f>VLOOKUP(H556, 'Office Location'!D:G, 4, FALSE)</f>
        <v>99.50464307539563</v>
      </c>
    </row>
    <row r="557" spans="1:10" ht="15.75" customHeight="1" x14ac:dyDescent="0.2">
      <c r="A557" s="1" t="s">
        <v>802</v>
      </c>
      <c r="B557" s="1" t="str">
        <f t="shared" si="7"/>
        <v>แม่เมาะ</v>
      </c>
      <c r="C557" s="1" t="s">
        <v>106</v>
      </c>
      <c r="D557" s="1" t="str">
        <f>VLOOKUP(C557, Provinces!A:B, 2, FALSE)</f>
        <v>Lampang</v>
      </c>
      <c r="E557" s="1" t="str">
        <f>VLOOKUP(B557,'AmperTh-Code-AmperEn'!A:C, 1, FALSE)</f>
        <v>แม่เมาะ</v>
      </c>
      <c r="F557" s="1" t="str">
        <f>VLOOKUP(E557, 'AmperTh-Code-AmperEn'!A:C,2, FALSE)</f>
        <v>52020000</v>
      </c>
      <c r="G557" s="1" t="str">
        <f>VLOOKUP(E557, 'AmperTh-Code-AmperEn'!A:C, 3, FALSE)</f>
        <v>Mae Mo</v>
      </c>
      <c r="H557" s="1" t="str">
        <f t="shared" si="6"/>
        <v>ที่ว่าการอำเภอแม่เมาะ ลำปาง</v>
      </c>
      <c r="I557" s="1" t="str">
        <f>VLOOKUP(H557, 'Office Location'!D:G, 3, FALSE)</f>
        <v>18.275521750113487</v>
      </c>
      <c r="J557" s="1" t="str">
        <f>VLOOKUP(H557, 'Office Location'!D:G, 4, FALSE)</f>
        <v>99.65058784864311</v>
      </c>
    </row>
    <row r="558" spans="1:10" ht="15.75" customHeight="1" x14ac:dyDescent="0.2">
      <c r="A558" s="1" t="s">
        <v>803</v>
      </c>
      <c r="B558" s="1" t="str">
        <f t="shared" si="7"/>
        <v>เกาะคา</v>
      </c>
      <c r="C558" s="1" t="s">
        <v>106</v>
      </c>
      <c r="D558" s="1" t="str">
        <f>VLOOKUP(C558, Provinces!A:B, 2, FALSE)</f>
        <v>Lampang</v>
      </c>
      <c r="E558" s="1" t="str">
        <f>VLOOKUP(B558,'AmperTh-Code-AmperEn'!A:C, 1, FALSE)</f>
        <v>เกาะคา</v>
      </c>
      <c r="F558" s="1" t="str">
        <f>VLOOKUP(E558, 'AmperTh-Code-AmperEn'!A:C,2, FALSE)</f>
        <v>52030000</v>
      </c>
      <c r="G558" s="1" t="str">
        <f>VLOOKUP(E558, 'AmperTh-Code-AmperEn'!A:C, 3, FALSE)</f>
        <v>Ko kha</v>
      </c>
      <c r="H558" s="1" t="str">
        <f t="shared" si="6"/>
        <v>ที่ว่าการอำเภอเกาะคา ลำปาง</v>
      </c>
      <c r="I558" s="1" t="str">
        <f>VLOOKUP(H558, 'Office Location'!D:G, 3, FALSE)</f>
        <v>18.19167566506604</v>
      </c>
      <c r="J558" s="1" t="str">
        <f>VLOOKUP(H558, 'Office Location'!D:G, 4, FALSE)</f>
        <v>99.39545806105701</v>
      </c>
    </row>
    <row r="559" spans="1:10" ht="15.75" customHeight="1" x14ac:dyDescent="0.2">
      <c r="A559" s="1" t="s">
        <v>804</v>
      </c>
      <c r="B559" s="1" t="str">
        <f t="shared" si="7"/>
        <v>เสริมงาม</v>
      </c>
      <c r="C559" s="1" t="s">
        <v>106</v>
      </c>
      <c r="D559" s="1" t="str">
        <f>VLOOKUP(C559, Provinces!A:B, 2, FALSE)</f>
        <v>Lampang</v>
      </c>
      <c r="E559" s="1" t="str">
        <f>VLOOKUP(B559,'AmperTh-Code-AmperEn'!A:C, 1, FALSE)</f>
        <v>เสริมงาม</v>
      </c>
      <c r="F559" s="1" t="str">
        <f>VLOOKUP(E559, 'AmperTh-Code-AmperEn'!A:C,2, FALSE)</f>
        <v>52040000</v>
      </c>
      <c r="G559" s="1" t="str">
        <f>VLOOKUP(E559, 'AmperTh-Code-AmperEn'!A:C, 3, FALSE)</f>
        <v>Soem Ngam</v>
      </c>
      <c r="H559" s="1" t="str">
        <f t="shared" si="6"/>
        <v>ที่ว่าการอำเภอเสริมงาม ลำปาง</v>
      </c>
      <c r="I559" s="1" t="str">
        <f>VLOOKUP(H559, 'Office Location'!D:G, 3, FALSE)</f>
        <v>18.06551768602668</v>
      </c>
      <c r="J559" s="1" t="str">
        <f>VLOOKUP(H559, 'Office Location'!D:G, 4, FALSE)</f>
        <v>99.24637551718874</v>
      </c>
    </row>
    <row r="560" spans="1:10" ht="15.75" customHeight="1" x14ac:dyDescent="0.2">
      <c r="A560" s="1" t="s">
        <v>805</v>
      </c>
      <c r="B560" s="1" t="str">
        <f t="shared" si="7"/>
        <v>งาว</v>
      </c>
      <c r="C560" s="1" t="s">
        <v>106</v>
      </c>
      <c r="D560" s="1" t="str">
        <f>VLOOKUP(C560, Provinces!A:B, 2, FALSE)</f>
        <v>Lampang</v>
      </c>
      <c r="E560" s="1" t="str">
        <f>VLOOKUP(B560,'AmperTh-Code-AmperEn'!A:C, 1, FALSE)</f>
        <v>งาว</v>
      </c>
      <c r="F560" s="1" t="str">
        <f>VLOOKUP(E560, 'AmperTh-Code-AmperEn'!A:C,2, FALSE)</f>
        <v>52050000</v>
      </c>
      <c r="G560" s="1" t="str">
        <f>VLOOKUP(E560, 'AmperTh-Code-AmperEn'!A:C, 3, FALSE)</f>
        <v>Ngao</v>
      </c>
      <c r="H560" s="1" t="str">
        <f t="shared" si="6"/>
        <v>ที่ว่าการอำเภองาว ลำปาง</v>
      </c>
      <c r="I560" s="1" t="str">
        <f>VLOOKUP(H560, 'Office Location'!D:G, 3, FALSE)</f>
        <v>18.77796092110379</v>
      </c>
      <c r="J560" s="1" t="str">
        <f>VLOOKUP(H560, 'Office Location'!D:G, 4, FALSE)</f>
        <v>99.97088937109046</v>
      </c>
    </row>
    <row r="561" spans="1:10" ht="15.75" customHeight="1" x14ac:dyDescent="0.2">
      <c r="A561" s="1" t="s">
        <v>806</v>
      </c>
      <c r="B561" s="1" t="str">
        <f t="shared" si="7"/>
        <v>แจ้ห่ม</v>
      </c>
      <c r="C561" s="1" t="s">
        <v>106</v>
      </c>
      <c r="D561" s="1" t="str">
        <f>VLOOKUP(C561, Provinces!A:B, 2, FALSE)</f>
        <v>Lampang</v>
      </c>
      <c r="E561" s="1" t="str">
        <f>VLOOKUP(B561,'AmperTh-Code-AmperEn'!A:C, 1, FALSE)</f>
        <v>แจ้ห่ม</v>
      </c>
      <c r="F561" s="1" t="str">
        <f>VLOOKUP(E561, 'AmperTh-Code-AmperEn'!A:C,2, FALSE)</f>
        <v>52060000</v>
      </c>
      <c r="G561" s="1" t="str">
        <f>VLOOKUP(E561, 'AmperTh-Code-AmperEn'!A:C, 3, FALSE)</f>
        <v>Chae Hom</v>
      </c>
      <c r="H561" s="1" t="str">
        <f t="shared" si="6"/>
        <v>ที่ว่าการอำเภอแจ้ห่ม ลำปาง</v>
      </c>
      <c r="I561" s="1" t="str">
        <f>VLOOKUP(H561, 'Office Location'!D:G, 3, FALSE)</f>
        <v>18.712536030406277</v>
      </c>
      <c r="J561" s="1" t="str">
        <f>VLOOKUP(H561, 'Office Location'!D:G, 4, FALSE)</f>
        <v>99.55736068748114</v>
      </c>
    </row>
    <row r="562" spans="1:10" ht="15.75" customHeight="1" x14ac:dyDescent="0.2">
      <c r="A562" s="1" t="s">
        <v>807</v>
      </c>
      <c r="B562" s="1" t="str">
        <f t="shared" si="7"/>
        <v>วังเหนือ</v>
      </c>
      <c r="C562" s="1" t="s">
        <v>106</v>
      </c>
      <c r="D562" s="1" t="str">
        <f>VLOOKUP(C562, Provinces!A:B, 2, FALSE)</f>
        <v>Lampang</v>
      </c>
      <c r="E562" s="1" t="str">
        <f>VLOOKUP(B562,'AmperTh-Code-AmperEn'!A:C, 1, FALSE)</f>
        <v>วังเหนือ</v>
      </c>
      <c r="F562" s="1" t="str">
        <f>VLOOKUP(E562, 'AmperTh-Code-AmperEn'!A:C,2, FALSE)</f>
        <v>52070000</v>
      </c>
      <c r="G562" s="1" t="str">
        <f>VLOOKUP(E562, 'AmperTh-Code-AmperEn'!A:C, 3, FALSE)</f>
        <v>Wang Nuea</v>
      </c>
      <c r="H562" s="1" t="str">
        <f t="shared" si="6"/>
        <v>ที่ว่าการอำเภอวังเหนือ ลำปาง</v>
      </c>
      <c r="I562" s="1" t="str">
        <f>VLOOKUP(H562, 'Office Location'!D:G, 3, FALSE)</f>
        <v>19.14581153418077</v>
      </c>
      <c r="J562" s="1" t="str">
        <f>VLOOKUP(H562, 'Office Location'!D:G, 4, FALSE)</f>
        <v>99.61932244450472</v>
      </c>
    </row>
    <row r="563" spans="1:10" ht="15.75" customHeight="1" x14ac:dyDescent="0.2">
      <c r="A563" s="1" t="s">
        <v>808</v>
      </c>
      <c r="B563" s="1" t="str">
        <f t="shared" si="7"/>
        <v>เถิน</v>
      </c>
      <c r="C563" s="1" t="s">
        <v>106</v>
      </c>
      <c r="D563" s="1" t="str">
        <f>VLOOKUP(C563, Provinces!A:B, 2, FALSE)</f>
        <v>Lampang</v>
      </c>
      <c r="E563" s="1" t="str">
        <f>VLOOKUP(B563,'AmperTh-Code-AmperEn'!A:C, 1, FALSE)</f>
        <v>เถิน</v>
      </c>
      <c r="F563" s="1" t="str">
        <f>VLOOKUP(E563, 'AmperTh-Code-AmperEn'!A:C,2, FALSE)</f>
        <v>52080000</v>
      </c>
      <c r="G563" s="1" t="str">
        <f>VLOOKUP(E563, 'AmperTh-Code-AmperEn'!A:C, 3, FALSE)</f>
        <v>Thoen</v>
      </c>
      <c r="H563" s="1" t="str">
        <f t="shared" si="6"/>
        <v>ที่ว่าการอำเภอเถิน ลำปาง</v>
      </c>
      <c r="I563" s="1" t="str">
        <f>VLOOKUP(H563, 'Office Location'!D:G, 3, FALSE)</f>
        <v>17.640633185114307</v>
      </c>
      <c r="J563" s="1" t="str">
        <f>VLOOKUP(H563, 'Office Location'!D:G, 4, FALSE)</f>
        <v>99.2416192787459</v>
      </c>
    </row>
    <row r="564" spans="1:10" ht="15.75" customHeight="1" x14ac:dyDescent="0.2">
      <c r="A564" s="1" t="s">
        <v>796</v>
      </c>
      <c r="B564" s="1" t="str">
        <f t="shared" si="7"/>
        <v>แม่พริก</v>
      </c>
      <c r="C564" s="1" t="s">
        <v>106</v>
      </c>
      <c r="D564" s="1" t="str">
        <f>VLOOKUP(C564, Provinces!A:B, 2, FALSE)</f>
        <v>Lampang</v>
      </c>
      <c r="E564" s="1" t="str">
        <f>VLOOKUP(B564,'AmperTh-Code-AmperEn'!A:C, 1, FALSE)</f>
        <v>แม่พริก</v>
      </c>
      <c r="F564" s="1" t="str">
        <f>VLOOKUP(E564, 'AmperTh-Code-AmperEn'!A:C,2, FALSE)</f>
        <v>52090000</v>
      </c>
      <c r="G564" s="1" t="str">
        <f>VLOOKUP(E564, 'AmperTh-Code-AmperEn'!A:C, 3, FALSE)</f>
        <v>Mae Phrik</v>
      </c>
      <c r="H564" s="1" t="str">
        <f t="shared" si="6"/>
        <v>ที่ว่าการอำเภอแม่พริก ลำปาง</v>
      </c>
      <c r="I564" s="1" t="str">
        <f>VLOOKUP(H564, 'Office Location'!D:G, 3, FALSE)</f>
        <v>17.446289452387916</v>
      </c>
      <c r="J564" s="1" t="str">
        <f>VLOOKUP(H564, 'Office Location'!D:G, 4, FALSE)</f>
        <v>99.15958296407072</v>
      </c>
    </row>
    <row r="565" spans="1:10" ht="15.75" customHeight="1" x14ac:dyDescent="0.2">
      <c r="A565" s="1" t="s">
        <v>797</v>
      </c>
      <c r="B565" s="1" t="str">
        <f t="shared" si="7"/>
        <v>แม่ทะ</v>
      </c>
      <c r="C565" s="1" t="s">
        <v>106</v>
      </c>
      <c r="D565" s="1" t="str">
        <f>VLOOKUP(C565, Provinces!A:B, 2, FALSE)</f>
        <v>Lampang</v>
      </c>
      <c r="E565" s="1" t="str">
        <f>VLOOKUP(B565,'AmperTh-Code-AmperEn'!A:C, 1, FALSE)</f>
        <v>แม่ทะ</v>
      </c>
      <c r="F565" s="1" t="str">
        <f>VLOOKUP(E565, 'AmperTh-Code-AmperEn'!A:C,2, FALSE)</f>
        <v>52100000</v>
      </c>
      <c r="G565" s="1" t="str">
        <f>VLOOKUP(E565, 'AmperTh-Code-AmperEn'!A:C, 3, FALSE)</f>
        <v>Mae Tha</v>
      </c>
      <c r="H565" s="1" t="str">
        <f t="shared" si="6"/>
        <v>ที่ว่าการอำเภอแม่ทะ ลำปาง</v>
      </c>
      <c r="I565" s="1" t="str">
        <f>VLOOKUP(H565, 'Office Location'!D:G, 3, FALSE)</f>
        <v>18.134125720222162</v>
      </c>
      <c r="J565" s="1" t="str">
        <f>VLOOKUP(H565, 'Office Location'!D:G, 4, FALSE)</f>
        <v>99.51330192178033</v>
      </c>
    </row>
    <row r="566" spans="1:10" ht="15.75" customHeight="1" x14ac:dyDescent="0.2">
      <c r="A566" s="1" t="s">
        <v>798</v>
      </c>
      <c r="B566" s="1" t="str">
        <f t="shared" si="7"/>
        <v>สบปราบ</v>
      </c>
      <c r="C566" s="1" t="s">
        <v>106</v>
      </c>
      <c r="D566" s="1" t="str">
        <f>VLOOKUP(C566, Provinces!A:B, 2, FALSE)</f>
        <v>Lampang</v>
      </c>
      <c r="E566" s="1" t="str">
        <f>VLOOKUP(B566,'AmperTh-Code-AmperEn'!A:C, 1, FALSE)</f>
        <v>สบปราบ</v>
      </c>
      <c r="F566" s="1" t="str">
        <f>VLOOKUP(E566, 'AmperTh-Code-AmperEn'!A:C,2, FALSE)</f>
        <v>52110000</v>
      </c>
      <c r="G566" s="1" t="str">
        <f>VLOOKUP(E566, 'AmperTh-Code-AmperEn'!A:C, 3, FALSE)</f>
        <v>Sop Prap</v>
      </c>
      <c r="H566" s="1" t="str">
        <f t="shared" si="6"/>
        <v>ที่ว่าการอำเภอสบปราบ ลำปาง</v>
      </c>
      <c r="I566" s="1" t="str">
        <f>VLOOKUP(H566, 'Office Location'!D:G, 3, FALSE)</f>
        <v>17.880865619347855</v>
      </c>
      <c r="J566" s="1" t="str">
        <f>VLOOKUP(H566, 'Office Location'!D:G, 4, FALSE)</f>
        <v>99.33732955823183</v>
      </c>
    </row>
    <row r="567" spans="1:10" ht="15.75" customHeight="1" x14ac:dyDescent="0.2">
      <c r="A567" s="1" t="s">
        <v>799</v>
      </c>
      <c r="B567" s="1" t="str">
        <f t="shared" si="7"/>
        <v>ห้างฉัตร</v>
      </c>
      <c r="C567" s="1" t="s">
        <v>106</v>
      </c>
      <c r="D567" s="1" t="str">
        <f>VLOOKUP(C567, Provinces!A:B, 2, FALSE)</f>
        <v>Lampang</v>
      </c>
      <c r="E567" s="1" t="str">
        <f>VLOOKUP(B567,'AmperTh-Code-AmperEn'!A:C, 1, FALSE)</f>
        <v>ห้างฉัตร</v>
      </c>
      <c r="F567" s="1" t="str">
        <f>VLOOKUP(E567, 'AmperTh-Code-AmperEn'!A:C,2, FALSE)</f>
        <v>52120000</v>
      </c>
      <c r="G567" s="1" t="str">
        <f>VLOOKUP(E567, 'AmperTh-Code-AmperEn'!A:C, 3, FALSE)</f>
        <v>Hang Chat</v>
      </c>
      <c r="H567" s="1" t="str">
        <f t="shared" si="6"/>
        <v>ที่ว่าการอำเภอห้างฉัตร ลำปาง</v>
      </c>
      <c r="I567" s="1" t="str">
        <f>VLOOKUP(H567, 'Office Location'!D:G, 3, FALSE)</f>
        <v>18.321569304268603</v>
      </c>
      <c r="J567" s="1" t="str">
        <f>VLOOKUP(H567, 'Office Location'!D:G, 4, FALSE)</f>
        <v>99.31760513920268</v>
      </c>
    </row>
    <row r="568" spans="1:10" ht="15.75" customHeight="1" x14ac:dyDescent="0.2">
      <c r="A568" s="1" t="s">
        <v>800</v>
      </c>
      <c r="B568" s="1" t="str">
        <f t="shared" si="7"/>
        <v>เมืองปาน</v>
      </c>
      <c r="C568" s="1" t="s">
        <v>106</v>
      </c>
      <c r="D568" s="1" t="str">
        <f>VLOOKUP(C568, Provinces!A:B, 2, FALSE)</f>
        <v>Lampang</v>
      </c>
      <c r="E568" s="1" t="str">
        <f>VLOOKUP(B568,'AmperTh-Code-AmperEn'!A:C, 1, FALSE)</f>
        <v>เมืองปาน</v>
      </c>
      <c r="F568" s="1" t="str">
        <f>VLOOKUP(E568, 'AmperTh-Code-AmperEn'!A:C,2, FALSE)</f>
        <v>52130000</v>
      </c>
      <c r="G568" s="1" t="str">
        <f>VLOOKUP(E568, 'AmperTh-Code-AmperEn'!A:C, 3, FALSE)</f>
        <v>Mueang Pan</v>
      </c>
      <c r="H568" s="1" t="str">
        <f t="shared" si="6"/>
        <v>ที่ว่าการอำเภอเมืองปาน ลำปาง</v>
      </c>
      <c r="I568" s="1" t="str">
        <f>VLOOKUP(H568, 'Office Location'!D:G, 3, FALSE)</f>
        <v>18.77012030144111</v>
      </c>
      <c r="J568" s="1" t="str">
        <f>VLOOKUP(H568, 'Office Location'!D:G, 4, FALSE)</f>
        <v>99.49808051584712</v>
      </c>
    </row>
    <row r="569" spans="1:10" ht="15.75" customHeight="1" x14ac:dyDescent="0.2">
      <c r="A569" s="1" t="s">
        <v>1037</v>
      </c>
      <c r="B569" s="1" t="str">
        <f t="shared" si="7"/>
        <v>เมืองอุตรดิตถ์</v>
      </c>
      <c r="C569" s="1" t="s">
        <v>150</v>
      </c>
      <c r="D569" s="1" t="str">
        <f>VLOOKUP(C569, Provinces!A:B, 2, FALSE)</f>
        <v>Uttaradit</v>
      </c>
      <c r="E569" s="1" t="str">
        <f>VLOOKUP(B569,'AmperTh-Code-AmperEn'!A:C, 1, FALSE)</f>
        <v>เมืองอุตรดิตถ์</v>
      </c>
      <c r="F569" s="1" t="str">
        <f>VLOOKUP(E569, 'AmperTh-Code-AmperEn'!A:C,2, FALSE)</f>
        <v>53010000</v>
      </c>
      <c r="G569" s="1" t="str">
        <f>VLOOKUP(E569, 'AmperTh-Code-AmperEn'!A:C, 3, FALSE)</f>
        <v>Mueang Uttaradit</v>
      </c>
      <c r="H569" s="1" t="str">
        <f t="shared" si="6"/>
        <v>ที่ว่าการอำเภอเมืองอุตรดิตถ์ อุตรดิตถ์</v>
      </c>
      <c r="I569" s="1" t="str">
        <f>VLOOKUP(H569, 'Office Location'!D:G, 3, FALSE)</f>
        <v>17.625797612738115</v>
      </c>
      <c r="J569" s="1" t="str">
        <f>VLOOKUP(H569, 'Office Location'!D:G, 4, FALSE)</f>
        <v>100.09684779870392</v>
      </c>
    </row>
    <row r="570" spans="1:10" ht="15.75" customHeight="1" x14ac:dyDescent="0.2">
      <c r="A570" s="1" t="s">
        <v>1038</v>
      </c>
      <c r="B570" s="1" t="str">
        <f t="shared" si="7"/>
        <v>ตรอน</v>
      </c>
      <c r="C570" s="1" t="s">
        <v>150</v>
      </c>
      <c r="D570" s="1" t="str">
        <f>VLOOKUP(C570, Provinces!A:B, 2, FALSE)</f>
        <v>Uttaradit</v>
      </c>
      <c r="E570" s="1" t="str">
        <f>VLOOKUP(B570,'AmperTh-Code-AmperEn'!A:C, 1, FALSE)</f>
        <v>ตรอน</v>
      </c>
      <c r="F570" s="1" t="str">
        <f>VLOOKUP(E570, 'AmperTh-Code-AmperEn'!A:C,2, FALSE)</f>
        <v>53020000</v>
      </c>
      <c r="G570" s="1" t="str">
        <f>VLOOKUP(E570, 'AmperTh-Code-AmperEn'!A:C, 3, FALSE)</f>
        <v>Tron</v>
      </c>
      <c r="H570" s="1" t="str">
        <f t="shared" si="6"/>
        <v>ที่ว่าการอำเภอตรอน อุตรดิตถ์</v>
      </c>
      <c r="I570" s="1" t="str">
        <f>VLOOKUP(H570, 'Office Location'!D:G, 3, FALSE)</f>
        <v>17.482260581950044</v>
      </c>
      <c r="J570" s="1" t="str">
        <f>VLOOKUP(H570, 'Office Location'!D:G, 4, FALSE)</f>
        <v>100.11275540172383</v>
      </c>
    </row>
    <row r="571" spans="1:10" ht="15.75" customHeight="1" x14ac:dyDescent="0.2">
      <c r="A571" s="1" t="s">
        <v>1039</v>
      </c>
      <c r="B571" s="1" t="str">
        <f t="shared" si="7"/>
        <v>ท่าปลา</v>
      </c>
      <c r="C571" s="1" t="s">
        <v>150</v>
      </c>
      <c r="D571" s="1" t="str">
        <f>VLOOKUP(C571, Provinces!A:B, 2, FALSE)</f>
        <v>Uttaradit</v>
      </c>
      <c r="E571" s="1" t="str">
        <f>VLOOKUP(B571,'AmperTh-Code-AmperEn'!A:C, 1, FALSE)</f>
        <v>ท่าปลา</v>
      </c>
      <c r="F571" s="1" t="str">
        <f>VLOOKUP(E571, 'AmperTh-Code-AmperEn'!A:C,2, FALSE)</f>
        <v>53030000</v>
      </c>
      <c r="G571" s="1" t="str">
        <f>VLOOKUP(E571, 'AmperTh-Code-AmperEn'!A:C, 3, FALSE)</f>
        <v>Tha Pla</v>
      </c>
      <c r="H571" s="1" t="str">
        <f t="shared" si="6"/>
        <v>ที่ว่าการอำเภอท่าปลา อุตรดิตถ์</v>
      </c>
      <c r="I571" s="1" t="str">
        <f>VLOOKUP(H571, 'Office Location'!D:G, 3, FALSE)</f>
        <v>17.792945818253447</v>
      </c>
      <c r="J571" s="1" t="str">
        <f>VLOOKUP(H571, 'Office Location'!D:G, 4, FALSE)</f>
        <v>100.37682256229803</v>
      </c>
    </row>
    <row r="572" spans="1:10" ht="15.75" customHeight="1" x14ac:dyDescent="0.2">
      <c r="A572" s="1" t="s">
        <v>1040</v>
      </c>
      <c r="B572" s="1" t="str">
        <f t="shared" si="7"/>
        <v>น้ำปาด</v>
      </c>
      <c r="C572" s="1" t="s">
        <v>150</v>
      </c>
      <c r="D572" s="1" t="str">
        <f>VLOOKUP(C572, Provinces!A:B, 2, FALSE)</f>
        <v>Uttaradit</v>
      </c>
      <c r="E572" s="1" t="str">
        <f>VLOOKUP(B572,'AmperTh-Code-AmperEn'!A:C, 1, FALSE)</f>
        <v>น้ำปาด</v>
      </c>
      <c r="F572" s="1" t="str">
        <f>VLOOKUP(E572, 'AmperTh-Code-AmperEn'!A:C,2, FALSE)</f>
        <v>53040000</v>
      </c>
      <c r="G572" s="1" t="str">
        <f>VLOOKUP(E572, 'AmperTh-Code-AmperEn'!A:C, 3, FALSE)</f>
        <v>Nam Pat</v>
      </c>
      <c r="H572" s="1" t="str">
        <f t="shared" si="6"/>
        <v>ที่ว่าการอำเภอน้ำปาด อุตรดิตถ์</v>
      </c>
      <c r="I572" s="1" t="str">
        <f>VLOOKUP(H572, 'Office Location'!D:G, 3, FALSE)</f>
        <v>17.72821089191351</v>
      </c>
      <c r="J572" s="1" t="str">
        <f>VLOOKUP(H572, 'Office Location'!D:G, 4, FALSE)</f>
        <v>100.68454085592755</v>
      </c>
    </row>
    <row r="573" spans="1:10" ht="15.75" customHeight="1" x14ac:dyDescent="0.2">
      <c r="A573" s="1" t="s">
        <v>1041</v>
      </c>
      <c r="B573" s="1" t="str">
        <f t="shared" si="7"/>
        <v>ฟากท่า</v>
      </c>
      <c r="C573" s="1" t="s">
        <v>150</v>
      </c>
      <c r="D573" s="1" t="str">
        <f>VLOOKUP(C573, Provinces!A:B, 2, FALSE)</f>
        <v>Uttaradit</v>
      </c>
      <c r="E573" s="1" t="str">
        <f>VLOOKUP(B573,'AmperTh-Code-AmperEn'!A:C, 1, FALSE)</f>
        <v>ฟากท่า</v>
      </c>
      <c r="F573" s="1" t="str">
        <f>VLOOKUP(E573, 'AmperTh-Code-AmperEn'!A:C,2, FALSE)</f>
        <v>53050000</v>
      </c>
      <c r="G573" s="1" t="str">
        <f>VLOOKUP(E573, 'AmperTh-Code-AmperEn'!A:C, 3, FALSE)</f>
        <v>Fak Tha</v>
      </c>
      <c r="H573" s="1" t="str">
        <f t="shared" si="6"/>
        <v>ที่ว่าการอำเภอฟากท่า อุตรดิตถ์</v>
      </c>
      <c r="I573" s="1" t="str">
        <f>VLOOKUP(H573, 'Office Location'!D:G, 3, FALSE)</f>
        <v>17.99213475236057</v>
      </c>
      <c r="J573" s="1" t="str">
        <f>VLOOKUP(H573, 'Office Location'!D:G, 4, FALSE)</f>
        <v>100.87894981165721</v>
      </c>
    </row>
    <row r="574" spans="1:10" ht="15.75" customHeight="1" x14ac:dyDescent="0.2">
      <c r="A574" s="1" t="s">
        <v>1042</v>
      </c>
      <c r="B574" s="1" t="str">
        <f t="shared" si="7"/>
        <v>บ้านโคก</v>
      </c>
      <c r="C574" s="1" t="s">
        <v>150</v>
      </c>
      <c r="D574" s="1" t="str">
        <f>VLOOKUP(C574, Provinces!A:B, 2, FALSE)</f>
        <v>Uttaradit</v>
      </c>
      <c r="E574" s="1" t="str">
        <f>VLOOKUP(B574,'AmperTh-Code-AmperEn'!A:C, 1, FALSE)</f>
        <v>บ้านโคก</v>
      </c>
      <c r="F574" s="1" t="str">
        <f>VLOOKUP(E574, 'AmperTh-Code-AmperEn'!A:C,2, FALSE)</f>
        <v>53060000</v>
      </c>
      <c r="G574" s="1" t="str">
        <f>VLOOKUP(E574, 'AmperTh-Code-AmperEn'!A:C, 3, FALSE)</f>
        <v>Ban Khok</v>
      </c>
      <c r="H574" s="1" t="str">
        <f t="shared" si="6"/>
        <v>ที่ว่าการอำเภอบ้านโคก อุตรดิตถ์</v>
      </c>
      <c r="I574" s="1" t="str">
        <f>VLOOKUP(H574, 'Office Location'!D:G, 3, FALSE)</f>
        <v>18.025512798854894</v>
      </c>
      <c r="J574" s="1" t="str">
        <f>VLOOKUP(H574, 'Office Location'!D:G, 4, FALSE)</f>
        <v>101.06787497109988</v>
      </c>
    </row>
    <row r="575" spans="1:10" ht="15.75" customHeight="1" x14ac:dyDescent="0.2">
      <c r="A575" s="1" t="s">
        <v>1043</v>
      </c>
      <c r="B575" s="1" t="str">
        <f t="shared" si="7"/>
        <v>พิชัย</v>
      </c>
      <c r="C575" s="1" t="s">
        <v>150</v>
      </c>
      <c r="D575" s="1" t="str">
        <f>VLOOKUP(C575, Provinces!A:B, 2, FALSE)</f>
        <v>Uttaradit</v>
      </c>
      <c r="E575" s="1" t="str">
        <f>VLOOKUP(B575,'AmperTh-Code-AmperEn'!A:C, 1, FALSE)</f>
        <v>พิชัย</v>
      </c>
      <c r="F575" s="1" t="str">
        <f>VLOOKUP(E575, 'AmperTh-Code-AmperEn'!A:C,2, FALSE)</f>
        <v>53070000</v>
      </c>
      <c r="G575" s="1" t="str">
        <f>VLOOKUP(E575, 'AmperTh-Code-AmperEn'!A:C, 3, FALSE)</f>
        <v>Phichai</v>
      </c>
      <c r="H575" s="1" t="str">
        <f t="shared" si="6"/>
        <v>ที่ว่าการอำเภอพิชัย อุตรดิตถ์</v>
      </c>
      <c r="I575" s="1" t="str">
        <f>VLOOKUP(H575, 'Office Location'!D:G, 3, FALSE)</f>
        <v>17.287041899986303</v>
      </c>
      <c r="J575" s="1" t="str">
        <f>VLOOKUP(H575, 'Office Location'!D:G, 4, FALSE)</f>
        <v>100.08749642876735</v>
      </c>
    </row>
    <row r="576" spans="1:10" ht="15.75" customHeight="1" x14ac:dyDescent="0.2">
      <c r="A576" s="1" t="s">
        <v>1044</v>
      </c>
      <c r="B576" s="1" t="str">
        <f t="shared" si="7"/>
        <v>ลับแล</v>
      </c>
      <c r="C576" s="1" t="s">
        <v>150</v>
      </c>
      <c r="D576" s="1" t="str">
        <f>VLOOKUP(C576, Provinces!A:B, 2, FALSE)</f>
        <v>Uttaradit</v>
      </c>
      <c r="E576" s="1" t="str">
        <f>VLOOKUP(B576,'AmperTh-Code-AmperEn'!A:C, 1, FALSE)</f>
        <v>ลับแล</v>
      </c>
      <c r="F576" s="1" t="str">
        <f>VLOOKUP(E576, 'AmperTh-Code-AmperEn'!A:C,2, FALSE)</f>
        <v>53080000</v>
      </c>
      <c r="G576" s="1" t="str">
        <f>VLOOKUP(E576, 'AmperTh-Code-AmperEn'!A:C, 3, FALSE)</f>
        <v>Laplae</v>
      </c>
      <c r="H576" s="1" t="str">
        <f t="shared" si="6"/>
        <v>ที่ว่าการอำเภอลับแล อุตรดิตถ์</v>
      </c>
      <c r="I576" s="1" t="str">
        <f>VLOOKUP(H576, 'Office Location'!D:G, 3, FALSE)</f>
        <v>17.651357406847197</v>
      </c>
      <c r="J576" s="1" t="str">
        <f>VLOOKUP(H576, 'Office Location'!D:G, 4, FALSE)</f>
        <v>100.03903690962848</v>
      </c>
    </row>
    <row r="577" spans="1:10" ht="15.75" customHeight="1" x14ac:dyDescent="0.2">
      <c r="A577" s="1" t="s">
        <v>1045</v>
      </c>
      <c r="B577" s="1" t="str">
        <f t="shared" si="7"/>
        <v>ทองแสนขัน</v>
      </c>
      <c r="C577" s="1" t="s">
        <v>150</v>
      </c>
      <c r="D577" s="1" t="str">
        <f>VLOOKUP(C577, Provinces!A:B, 2, FALSE)</f>
        <v>Uttaradit</v>
      </c>
      <c r="E577" s="1" t="str">
        <f>VLOOKUP(B577,'AmperTh-Code-AmperEn'!A:C, 1, FALSE)</f>
        <v>ทองแสนขัน</v>
      </c>
      <c r="F577" s="1" t="str">
        <f>VLOOKUP(E577, 'AmperTh-Code-AmperEn'!A:C,2, FALSE)</f>
        <v>53090000</v>
      </c>
      <c r="G577" s="1" t="str">
        <f>VLOOKUP(E577, 'AmperTh-Code-AmperEn'!A:C, 3, FALSE)</f>
        <v>Thong Saen Khan</v>
      </c>
      <c r="H577" s="1" t="str">
        <f t="shared" si="6"/>
        <v>ที่ว่าการอำเภอทองแสนขัน อุตรดิตถ์</v>
      </c>
      <c r="I577" s="1" t="str">
        <f>VLOOKUP(H577, 'Office Location'!D:G, 3, FALSE)</f>
        <v>17.475135083143954</v>
      </c>
      <c r="J577" s="1" t="str">
        <f>VLOOKUP(H577, 'Office Location'!D:G, 4, FALSE)</f>
        <v>100.33340398456646</v>
      </c>
    </row>
    <row r="578" spans="1:10" ht="15.75" customHeight="1" x14ac:dyDescent="0.2">
      <c r="A578" s="1" t="s">
        <v>693</v>
      </c>
      <c r="B578" s="1" t="str">
        <f t="shared" si="7"/>
        <v>เมืองแพร่</v>
      </c>
      <c r="C578" s="1" t="s">
        <v>82</v>
      </c>
      <c r="D578" s="1" t="str">
        <f>VLOOKUP(C578, Provinces!A:B, 2, FALSE)</f>
        <v>Phrae</v>
      </c>
      <c r="E578" s="1" t="str">
        <f>VLOOKUP(B578,'AmperTh-Code-AmperEn'!A:C, 1, FALSE)</f>
        <v>เมืองแพร่</v>
      </c>
      <c r="F578" s="1" t="str">
        <f>VLOOKUP(E578, 'AmperTh-Code-AmperEn'!A:C,2, FALSE)</f>
        <v>54010000</v>
      </c>
      <c r="G578" s="1" t="str">
        <f>VLOOKUP(E578, 'AmperTh-Code-AmperEn'!A:C, 3, FALSE)</f>
        <v>Mueang Phrae</v>
      </c>
      <c r="H578" s="1" t="str">
        <f t="shared" si="6"/>
        <v>ที่ว่าการอำเภอเมืองแพร่ แพร่</v>
      </c>
      <c r="I578" s="1" t="str">
        <f>VLOOKUP(H578, 'Office Location'!D:G, 3, FALSE)</f>
        <v>18.145433958204396</v>
      </c>
      <c r="J578" s="1" t="str">
        <f>VLOOKUP(H578, 'Office Location'!D:G, 4, FALSE)</f>
        <v>100.14136421413036</v>
      </c>
    </row>
    <row r="579" spans="1:10" ht="15.75" customHeight="1" x14ac:dyDescent="0.2">
      <c r="A579" s="1" t="s">
        <v>694</v>
      </c>
      <c r="B579" s="1" t="str">
        <f t="shared" si="7"/>
        <v>ร้องกวาง</v>
      </c>
      <c r="C579" s="1" t="s">
        <v>82</v>
      </c>
      <c r="D579" s="1" t="str">
        <f>VLOOKUP(C579, Provinces!A:B, 2, FALSE)</f>
        <v>Phrae</v>
      </c>
      <c r="E579" s="1" t="str">
        <f>VLOOKUP(B579,'AmperTh-Code-AmperEn'!A:C, 1, FALSE)</f>
        <v>ร้องกวาง</v>
      </c>
      <c r="F579" s="1" t="str">
        <f>VLOOKUP(E579, 'AmperTh-Code-AmperEn'!A:C,2, FALSE)</f>
        <v>54020000</v>
      </c>
      <c r="G579" s="1" t="str">
        <f>VLOOKUP(E579, 'AmperTh-Code-AmperEn'!A:C, 3, FALSE)</f>
        <v>Mueang Phrae</v>
      </c>
      <c r="H579" s="1" t="str">
        <f t="shared" si="6"/>
        <v>ที่ว่าการอำเภอร้องกวาง แพร่</v>
      </c>
      <c r="I579" s="1" t="str">
        <f>VLOOKUP(H579, 'Office Location'!D:G, 3, FALSE)</f>
        <v>18.339747292162567</v>
      </c>
      <c r="J579" s="1" t="str">
        <f>VLOOKUP(H579, 'Office Location'!D:G, 4, FALSE)</f>
        <v>100.31737600464848</v>
      </c>
    </row>
    <row r="580" spans="1:10" ht="15.75" customHeight="1" x14ac:dyDescent="0.2">
      <c r="A580" s="1" t="s">
        <v>687</v>
      </c>
      <c r="B580" s="1" t="str">
        <f t="shared" si="7"/>
        <v>ลอง</v>
      </c>
      <c r="C580" s="1" t="s">
        <v>82</v>
      </c>
      <c r="D580" s="1" t="str">
        <f>VLOOKUP(C580, Provinces!A:B, 2, FALSE)</f>
        <v>Phrae</v>
      </c>
      <c r="E580" s="1" t="str">
        <f>VLOOKUP(B580,'AmperTh-Code-AmperEn'!A:C, 1, FALSE)</f>
        <v>ลอง</v>
      </c>
      <c r="F580" s="1" t="str">
        <f>VLOOKUP(E580, 'AmperTh-Code-AmperEn'!A:C,2, FALSE)</f>
        <v>54030000</v>
      </c>
      <c r="G580" s="1" t="str">
        <f>VLOOKUP(E580, 'AmperTh-Code-AmperEn'!A:C, 3, FALSE)</f>
        <v>Long</v>
      </c>
      <c r="H580" s="1" t="str">
        <f t="shared" si="6"/>
        <v>ที่ว่าการอำเภอลอง แพร่</v>
      </c>
      <c r="I580" s="1" t="str">
        <f>VLOOKUP(H580, 'Office Location'!D:G, 3, FALSE)</f>
        <v>18.075644998939605</v>
      </c>
      <c r="J580" s="1" t="str">
        <f>VLOOKUP(H580, 'Office Location'!D:G, 4, FALSE)</f>
        <v>99.83235357598247</v>
      </c>
    </row>
    <row r="581" spans="1:10" ht="15.75" customHeight="1" x14ac:dyDescent="0.2">
      <c r="A581" s="1" t="s">
        <v>688</v>
      </c>
      <c r="B581" s="1" t="str">
        <f t="shared" si="7"/>
        <v>สูงเม่น</v>
      </c>
      <c r="C581" s="1" t="s">
        <v>82</v>
      </c>
      <c r="D581" s="1" t="str">
        <f>VLOOKUP(C581, Provinces!A:B, 2, FALSE)</f>
        <v>Phrae</v>
      </c>
      <c r="E581" s="1" t="str">
        <f>VLOOKUP(B581,'AmperTh-Code-AmperEn'!A:C, 1, FALSE)</f>
        <v>สูงเม่น</v>
      </c>
      <c r="F581" s="1" t="str">
        <f>VLOOKUP(E581, 'AmperTh-Code-AmperEn'!A:C,2, FALSE)</f>
        <v>54040000</v>
      </c>
      <c r="G581" s="1" t="str">
        <f>VLOOKUP(E581, 'AmperTh-Code-AmperEn'!A:C, 3, FALSE)</f>
        <v>Sung Men</v>
      </c>
      <c r="H581" s="1" t="str">
        <f t="shared" si="6"/>
        <v>ที่ว่าการอำเภอสูงเม่น แพร่</v>
      </c>
      <c r="I581" s="1" t="str">
        <f>VLOOKUP(H581, 'Office Location'!D:G, 3, FALSE)</f>
        <v>18.051985722266064</v>
      </c>
      <c r="J581" s="1" t="str">
        <f>VLOOKUP(H581, 'Office Location'!D:G, 4, FALSE)</f>
        <v>100.11161093462314</v>
      </c>
    </row>
    <row r="582" spans="1:10" ht="15.75" customHeight="1" x14ac:dyDescent="0.2">
      <c r="A582" s="1" t="s">
        <v>689</v>
      </c>
      <c r="B582" s="1" t="str">
        <f t="shared" si="7"/>
        <v>เด่นชัย</v>
      </c>
      <c r="C582" s="1" t="s">
        <v>82</v>
      </c>
      <c r="D582" s="1" t="str">
        <f>VLOOKUP(C582, Provinces!A:B, 2, FALSE)</f>
        <v>Phrae</v>
      </c>
      <c r="E582" s="1" t="str">
        <f>VLOOKUP(B582,'AmperTh-Code-AmperEn'!A:C, 1, FALSE)</f>
        <v>เด่นชัย</v>
      </c>
      <c r="F582" s="1" t="str">
        <f>VLOOKUP(E582, 'AmperTh-Code-AmperEn'!A:C,2, FALSE)</f>
        <v>54050000</v>
      </c>
      <c r="G582" s="1" t="str">
        <f>VLOOKUP(E582, 'AmperTh-Code-AmperEn'!A:C, 3, FALSE)</f>
        <v>Den Chai</v>
      </c>
      <c r="H582" s="1" t="str">
        <f t="shared" si="6"/>
        <v>ที่ว่าการอำเภอเด่นชัย แพร่</v>
      </c>
      <c r="I582" s="1" t="str">
        <f>VLOOKUP(H582, 'Office Location'!D:G, 3, FALSE)</f>
        <v>17.97857950880672</v>
      </c>
      <c r="J582" s="1" t="str">
        <f>VLOOKUP(H582, 'Office Location'!D:G, 4, FALSE)</f>
        <v>100.05834322739395</v>
      </c>
    </row>
    <row r="583" spans="1:10" ht="15.75" customHeight="1" x14ac:dyDescent="0.2">
      <c r="A583" s="1" t="s">
        <v>690</v>
      </c>
      <c r="B583" s="1" t="str">
        <f t="shared" si="7"/>
        <v>สอง</v>
      </c>
      <c r="C583" s="1" t="s">
        <v>82</v>
      </c>
      <c r="D583" s="1" t="str">
        <f>VLOOKUP(C583, Provinces!A:B, 2, FALSE)</f>
        <v>Phrae</v>
      </c>
      <c r="E583" s="1" t="str">
        <f>VLOOKUP(B583,'AmperTh-Code-AmperEn'!A:C, 1, FALSE)</f>
        <v>สอง</v>
      </c>
      <c r="F583" s="1" t="str">
        <f>VLOOKUP(E583, 'AmperTh-Code-AmperEn'!A:C,2, FALSE)</f>
        <v>54060000</v>
      </c>
      <c r="G583" s="1" t="str">
        <f>VLOOKUP(E583, 'AmperTh-Code-AmperEn'!A:C, 3, FALSE)</f>
        <v>Song</v>
      </c>
      <c r="H583" s="1" t="str">
        <f t="shared" si="6"/>
        <v>ที่ว่าการอำเภอสอง แพร่</v>
      </c>
      <c r="I583" s="1" t="str">
        <f>VLOOKUP(H583, 'Office Location'!D:G, 3, FALSE)</f>
        <v>18.470027732110587</v>
      </c>
      <c r="J583" s="1" t="str">
        <f>VLOOKUP(H583, 'Office Location'!D:G, 4, FALSE)</f>
        <v>100.18338953232005</v>
      </c>
    </row>
    <row r="584" spans="1:10" ht="15.75" customHeight="1" x14ac:dyDescent="0.2">
      <c r="A584" s="1" t="s">
        <v>691</v>
      </c>
      <c r="B584" s="1" t="str">
        <f t="shared" si="7"/>
        <v>วังชิ้น</v>
      </c>
      <c r="C584" s="1" t="s">
        <v>82</v>
      </c>
      <c r="D584" s="1" t="str">
        <f>VLOOKUP(C584, Provinces!A:B, 2, FALSE)</f>
        <v>Phrae</v>
      </c>
      <c r="E584" s="1" t="str">
        <f>VLOOKUP(B584,'AmperTh-Code-AmperEn'!A:C, 1, FALSE)</f>
        <v>วังชิ้น</v>
      </c>
      <c r="F584" s="1" t="str">
        <f>VLOOKUP(E584, 'AmperTh-Code-AmperEn'!A:C,2, FALSE)</f>
        <v>54070000</v>
      </c>
      <c r="G584" s="1" t="str">
        <f>VLOOKUP(E584, 'AmperTh-Code-AmperEn'!A:C, 3, FALSE)</f>
        <v>Wang Chin</v>
      </c>
      <c r="H584" s="1" t="str">
        <f t="shared" si="6"/>
        <v>ที่ว่าการอำเภอวังชิ้น แพร่</v>
      </c>
      <c r="I584" s="1" t="str">
        <f>VLOOKUP(H584, 'Office Location'!D:G, 3, FALSE)</f>
        <v>17.89474042713648</v>
      </c>
      <c r="J584" s="1" t="str">
        <f>VLOOKUP(H584, 'Office Location'!D:G, 4, FALSE)</f>
        <v>99.60390580929902</v>
      </c>
    </row>
    <row r="585" spans="1:10" ht="15.75" customHeight="1" x14ac:dyDescent="0.2">
      <c r="A585" s="1" t="s">
        <v>692</v>
      </c>
      <c r="B585" s="1" t="str">
        <f t="shared" si="7"/>
        <v>หนองม่วงไข่</v>
      </c>
      <c r="C585" s="1" t="s">
        <v>82</v>
      </c>
      <c r="D585" s="1" t="str">
        <f>VLOOKUP(C585, Provinces!A:B, 2, FALSE)</f>
        <v>Phrae</v>
      </c>
      <c r="E585" s="1" t="str">
        <f>VLOOKUP(B585,'AmperTh-Code-AmperEn'!A:C, 1, FALSE)</f>
        <v>หนองม่วงไข่</v>
      </c>
      <c r="F585" s="1" t="str">
        <f>VLOOKUP(E585, 'AmperTh-Code-AmperEn'!A:C,2, FALSE)</f>
        <v>54080000</v>
      </c>
      <c r="G585" s="1" t="str">
        <f>VLOOKUP(E585, 'AmperTh-Code-AmperEn'!A:C, 3, FALSE)</f>
        <v>Nong Muang Khai</v>
      </c>
      <c r="H585" s="1" t="str">
        <f t="shared" si="6"/>
        <v>ที่ว่าการอำเภอหนองม่วงไข่ แพร่</v>
      </c>
      <c r="I585" s="1" t="str">
        <f>VLOOKUP(H585, 'Office Location'!D:G, 3, FALSE)</f>
        <v>18.26465048783612</v>
      </c>
      <c r="J585" s="1" t="str">
        <f>VLOOKUP(H585, 'Office Location'!D:G, 4, FALSE)</f>
        <v>100.18962646798758</v>
      </c>
    </row>
    <row r="586" spans="1:10" ht="15.75" customHeight="1" x14ac:dyDescent="0.2">
      <c r="A586" s="1" t="s">
        <v>527</v>
      </c>
      <c r="B586" s="1" t="str">
        <f t="shared" si="7"/>
        <v>เมืองน่าน</v>
      </c>
      <c r="C586" s="1" t="s">
        <v>52</v>
      </c>
      <c r="D586" s="1" t="str">
        <f>VLOOKUP(C586, Provinces!A:B, 2, FALSE)</f>
        <v>Nan</v>
      </c>
      <c r="E586" s="1" t="str">
        <f>VLOOKUP(B586,'AmperTh-Code-AmperEn'!A:C, 1, FALSE)</f>
        <v>เมืองน่าน</v>
      </c>
      <c r="F586" s="1" t="str">
        <f>VLOOKUP(E586, 'AmperTh-Code-AmperEn'!A:C,2, FALSE)</f>
        <v>55010000</v>
      </c>
      <c r="G586" s="1" t="str">
        <f>VLOOKUP(E586, 'AmperTh-Code-AmperEn'!A:C, 3, FALSE)</f>
        <v>Mueang Nan</v>
      </c>
      <c r="H586" s="1" t="str">
        <f t="shared" si="6"/>
        <v>ที่ว่าการอำเภอเมืองน่าน น่าน</v>
      </c>
      <c r="I586" s="1" t="str">
        <f>VLOOKUP(H586, 'Office Location'!D:G, 3, FALSE)</f>
        <v>18.79365572157103</v>
      </c>
      <c r="J586" s="1" t="str">
        <f>VLOOKUP(H586, 'Office Location'!D:G, 4, FALSE)</f>
        <v>100.72946528458644</v>
      </c>
    </row>
    <row r="587" spans="1:10" ht="15.75" customHeight="1" x14ac:dyDescent="0.2">
      <c r="A587" s="1" t="s">
        <v>528</v>
      </c>
      <c r="B587" s="1" t="str">
        <f t="shared" si="7"/>
        <v>แม่จริม</v>
      </c>
      <c r="C587" s="1" t="s">
        <v>52</v>
      </c>
      <c r="D587" s="1" t="str">
        <f>VLOOKUP(C587, Provinces!A:B, 2, FALSE)</f>
        <v>Nan</v>
      </c>
      <c r="E587" s="1" t="str">
        <f>VLOOKUP(B587,'AmperTh-Code-AmperEn'!A:C, 1, FALSE)</f>
        <v>แม่จริม</v>
      </c>
      <c r="F587" s="1" t="str">
        <f>VLOOKUP(E587, 'AmperTh-Code-AmperEn'!A:C,2, FALSE)</f>
        <v>55020000</v>
      </c>
      <c r="G587" s="1" t="str">
        <f>VLOOKUP(E587, 'AmperTh-Code-AmperEn'!A:C, 3, FALSE)</f>
        <v>Mae Charim</v>
      </c>
      <c r="H587" s="1" t="str">
        <f t="shared" si="6"/>
        <v>ที่ว่าการอำเภอแม่จริม น่าน</v>
      </c>
      <c r="I587" s="1" t="str">
        <f>VLOOKUP(H587, 'Office Location'!D:G, 3, FALSE)</f>
        <v>18.706155394749207</v>
      </c>
      <c r="J587" s="1" t="str">
        <f>VLOOKUP(H587, 'Office Location'!D:G, 4, FALSE)</f>
        <v>101.00623701339079</v>
      </c>
    </row>
    <row r="588" spans="1:10" ht="15.75" customHeight="1" x14ac:dyDescent="0.2">
      <c r="A588" s="1" t="s">
        <v>529</v>
      </c>
      <c r="B588" s="1" t="str">
        <f t="shared" si="7"/>
        <v>บ้านหลวง</v>
      </c>
      <c r="C588" s="1" t="s">
        <v>52</v>
      </c>
      <c r="D588" s="1" t="str">
        <f>VLOOKUP(C588, Provinces!A:B, 2, FALSE)</f>
        <v>Nan</v>
      </c>
      <c r="E588" s="1" t="str">
        <f>VLOOKUP(B588,'AmperTh-Code-AmperEn'!A:C, 1, FALSE)</f>
        <v>บ้านหลวง</v>
      </c>
      <c r="F588" s="1" t="str">
        <f>VLOOKUP(E588, 'AmperTh-Code-AmperEn'!A:C,2, FALSE)</f>
        <v>55030000</v>
      </c>
      <c r="G588" s="1" t="str">
        <f>VLOOKUP(E588, 'AmperTh-Code-AmperEn'!A:C, 3, FALSE)</f>
        <v>Ban Luang</v>
      </c>
      <c r="H588" s="1" t="str">
        <f t="shared" si="6"/>
        <v>ที่ว่าการอำเภอบ้านหลวง น่าน</v>
      </c>
      <c r="I588" s="1" t="str">
        <f>VLOOKUP(H588, 'Office Location'!D:G, 3, FALSE)</f>
        <v>18.851352840242512</v>
      </c>
      <c r="J588" s="1" t="str">
        <f>VLOOKUP(H588, 'Office Location'!D:G, 4, FALSE)</f>
        <v>100.43841179344126</v>
      </c>
    </row>
    <row r="589" spans="1:10" ht="15.75" customHeight="1" x14ac:dyDescent="0.2">
      <c r="A589" s="1" t="s">
        <v>530</v>
      </c>
      <c r="B589" s="1" t="str">
        <f t="shared" si="7"/>
        <v>นาน้อย</v>
      </c>
      <c r="C589" s="1" t="s">
        <v>52</v>
      </c>
      <c r="D589" s="1" t="str">
        <f>VLOOKUP(C589, Provinces!A:B, 2, FALSE)</f>
        <v>Nan</v>
      </c>
      <c r="E589" s="1" t="str">
        <f>VLOOKUP(B589,'AmperTh-Code-AmperEn'!A:C, 1, FALSE)</f>
        <v>นาน้อย</v>
      </c>
      <c r="F589" s="1" t="str">
        <f>VLOOKUP(E589, 'AmperTh-Code-AmperEn'!A:C,2, FALSE)</f>
        <v>55040000</v>
      </c>
      <c r="G589" s="1" t="str">
        <f>VLOOKUP(E589, 'AmperTh-Code-AmperEn'!A:C, 3, FALSE)</f>
        <v>Na Noi</v>
      </c>
      <c r="H589" s="1" t="str">
        <f t="shared" si="6"/>
        <v>ที่ว่าการอำเภอนาน้อย น่าน</v>
      </c>
      <c r="I589" s="1" t="str">
        <f>VLOOKUP(H589, 'Office Location'!D:G, 3, FALSE)</f>
        <v>18.32573695384334</v>
      </c>
      <c r="J589" s="1" t="str">
        <f>VLOOKUP(H589, 'Office Location'!D:G, 4, FALSE)</f>
        <v>100.71462036239079</v>
      </c>
    </row>
    <row r="590" spans="1:10" ht="15.75" customHeight="1" x14ac:dyDescent="0.2">
      <c r="A590" s="1" t="s">
        <v>531</v>
      </c>
      <c r="B590" s="1" t="str">
        <f t="shared" si="7"/>
        <v>ปัว</v>
      </c>
      <c r="C590" s="1" t="s">
        <v>52</v>
      </c>
      <c r="D590" s="1" t="str">
        <f>VLOOKUP(C590, Provinces!A:B, 2, FALSE)</f>
        <v>Nan</v>
      </c>
      <c r="E590" s="1" t="str">
        <f>VLOOKUP(B590,'AmperTh-Code-AmperEn'!A:C, 1, FALSE)</f>
        <v>ปัว</v>
      </c>
      <c r="F590" s="1" t="str">
        <f>VLOOKUP(E590, 'AmperTh-Code-AmperEn'!A:C,2, FALSE)</f>
        <v>55050000</v>
      </c>
      <c r="G590" s="1" t="str">
        <f>VLOOKUP(E590, 'AmperTh-Code-AmperEn'!A:C, 3, FALSE)</f>
        <v>Pua</v>
      </c>
      <c r="H590" s="1" t="str">
        <f t="shared" si="6"/>
        <v>ที่ว่าการอำเภอปัว น่าน</v>
      </c>
      <c r="I590" s="1" t="str">
        <f>VLOOKUP(H590, 'Office Location'!D:G, 3, FALSE)</f>
        <v>19.17409686246692</v>
      </c>
      <c r="J590" s="1" t="str">
        <f>VLOOKUP(H590, 'Office Location'!D:G, 4, FALSE)</f>
        <v>100.91664580724805</v>
      </c>
    </row>
    <row r="591" spans="1:10" ht="15.75" customHeight="1" x14ac:dyDescent="0.2">
      <c r="A591" s="1" t="s">
        <v>532</v>
      </c>
      <c r="B591" s="1" t="str">
        <f t="shared" si="7"/>
        <v>ท่าวังผา</v>
      </c>
      <c r="C591" s="1" t="s">
        <v>52</v>
      </c>
      <c r="D591" s="1" t="str">
        <f>VLOOKUP(C591, Provinces!A:B, 2, FALSE)</f>
        <v>Nan</v>
      </c>
      <c r="E591" s="1" t="str">
        <f>VLOOKUP(B591,'AmperTh-Code-AmperEn'!A:C, 1, FALSE)</f>
        <v>ท่าวังผา</v>
      </c>
      <c r="F591" s="1" t="str">
        <f>VLOOKUP(E591, 'AmperTh-Code-AmperEn'!A:C,2, FALSE)</f>
        <v>55060000</v>
      </c>
      <c r="G591" s="1" t="str">
        <f>VLOOKUP(E591, 'AmperTh-Code-AmperEn'!A:C, 3, FALSE)</f>
        <v>Tha Wang Pha</v>
      </c>
      <c r="H591" s="1" t="str">
        <f t="shared" si="6"/>
        <v>ที่ว่าการอำเภอท่าวังผา น่าน</v>
      </c>
      <c r="I591" s="1" t="str">
        <f>VLOOKUP(H591, 'Office Location'!D:G, 3, FALSE)</f>
        <v>19.12171443155322</v>
      </c>
      <c r="J591" s="1" t="str">
        <f>VLOOKUP(H591, 'Office Location'!D:G, 4, FALSE)</f>
        <v>100.81078864225798</v>
      </c>
    </row>
    <row r="592" spans="1:10" ht="15.75" customHeight="1" x14ac:dyDescent="0.2">
      <c r="A592" s="1" t="s">
        <v>533</v>
      </c>
      <c r="B592" s="1" t="str">
        <f t="shared" si="7"/>
        <v>เวียงสา</v>
      </c>
      <c r="C592" s="1" t="s">
        <v>52</v>
      </c>
      <c r="D592" s="1" t="str">
        <f>VLOOKUP(C592, Provinces!A:B, 2, FALSE)</f>
        <v>Nan</v>
      </c>
      <c r="E592" s="1" t="str">
        <f>VLOOKUP(B592,'AmperTh-Code-AmperEn'!A:C, 1, FALSE)</f>
        <v>เวียงสา</v>
      </c>
      <c r="F592" s="1" t="str">
        <f>VLOOKUP(E592, 'AmperTh-Code-AmperEn'!A:C,2, FALSE)</f>
        <v>55070000</v>
      </c>
      <c r="G592" s="1" t="str">
        <f>VLOOKUP(E592, 'AmperTh-Code-AmperEn'!A:C, 3, FALSE)</f>
        <v>Wiang Sa</v>
      </c>
      <c r="H592" s="1" t="str">
        <f t="shared" si="6"/>
        <v>ที่ว่าการอำเภอเวียงสา น่าน</v>
      </c>
      <c r="I592" s="1" t="str">
        <f>VLOOKUP(H592, 'Office Location'!D:G, 3, FALSE)</f>
        <v>18.598102847130576</v>
      </c>
      <c r="J592" s="1" t="str">
        <f>VLOOKUP(H592, 'Office Location'!D:G, 4, FALSE)</f>
        <v>100.74010068455179</v>
      </c>
    </row>
    <row r="593" spans="1:10" ht="15.75" customHeight="1" x14ac:dyDescent="0.2">
      <c r="A593" s="1" t="s">
        <v>534</v>
      </c>
      <c r="B593" s="1" t="str">
        <f t="shared" si="7"/>
        <v>ทุ่งช้าง</v>
      </c>
      <c r="C593" s="1" t="s">
        <v>52</v>
      </c>
      <c r="D593" s="1" t="str">
        <f>VLOOKUP(C593, Provinces!A:B, 2, FALSE)</f>
        <v>Nan</v>
      </c>
      <c r="E593" s="1" t="str">
        <f>VLOOKUP(B593,'AmperTh-Code-AmperEn'!A:C, 1, FALSE)</f>
        <v>ทุ่งช้าง</v>
      </c>
      <c r="F593" s="1" t="str">
        <f>VLOOKUP(E593, 'AmperTh-Code-AmperEn'!A:C,2, FALSE)</f>
        <v>55080000</v>
      </c>
      <c r="G593" s="1" t="str">
        <f>VLOOKUP(E593, 'AmperTh-Code-AmperEn'!A:C, 3, FALSE)</f>
        <v>Thung Chang</v>
      </c>
      <c r="H593" s="1" t="str">
        <f t="shared" si="6"/>
        <v>ที่ว่าการอำเภอทุ่งช้าง น่าน</v>
      </c>
      <c r="I593" s="1" t="str">
        <f>VLOOKUP(H593, 'Office Location'!D:G, 3, FALSE)</f>
        <v>19.387154221650547</v>
      </c>
      <c r="J593" s="1" t="str">
        <f>VLOOKUP(H593, 'Office Location'!D:G, 4, FALSE)</f>
        <v>100.8758261710664</v>
      </c>
    </row>
    <row r="594" spans="1:10" ht="15.75" customHeight="1" x14ac:dyDescent="0.2">
      <c r="A594" s="1" t="s">
        <v>535</v>
      </c>
      <c r="B594" s="1" t="str">
        <f t="shared" si="7"/>
        <v>เชียงกลาง</v>
      </c>
      <c r="C594" s="1" t="s">
        <v>52</v>
      </c>
      <c r="D594" s="1" t="str">
        <f>VLOOKUP(C594, Provinces!A:B, 2, FALSE)</f>
        <v>Nan</v>
      </c>
      <c r="E594" s="1" t="str">
        <f>VLOOKUP(B594,'AmperTh-Code-AmperEn'!A:C, 1, FALSE)</f>
        <v>เชียงกลาง</v>
      </c>
      <c r="F594" s="1" t="str">
        <f>VLOOKUP(E594, 'AmperTh-Code-AmperEn'!A:C,2, FALSE)</f>
        <v>55090000</v>
      </c>
      <c r="G594" s="1" t="str">
        <f>VLOOKUP(E594, 'AmperTh-Code-AmperEn'!A:C, 3, FALSE)</f>
        <v>Chiang Klang</v>
      </c>
      <c r="H594" s="1" t="str">
        <f t="shared" si="6"/>
        <v>ที่ว่าการอำเภอเชียงกลาง น่าน</v>
      </c>
      <c r="I594" s="1" t="str">
        <f>VLOOKUP(H594, 'Office Location'!D:G, 3, FALSE)</f>
        <v>19.292721463148727</v>
      </c>
      <c r="J594" s="1" t="str">
        <f>VLOOKUP(H594, 'Office Location'!D:G, 4, FALSE)</f>
        <v>100.86148059991778</v>
      </c>
    </row>
    <row r="595" spans="1:10" ht="15.75" customHeight="1" x14ac:dyDescent="0.2">
      <c r="A595" s="1" t="s">
        <v>536</v>
      </c>
      <c r="B595" s="1" t="str">
        <f t="shared" si="7"/>
        <v>นาหมื่น</v>
      </c>
      <c r="C595" s="1" t="s">
        <v>52</v>
      </c>
      <c r="D595" s="1" t="str">
        <f>VLOOKUP(C595, Provinces!A:B, 2, FALSE)</f>
        <v>Nan</v>
      </c>
      <c r="E595" s="1" t="str">
        <f>VLOOKUP(B595,'AmperTh-Code-AmperEn'!A:C, 1, FALSE)</f>
        <v>นาหมื่น</v>
      </c>
      <c r="F595" s="1" t="str">
        <f>VLOOKUP(E595, 'AmperTh-Code-AmperEn'!A:C,2, FALSE)</f>
        <v>55100000</v>
      </c>
      <c r="G595" s="1" t="str">
        <f>VLOOKUP(E595, 'AmperTh-Code-AmperEn'!A:C, 3, FALSE)</f>
        <v>Na Muen</v>
      </c>
      <c r="H595" s="1" t="str">
        <f t="shared" si="6"/>
        <v>ที่ว่าการอำเภอนาหมื่น น่าน</v>
      </c>
      <c r="I595" s="1" t="str">
        <f>VLOOKUP(H595, 'Office Location'!D:G, 3, FALSE)</f>
        <v>18.189258444530868</v>
      </c>
      <c r="J595" s="1" t="str">
        <f>VLOOKUP(H595, 'Office Location'!D:G, 4, FALSE)</f>
        <v>100.65874365963677</v>
      </c>
    </row>
    <row r="596" spans="1:10" ht="15.75" customHeight="1" x14ac:dyDescent="0.2">
      <c r="A596" s="1" t="s">
        <v>537</v>
      </c>
      <c r="B596" s="1" t="str">
        <f t="shared" si="7"/>
        <v>สันติสุข</v>
      </c>
      <c r="C596" s="1" t="s">
        <v>52</v>
      </c>
      <c r="D596" s="1" t="str">
        <f>VLOOKUP(C596, Provinces!A:B, 2, FALSE)</f>
        <v>Nan</v>
      </c>
      <c r="E596" s="1" t="str">
        <f>VLOOKUP(B596,'AmperTh-Code-AmperEn'!A:C, 1, FALSE)</f>
        <v>สันติสุข</v>
      </c>
      <c r="F596" s="1" t="str">
        <f>VLOOKUP(E596, 'AmperTh-Code-AmperEn'!A:C,2, FALSE)</f>
        <v>55110000</v>
      </c>
      <c r="G596" s="1" t="str">
        <f>VLOOKUP(E596, 'AmperTh-Code-AmperEn'!A:C, 3, FALSE)</f>
        <v>Santi Suk</v>
      </c>
      <c r="H596" s="1" t="str">
        <f t="shared" si="6"/>
        <v>ที่ว่าการอำเภอสันติสุข น่าน</v>
      </c>
      <c r="I596" s="1" t="str">
        <f>VLOOKUP(H596, 'Office Location'!D:G, 3, FALSE)</f>
        <v>18.913226409200995</v>
      </c>
      <c r="J596" s="1" t="str">
        <f>VLOOKUP(H596, 'Office Location'!D:G, 4, FALSE)</f>
        <v>100.94056235199048</v>
      </c>
    </row>
    <row r="597" spans="1:10" ht="15.75" customHeight="1" x14ac:dyDescent="0.2">
      <c r="A597" s="1" t="s">
        <v>538</v>
      </c>
      <c r="B597" s="1" t="str">
        <f t="shared" si="7"/>
        <v>บ่อเกลือ</v>
      </c>
      <c r="C597" s="1" t="s">
        <v>52</v>
      </c>
      <c r="D597" s="1" t="str">
        <f>VLOOKUP(C597, Provinces!A:B, 2, FALSE)</f>
        <v>Nan</v>
      </c>
      <c r="E597" s="1" t="str">
        <f>VLOOKUP(B597,'AmperTh-Code-AmperEn'!A:C, 1, FALSE)</f>
        <v>บ่อเกลือ</v>
      </c>
      <c r="F597" s="1" t="str">
        <f>VLOOKUP(E597, 'AmperTh-Code-AmperEn'!A:C,2, FALSE)</f>
        <v>55120000</v>
      </c>
      <c r="G597" s="1" t="str">
        <f>VLOOKUP(E597, 'AmperTh-Code-AmperEn'!A:C, 3, FALSE)</f>
        <v>Bo Kluea</v>
      </c>
      <c r="H597" s="1" t="str">
        <f t="shared" si="6"/>
        <v>ที่ว่าการอำเภอบ่อเกลือ น่าน</v>
      </c>
      <c r="I597" s="1" t="str">
        <f>VLOOKUP(H597, 'Office Location'!D:G, 3, FALSE)</f>
        <v>19.148793675637293</v>
      </c>
      <c r="J597" s="1" t="str">
        <f>VLOOKUP(H597, 'Office Location'!D:G, 4, FALSE)</f>
        <v>101.15766734357996</v>
      </c>
    </row>
    <row r="598" spans="1:10" ht="15.75" customHeight="1" x14ac:dyDescent="0.2">
      <c r="A598" s="1" t="s">
        <v>539</v>
      </c>
      <c r="B598" s="1" t="str">
        <f t="shared" si="7"/>
        <v>สองแคว</v>
      </c>
      <c r="C598" s="1" t="s">
        <v>52</v>
      </c>
      <c r="D598" s="1" t="str">
        <f>VLOOKUP(C598, Provinces!A:B, 2, FALSE)</f>
        <v>Nan</v>
      </c>
      <c r="E598" s="1" t="str">
        <f>VLOOKUP(B598,'AmperTh-Code-AmperEn'!A:C, 1, FALSE)</f>
        <v>สองแคว</v>
      </c>
      <c r="F598" s="1" t="str">
        <f>VLOOKUP(E598, 'AmperTh-Code-AmperEn'!A:C,2, FALSE)</f>
        <v>55130000</v>
      </c>
      <c r="G598" s="1" t="str">
        <f>VLOOKUP(E598, 'AmperTh-Code-AmperEn'!A:C, 3, FALSE)</f>
        <v>Song Khwae</v>
      </c>
      <c r="H598" s="1" t="str">
        <f t="shared" si="6"/>
        <v>ที่ว่าการอำเภอสองแคว น่าน</v>
      </c>
      <c r="I598" s="1" t="str">
        <f>VLOOKUP(H598, 'Office Location'!D:G, 3, FALSE)</f>
        <v>19.35964029814963</v>
      </c>
      <c r="J598" s="1" t="str">
        <f>VLOOKUP(H598, 'Office Location'!D:G, 4, FALSE)</f>
        <v>100.70050524396416</v>
      </c>
    </row>
    <row r="599" spans="1:10" ht="15.75" customHeight="1" x14ac:dyDescent="0.2">
      <c r="A599" s="1" t="s">
        <v>540</v>
      </c>
      <c r="B599" s="1" t="str">
        <f t="shared" si="7"/>
        <v>ภูเพียง</v>
      </c>
      <c r="C599" s="1" t="s">
        <v>52</v>
      </c>
      <c r="D599" s="1" t="str">
        <f>VLOOKUP(C599, Provinces!A:B, 2, FALSE)</f>
        <v>Nan</v>
      </c>
      <c r="E599" s="1" t="str">
        <f>VLOOKUP(B599,'AmperTh-Code-AmperEn'!A:C, 1, FALSE)</f>
        <v>ภูเพียง</v>
      </c>
      <c r="F599" s="1" t="str">
        <f>VLOOKUP(E599, 'AmperTh-Code-AmperEn'!A:C,2, FALSE)</f>
        <v>55140000</v>
      </c>
      <c r="G599" s="1" t="str">
        <f>VLOOKUP(E599, 'AmperTh-Code-AmperEn'!A:C, 3, FALSE)</f>
        <v>Phu Phiang</v>
      </c>
      <c r="H599" s="1" t="str">
        <f t="shared" si="6"/>
        <v>ที่ว่าการอำเภอภูเพียง น่าน</v>
      </c>
      <c r="I599" s="1" t="str">
        <f>VLOOKUP(H599, 'Office Location'!D:G, 3, FALSE)</f>
        <v>18.742657274348375</v>
      </c>
      <c r="J599" s="1" t="str">
        <f>VLOOKUP(H599, 'Office Location'!D:G, 4, FALSE)</f>
        <v>100.79918755669127</v>
      </c>
    </row>
    <row r="600" spans="1:10" ht="15.75" customHeight="1" x14ac:dyDescent="0.2">
      <c r="A600" s="1" t="s">
        <v>619</v>
      </c>
      <c r="B600" s="1" t="str">
        <f t="shared" si="7"/>
        <v>เมืองพะเยา</v>
      </c>
      <c r="C600" s="1" t="s">
        <v>68</v>
      </c>
      <c r="D600" s="1" t="str">
        <f>VLOOKUP(C600, Provinces!A:B, 2, FALSE)</f>
        <v>Phayao</v>
      </c>
      <c r="E600" s="1" t="str">
        <f>VLOOKUP(B600,'AmperTh-Code-AmperEn'!A:C, 1, FALSE)</f>
        <v>เมืองพะเยา</v>
      </c>
      <c r="F600" s="1" t="str">
        <f>VLOOKUP(E600, 'AmperTh-Code-AmperEn'!A:C,2, FALSE)</f>
        <v>56010000</v>
      </c>
      <c r="G600" s="1" t="str">
        <f>VLOOKUP(E600, 'AmperTh-Code-AmperEn'!A:C, 3, FALSE)</f>
        <v>Mueang Phayao</v>
      </c>
      <c r="H600" s="1" t="str">
        <f t="shared" si="6"/>
        <v>ที่ว่าการอำเภอเมืองพะเยา พะเยา</v>
      </c>
      <c r="I600" s="1" t="str">
        <f>VLOOKUP(H600, 'Office Location'!D:G, 3, FALSE)</f>
        <v>19.191813280135236</v>
      </c>
      <c r="J600" s="1" t="str">
        <f>VLOOKUP(H600, 'Office Location'!D:G, 4, FALSE)</f>
        <v>99.87854495081588</v>
      </c>
    </row>
    <row r="601" spans="1:10" ht="15.75" customHeight="1" x14ac:dyDescent="0.2">
      <c r="A601" s="1" t="s">
        <v>620</v>
      </c>
      <c r="B601" s="1" t="str">
        <f t="shared" si="7"/>
        <v>จุน</v>
      </c>
      <c r="C601" s="1" t="s">
        <v>68</v>
      </c>
      <c r="D601" s="1" t="str">
        <f>VLOOKUP(C601, Provinces!A:B, 2, FALSE)</f>
        <v>Phayao</v>
      </c>
      <c r="E601" s="1" t="str">
        <f>VLOOKUP(B601,'AmperTh-Code-AmperEn'!A:C, 1, FALSE)</f>
        <v>จุน</v>
      </c>
      <c r="F601" s="1" t="str">
        <f>VLOOKUP(E601, 'AmperTh-Code-AmperEn'!A:C,2, FALSE)</f>
        <v>56020000</v>
      </c>
      <c r="G601" s="1" t="str">
        <f>VLOOKUP(E601, 'AmperTh-Code-AmperEn'!A:C, 3, FALSE)</f>
        <v>Mueang Phayao</v>
      </c>
      <c r="H601" s="1" t="str">
        <f t="shared" si="6"/>
        <v>ที่ว่าการอำเภอจุน พะเยา</v>
      </c>
      <c r="I601" s="1" t="str">
        <f>VLOOKUP(H601, 'Office Location'!D:G, 3, FALSE)</f>
        <v>19.337014461158436</v>
      </c>
      <c r="J601" s="1" t="str">
        <f>VLOOKUP(H601, 'Office Location'!D:G, 4, FALSE)</f>
        <v>100.13481859747452</v>
      </c>
    </row>
    <row r="602" spans="1:10" ht="15.75" customHeight="1" x14ac:dyDescent="0.2">
      <c r="A602" s="1" t="s">
        <v>621</v>
      </c>
      <c r="B602" s="1" t="str">
        <f t="shared" si="7"/>
        <v>เชียงคำ</v>
      </c>
      <c r="C602" s="1" t="s">
        <v>68</v>
      </c>
      <c r="D602" s="1" t="str">
        <f>VLOOKUP(C602, Provinces!A:B, 2, FALSE)</f>
        <v>Phayao</v>
      </c>
      <c r="E602" s="1" t="str">
        <f>VLOOKUP(B602,'AmperTh-Code-AmperEn'!A:C, 1, FALSE)</f>
        <v>เชียงคำ</v>
      </c>
      <c r="F602" s="1" t="str">
        <f>VLOOKUP(E602, 'AmperTh-Code-AmperEn'!A:C,2, FALSE)</f>
        <v>56030000</v>
      </c>
      <c r="G602" s="1" t="str">
        <f>VLOOKUP(E602, 'AmperTh-Code-AmperEn'!A:C, 3, FALSE)</f>
        <v>Mueang Phayao</v>
      </c>
      <c r="H602" s="1" t="str">
        <f t="shared" si="6"/>
        <v>ที่ว่าการอำเภอเชียงคำ พะเยา</v>
      </c>
      <c r="I602" s="1" t="str">
        <f>VLOOKUP(H602, 'Office Location'!D:G, 3, FALSE)</f>
        <v>19.52416442820474</v>
      </c>
      <c r="J602" s="1" t="str">
        <f>VLOOKUP(H602, 'Office Location'!D:G, 4, FALSE)</f>
        <v>100.30154108108269</v>
      </c>
    </row>
    <row r="603" spans="1:10" ht="15.75" customHeight="1" x14ac:dyDescent="0.2">
      <c r="A603" s="1" t="s">
        <v>622</v>
      </c>
      <c r="B603" s="1" t="str">
        <f t="shared" si="7"/>
        <v>เชียงม่วน</v>
      </c>
      <c r="C603" s="1" t="s">
        <v>68</v>
      </c>
      <c r="D603" s="1" t="str">
        <f>VLOOKUP(C603, Provinces!A:B, 2, FALSE)</f>
        <v>Phayao</v>
      </c>
      <c r="E603" s="1" t="str">
        <f>VLOOKUP(B603,'AmperTh-Code-AmperEn'!A:C, 1, FALSE)</f>
        <v>เชียงม่วน</v>
      </c>
      <c r="F603" s="1" t="str">
        <f>VLOOKUP(E603, 'AmperTh-Code-AmperEn'!A:C,2, FALSE)</f>
        <v>56040000</v>
      </c>
      <c r="G603" s="1" t="str">
        <f>VLOOKUP(E603, 'AmperTh-Code-AmperEn'!A:C, 3, FALSE)</f>
        <v>Mueang Phayao</v>
      </c>
      <c r="H603" s="1" t="str">
        <f t="shared" si="6"/>
        <v>ที่ว่าการอำเภอเชียงม่วน พะเยา</v>
      </c>
      <c r="I603" s="1" t="str">
        <f>VLOOKUP(H603, 'Office Location'!D:G, 3, FALSE)</f>
        <v>18.886572700773016</v>
      </c>
      <c r="J603" s="1" t="str">
        <f>VLOOKUP(H603, 'Office Location'!D:G, 4, FALSE)</f>
        <v>100.30381278275759</v>
      </c>
    </row>
    <row r="604" spans="1:10" ht="15.75" customHeight="1" x14ac:dyDescent="0.2">
      <c r="A604" s="1" t="s">
        <v>623</v>
      </c>
      <c r="B604" s="1" t="str">
        <f t="shared" si="7"/>
        <v>ดอกคำใต้</v>
      </c>
      <c r="C604" s="1" t="s">
        <v>68</v>
      </c>
      <c r="D604" s="1" t="str">
        <f>VLOOKUP(C604, Provinces!A:B, 2, FALSE)</f>
        <v>Phayao</v>
      </c>
      <c r="E604" s="1" t="str">
        <f>VLOOKUP(B604,'AmperTh-Code-AmperEn'!A:C, 1, FALSE)</f>
        <v>ดอกคำใต้</v>
      </c>
      <c r="F604" s="1" t="str">
        <f>VLOOKUP(E604, 'AmperTh-Code-AmperEn'!A:C,2, FALSE)</f>
        <v>56050000</v>
      </c>
      <c r="G604" s="1" t="str">
        <f>VLOOKUP(E604, 'AmperTh-Code-AmperEn'!A:C, 3, FALSE)</f>
        <v>Mueang Phayao</v>
      </c>
      <c r="H604" s="1" t="str">
        <f t="shared" si="6"/>
        <v>ที่ว่าการอำเภอดอกคำใต้ พะเยา</v>
      </c>
      <c r="I604" s="1" t="str">
        <f>VLOOKUP(H604, 'Office Location'!D:G, 3, FALSE)</f>
        <v>19.1623506964588</v>
      </c>
      <c r="J604" s="1" t="str">
        <f>VLOOKUP(H604, 'Office Location'!D:G, 4, FALSE)</f>
        <v>99.99341333650837</v>
      </c>
    </row>
    <row r="605" spans="1:10" ht="15.75" customHeight="1" x14ac:dyDescent="0.2">
      <c r="A605" s="1" t="s">
        <v>624</v>
      </c>
      <c r="B605" s="1" t="str">
        <f t="shared" si="7"/>
        <v>ปง</v>
      </c>
      <c r="C605" s="1" t="s">
        <v>68</v>
      </c>
      <c r="D605" s="1" t="str">
        <f>VLOOKUP(C605, Provinces!A:B, 2, FALSE)</f>
        <v>Phayao</v>
      </c>
      <c r="E605" s="1" t="str">
        <f>VLOOKUP(B605,'AmperTh-Code-AmperEn'!A:C, 1, FALSE)</f>
        <v>ปง</v>
      </c>
      <c r="F605" s="1" t="str">
        <f>VLOOKUP(E605, 'AmperTh-Code-AmperEn'!A:C,2, FALSE)</f>
        <v>56060000</v>
      </c>
      <c r="G605" s="1" t="str">
        <f>VLOOKUP(E605, 'AmperTh-Code-AmperEn'!A:C, 3, FALSE)</f>
        <v>Mueang Phayao</v>
      </c>
      <c r="H605" s="1" t="str">
        <f t="shared" si="6"/>
        <v>ที่ว่าการอำเภอปง พะเยา</v>
      </c>
      <c r="I605" s="1" t="str">
        <f>VLOOKUP(H605, 'Office Location'!D:G, 3, FALSE)</f>
        <v>19.14915793575853</v>
      </c>
      <c r="J605" s="1" t="str">
        <f>VLOOKUP(H605, 'Office Location'!D:G, 4, FALSE)</f>
        <v>100.27501917383458</v>
      </c>
    </row>
    <row r="606" spans="1:10" ht="15.75" customHeight="1" x14ac:dyDescent="0.2">
      <c r="A606" s="1" t="s">
        <v>625</v>
      </c>
      <c r="B606" s="1" t="str">
        <f t="shared" si="7"/>
        <v>แม่ใจ</v>
      </c>
      <c r="C606" s="1" t="s">
        <v>68</v>
      </c>
      <c r="D606" s="1" t="str">
        <f>VLOOKUP(C606, Provinces!A:B, 2, FALSE)</f>
        <v>Phayao</v>
      </c>
      <c r="E606" s="1" t="str">
        <f>VLOOKUP(B606,'AmperTh-Code-AmperEn'!A:C, 1, FALSE)</f>
        <v>แม่ใจ</v>
      </c>
      <c r="F606" s="1" t="str">
        <f>VLOOKUP(E606, 'AmperTh-Code-AmperEn'!A:C,2, FALSE)</f>
        <v>56070000</v>
      </c>
      <c r="G606" s="1" t="str">
        <f>VLOOKUP(E606, 'AmperTh-Code-AmperEn'!A:C, 3, FALSE)</f>
        <v>Mueang Phayao</v>
      </c>
      <c r="H606" s="1" t="str">
        <f t="shared" si="6"/>
        <v>ที่ว่าการอำเภอแม่ใจ พะเยา</v>
      </c>
      <c r="I606" s="1" t="str">
        <f>VLOOKUP(H606, 'Office Location'!D:G, 3, FALSE)</f>
        <v>19.3762921519297</v>
      </c>
      <c r="J606" s="1" t="str">
        <f>VLOOKUP(H606, 'Office Location'!D:G, 4, FALSE)</f>
        <v>99.78768639031982</v>
      </c>
    </row>
    <row r="607" spans="1:10" ht="15.75" customHeight="1" x14ac:dyDescent="0.2">
      <c r="A607" s="1" t="s">
        <v>626</v>
      </c>
      <c r="B607" s="1" t="str">
        <f t="shared" si="7"/>
        <v>ภูซาง</v>
      </c>
      <c r="C607" s="1" t="s">
        <v>68</v>
      </c>
      <c r="D607" s="1" t="str">
        <f>VLOOKUP(C607, Provinces!A:B, 2, FALSE)</f>
        <v>Phayao</v>
      </c>
      <c r="E607" s="1" t="str">
        <f>VLOOKUP(B607,'AmperTh-Code-AmperEn'!A:C, 1, FALSE)</f>
        <v>ภูซาง</v>
      </c>
      <c r="F607" s="1" t="str">
        <f>VLOOKUP(E607, 'AmperTh-Code-AmperEn'!A:C,2, FALSE)</f>
        <v>56080000</v>
      </c>
      <c r="G607" s="1" t="str">
        <f>VLOOKUP(E607, 'AmperTh-Code-AmperEn'!A:C, 3, FALSE)</f>
        <v>Mueang Phayao</v>
      </c>
      <c r="H607" s="1" t="str">
        <f t="shared" si="6"/>
        <v>ที่ว่าการอำเภอภูซาง พะเยา</v>
      </c>
      <c r="I607" s="1" t="str">
        <f>VLOOKUP(H607, 'Office Location'!D:G, 3, FALSE)</f>
        <v>19.599018115296875</v>
      </c>
      <c r="J607" s="1" t="str">
        <f>VLOOKUP(H607, 'Office Location'!D:G, 4, FALSE)</f>
        <v>100.32418028338196</v>
      </c>
    </row>
    <row r="608" spans="1:10" ht="15.75" customHeight="1" x14ac:dyDescent="0.2">
      <c r="A608" s="1" t="s">
        <v>627</v>
      </c>
      <c r="B608" s="1" t="str">
        <f t="shared" si="7"/>
        <v>ภูกามยาว</v>
      </c>
      <c r="C608" s="1" t="s">
        <v>68</v>
      </c>
      <c r="D608" s="1" t="str">
        <f>VLOOKUP(C608, Provinces!A:B, 2, FALSE)</f>
        <v>Phayao</v>
      </c>
      <c r="E608" s="1" t="str">
        <f>VLOOKUP(B608,'AmperTh-Code-AmperEn'!A:C, 1, FALSE)</f>
        <v>ภูกามยาว</v>
      </c>
      <c r="F608" s="1" t="str">
        <f>VLOOKUP(E608, 'AmperTh-Code-AmperEn'!A:C,2, FALSE)</f>
        <v>56090000</v>
      </c>
      <c r="G608" s="1" t="str">
        <f>VLOOKUP(E608, 'AmperTh-Code-AmperEn'!A:C, 3, FALSE)</f>
        <v>Mueang Phayao</v>
      </c>
      <c r="H608" s="1" t="str">
        <f t="shared" si="6"/>
        <v>ที่ว่าการอำเภอภูกามยาว พะเยา</v>
      </c>
      <c r="I608" s="1" t="str">
        <f>VLOOKUP(H608, 'Office Location'!D:G, 3, FALSE)</f>
        <v>19.599031243119985</v>
      </c>
      <c r="J608" s="1" t="str">
        <f>VLOOKUP(H608, 'Office Location'!D:G, 4, FALSE)</f>
        <v>100.32418366139827</v>
      </c>
    </row>
    <row r="609" spans="1:10" ht="15.75" customHeight="1" x14ac:dyDescent="0.2">
      <c r="A609" s="1" t="s">
        <v>348</v>
      </c>
      <c r="B609" s="1" t="str">
        <f t="shared" si="7"/>
        <v>เมืองเชียงราย</v>
      </c>
      <c r="C609" s="1" t="s">
        <v>26</v>
      </c>
      <c r="D609" s="1" t="str">
        <f>VLOOKUP(C609, Provinces!A:B, 2, FALSE)</f>
        <v>Chiang Rai</v>
      </c>
      <c r="E609" s="1" t="str">
        <f>VLOOKUP(B609,'AmperTh-Code-AmperEn'!A:C, 1, FALSE)</f>
        <v>เมืองเชียงราย</v>
      </c>
      <c r="F609" s="1" t="str">
        <f>VLOOKUP(E609, 'AmperTh-Code-AmperEn'!A:C,2, FALSE)</f>
        <v>57010000</v>
      </c>
      <c r="G609" s="1" t="str">
        <f>VLOOKUP(E609, 'AmperTh-Code-AmperEn'!A:C, 3, FALSE)</f>
        <v>Mueang Chiang Rai</v>
      </c>
      <c r="H609" s="1" t="str">
        <f t="shared" si="6"/>
        <v>ที่ว่าการอำเภอเมืองเชียงราย เชียงราย</v>
      </c>
      <c r="I609" s="1" t="str">
        <f>VLOOKUP(H609, 'Office Location'!D:G, 3, FALSE)</f>
        <v>19.928877915878015</v>
      </c>
      <c r="J609" s="1" t="str">
        <f>VLOOKUP(H609, 'Office Location'!D:G, 4, FALSE)</f>
        <v>99.86442720672781</v>
      </c>
    </row>
    <row r="610" spans="1:10" ht="15.75" customHeight="1" x14ac:dyDescent="0.2">
      <c r="A610" s="1" t="s">
        <v>349</v>
      </c>
      <c r="B610" s="1" t="str">
        <f t="shared" si="7"/>
        <v>เวียงชัย</v>
      </c>
      <c r="C610" s="1" t="s">
        <v>26</v>
      </c>
      <c r="D610" s="1" t="str">
        <f>VLOOKUP(C610, Provinces!A:B, 2, FALSE)</f>
        <v>Chiang Rai</v>
      </c>
      <c r="E610" s="1" t="str">
        <f>VLOOKUP(B610,'AmperTh-Code-AmperEn'!A:C, 1, FALSE)</f>
        <v>เวียงชัย</v>
      </c>
      <c r="F610" s="1" t="str">
        <f>VLOOKUP(E610, 'AmperTh-Code-AmperEn'!A:C,2, FALSE)</f>
        <v>57020000</v>
      </c>
      <c r="G610" s="1" t="str">
        <f>VLOOKUP(E610, 'AmperTh-Code-AmperEn'!A:C, 3, FALSE)</f>
        <v>Wiang Chai</v>
      </c>
      <c r="H610" s="1" t="str">
        <f t="shared" si="6"/>
        <v>ที่ว่าการอำเภอเวียงชัย เชียงราย</v>
      </c>
      <c r="I610" s="1" t="str">
        <f>VLOOKUP(H610, 'Office Location'!D:G, 3, FALSE)</f>
        <v>19.88335202818794</v>
      </c>
      <c r="J610" s="1" t="str">
        <f>VLOOKUP(H610, 'Office Location'!D:G, 4, FALSE)</f>
        <v>99.93288996540733</v>
      </c>
    </row>
    <row r="611" spans="1:10" ht="15.75" customHeight="1" x14ac:dyDescent="0.2">
      <c r="A611" s="1" t="s">
        <v>350</v>
      </c>
      <c r="B611" s="1" t="str">
        <f t="shared" si="7"/>
        <v>เชียงของ</v>
      </c>
      <c r="C611" s="1" t="s">
        <v>26</v>
      </c>
      <c r="D611" s="1" t="str">
        <f>VLOOKUP(C611, Provinces!A:B, 2, FALSE)</f>
        <v>Chiang Rai</v>
      </c>
      <c r="E611" s="1" t="str">
        <f>VLOOKUP(B611,'AmperTh-Code-AmperEn'!A:C, 1, FALSE)</f>
        <v>เชียงของ</v>
      </c>
      <c r="F611" s="1" t="str">
        <f>VLOOKUP(E611, 'AmperTh-Code-AmperEn'!A:C,2, FALSE)</f>
        <v>57030000</v>
      </c>
      <c r="G611" s="1" t="str">
        <f>VLOOKUP(E611, 'AmperTh-Code-AmperEn'!A:C, 3, FALSE)</f>
        <v>Chiang Khong</v>
      </c>
      <c r="H611" s="1" t="str">
        <f t="shared" si="6"/>
        <v>ที่ว่าการอำเภอเชียงของ เชียงราย</v>
      </c>
      <c r="I611" s="1" t="str">
        <f>VLOOKUP(H611, 'Office Location'!D:G, 3, FALSE)</f>
        <v>20.260989184177557</v>
      </c>
      <c r="J611" s="1" t="str">
        <f>VLOOKUP(H611, 'Office Location'!D:G, 4, FALSE)</f>
        <v>100.4060912842285</v>
      </c>
    </row>
    <row r="612" spans="1:10" ht="15.75" customHeight="1" x14ac:dyDescent="0.2">
      <c r="A612" s="1" t="s">
        <v>351</v>
      </c>
      <c r="B612" s="1" t="str">
        <f t="shared" si="7"/>
        <v>เทิง</v>
      </c>
      <c r="C612" s="1" t="s">
        <v>26</v>
      </c>
      <c r="D612" s="1" t="str">
        <f>VLOOKUP(C612, Provinces!A:B, 2, FALSE)</f>
        <v>Chiang Rai</v>
      </c>
      <c r="E612" s="1" t="str">
        <f>VLOOKUP(B612,'AmperTh-Code-AmperEn'!A:C, 1, FALSE)</f>
        <v>เทิง</v>
      </c>
      <c r="F612" s="1" t="str">
        <f>VLOOKUP(E612, 'AmperTh-Code-AmperEn'!A:C,2, FALSE)</f>
        <v>57040000</v>
      </c>
      <c r="G612" s="1" t="str">
        <f>VLOOKUP(E612, 'AmperTh-Code-AmperEn'!A:C, 3, FALSE)</f>
        <v>Thoeng</v>
      </c>
      <c r="H612" s="1" t="str">
        <f t="shared" si="6"/>
        <v>ที่ว่าการอำเภอเทิง เชียงราย</v>
      </c>
      <c r="I612" s="1" t="str">
        <f>VLOOKUP(H612, 'Office Location'!D:G, 3, FALSE)</f>
        <v>19.685431449083147</v>
      </c>
      <c r="J612" s="1" t="str">
        <f>VLOOKUP(H612, 'Office Location'!D:G, 4, FALSE)</f>
        <v>100.19367620671237</v>
      </c>
    </row>
    <row r="613" spans="1:10" ht="15.75" customHeight="1" x14ac:dyDescent="0.2">
      <c r="A613" s="1" t="s">
        <v>352</v>
      </c>
      <c r="B613" s="1" t="str">
        <f t="shared" si="7"/>
        <v>พาน</v>
      </c>
      <c r="C613" s="1" t="s">
        <v>26</v>
      </c>
      <c r="D613" s="1" t="str">
        <f>VLOOKUP(C613, Provinces!A:B, 2, FALSE)</f>
        <v>Chiang Rai</v>
      </c>
      <c r="E613" s="1" t="str">
        <f>VLOOKUP(B613,'AmperTh-Code-AmperEn'!A:C, 1, FALSE)</f>
        <v>พาน</v>
      </c>
      <c r="F613" s="1" t="str">
        <f>VLOOKUP(E613, 'AmperTh-Code-AmperEn'!A:C,2, FALSE)</f>
        <v>57050000</v>
      </c>
      <c r="G613" s="1" t="str">
        <f>VLOOKUP(E613, 'AmperTh-Code-AmperEn'!A:C, 3, FALSE)</f>
        <v>Phan</v>
      </c>
      <c r="H613" s="1" t="str">
        <f t="shared" si="6"/>
        <v>ที่ว่าการอำเภอพาน เชียงราย</v>
      </c>
      <c r="I613" s="1" t="str">
        <f>VLOOKUP(H613, 'Office Location'!D:G, 3, FALSE)</f>
        <v>19.55388342175084</v>
      </c>
      <c r="J613" s="1" t="str">
        <f>VLOOKUP(H613, 'Office Location'!D:G, 4, FALSE)</f>
        <v>99.74041952021147</v>
      </c>
    </row>
    <row r="614" spans="1:10" ht="15.75" customHeight="1" x14ac:dyDescent="0.2">
      <c r="A614" s="1" t="s">
        <v>353</v>
      </c>
      <c r="B614" s="1" t="str">
        <f t="shared" si="7"/>
        <v>ป่าแดด</v>
      </c>
      <c r="C614" s="1" t="s">
        <v>26</v>
      </c>
      <c r="D614" s="1" t="str">
        <f>VLOOKUP(C614, Provinces!A:B, 2, FALSE)</f>
        <v>Chiang Rai</v>
      </c>
      <c r="E614" s="1" t="str">
        <f>VLOOKUP(B614,'AmperTh-Code-AmperEn'!A:C, 1, FALSE)</f>
        <v>ป่าแดด</v>
      </c>
      <c r="F614" s="1" t="str">
        <f>VLOOKUP(E614, 'AmperTh-Code-AmperEn'!A:C,2, FALSE)</f>
        <v>57060000</v>
      </c>
      <c r="G614" s="1" t="str">
        <f>VLOOKUP(E614, 'AmperTh-Code-AmperEn'!A:C, 3, FALSE)</f>
        <v>Pa Daet</v>
      </c>
      <c r="H614" s="1" t="str">
        <f t="shared" si="6"/>
        <v>ที่ว่าการอำเภอป่าแดด เชียงราย</v>
      </c>
      <c r="I614" s="1" t="str">
        <f>VLOOKUP(H614, 'Office Location'!D:G, 3, FALSE)</f>
        <v>19.50411610318775</v>
      </c>
      <c r="J614" s="1" t="str">
        <f>VLOOKUP(H614, 'Office Location'!D:G, 4, FALSE)</f>
        <v>99.99212081808497</v>
      </c>
    </row>
    <row r="615" spans="1:10" ht="15.75" customHeight="1" x14ac:dyDescent="0.2">
      <c r="A615" s="1" t="s">
        <v>354</v>
      </c>
      <c r="B615" s="1" t="str">
        <f t="shared" si="7"/>
        <v>แม่จัน</v>
      </c>
      <c r="C615" s="1" t="s">
        <v>26</v>
      </c>
      <c r="D615" s="1" t="str">
        <f>VLOOKUP(C615, Provinces!A:B, 2, FALSE)</f>
        <v>Chiang Rai</v>
      </c>
      <c r="E615" s="1" t="str">
        <f>VLOOKUP(B615,'AmperTh-Code-AmperEn'!A:C, 1, FALSE)</f>
        <v>แม่จัน</v>
      </c>
      <c r="F615" s="1" t="str">
        <f>VLOOKUP(E615, 'AmperTh-Code-AmperEn'!A:C,2, FALSE)</f>
        <v>57070000</v>
      </c>
      <c r="G615" s="1" t="str">
        <f>VLOOKUP(E615, 'AmperTh-Code-AmperEn'!A:C, 3, FALSE)</f>
        <v>Mae Chan</v>
      </c>
      <c r="H615" s="1" t="str">
        <f t="shared" si="6"/>
        <v>ที่ว่าการอำเภอแม่จัน เชียงราย</v>
      </c>
      <c r="I615" s="1" t="str">
        <f>VLOOKUP(H615, 'Office Location'!D:G, 3, FALSE)</f>
        <v>20.146308612150637</v>
      </c>
      <c r="J615" s="1" t="str">
        <f>VLOOKUP(H615, 'Office Location'!D:G, 4, FALSE)</f>
        <v>99.85253584216245</v>
      </c>
    </row>
    <row r="616" spans="1:10" ht="15.75" customHeight="1" x14ac:dyDescent="0.2">
      <c r="A616" s="1" t="s">
        <v>355</v>
      </c>
      <c r="B616" s="1" t="str">
        <f t="shared" si="7"/>
        <v>เชียงแสน</v>
      </c>
      <c r="C616" s="1" t="s">
        <v>26</v>
      </c>
      <c r="D616" s="1" t="str">
        <f>VLOOKUP(C616, Provinces!A:B, 2, FALSE)</f>
        <v>Chiang Rai</v>
      </c>
      <c r="E616" s="1" t="str">
        <f>VLOOKUP(B616,'AmperTh-Code-AmperEn'!A:C, 1, FALSE)</f>
        <v>เชียงแสน</v>
      </c>
      <c r="F616" s="1" t="str">
        <f>VLOOKUP(E616, 'AmperTh-Code-AmperEn'!A:C,2, FALSE)</f>
        <v>57080000</v>
      </c>
      <c r="G616" s="1" t="str">
        <f>VLOOKUP(E616, 'AmperTh-Code-AmperEn'!A:C, 3, FALSE)</f>
        <v>Chiang Saen</v>
      </c>
      <c r="H616" s="1" t="str">
        <f t="shared" si="6"/>
        <v>ที่ว่าการอำเภอเชียงแสน เชียงราย</v>
      </c>
      <c r="I616" s="1" t="str">
        <f>VLOOKUP(H616, 'Office Location'!D:G, 3, FALSE)</f>
        <v>20.274858730728187</v>
      </c>
      <c r="J616" s="1" t="str">
        <f>VLOOKUP(H616, 'Office Location'!D:G, 4, FALSE)</f>
        <v>100.08778524729105</v>
      </c>
    </row>
    <row r="617" spans="1:10" ht="15.75" customHeight="1" x14ac:dyDescent="0.2">
      <c r="A617" s="1" t="s">
        <v>356</v>
      </c>
      <c r="B617" s="1" t="str">
        <f t="shared" si="7"/>
        <v>แม่สาย</v>
      </c>
      <c r="C617" s="1" t="s">
        <v>26</v>
      </c>
      <c r="D617" s="1" t="str">
        <f>VLOOKUP(C617, Provinces!A:B, 2, FALSE)</f>
        <v>Chiang Rai</v>
      </c>
      <c r="E617" s="1" t="str">
        <f>VLOOKUP(B617,'AmperTh-Code-AmperEn'!A:C, 1, FALSE)</f>
        <v>แม่สาย</v>
      </c>
      <c r="F617" s="1" t="str">
        <f>VLOOKUP(E617, 'AmperTh-Code-AmperEn'!A:C,2, FALSE)</f>
        <v>57090000</v>
      </c>
      <c r="G617" s="1" t="str">
        <f>VLOOKUP(E617, 'AmperTh-Code-AmperEn'!A:C, 3, FALSE)</f>
        <v>Mae Sai</v>
      </c>
      <c r="H617" s="1" t="str">
        <f t="shared" si="6"/>
        <v>ที่ว่าการอำเภอแม่สาย เชียงราย</v>
      </c>
      <c r="I617" s="1" t="str">
        <f>VLOOKUP(H617, 'Office Location'!D:G, 3, FALSE)</f>
        <v>20.428128463201652</v>
      </c>
      <c r="J617" s="1" t="str">
        <f>VLOOKUP(H617, 'Office Location'!D:G, 4, FALSE)</f>
        <v>99.88318434198627</v>
      </c>
    </row>
    <row r="618" spans="1:10" ht="15.75" customHeight="1" x14ac:dyDescent="0.2">
      <c r="A618" s="1" t="s">
        <v>357</v>
      </c>
      <c r="B618" s="1" t="str">
        <f t="shared" si="7"/>
        <v>แม่สรวย</v>
      </c>
      <c r="C618" s="1" t="s">
        <v>26</v>
      </c>
      <c r="D618" s="1" t="str">
        <f>VLOOKUP(C618, Provinces!A:B, 2, FALSE)</f>
        <v>Chiang Rai</v>
      </c>
      <c r="E618" s="1" t="str">
        <f>VLOOKUP(B618,'AmperTh-Code-AmperEn'!A:C, 1, FALSE)</f>
        <v>แม่สรวย</v>
      </c>
      <c r="F618" s="1" t="str">
        <f>VLOOKUP(E618, 'AmperTh-Code-AmperEn'!A:C,2, FALSE)</f>
        <v>57100000</v>
      </c>
      <c r="G618" s="1" t="str">
        <f>VLOOKUP(E618, 'AmperTh-Code-AmperEn'!A:C, 3, FALSE)</f>
        <v>Mae Suai</v>
      </c>
      <c r="H618" s="1" t="str">
        <f t="shared" si="6"/>
        <v>ที่ว่าการอำเภอแม่สรวย เชียงราย</v>
      </c>
      <c r="I618" s="1" t="str">
        <f>VLOOKUP(H618, 'Office Location'!D:G, 3, FALSE)</f>
        <v>19.65649836268194</v>
      </c>
      <c r="J618" s="1" t="str">
        <f>VLOOKUP(H618, 'Office Location'!D:G, 4, FALSE)</f>
        <v>99.5423820760323</v>
      </c>
    </row>
    <row r="619" spans="1:10" ht="15.75" customHeight="1" x14ac:dyDescent="0.2">
      <c r="A619" s="1" t="s">
        <v>358</v>
      </c>
      <c r="B619" s="1" t="str">
        <f t="shared" si="7"/>
        <v>เวียงป่าเป้า</v>
      </c>
      <c r="C619" s="1" t="s">
        <v>26</v>
      </c>
      <c r="D619" s="1" t="str">
        <f>VLOOKUP(C619, Provinces!A:B, 2, FALSE)</f>
        <v>Chiang Rai</v>
      </c>
      <c r="E619" s="1" t="str">
        <f>VLOOKUP(B619,'AmperTh-Code-AmperEn'!A:C, 1, FALSE)</f>
        <v>เวียงป่าเป้า</v>
      </c>
      <c r="F619" s="1" t="str">
        <f>VLOOKUP(E619, 'AmperTh-Code-AmperEn'!A:C,2, FALSE)</f>
        <v>57110000</v>
      </c>
      <c r="G619" s="1" t="str">
        <f>VLOOKUP(E619, 'AmperTh-Code-AmperEn'!A:C, 3, FALSE)</f>
        <v>Wiang Pa Pao</v>
      </c>
      <c r="H619" s="1" t="str">
        <f t="shared" si="6"/>
        <v>ที่ว่าการอำเภอเวียงป่าเป้า เชียงราย</v>
      </c>
      <c r="I619" s="1" t="str">
        <f>VLOOKUP(H619, 'Office Location'!D:G, 3, FALSE)</f>
        <v>19.34763860653743</v>
      </c>
      <c r="J619" s="1" t="str">
        <f>VLOOKUP(H619, 'Office Location'!D:G, 4, FALSE)</f>
        <v>99.50770232679372</v>
      </c>
    </row>
    <row r="620" spans="1:10" ht="15.75" customHeight="1" x14ac:dyDescent="0.2">
      <c r="A620" s="1" t="s">
        <v>359</v>
      </c>
      <c r="B620" s="1" t="str">
        <f t="shared" si="7"/>
        <v>พญาเม็งราย</v>
      </c>
      <c r="C620" s="1" t="s">
        <v>26</v>
      </c>
      <c r="D620" s="1" t="str">
        <f>VLOOKUP(C620, Provinces!A:B, 2, FALSE)</f>
        <v>Chiang Rai</v>
      </c>
      <c r="E620" s="1" t="str">
        <f>VLOOKUP(B620,'AmperTh-Code-AmperEn'!A:C, 1, FALSE)</f>
        <v>พญาเม็งราย</v>
      </c>
      <c r="F620" s="1" t="str">
        <f>VLOOKUP(E620, 'AmperTh-Code-AmperEn'!A:C,2, FALSE)</f>
        <v>57120000</v>
      </c>
      <c r="G620" s="1" t="str">
        <f>VLOOKUP(E620, 'AmperTh-Code-AmperEn'!A:C, 3, FALSE)</f>
        <v>Phaya Mengrai</v>
      </c>
      <c r="H620" s="1" t="str">
        <f t="shared" si="6"/>
        <v>ที่ว่าการอำเภอพญาเม็งราย เชียงราย</v>
      </c>
      <c r="I620" s="1" t="str">
        <f>VLOOKUP(H620, 'Office Location'!D:G, 3, FALSE)</f>
        <v>19.849130946368557</v>
      </c>
      <c r="J620" s="1" t="str">
        <f>VLOOKUP(H620, 'Office Location'!D:G, 4, FALSE)</f>
        <v>100.15353724079425</v>
      </c>
    </row>
    <row r="621" spans="1:10" ht="15.75" customHeight="1" x14ac:dyDescent="0.2">
      <c r="A621" s="1" t="s">
        <v>360</v>
      </c>
      <c r="B621" s="1" t="str">
        <f t="shared" si="7"/>
        <v>เวียงแก่น</v>
      </c>
      <c r="C621" s="1" t="s">
        <v>26</v>
      </c>
      <c r="D621" s="1" t="str">
        <f>VLOOKUP(C621, Provinces!A:B, 2, FALSE)</f>
        <v>Chiang Rai</v>
      </c>
      <c r="E621" s="1" t="str">
        <f>VLOOKUP(B621,'AmperTh-Code-AmperEn'!A:C, 1, FALSE)</f>
        <v>เวียงแก่น</v>
      </c>
      <c r="F621" s="1" t="str">
        <f>VLOOKUP(E621, 'AmperTh-Code-AmperEn'!A:C,2, FALSE)</f>
        <v>57130000</v>
      </c>
      <c r="G621" s="1" t="str">
        <f>VLOOKUP(E621, 'AmperTh-Code-AmperEn'!A:C, 3, FALSE)</f>
        <v>Wiang Kaen</v>
      </c>
      <c r="H621" s="1" t="str">
        <f t="shared" si="6"/>
        <v>ที่ว่าการอำเภอเวียงแก่น เชียงราย</v>
      </c>
      <c r="I621" s="1" t="str">
        <f>VLOOKUP(H621, 'Office Location'!D:G, 3, FALSE)</f>
        <v>20.112263535876888</v>
      </c>
      <c r="J621" s="1" t="str">
        <f>VLOOKUP(H621, 'Office Location'!D:G, 4, FALSE)</f>
        <v>100.51350615149562</v>
      </c>
    </row>
    <row r="622" spans="1:10" ht="15.75" customHeight="1" x14ac:dyDescent="0.2">
      <c r="A622" s="1" t="s">
        <v>361</v>
      </c>
      <c r="B622" s="1" t="str">
        <f t="shared" si="7"/>
        <v>ขุนตาล</v>
      </c>
      <c r="C622" s="1" t="s">
        <v>26</v>
      </c>
      <c r="D622" s="1" t="str">
        <f>VLOOKUP(C622, Provinces!A:B, 2, FALSE)</f>
        <v>Chiang Rai</v>
      </c>
      <c r="E622" s="1" t="str">
        <f>VLOOKUP(B622,'AmperTh-Code-AmperEn'!A:C, 1, FALSE)</f>
        <v>ขุนตาล</v>
      </c>
      <c r="F622" s="1" t="str">
        <f>VLOOKUP(E622, 'AmperTh-Code-AmperEn'!A:C,2, FALSE)</f>
        <v>57140000</v>
      </c>
      <c r="G622" s="1" t="str">
        <f>VLOOKUP(E622, 'AmperTh-Code-AmperEn'!A:C, 3, FALSE)</f>
        <v>Khun Tan</v>
      </c>
      <c r="H622" s="1" t="str">
        <f t="shared" si="6"/>
        <v>ที่ว่าการอำเภอขุนตาล เชียงราย</v>
      </c>
      <c r="I622" s="1" t="str">
        <f>VLOOKUP(H622, 'Office Location'!D:G, 3, FALSE)</f>
        <v>19.833640372292113</v>
      </c>
      <c r="J622" s="1" t="str">
        <f>VLOOKUP(H622, 'Office Location'!D:G, 4, FALSE)</f>
        <v>100.25870048792169</v>
      </c>
    </row>
    <row r="623" spans="1:10" ht="15.75" customHeight="1" x14ac:dyDescent="0.2">
      <c r="A623" s="1" t="s">
        <v>362</v>
      </c>
      <c r="B623" s="1" t="str">
        <f t="shared" si="7"/>
        <v>แม่ฟ้าหลวง</v>
      </c>
      <c r="C623" s="1" t="s">
        <v>26</v>
      </c>
      <c r="D623" s="1" t="str">
        <f>VLOOKUP(C623, Provinces!A:B, 2, FALSE)</f>
        <v>Chiang Rai</v>
      </c>
      <c r="E623" s="1" t="str">
        <f>VLOOKUP(B623,'AmperTh-Code-AmperEn'!A:C, 1, FALSE)</f>
        <v>แม่ฟ้าหลวง</v>
      </c>
      <c r="F623" s="1" t="str">
        <f>VLOOKUP(E623, 'AmperTh-Code-AmperEn'!A:C,2, FALSE)</f>
        <v>57150000</v>
      </c>
      <c r="G623" s="1" t="str">
        <f>VLOOKUP(E623, 'AmperTh-Code-AmperEn'!A:C, 3, FALSE)</f>
        <v>Mae Fa Luang</v>
      </c>
      <c r="H623" s="1" t="str">
        <f t="shared" si="6"/>
        <v>ที่ว่าการอำเภอแม่ฟ้าหลวง เชียงราย</v>
      </c>
      <c r="I623" s="1" t="str">
        <f>VLOOKUP(H623, 'Office Location'!D:G, 3, FALSE)</f>
        <v>20.266901132295565</v>
      </c>
      <c r="J623" s="1" t="str">
        <f>VLOOKUP(H623, 'Office Location'!D:G, 4, FALSE)</f>
        <v>99.80111893982065</v>
      </c>
    </row>
    <row r="624" spans="1:10" ht="15.75" customHeight="1" x14ac:dyDescent="0.2">
      <c r="A624" s="1" t="s">
        <v>364</v>
      </c>
      <c r="B624" s="1" t="str">
        <f t="shared" si="7"/>
        <v>แม่ลาว</v>
      </c>
      <c r="C624" s="1" t="s">
        <v>26</v>
      </c>
      <c r="D624" s="1" t="str">
        <f>VLOOKUP(C624, Provinces!A:B, 2, FALSE)</f>
        <v>Chiang Rai</v>
      </c>
      <c r="E624" s="1" t="str">
        <f>VLOOKUP(B624,'AmperTh-Code-AmperEn'!A:C, 1, FALSE)</f>
        <v>แม่ลาว</v>
      </c>
      <c r="F624" s="1" t="str">
        <f>VLOOKUP(E624, 'AmperTh-Code-AmperEn'!A:C,2, FALSE)</f>
        <v>57160000</v>
      </c>
      <c r="G624" s="1" t="str">
        <f>VLOOKUP(E624, 'AmperTh-Code-AmperEn'!A:C, 3, FALSE)</f>
        <v>Mae Lao</v>
      </c>
      <c r="H624" s="1" t="str">
        <f t="shared" si="6"/>
        <v>ที่ว่าการอำเภอแม่ลาว เชียงราย</v>
      </c>
      <c r="I624" s="1" t="str">
        <f>VLOOKUP(H624, 'Office Location'!D:G, 3, FALSE)</f>
        <v>19.790045626090436</v>
      </c>
      <c r="J624" s="1" t="str">
        <f>VLOOKUP(H624, 'Office Location'!D:G, 4, FALSE)</f>
        <v>99.69957960563622</v>
      </c>
    </row>
    <row r="625" spans="1:10" ht="15.75" customHeight="1" x14ac:dyDescent="0.2">
      <c r="A625" s="1" t="s">
        <v>365</v>
      </c>
      <c r="B625" s="1" t="str">
        <f t="shared" si="7"/>
        <v>เวียงเชียงรุ้ง</v>
      </c>
      <c r="C625" s="1" t="s">
        <v>26</v>
      </c>
      <c r="D625" s="1" t="str">
        <f>VLOOKUP(C625, Provinces!A:B, 2, FALSE)</f>
        <v>Chiang Rai</v>
      </c>
      <c r="E625" s="1" t="str">
        <f>VLOOKUP(B625,'AmperTh-Code-AmperEn'!A:C, 1, FALSE)</f>
        <v>เวียงเชียงรุ้ง</v>
      </c>
      <c r="F625" s="1" t="str">
        <f>VLOOKUP(E625, 'AmperTh-Code-AmperEn'!A:C,2, FALSE)</f>
        <v>57170000</v>
      </c>
      <c r="G625" s="1" t="str">
        <f>VLOOKUP(E625, 'AmperTh-Code-AmperEn'!A:C, 3, FALSE)</f>
        <v>Wiang Chiang Rung</v>
      </c>
      <c r="H625" s="1" t="str">
        <f t="shared" si="6"/>
        <v>ที่ว่าการอำเภอเวียงเชียงรุ้ง เชียงราย</v>
      </c>
      <c r="I625" s="1" t="str">
        <f>VLOOKUP(H625, 'Office Location'!D:G, 3, FALSE)</f>
        <v>20.012794066244027</v>
      </c>
      <c r="J625" s="1" t="str">
        <f>VLOOKUP(H625, 'Office Location'!D:G, 4, FALSE)</f>
        <v>100.05668916743959</v>
      </c>
    </row>
    <row r="626" spans="1:10" ht="15.75" customHeight="1" x14ac:dyDescent="0.2">
      <c r="A626" s="1" t="s">
        <v>363</v>
      </c>
      <c r="B626" s="1" t="str">
        <f t="shared" si="7"/>
        <v>ดอยหลวง</v>
      </c>
      <c r="C626" s="1" t="s">
        <v>26</v>
      </c>
      <c r="D626" s="1" t="str">
        <f>VLOOKUP(C626, Provinces!A:B, 2, FALSE)</f>
        <v>Chiang Rai</v>
      </c>
      <c r="E626" s="1" t="str">
        <f>VLOOKUP(B626,'AmperTh-Code-AmperEn'!A:C, 1, FALSE)</f>
        <v>ดอยหลวง</v>
      </c>
      <c r="F626" s="1" t="str">
        <f>VLOOKUP(E626, 'AmperTh-Code-AmperEn'!A:C,2, FALSE)</f>
        <v>57180000</v>
      </c>
      <c r="G626" s="1" t="str">
        <f>VLOOKUP(E626, 'AmperTh-Code-AmperEn'!A:C, 3, FALSE)</f>
        <v>Doi Luang</v>
      </c>
      <c r="H626" s="1" t="str">
        <f t="shared" si="6"/>
        <v>ที่ว่าการอำเภอดอยหลวง เชียงราย</v>
      </c>
      <c r="I626" s="1" t="str">
        <f>VLOOKUP(H626, 'Office Location'!D:G, 3, FALSE)</f>
        <v>20.118402963408027</v>
      </c>
      <c r="J626" s="1" t="str">
        <f>VLOOKUP(H626, 'Office Location'!D:G, 4, FALSE)</f>
        <v>100.09920051397727</v>
      </c>
    </row>
    <row r="627" spans="1:10" ht="15.75" customHeight="1" x14ac:dyDescent="0.2">
      <c r="A627" s="1" t="s">
        <v>721</v>
      </c>
      <c r="B627" s="1" t="str">
        <f t="shared" si="7"/>
        <v>เมืองแม่ฮ่องสอน</v>
      </c>
      <c r="C627" s="1" t="s">
        <v>90</v>
      </c>
      <c r="D627" s="1" t="str">
        <f>VLOOKUP(C627, Provinces!A:B, 2, FALSE)</f>
        <v>Mae Hong Son</v>
      </c>
      <c r="E627" s="1" t="str">
        <f>VLOOKUP(B627,'AmperTh-Code-AmperEn'!A:C, 1, FALSE)</f>
        <v>เมืองแม่ฮ่องสอน</v>
      </c>
      <c r="F627" s="1" t="str">
        <f>VLOOKUP(E627, 'AmperTh-Code-AmperEn'!A:C,2, FALSE)</f>
        <v>58010000</v>
      </c>
      <c r="G627" s="1" t="str">
        <f>VLOOKUP(E627, 'AmperTh-Code-AmperEn'!A:C, 3, FALSE)</f>
        <v>Mueang Mae Hong Son</v>
      </c>
      <c r="H627" s="1" t="str">
        <f t="shared" si="6"/>
        <v>ที่ว่าการอำเภอเมืองแม่ฮ่องสอน แม่ฮ่องสอน</v>
      </c>
      <c r="I627" s="1" t="str">
        <f>VLOOKUP(H627, 'Office Location'!D:G, 3, FALSE)</f>
        <v>19.304085498483655</v>
      </c>
      <c r="J627" s="1" t="str">
        <f>VLOOKUP(H627, 'Office Location'!D:G, 4, FALSE)</f>
        <v>97.97732518334385</v>
      </c>
    </row>
    <row r="628" spans="1:10" ht="15.75" customHeight="1" x14ac:dyDescent="0.2">
      <c r="A628" s="1" t="s">
        <v>722</v>
      </c>
      <c r="B628" s="1" t="str">
        <f t="shared" si="7"/>
        <v>ขุนยวม</v>
      </c>
      <c r="C628" s="1" t="s">
        <v>90</v>
      </c>
      <c r="D628" s="1" t="str">
        <f>VLOOKUP(C628, Provinces!A:B, 2, FALSE)</f>
        <v>Mae Hong Son</v>
      </c>
      <c r="E628" s="1" t="str">
        <f>VLOOKUP(B628,'AmperTh-Code-AmperEn'!A:C, 1, FALSE)</f>
        <v>ขุนยวม</v>
      </c>
      <c r="F628" s="1" t="str">
        <f>VLOOKUP(E628, 'AmperTh-Code-AmperEn'!A:C,2, FALSE)</f>
        <v>58020000</v>
      </c>
      <c r="G628" s="1" t="str">
        <f>VLOOKUP(E628, 'AmperTh-Code-AmperEn'!A:C, 3, FALSE)</f>
        <v>Khun Yuam</v>
      </c>
      <c r="H628" s="1" t="str">
        <f t="shared" si="6"/>
        <v>ที่ว่าการอำเภอขุนยวม แม่ฮ่องสอน</v>
      </c>
      <c r="I628" s="1" t="str">
        <f>VLOOKUP(H628, 'Office Location'!D:G, 3, FALSE)</f>
        <v>18.83960313105864</v>
      </c>
      <c r="J628" s="1" t="str">
        <f>VLOOKUP(H628, 'Office Location'!D:G, 4, FALSE)</f>
        <v>97.95120880670662</v>
      </c>
    </row>
    <row r="629" spans="1:10" ht="15.75" customHeight="1" x14ac:dyDescent="0.2">
      <c r="A629" s="1" t="s">
        <v>723</v>
      </c>
      <c r="B629" s="1" t="str">
        <f t="shared" si="7"/>
        <v>ปาย</v>
      </c>
      <c r="C629" s="1" t="s">
        <v>90</v>
      </c>
      <c r="D629" s="1" t="str">
        <f>VLOOKUP(C629, Provinces!A:B, 2, FALSE)</f>
        <v>Mae Hong Son</v>
      </c>
      <c r="E629" s="1" t="str">
        <f>VLOOKUP(B629,'AmperTh-Code-AmperEn'!A:C, 1, FALSE)</f>
        <v>ปาย</v>
      </c>
      <c r="F629" s="1" t="str">
        <f>VLOOKUP(E629, 'AmperTh-Code-AmperEn'!A:C,2, FALSE)</f>
        <v>58030000</v>
      </c>
      <c r="G629" s="1" t="str">
        <f>VLOOKUP(E629, 'AmperTh-Code-AmperEn'!A:C, 3, FALSE)</f>
        <v>Pai</v>
      </c>
      <c r="H629" s="1" t="str">
        <f t="shared" si="6"/>
        <v>ที่ว่าการอำเภอปาย แม่ฮ่องสอน</v>
      </c>
      <c r="I629" s="1" t="str">
        <f>VLOOKUP(H629, 'Office Location'!D:G, 3, FALSE)</f>
        <v>19.358723923647297</v>
      </c>
      <c r="J629" s="1" t="str">
        <f>VLOOKUP(H629, 'Office Location'!D:G, 4, FALSE)</f>
        <v>98.43960116254854</v>
      </c>
    </row>
    <row r="630" spans="1:10" ht="15.75" customHeight="1" x14ac:dyDescent="0.2">
      <c r="A630" s="1" t="s">
        <v>718</v>
      </c>
      <c r="B630" s="1" t="str">
        <f t="shared" si="7"/>
        <v>แม่สะเรียง</v>
      </c>
      <c r="C630" s="1" t="s">
        <v>90</v>
      </c>
      <c r="D630" s="1" t="str">
        <f>VLOOKUP(C630, Provinces!A:B, 2, FALSE)</f>
        <v>Mae Hong Son</v>
      </c>
      <c r="E630" s="1" t="str">
        <f>VLOOKUP(B630,'AmperTh-Code-AmperEn'!A:C, 1, FALSE)</f>
        <v>แม่สะเรียง</v>
      </c>
      <c r="F630" s="1" t="str">
        <f>VLOOKUP(E630, 'AmperTh-Code-AmperEn'!A:C,2, FALSE)</f>
        <v>58040000</v>
      </c>
      <c r="G630" s="1" t="str">
        <f>VLOOKUP(E630, 'AmperTh-Code-AmperEn'!A:C, 3, FALSE)</f>
        <v>Mae Sariang</v>
      </c>
      <c r="H630" s="1" t="str">
        <f t="shared" si="6"/>
        <v>ที่ว่าการอำเภอแม่สะเรียง แม่ฮ่องสอน</v>
      </c>
      <c r="I630" s="1" t="str">
        <f>VLOOKUP(H630, 'Office Location'!D:G, 3, FALSE)</f>
        <v>18.159121154162964</v>
      </c>
      <c r="J630" s="1" t="str">
        <f>VLOOKUP(H630, 'Office Location'!D:G, 4, FALSE)</f>
        <v>97.93295674341013</v>
      </c>
    </row>
    <row r="631" spans="1:10" ht="15.75" customHeight="1" x14ac:dyDescent="0.2">
      <c r="A631" s="1" t="s">
        <v>719</v>
      </c>
      <c r="B631" s="1" t="str">
        <f t="shared" si="7"/>
        <v>แม่ลาน้อย</v>
      </c>
      <c r="C631" s="1" t="s">
        <v>90</v>
      </c>
      <c r="D631" s="1" t="str">
        <f>VLOOKUP(C631, Provinces!A:B, 2, FALSE)</f>
        <v>Mae Hong Son</v>
      </c>
      <c r="E631" s="1" t="str">
        <f>VLOOKUP(B631,'AmperTh-Code-AmperEn'!A:C, 1, FALSE)</f>
        <v>แม่ลาน้อย</v>
      </c>
      <c r="F631" s="1" t="str">
        <f>VLOOKUP(E631, 'AmperTh-Code-AmperEn'!A:C,2, FALSE)</f>
        <v>58050000</v>
      </c>
      <c r="G631" s="1" t="str">
        <f>VLOOKUP(E631, 'AmperTh-Code-AmperEn'!A:C, 3, FALSE)</f>
        <v>Mae La Noi</v>
      </c>
      <c r="H631" s="1" t="str">
        <f t="shared" si="6"/>
        <v>ที่ว่าการอำเภอแม่ลาน้อย แม่ฮ่องสอน</v>
      </c>
      <c r="I631" s="1" t="str">
        <f>VLOOKUP(H631, 'Office Location'!D:G, 3, FALSE)</f>
        <v>18.38412847710431</v>
      </c>
      <c r="J631" s="1" t="str">
        <f>VLOOKUP(H631, 'Office Location'!D:G, 4, FALSE)</f>
        <v>97.93693627543935</v>
      </c>
    </row>
    <row r="632" spans="1:10" ht="15.75" customHeight="1" x14ac:dyDescent="0.2">
      <c r="A632" s="1" t="s">
        <v>720</v>
      </c>
      <c r="B632" s="1" t="str">
        <f t="shared" si="7"/>
        <v>สบเมย</v>
      </c>
      <c r="C632" s="1" t="s">
        <v>90</v>
      </c>
      <c r="D632" s="1" t="str">
        <f>VLOOKUP(C632, Provinces!A:B, 2, FALSE)</f>
        <v>Mae Hong Son</v>
      </c>
      <c r="E632" s="1" t="str">
        <f>VLOOKUP(B632,'AmperTh-Code-AmperEn'!A:C, 1, FALSE)</f>
        <v>สบเมย</v>
      </c>
      <c r="F632" s="1" t="str">
        <f>VLOOKUP(E632, 'AmperTh-Code-AmperEn'!A:C,2, FALSE)</f>
        <v>58060000</v>
      </c>
      <c r="G632" s="1" t="str">
        <f>VLOOKUP(E632, 'AmperTh-Code-AmperEn'!A:C, 3, FALSE)</f>
        <v>Sop Moei</v>
      </c>
      <c r="H632" s="1" t="str">
        <f t="shared" si="6"/>
        <v>ที่ว่าการอำเภอสบเมย แม่ฮ่องสอน</v>
      </c>
      <c r="I632" s="1" t="str">
        <f>VLOOKUP(H632, 'Office Location'!D:G, 3, FALSE)</f>
        <v>17.96252431703154</v>
      </c>
      <c r="J632" s="1" t="str">
        <f>VLOOKUP(H632, 'Office Location'!D:G, 4, FALSE)</f>
        <v>97.9319738906527</v>
      </c>
    </row>
    <row r="633" spans="1:10" ht="15.75" customHeight="1" x14ac:dyDescent="0.2">
      <c r="A633" s="1" t="s">
        <v>724</v>
      </c>
      <c r="B633" s="1" t="str">
        <f t="shared" si="7"/>
        <v>ปางมะผ้า</v>
      </c>
      <c r="C633" s="1" t="s">
        <v>90</v>
      </c>
      <c r="D633" s="1" t="str">
        <f>VLOOKUP(C633, Provinces!A:B, 2, FALSE)</f>
        <v>Mae Hong Son</v>
      </c>
      <c r="E633" s="1" t="str">
        <f>VLOOKUP(B633,'AmperTh-Code-AmperEn'!A:C, 1, FALSE)</f>
        <v>ปางมะผ้า</v>
      </c>
      <c r="F633" s="1" t="str">
        <f>VLOOKUP(E633, 'AmperTh-Code-AmperEn'!A:C,2, FALSE)</f>
        <v>58070000</v>
      </c>
      <c r="G633" s="1" t="str">
        <f>VLOOKUP(E633, 'AmperTh-Code-AmperEn'!A:C, 3, FALSE)</f>
        <v>Pang Mapha</v>
      </c>
      <c r="H633" s="1" t="str">
        <f t="shared" si="6"/>
        <v>ที่ว่าการอำเภอปางมะผ้า แม่ฮ่องสอน</v>
      </c>
      <c r="I633" s="1" t="str">
        <f>VLOOKUP(H633, 'Office Location'!D:G, 3, FALSE)</f>
        <v>19.52259560537127</v>
      </c>
      <c r="J633" s="1" t="str">
        <f>VLOOKUP(H633, 'Office Location'!D:G, 4, FALSE)</f>
        <v>98.2463451934709</v>
      </c>
    </row>
    <row r="634" spans="1:10" ht="15.75" customHeight="1" x14ac:dyDescent="0.2">
      <c r="A634" s="1" t="s">
        <v>493</v>
      </c>
      <c r="B634" s="1" t="str">
        <f t="shared" si="7"/>
        <v>เมืองนครสวรรค์</v>
      </c>
      <c r="C634" s="1" t="s">
        <v>46</v>
      </c>
      <c r="D634" s="1" t="str">
        <f>VLOOKUP(C634, Provinces!A:B, 2, FALSE)</f>
        <v>Nakhon Sawan</v>
      </c>
      <c r="E634" s="1" t="str">
        <f>VLOOKUP(B634,'AmperTh-Code-AmperEn'!A:C, 1, FALSE)</f>
        <v>เมืองนครสวรรค์</v>
      </c>
      <c r="F634" s="1" t="str">
        <f>VLOOKUP(E634, 'AmperTh-Code-AmperEn'!A:C,2, FALSE)</f>
        <v>60010000</v>
      </c>
      <c r="G634" s="1" t="str">
        <f>VLOOKUP(E634, 'AmperTh-Code-AmperEn'!A:C, 3, FALSE)</f>
        <v>Mueang Nakhon Sawan</v>
      </c>
      <c r="H634" s="1" t="str">
        <f t="shared" si="6"/>
        <v>ที่ว่าการอำเภอเมืองนครสวรรค์ นครสวรรค์</v>
      </c>
      <c r="I634" s="1" t="str">
        <f>VLOOKUP(H634, 'Office Location'!D:G, 3, FALSE)</f>
        <v>15.704878002574434</v>
      </c>
      <c r="J634" s="1" t="str">
        <f>VLOOKUP(H634, 'Office Location'!D:G, 4, FALSE)</f>
        <v>100.13757625724145</v>
      </c>
    </row>
    <row r="635" spans="1:10" ht="15.75" customHeight="1" x14ac:dyDescent="0.2">
      <c r="A635" s="1" t="s">
        <v>494</v>
      </c>
      <c r="B635" s="1" t="str">
        <f t="shared" si="7"/>
        <v>โกรกพระ</v>
      </c>
      <c r="C635" s="1" t="s">
        <v>46</v>
      </c>
      <c r="D635" s="1" t="str">
        <f>VLOOKUP(C635, Provinces!A:B, 2, FALSE)</f>
        <v>Nakhon Sawan</v>
      </c>
      <c r="E635" s="1" t="str">
        <f>VLOOKUP(B635,'AmperTh-Code-AmperEn'!A:C, 1, FALSE)</f>
        <v>โกรกพระ</v>
      </c>
      <c r="F635" s="1" t="str">
        <f>VLOOKUP(E635, 'AmperTh-Code-AmperEn'!A:C,2, FALSE)</f>
        <v>60020000</v>
      </c>
      <c r="G635" s="1" t="str">
        <f>VLOOKUP(E635, 'AmperTh-Code-AmperEn'!A:C, 3, FALSE)</f>
        <v>Krok Phra</v>
      </c>
      <c r="H635" s="1" t="str">
        <f t="shared" si="6"/>
        <v>ที่ว่าการอำเภอโกรกพระ นครสวรรค์</v>
      </c>
      <c r="I635" s="1" t="str">
        <f>VLOOKUP(H635, 'Office Location'!D:G, 3, FALSE)</f>
        <v>15.556775896302835</v>
      </c>
      <c r="J635" s="1" t="str">
        <f>VLOOKUP(H635, 'Office Location'!D:G, 4, FALSE)</f>
        <v>100.07350674619768</v>
      </c>
    </row>
    <row r="636" spans="1:10" ht="15.75" customHeight="1" x14ac:dyDescent="0.2">
      <c r="A636" s="1" t="s">
        <v>495</v>
      </c>
      <c r="B636" s="1" t="str">
        <f t="shared" si="7"/>
        <v>ชุมแสง</v>
      </c>
      <c r="C636" s="1" t="s">
        <v>46</v>
      </c>
      <c r="D636" s="1" t="str">
        <f>VLOOKUP(C636, Provinces!A:B, 2, FALSE)</f>
        <v>Nakhon Sawan</v>
      </c>
      <c r="E636" s="1" t="str">
        <f>VLOOKUP(B636,'AmperTh-Code-AmperEn'!A:C, 1, FALSE)</f>
        <v>ชุมแสง</v>
      </c>
      <c r="F636" s="1" t="str">
        <f>VLOOKUP(E636, 'AmperTh-Code-AmperEn'!A:C,2, FALSE)</f>
        <v>60030000</v>
      </c>
      <c r="G636" s="1" t="str">
        <f>VLOOKUP(E636, 'AmperTh-Code-AmperEn'!A:C, 3, FALSE)</f>
        <v>Chum Saeng</v>
      </c>
      <c r="H636" s="1" t="str">
        <f t="shared" si="6"/>
        <v>ที่ว่าการอำเภอชุมแสง นครสวรรค์</v>
      </c>
      <c r="I636" s="1" t="str">
        <f>VLOOKUP(H636, 'Office Location'!D:G, 3, FALSE)</f>
        <v>15.88093264031979</v>
      </c>
      <c r="J636" s="1" t="str">
        <f>VLOOKUP(H636, 'Office Location'!D:G, 4, FALSE)</f>
        <v>100.3025423710623</v>
      </c>
    </row>
    <row r="637" spans="1:10" ht="15.75" customHeight="1" x14ac:dyDescent="0.2">
      <c r="A637" s="1" t="s">
        <v>496</v>
      </c>
      <c r="B637" s="1" t="str">
        <f t="shared" si="7"/>
        <v>หนองบัว</v>
      </c>
      <c r="C637" s="1" t="s">
        <v>46</v>
      </c>
      <c r="D637" s="1" t="str">
        <f>VLOOKUP(C637, Provinces!A:B, 2, FALSE)</f>
        <v>Nakhon Sawan</v>
      </c>
      <c r="E637" s="1" t="str">
        <f>VLOOKUP(B637,'AmperTh-Code-AmperEn'!A:C, 1, FALSE)</f>
        <v>หนองบัว</v>
      </c>
      <c r="F637" s="1" t="str">
        <f>VLOOKUP(E637, 'AmperTh-Code-AmperEn'!A:C,2, FALSE)</f>
        <v>60040000</v>
      </c>
      <c r="G637" s="1" t="str">
        <f>VLOOKUP(E637, 'AmperTh-Code-AmperEn'!A:C, 3, FALSE)</f>
        <v>Nong Bua</v>
      </c>
      <c r="H637" s="1" t="str">
        <f t="shared" si="6"/>
        <v>ที่ว่าการอำเภอหนองบัว นครสวรรค์</v>
      </c>
      <c r="I637" s="1" t="str">
        <f>VLOOKUP(H637, 'Office Location'!D:G, 3, FALSE)</f>
        <v>15.864911419749719</v>
      </c>
      <c r="J637" s="1" t="str">
        <f>VLOOKUP(H637, 'Office Location'!D:G, 4, FALSE)</f>
        <v>100.58611369991777</v>
      </c>
    </row>
    <row r="638" spans="1:10" ht="15.75" customHeight="1" x14ac:dyDescent="0.2">
      <c r="A638" s="1" t="s">
        <v>497</v>
      </c>
      <c r="B638" s="1" t="str">
        <f t="shared" si="7"/>
        <v>บรรพตพิสัย</v>
      </c>
      <c r="C638" s="1" t="s">
        <v>46</v>
      </c>
      <c r="D638" s="1" t="str">
        <f>VLOOKUP(C638, Provinces!A:B, 2, FALSE)</f>
        <v>Nakhon Sawan</v>
      </c>
      <c r="E638" s="1" t="str">
        <f>VLOOKUP(B638,'AmperTh-Code-AmperEn'!A:C, 1, FALSE)</f>
        <v>บรรพตพิสัย</v>
      </c>
      <c r="F638" s="1" t="str">
        <f>VLOOKUP(E638, 'AmperTh-Code-AmperEn'!A:C,2, FALSE)</f>
        <v>60050000</v>
      </c>
      <c r="G638" s="1" t="str">
        <f>VLOOKUP(E638, 'AmperTh-Code-AmperEn'!A:C, 3, FALSE)</f>
        <v>Banphot Phisai</v>
      </c>
      <c r="H638" s="1" t="str">
        <f t="shared" si="6"/>
        <v>ที่ว่าการอำเภอบรรพตพิสัย นครสวรรค์</v>
      </c>
      <c r="I638" s="1" t="str">
        <f>VLOOKUP(H638, 'Office Location'!D:G, 3, FALSE)</f>
        <v>15.935989908684821</v>
      </c>
      <c r="J638" s="1" t="str">
        <f>VLOOKUP(H638, 'Office Location'!D:G, 4, FALSE)</f>
        <v>99.9822011298804</v>
      </c>
    </row>
    <row r="639" spans="1:10" ht="15.75" customHeight="1" x14ac:dyDescent="0.2">
      <c r="A639" s="1" t="s">
        <v>498</v>
      </c>
      <c r="B639" s="1" t="str">
        <f t="shared" si="7"/>
        <v>เก้าเลี้ยว</v>
      </c>
      <c r="C639" s="1" t="s">
        <v>46</v>
      </c>
      <c r="D639" s="1" t="str">
        <f>VLOOKUP(C639, Provinces!A:B, 2, FALSE)</f>
        <v>Nakhon Sawan</v>
      </c>
      <c r="E639" s="1" t="str">
        <f>VLOOKUP(B639,'AmperTh-Code-AmperEn'!A:C, 1, FALSE)</f>
        <v>เก้าเลี้ยว</v>
      </c>
      <c r="F639" s="1" t="str">
        <f>VLOOKUP(E639, 'AmperTh-Code-AmperEn'!A:C,2, FALSE)</f>
        <v>60060000</v>
      </c>
      <c r="G639" s="1" t="str">
        <f>VLOOKUP(E639, 'AmperTh-Code-AmperEn'!A:C, 3, FALSE)</f>
        <v>Kao Liao</v>
      </c>
      <c r="H639" s="1" t="str">
        <f t="shared" si="6"/>
        <v>ที่ว่าการอำเภอเก้าเลี้ยว นครสวรรค์</v>
      </c>
      <c r="I639" s="1" t="str">
        <f>VLOOKUP(H639, 'Office Location'!D:G, 3, FALSE)</f>
        <v>15.850371160436232</v>
      </c>
      <c r="J639" s="1" t="str">
        <f>VLOOKUP(H639, 'Office Location'!D:G, 4, FALSE)</f>
        <v>100.07861076424328</v>
      </c>
    </row>
    <row r="640" spans="1:10" ht="15.75" customHeight="1" x14ac:dyDescent="0.2">
      <c r="A640" s="1" t="s">
        <v>499</v>
      </c>
      <c r="B640" s="1" t="str">
        <f t="shared" si="7"/>
        <v>ตาคลี</v>
      </c>
      <c r="C640" s="1" t="s">
        <v>46</v>
      </c>
      <c r="D640" s="1" t="str">
        <f>VLOOKUP(C640, Provinces!A:B, 2, FALSE)</f>
        <v>Nakhon Sawan</v>
      </c>
      <c r="E640" s="1" t="str">
        <f>VLOOKUP(B640,'AmperTh-Code-AmperEn'!A:C, 1, FALSE)</f>
        <v>ตาคลี</v>
      </c>
      <c r="F640" s="1" t="str">
        <f>VLOOKUP(E640, 'AmperTh-Code-AmperEn'!A:C,2, FALSE)</f>
        <v>60070000</v>
      </c>
      <c r="G640" s="1" t="str">
        <f>VLOOKUP(E640, 'AmperTh-Code-AmperEn'!A:C, 3, FALSE)</f>
        <v>Takhli</v>
      </c>
      <c r="H640" s="1" t="str">
        <f t="shared" si="6"/>
        <v>ที่ว่าการอำเภอตาคลี นครสวรรค์</v>
      </c>
      <c r="I640" s="1" t="str">
        <f>VLOOKUP(H640, 'Office Location'!D:G, 3, FALSE)</f>
        <v>15.263042026399784</v>
      </c>
      <c r="J640" s="1" t="str">
        <f>VLOOKUP(H640, 'Office Location'!D:G, 4, FALSE)</f>
        <v>100.34358701935163</v>
      </c>
    </row>
    <row r="641" spans="1:10" ht="15.75" customHeight="1" x14ac:dyDescent="0.2">
      <c r="A641" s="1" t="s">
        <v>500</v>
      </c>
      <c r="B641" s="1" t="str">
        <f t="shared" si="7"/>
        <v>ท่าตะโก</v>
      </c>
      <c r="C641" s="1" t="s">
        <v>46</v>
      </c>
      <c r="D641" s="1" t="str">
        <f>VLOOKUP(C641, Provinces!A:B, 2, FALSE)</f>
        <v>Nakhon Sawan</v>
      </c>
      <c r="E641" s="1" t="str">
        <f>VLOOKUP(B641,'AmperTh-Code-AmperEn'!A:C, 1, FALSE)</f>
        <v>ท่าตะโก</v>
      </c>
      <c r="F641" s="1" t="str">
        <f>VLOOKUP(E641, 'AmperTh-Code-AmperEn'!A:C,2, FALSE)</f>
        <v>60080000</v>
      </c>
      <c r="G641" s="1" t="str">
        <f>VLOOKUP(E641, 'AmperTh-Code-AmperEn'!A:C, 3, FALSE)</f>
        <v>Tha Tako</v>
      </c>
      <c r="H641" s="1" t="str">
        <f t="shared" si="6"/>
        <v>ที่ว่าการอำเภอท่าตะโก นครสวรรค์</v>
      </c>
      <c r="I641" s="1" t="str">
        <f>VLOOKUP(H641, 'Office Location'!D:G, 3, FALSE)</f>
        <v>15.640612902633947</v>
      </c>
      <c r="J641" s="1" t="str">
        <f>VLOOKUP(H641, 'Office Location'!D:G, 4, FALSE)</f>
        <v>100.4828345134184</v>
      </c>
    </row>
    <row r="642" spans="1:10" ht="15.75" customHeight="1" x14ac:dyDescent="0.2">
      <c r="A642" s="1" t="s">
        <v>501</v>
      </c>
      <c r="B642" s="1" t="str">
        <f t="shared" si="7"/>
        <v>ไพศาลี</v>
      </c>
      <c r="C642" s="1" t="s">
        <v>46</v>
      </c>
      <c r="D642" s="1" t="str">
        <f>VLOOKUP(C642, Provinces!A:B, 2, FALSE)</f>
        <v>Nakhon Sawan</v>
      </c>
      <c r="E642" s="1" t="str">
        <f>VLOOKUP(B642,'AmperTh-Code-AmperEn'!A:C, 1, FALSE)</f>
        <v>ไพศาลี</v>
      </c>
      <c r="F642" s="1" t="str">
        <f>VLOOKUP(E642, 'AmperTh-Code-AmperEn'!A:C,2, FALSE)</f>
        <v>60090000</v>
      </c>
      <c r="G642" s="1" t="str">
        <f>VLOOKUP(E642, 'AmperTh-Code-AmperEn'!A:C, 3, FALSE)</f>
        <v>Phaisali</v>
      </c>
      <c r="H642" s="1" t="str">
        <f t="shared" si="6"/>
        <v>ที่ว่าการอำเภอไพศาลี นครสวรรค์</v>
      </c>
      <c r="I642" s="1" t="str">
        <f>VLOOKUP(H642, 'Office Location'!D:G, 3, FALSE)</f>
        <v>15.597506909161144</v>
      </c>
      <c r="J642" s="1" t="str">
        <f>VLOOKUP(H642, 'Office Location'!D:G, 4, FALSE)</f>
        <v>100.65805688593686</v>
      </c>
    </row>
    <row r="643" spans="1:10" ht="15.75" customHeight="1" x14ac:dyDescent="0.2">
      <c r="A643" s="1" t="s">
        <v>502</v>
      </c>
      <c r="B643" s="1" t="str">
        <f t="shared" si="7"/>
        <v>พยุหะคีรี</v>
      </c>
      <c r="C643" s="1" t="s">
        <v>46</v>
      </c>
      <c r="D643" s="1" t="str">
        <f>VLOOKUP(C643, Provinces!A:B, 2, FALSE)</f>
        <v>Nakhon Sawan</v>
      </c>
      <c r="E643" s="1" t="str">
        <f>VLOOKUP(B643,'AmperTh-Code-AmperEn'!A:C, 1, FALSE)</f>
        <v>พยุหะคีรี</v>
      </c>
      <c r="F643" s="1" t="str">
        <f>VLOOKUP(E643, 'AmperTh-Code-AmperEn'!A:C,2, FALSE)</f>
        <v>60100000</v>
      </c>
      <c r="G643" s="1" t="str">
        <f>VLOOKUP(E643, 'AmperTh-Code-AmperEn'!A:C, 3, FALSE)</f>
        <v>Phayuha Hkiri</v>
      </c>
      <c r="H643" s="1" t="str">
        <f t="shared" si="6"/>
        <v>ที่ว่าการอำเภอพยุหะคีรี นครสวรรค์</v>
      </c>
      <c r="I643" s="1" t="str">
        <f>VLOOKUP(H643, 'Office Location'!D:G, 3, FALSE)</f>
        <v>15.48720933034607</v>
      </c>
      <c r="J643" s="1" t="str">
        <f>VLOOKUP(H643, 'Office Location'!D:G, 4, FALSE)</f>
        <v>100.13988469989955</v>
      </c>
    </row>
    <row r="644" spans="1:10" ht="15.75" customHeight="1" x14ac:dyDescent="0.2">
      <c r="A644" s="1" t="s">
        <v>503</v>
      </c>
      <c r="B644" s="1" t="str">
        <f t="shared" si="7"/>
        <v>ลาดยาว</v>
      </c>
      <c r="C644" s="1" t="s">
        <v>46</v>
      </c>
      <c r="D644" s="1" t="str">
        <f>VLOOKUP(C644, Provinces!A:B, 2, FALSE)</f>
        <v>Nakhon Sawan</v>
      </c>
      <c r="E644" s="1" t="str">
        <f>VLOOKUP(B644,'AmperTh-Code-AmperEn'!A:C, 1, FALSE)</f>
        <v>ลาดยาว</v>
      </c>
      <c r="F644" s="1" t="str">
        <f>VLOOKUP(E644, 'AmperTh-Code-AmperEn'!A:C,2, FALSE)</f>
        <v>60110000</v>
      </c>
      <c r="G644" s="1" t="str">
        <f>VLOOKUP(E644, 'AmperTh-Code-AmperEn'!A:C, 3, FALSE)</f>
        <v>Lat Yao</v>
      </c>
      <c r="H644" s="1" t="str">
        <f t="shared" si="6"/>
        <v>ที่ว่าการอำเภอลาดยาว นครสวรรค์</v>
      </c>
      <c r="I644" s="1" t="str">
        <f>VLOOKUP(H644, 'Office Location'!D:G, 3, FALSE)</f>
        <v>15.75180534437498</v>
      </c>
      <c r="J644" s="1" t="str">
        <f>VLOOKUP(H644, 'Office Location'!D:G, 4, FALSE)</f>
        <v>99.78943206750023</v>
      </c>
    </row>
    <row r="645" spans="1:10" ht="15.75" customHeight="1" x14ac:dyDescent="0.2">
      <c r="A645" s="1" t="s">
        <v>504</v>
      </c>
      <c r="B645" s="1" t="str">
        <f t="shared" si="7"/>
        <v>ตากฟ้า</v>
      </c>
      <c r="C645" s="1" t="s">
        <v>46</v>
      </c>
      <c r="D645" s="1" t="str">
        <f>VLOOKUP(C645, Provinces!A:B, 2, FALSE)</f>
        <v>Nakhon Sawan</v>
      </c>
      <c r="E645" s="1" t="str">
        <f>VLOOKUP(B645,'AmperTh-Code-AmperEn'!A:C, 1, FALSE)</f>
        <v>ตากฟ้า</v>
      </c>
      <c r="F645" s="1" t="str">
        <f>VLOOKUP(E645, 'AmperTh-Code-AmperEn'!A:C,2, FALSE)</f>
        <v>60120000</v>
      </c>
      <c r="G645" s="1" t="str">
        <f>VLOOKUP(E645, 'AmperTh-Code-AmperEn'!A:C, 3, FALSE)</f>
        <v>Tak Fa</v>
      </c>
      <c r="H645" s="1" t="str">
        <f t="shared" si="6"/>
        <v>ที่ว่าการอำเภอตากฟ้า นครสวรรค์</v>
      </c>
      <c r="I645" s="1" t="str">
        <f>VLOOKUP(H645, 'Office Location'!D:G, 3, FALSE)</f>
        <v>15.348270684693825</v>
      </c>
      <c r="J645" s="1" t="str">
        <f>VLOOKUP(H645, 'Office Location'!D:G, 4, FALSE)</f>
        <v>100.49612354960178</v>
      </c>
    </row>
    <row r="646" spans="1:10" ht="15.75" customHeight="1" x14ac:dyDescent="0.2">
      <c r="A646" s="1" t="s">
        <v>505</v>
      </c>
      <c r="B646" s="1" t="str">
        <f t="shared" si="7"/>
        <v>แม่วงก์</v>
      </c>
      <c r="C646" s="1" t="s">
        <v>46</v>
      </c>
      <c r="D646" s="1" t="str">
        <f>VLOOKUP(C646, Provinces!A:B, 2, FALSE)</f>
        <v>Nakhon Sawan</v>
      </c>
      <c r="E646" s="1" t="str">
        <f>VLOOKUP(B646,'AmperTh-Code-AmperEn'!A:C, 1, FALSE)</f>
        <v>แม่วงก์</v>
      </c>
      <c r="F646" s="1" t="str">
        <f>VLOOKUP(E646, 'AmperTh-Code-AmperEn'!A:C,2, FALSE)</f>
        <v>60130000</v>
      </c>
      <c r="G646" s="1" t="str">
        <f>VLOOKUP(E646, 'AmperTh-Code-AmperEn'!A:C, 3, FALSE)</f>
        <v>Mae Wong</v>
      </c>
      <c r="H646" s="1" t="str">
        <f t="shared" si="6"/>
        <v>ที่ว่าการอำเภอแม่วงก์ นครสวรรค์</v>
      </c>
      <c r="I646" s="1" t="str">
        <f>VLOOKUP(H646, 'Office Location'!D:G, 3, FALSE)</f>
        <v>15.781069413176025</v>
      </c>
      <c r="J646" s="1" t="str">
        <f>VLOOKUP(H646, 'Office Location'!D:G, 4, FALSE)</f>
        <v>99.5190651624748</v>
      </c>
    </row>
    <row r="647" spans="1:10" ht="15.75" customHeight="1" x14ac:dyDescent="0.2">
      <c r="A647" s="1" t="s">
        <v>506</v>
      </c>
      <c r="B647" s="1" t="str">
        <f t="shared" si="7"/>
        <v>แม่เปิน</v>
      </c>
      <c r="C647" s="1" t="s">
        <v>46</v>
      </c>
      <c r="D647" s="1" t="str">
        <f>VLOOKUP(C647, Provinces!A:B, 2, FALSE)</f>
        <v>Nakhon Sawan</v>
      </c>
      <c r="E647" s="1" t="str">
        <f>VLOOKUP(B647,'AmperTh-Code-AmperEn'!A:C, 1, FALSE)</f>
        <v>แม่เปิน</v>
      </c>
      <c r="F647" s="1" t="str">
        <f>VLOOKUP(E647, 'AmperTh-Code-AmperEn'!A:C,2, FALSE)</f>
        <v>60140000</v>
      </c>
      <c r="G647" s="1" t="str">
        <f>VLOOKUP(E647, 'AmperTh-Code-AmperEn'!A:C, 3, FALSE)</f>
        <v>Mae Pern</v>
      </c>
      <c r="H647" s="1" t="str">
        <f t="shared" si="6"/>
        <v>ที่ว่าการอำเภอแม่เปิน นครสวรรค์</v>
      </c>
      <c r="I647" s="1" t="str">
        <f>VLOOKUP(H647, 'Office Location'!D:G, 3, FALSE)</f>
        <v>15.657631742526522</v>
      </c>
      <c r="J647" s="1" t="str">
        <f>VLOOKUP(H647, 'Office Location'!D:G, 4, FALSE)</f>
        <v>99.46917245754109</v>
      </c>
    </row>
    <row r="648" spans="1:10" ht="15.75" customHeight="1" x14ac:dyDescent="0.2">
      <c r="A648" s="1" t="s">
        <v>507</v>
      </c>
      <c r="B648" s="1" t="str">
        <f t="shared" si="7"/>
        <v>ชุมตาบง</v>
      </c>
      <c r="C648" s="1" t="s">
        <v>46</v>
      </c>
      <c r="D648" s="1" t="str">
        <f>VLOOKUP(C648, Provinces!A:B, 2, FALSE)</f>
        <v>Nakhon Sawan</v>
      </c>
      <c r="E648" s="1" t="str">
        <f>VLOOKUP(B648,'AmperTh-Code-AmperEn'!A:C, 1, FALSE)</f>
        <v>ชุมตาบง</v>
      </c>
      <c r="F648" s="1" t="str">
        <f>VLOOKUP(E648, 'AmperTh-Code-AmperEn'!A:C,2, FALSE)</f>
        <v>60150000</v>
      </c>
      <c r="G648" s="1" t="str">
        <f>VLOOKUP(E648, 'AmperTh-Code-AmperEn'!A:C, 3, FALSE)</f>
        <v>Chum Ta Bong</v>
      </c>
      <c r="H648" s="1" t="str">
        <f t="shared" si="6"/>
        <v>ที่ว่าการอำเภอชุมตาบง นครสวรรค์</v>
      </c>
      <c r="I648" s="1" t="str">
        <f>VLOOKUP(H648, 'Office Location'!D:G, 3, FALSE)</f>
        <v>15.631666184643098</v>
      </c>
      <c r="J648" s="1" t="str">
        <f>VLOOKUP(H648, 'Office Location'!D:G, 4, FALSE)</f>
        <v>99.5527967722136</v>
      </c>
    </row>
    <row r="649" spans="1:10" ht="15.75" customHeight="1" x14ac:dyDescent="0.2">
      <c r="A649" s="1" t="s">
        <v>1046</v>
      </c>
      <c r="B649" s="1" t="str">
        <f t="shared" si="7"/>
        <v>เมืองอุทัยธานี</v>
      </c>
      <c r="C649" s="1" t="s">
        <v>152</v>
      </c>
      <c r="D649" s="1" t="str">
        <f>VLOOKUP(C649, Provinces!A:B, 2, FALSE)</f>
        <v>Uthai Thani</v>
      </c>
      <c r="E649" s="1" t="str">
        <f>VLOOKUP(B649,'AmperTh-Code-AmperEn'!A:C, 1, FALSE)</f>
        <v>เมืองอุทัยธานี</v>
      </c>
      <c r="F649" s="1" t="str">
        <f>VLOOKUP(E649, 'AmperTh-Code-AmperEn'!A:C,2, FALSE)</f>
        <v>61010000</v>
      </c>
      <c r="G649" s="1" t="str">
        <f>VLOOKUP(E649, 'AmperTh-Code-AmperEn'!A:C, 3, FALSE)</f>
        <v>Mueang Uthai Thani</v>
      </c>
      <c r="H649" s="1" t="str">
        <f t="shared" si="6"/>
        <v>ที่ว่าการอำเภอเมืองอุทัยธานี อุทัยธานี</v>
      </c>
      <c r="I649" s="1" t="str">
        <f>VLOOKUP(H649, 'Office Location'!D:G, 3, FALSE)</f>
        <v>15.379401761595926</v>
      </c>
      <c r="J649" s="1" t="str">
        <f>VLOOKUP(H649, 'Office Location'!D:G, 4, FALSE)</f>
        <v>100.02474181337082</v>
      </c>
    </row>
    <row r="650" spans="1:10" ht="15.75" customHeight="1" x14ac:dyDescent="0.2">
      <c r="A650" s="1" t="s">
        <v>1047</v>
      </c>
      <c r="B650" s="1" t="str">
        <f t="shared" si="7"/>
        <v>ทัพทัน</v>
      </c>
      <c r="C650" s="1" t="s">
        <v>152</v>
      </c>
      <c r="D650" s="1" t="str">
        <f>VLOOKUP(C650, Provinces!A:B, 2, FALSE)</f>
        <v>Uthai Thani</v>
      </c>
      <c r="E650" s="1" t="str">
        <f>VLOOKUP(B650,'AmperTh-Code-AmperEn'!A:C, 1, FALSE)</f>
        <v>ทัพทัน</v>
      </c>
      <c r="F650" s="1" t="str">
        <f>VLOOKUP(E650, 'AmperTh-Code-AmperEn'!A:C,2, FALSE)</f>
        <v>61020000</v>
      </c>
      <c r="G650" s="1" t="str">
        <f>VLOOKUP(E650, 'AmperTh-Code-AmperEn'!A:C, 3, FALSE)</f>
        <v>Thap Than</v>
      </c>
      <c r="H650" s="1" t="str">
        <f t="shared" si="6"/>
        <v>ที่ว่าการอำเภอทัพทัน อุทัยธานี</v>
      </c>
      <c r="I650" s="1" t="str">
        <f>VLOOKUP(H650, 'Office Location'!D:G, 3, FALSE)</f>
        <v>15.459621388350962</v>
      </c>
      <c r="J650" s="1" t="str">
        <f>VLOOKUP(H650, 'Office Location'!D:G, 4, FALSE)</f>
        <v>99.88654872331935</v>
      </c>
    </row>
    <row r="651" spans="1:10" ht="15.75" customHeight="1" x14ac:dyDescent="0.2">
      <c r="A651" s="1" t="s">
        <v>1048</v>
      </c>
      <c r="B651" s="1" t="str">
        <f t="shared" si="7"/>
        <v>สว่างอารมณ์</v>
      </c>
      <c r="C651" s="1" t="s">
        <v>152</v>
      </c>
      <c r="D651" s="1" t="str">
        <f>VLOOKUP(C651, Provinces!A:B, 2, FALSE)</f>
        <v>Uthai Thani</v>
      </c>
      <c r="E651" s="1" t="str">
        <f>VLOOKUP(B651,'AmperTh-Code-AmperEn'!A:C, 1, FALSE)</f>
        <v>สว่างอารมณ์</v>
      </c>
      <c r="F651" s="1" t="str">
        <f>VLOOKUP(E651, 'AmperTh-Code-AmperEn'!A:C,2, FALSE)</f>
        <v>61030000</v>
      </c>
      <c r="G651" s="1" t="str">
        <f>VLOOKUP(E651, 'AmperTh-Code-AmperEn'!A:C, 3, FALSE)</f>
        <v>Sawang Arom</v>
      </c>
      <c r="H651" s="1" t="str">
        <f t="shared" si="6"/>
        <v>ที่ว่าการอำเภอสว่างอารมณ์ อุทัยธานี</v>
      </c>
      <c r="I651" s="1" t="str">
        <f>VLOOKUP(H651, 'Office Location'!D:G, 3, FALSE)</f>
        <v>15.583886967201114</v>
      </c>
      <c r="J651" s="1" t="str">
        <f>VLOOKUP(H651, 'Office Location'!D:G, 4, FALSE)</f>
        <v>99.86091817711193</v>
      </c>
    </row>
    <row r="652" spans="1:10" ht="15.75" customHeight="1" x14ac:dyDescent="0.2">
      <c r="A652" s="1" t="s">
        <v>1049</v>
      </c>
      <c r="B652" s="1" t="str">
        <f t="shared" si="7"/>
        <v>หนองฉาง</v>
      </c>
      <c r="C652" s="1" t="s">
        <v>152</v>
      </c>
      <c r="D652" s="1" t="str">
        <f>VLOOKUP(C652, Provinces!A:B, 2, FALSE)</f>
        <v>Uthai Thani</v>
      </c>
      <c r="E652" s="1" t="str">
        <f>VLOOKUP(B652,'AmperTh-Code-AmperEn'!A:C, 1, FALSE)</f>
        <v>หนองฉาง</v>
      </c>
      <c r="F652" s="1" t="str">
        <f>VLOOKUP(E652, 'AmperTh-Code-AmperEn'!A:C,2, FALSE)</f>
        <v>61040000</v>
      </c>
      <c r="G652" s="1" t="str">
        <f>VLOOKUP(E652, 'AmperTh-Code-AmperEn'!A:C, 3, FALSE)</f>
        <v>Nong Chang</v>
      </c>
      <c r="H652" s="1" t="str">
        <f t="shared" si="6"/>
        <v>ที่ว่าการอำเภอหนองฉาง อุทัยธานี</v>
      </c>
      <c r="I652" s="1" t="str">
        <f>VLOOKUP(H652, 'Office Location'!D:G, 3, FALSE)</f>
        <v>15.391071095297658</v>
      </c>
      <c r="J652" s="1" t="str">
        <f>VLOOKUP(H652, 'Office Location'!D:G, 4, FALSE)</f>
        <v>99.8411386437052</v>
      </c>
    </row>
    <row r="653" spans="1:10" ht="15.75" customHeight="1" x14ac:dyDescent="0.2">
      <c r="A653" s="1" t="s">
        <v>1050</v>
      </c>
      <c r="B653" s="1" t="str">
        <f t="shared" si="7"/>
        <v>หนองขาหย่าง</v>
      </c>
      <c r="C653" s="1" t="s">
        <v>152</v>
      </c>
      <c r="D653" s="1" t="str">
        <f>VLOOKUP(C653, Provinces!A:B, 2, FALSE)</f>
        <v>Uthai Thani</v>
      </c>
      <c r="E653" s="1" t="str">
        <f>VLOOKUP(B653,'AmperTh-Code-AmperEn'!A:C, 1, FALSE)</f>
        <v>หนองขาหย่าง</v>
      </c>
      <c r="F653" s="1" t="str">
        <f>VLOOKUP(E653, 'AmperTh-Code-AmperEn'!A:C,2, FALSE)</f>
        <v>61050000</v>
      </c>
      <c r="G653" s="1" t="str">
        <f>VLOOKUP(E653, 'AmperTh-Code-AmperEn'!A:C, 3, FALSE)</f>
        <v>Nong Khayang</v>
      </c>
      <c r="H653" s="1" t="str">
        <f t="shared" si="6"/>
        <v>ที่ว่าการอำเภอหนองขาหย่าง อุทัยธานี</v>
      </c>
      <c r="I653" s="1" t="str">
        <f>VLOOKUP(H653, 'Office Location'!D:G, 3, FALSE)</f>
        <v>15.363994243820855</v>
      </c>
      <c r="J653" s="1" t="str">
        <f>VLOOKUP(H653, 'Office Location'!D:G, 4, FALSE)</f>
        <v>99.92921189303905</v>
      </c>
    </row>
    <row r="654" spans="1:10" ht="15.75" customHeight="1" x14ac:dyDescent="0.2">
      <c r="A654" s="1" t="s">
        <v>1051</v>
      </c>
      <c r="B654" s="1" t="str">
        <f t="shared" si="7"/>
        <v>บ้านไร่</v>
      </c>
      <c r="C654" s="1" t="s">
        <v>152</v>
      </c>
      <c r="D654" s="1" t="str">
        <f>VLOOKUP(C654, Provinces!A:B, 2, FALSE)</f>
        <v>Uthai Thani</v>
      </c>
      <c r="E654" s="1" t="str">
        <f>VLOOKUP(B654,'AmperTh-Code-AmperEn'!A:C, 1, FALSE)</f>
        <v>บ้านไร่</v>
      </c>
      <c r="F654" s="1" t="str">
        <f>VLOOKUP(E654, 'AmperTh-Code-AmperEn'!A:C,2, FALSE)</f>
        <v>61060000</v>
      </c>
      <c r="G654" s="1" t="str">
        <f>VLOOKUP(E654, 'AmperTh-Code-AmperEn'!A:C, 3, FALSE)</f>
        <v>Ban Rai</v>
      </c>
      <c r="H654" s="1" t="str">
        <f t="shared" si="6"/>
        <v>ที่ว่าการอำเภอบ้านไร่ อุทัยธานี</v>
      </c>
      <c r="I654" s="1" t="str">
        <f>VLOOKUP(H654, 'Office Location'!D:G, 3, FALSE)</f>
        <v>15.083825176399555</v>
      </c>
      <c r="J654" s="1" t="str">
        <f>VLOOKUP(H654, 'Office Location'!D:G, 4, FALSE)</f>
        <v>99.52123881043853</v>
      </c>
    </row>
    <row r="655" spans="1:10" ht="15.75" customHeight="1" x14ac:dyDescent="0.2">
      <c r="A655" s="1" t="s">
        <v>1052</v>
      </c>
      <c r="B655" s="1" t="str">
        <f t="shared" si="7"/>
        <v>ลานสัก</v>
      </c>
      <c r="C655" s="1" t="s">
        <v>152</v>
      </c>
      <c r="D655" s="1" t="str">
        <f>VLOOKUP(C655, Provinces!A:B, 2, FALSE)</f>
        <v>Uthai Thani</v>
      </c>
      <c r="E655" s="1" t="str">
        <f>VLOOKUP(B655,'AmperTh-Code-AmperEn'!A:C, 1, FALSE)</f>
        <v>ลานสัก</v>
      </c>
      <c r="F655" s="1" t="str">
        <f>VLOOKUP(E655, 'AmperTh-Code-AmperEn'!A:C,2, FALSE)</f>
        <v>61070000</v>
      </c>
      <c r="G655" s="1" t="str">
        <f>VLOOKUP(E655, 'AmperTh-Code-AmperEn'!A:C, 3, FALSE)</f>
        <v>Lan Sak</v>
      </c>
      <c r="H655" s="1" t="str">
        <f t="shared" si="6"/>
        <v>ที่ว่าการอำเภอลานสัก อุทัยธานี</v>
      </c>
      <c r="I655" s="1" t="str">
        <f>VLOOKUP(H655, 'Office Location'!D:G, 3, FALSE)</f>
        <v>15.45297758291435</v>
      </c>
      <c r="J655" s="1" t="str">
        <f>VLOOKUP(H655, 'Office Location'!D:G, 4, FALSE)</f>
        <v>99.57605384772744</v>
      </c>
    </row>
    <row r="656" spans="1:10" ht="15.75" customHeight="1" x14ac:dyDescent="0.2">
      <c r="A656" s="1" t="s">
        <v>1053</v>
      </c>
      <c r="B656" s="1" t="str">
        <f t="shared" si="7"/>
        <v>ห้วยคต</v>
      </c>
      <c r="C656" s="1" t="s">
        <v>152</v>
      </c>
      <c r="D656" s="1" t="str">
        <f>VLOOKUP(C656, Provinces!A:B, 2, FALSE)</f>
        <v>Uthai Thani</v>
      </c>
      <c r="E656" s="1" t="str">
        <f>VLOOKUP(B656,'AmperTh-Code-AmperEn'!A:C, 1, FALSE)</f>
        <v>ห้วยคต</v>
      </c>
      <c r="F656" s="1" t="str">
        <f>VLOOKUP(E656, 'AmperTh-Code-AmperEn'!A:C,2, FALSE)</f>
        <v>61080000</v>
      </c>
      <c r="G656" s="1" t="str">
        <f>VLOOKUP(E656, 'AmperTh-Code-AmperEn'!A:C, 3, FALSE)</f>
        <v>Huai Khot</v>
      </c>
      <c r="H656" s="1" t="str">
        <f t="shared" si="6"/>
        <v>ที่ว่าการอำเภอห้วยคต อุทัยธานี</v>
      </c>
      <c r="I656" s="1" t="str">
        <f>VLOOKUP(H656, 'Office Location'!D:G, 3, FALSE)</f>
        <v>15.291442885794343</v>
      </c>
      <c r="J656" s="1" t="str">
        <f>VLOOKUP(H656, 'Office Location'!D:G, 4, FALSE)</f>
        <v>99.61663917704274</v>
      </c>
    </row>
    <row r="657" spans="1:10" ht="15.75" customHeight="1" x14ac:dyDescent="0.2">
      <c r="A657" s="1" t="s">
        <v>247</v>
      </c>
      <c r="B657" s="1" t="str">
        <f t="shared" si="7"/>
        <v>เมืองกำแพงเพชร</v>
      </c>
      <c r="C657" s="1" t="s">
        <v>10</v>
      </c>
      <c r="D657" s="1" t="str">
        <f>VLOOKUP(C657, Provinces!A:B, 2, FALSE)</f>
        <v>Kamphaeng Phet</v>
      </c>
      <c r="E657" s="1" t="str">
        <f>VLOOKUP(B657,'AmperTh-Code-AmperEn'!A:C, 1, FALSE)</f>
        <v>เมืองกำแพงเพชร</v>
      </c>
      <c r="F657" s="1" t="str">
        <f>VLOOKUP(E657, 'AmperTh-Code-AmperEn'!A:C,2, FALSE)</f>
        <v>62010000</v>
      </c>
      <c r="G657" s="1" t="str">
        <f>VLOOKUP(E657, 'AmperTh-Code-AmperEn'!A:C, 3, FALSE)</f>
        <v>Mueang Kamphaeng Phet</v>
      </c>
      <c r="H657" s="1" t="str">
        <f t="shared" si="6"/>
        <v>ที่ว่าการอำเภอเมืองกำแพงเพชร กำแพงเพชร</v>
      </c>
      <c r="I657" s="1" t="str">
        <f>VLOOKUP(H657, 'Office Location'!D:G, 3, FALSE)</f>
        <v>16.48523075200554</v>
      </c>
      <c r="J657" s="1" t="str">
        <f>VLOOKUP(H657, 'Office Location'!D:G, 4, FALSE)</f>
        <v>99.52500076523968</v>
      </c>
    </row>
    <row r="658" spans="1:10" ht="15.75" customHeight="1" x14ac:dyDescent="0.2">
      <c r="A658" s="1" t="s">
        <v>248</v>
      </c>
      <c r="B658" s="1" t="str">
        <f t="shared" si="7"/>
        <v>ไทรงาม</v>
      </c>
      <c r="C658" s="1" t="s">
        <v>10</v>
      </c>
      <c r="D658" s="1" t="str">
        <f>VLOOKUP(C658, Provinces!A:B, 2, FALSE)</f>
        <v>Kamphaeng Phet</v>
      </c>
      <c r="E658" s="1" t="str">
        <f>VLOOKUP(B658,'AmperTh-Code-AmperEn'!A:C, 1, FALSE)</f>
        <v>ไทรงาม</v>
      </c>
      <c r="F658" s="1" t="str">
        <f>VLOOKUP(E658, 'AmperTh-Code-AmperEn'!A:C,2, FALSE)</f>
        <v>62020000</v>
      </c>
      <c r="G658" s="1" t="str">
        <f>VLOOKUP(E658, 'AmperTh-Code-AmperEn'!A:C, 3, FALSE)</f>
        <v>Sai Ngam</v>
      </c>
      <c r="H658" s="1" t="str">
        <f t="shared" si="6"/>
        <v>ที่ว่าการอำเภอไทรงาม กำแพงเพชร</v>
      </c>
      <c r="I658" s="1" t="str">
        <f>VLOOKUP(H658, 'Office Location'!D:G, 3, FALSE)</f>
        <v>16.472510066814085</v>
      </c>
      <c r="J658" s="1" t="str">
        <f>VLOOKUP(H658, 'Office Location'!D:G, 4, FALSE)</f>
        <v>99.8966488979254</v>
      </c>
    </row>
    <row r="659" spans="1:10" ht="15.75" customHeight="1" x14ac:dyDescent="0.2">
      <c r="A659" s="1" t="s">
        <v>249</v>
      </c>
      <c r="B659" s="1" t="str">
        <f t="shared" si="7"/>
        <v>คลองลาน</v>
      </c>
      <c r="C659" s="1" t="s">
        <v>10</v>
      </c>
      <c r="D659" s="1" t="str">
        <f>VLOOKUP(C659, Provinces!A:B, 2, FALSE)</f>
        <v>Kamphaeng Phet</v>
      </c>
      <c r="E659" s="1" t="str">
        <f>VLOOKUP(B659,'AmperTh-Code-AmperEn'!A:C, 1, FALSE)</f>
        <v>คลองลาน</v>
      </c>
      <c r="F659" s="1" t="str">
        <f>VLOOKUP(E659, 'AmperTh-Code-AmperEn'!A:C,2, FALSE)</f>
        <v>62030000</v>
      </c>
      <c r="G659" s="1" t="str">
        <f>VLOOKUP(E659, 'AmperTh-Code-AmperEn'!A:C, 3, FALSE)</f>
        <v>Khlong Lan</v>
      </c>
      <c r="H659" s="1" t="str">
        <f t="shared" si="6"/>
        <v>ที่ว่าการอำเภอคลองลาน กำแพงเพชร</v>
      </c>
      <c r="I659" s="1" t="str">
        <f>VLOOKUP(H659, 'Office Location'!D:G, 3, FALSE)</f>
        <v>16.20374705394309</v>
      </c>
      <c r="J659" s="1" t="str">
        <f>VLOOKUP(H659, 'Office Location'!D:G, 4, FALSE)</f>
        <v>99.32089897788117</v>
      </c>
    </row>
    <row r="660" spans="1:10" ht="15.75" customHeight="1" x14ac:dyDescent="0.2">
      <c r="A660" s="1" t="s">
        <v>250</v>
      </c>
      <c r="B660" s="1" t="str">
        <f t="shared" si="7"/>
        <v>ขาณุวรลักษบุรี</v>
      </c>
      <c r="C660" s="1" t="s">
        <v>10</v>
      </c>
      <c r="D660" s="1" t="str">
        <f>VLOOKUP(C660, Provinces!A:B, 2, FALSE)</f>
        <v>Kamphaeng Phet</v>
      </c>
      <c r="E660" s="1" t="str">
        <f>VLOOKUP(B660,'AmperTh-Code-AmperEn'!A:C, 1, FALSE)</f>
        <v>ขาณุวรลักษบุรี</v>
      </c>
      <c r="F660" s="1" t="str">
        <f>VLOOKUP(E660, 'AmperTh-Code-AmperEn'!A:C,2, FALSE)</f>
        <v>62040000</v>
      </c>
      <c r="G660" s="1" t="str">
        <f>VLOOKUP(E660, 'AmperTh-Code-AmperEn'!A:C, 3, FALSE)</f>
        <v>Khanu Woralaksaburi</v>
      </c>
      <c r="H660" s="1" t="str">
        <f t="shared" si="6"/>
        <v>ที่ว่าการอำเภอขาณุวรลักษบุรี กำแพงเพชร</v>
      </c>
      <c r="I660" s="1" t="str">
        <f>VLOOKUP(H660, 'Office Location'!D:G, 3, FALSE)</f>
        <v>16.06186131900579</v>
      </c>
      <c r="J660" s="1" t="str">
        <f>VLOOKUP(H660, 'Office Location'!D:G, 4, FALSE)</f>
        <v>99.86015417501454</v>
      </c>
    </row>
    <row r="661" spans="1:10" ht="15.75" customHeight="1" x14ac:dyDescent="0.2">
      <c r="A661" s="1" t="s">
        <v>251</v>
      </c>
      <c r="B661" s="1" t="str">
        <f t="shared" si="7"/>
        <v>คลองขลุง</v>
      </c>
      <c r="C661" s="1" t="s">
        <v>10</v>
      </c>
      <c r="D661" s="1" t="str">
        <f>VLOOKUP(C661, Provinces!A:B, 2, FALSE)</f>
        <v>Kamphaeng Phet</v>
      </c>
      <c r="E661" s="1" t="str">
        <f>VLOOKUP(B661,'AmperTh-Code-AmperEn'!A:C, 1, FALSE)</f>
        <v>คลองขลุง</v>
      </c>
      <c r="F661" s="1" t="str">
        <f>VLOOKUP(E661, 'AmperTh-Code-AmperEn'!A:C,2, FALSE)</f>
        <v>62050000</v>
      </c>
      <c r="G661" s="1" t="str">
        <f>VLOOKUP(E661, 'AmperTh-Code-AmperEn'!A:C, 3, FALSE)</f>
        <v>Khlong Khlung</v>
      </c>
      <c r="H661" s="1" t="str">
        <f t="shared" si="6"/>
        <v>ที่ว่าการอำเภอคลองขลุง กำแพงเพชร</v>
      </c>
      <c r="I661" s="1" t="str">
        <f>VLOOKUP(H661, 'Office Location'!D:G, 3, FALSE)</f>
        <v>16.21648174147064</v>
      </c>
      <c r="J661" s="1" t="str">
        <f>VLOOKUP(H661, 'Office Location'!D:G, 4, FALSE)</f>
        <v>99.71933967721397</v>
      </c>
    </row>
    <row r="662" spans="1:10" ht="15.75" customHeight="1" x14ac:dyDescent="0.2">
      <c r="A662" s="1" t="s">
        <v>252</v>
      </c>
      <c r="B662" s="1" t="str">
        <f t="shared" si="7"/>
        <v>พรานกระต่าย</v>
      </c>
      <c r="C662" s="1" t="s">
        <v>10</v>
      </c>
      <c r="D662" s="1" t="str">
        <f>VLOOKUP(C662, Provinces!A:B, 2, FALSE)</f>
        <v>Kamphaeng Phet</v>
      </c>
      <c r="E662" s="1" t="str">
        <f>VLOOKUP(B662,'AmperTh-Code-AmperEn'!A:C, 1, FALSE)</f>
        <v>พรานกระต่าย</v>
      </c>
      <c r="F662" s="1" t="str">
        <f>VLOOKUP(E662, 'AmperTh-Code-AmperEn'!A:C,2, FALSE)</f>
        <v>62060000</v>
      </c>
      <c r="G662" s="1" t="str">
        <f>VLOOKUP(E662, 'AmperTh-Code-AmperEn'!A:C, 3, FALSE)</f>
        <v>Phran Kratai</v>
      </c>
      <c r="H662" s="1" t="str">
        <f t="shared" si="6"/>
        <v>ที่ว่าการอำเภอพรานกระต่าย กำแพงเพชร</v>
      </c>
      <c r="I662" s="1" t="str">
        <f>VLOOKUP(H662, 'Office Location'!D:G, 3, FALSE)</f>
        <v>16.664907571895444</v>
      </c>
      <c r="J662" s="1" t="str">
        <f>VLOOKUP(H662, 'Office Location'!D:G, 4, FALSE)</f>
        <v>99.58837658041672</v>
      </c>
    </row>
    <row r="663" spans="1:10" ht="15.75" customHeight="1" x14ac:dyDescent="0.2">
      <c r="A663" s="1" t="s">
        <v>253</v>
      </c>
      <c r="B663" s="1" t="str">
        <f t="shared" si="7"/>
        <v>ลานกระบือ</v>
      </c>
      <c r="C663" s="1" t="s">
        <v>10</v>
      </c>
      <c r="D663" s="1" t="str">
        <f>VLOOKUP(C663, Provinces!A:B, 2, FALSE)</f>
        <v>Kamphaeng Phet</v>
      </c>
      <c r="E663" s="1" t="str">
        <f>VLOOKUP(B663,'AmperTh-Code-AmperEn'!A:C, 1, FALSE)</f>
        <v>ลานกระบือ</v>
      </c>
      <c r="F663" s="1" t="str">
        <f>VLOOKUP(E663, 'AmperTh-Code-AmperEn'!A:C,2, FALSE)</f>
        <v>62070000</v>
      </c>
      <c r="G663" s="1" t="str">
        <f>VLOOKUP(E663, 'AmperTh-Code-AmperEn'!A:C, 3, FALSE)</f>
        <v>Lan Krabue</v>
      </c>
      <c r="H663" s="1" t="str">
        <f t="shared" si="6"/>
        <v>ที่ว่าการอำเภอลานกระบือ กำแพงเพชร</v>
      </c>
      <c r="I663" s="1" t="str">
        <f>VLOOKUP(H663, 'Office Location'!D:G, 3, FALSE)</f>
        <v>16.600780727548756</v>
      </c>
      <c r="J663" s="1" t="str">
        <f>VLOOKUP(H663, 'Office Location'!D:G, 4, FALSE)</f>
        <v>99.849079115929</v>
      </c>
    </row>
    <row r="664" spans="1:10" ht="15.75" customHeight="1" x14ac:dyDescent="0.2">
      <c r="A664" s="1" t="s">
        <v>254</v>
      </c>
      <c r="B664" s="1" t="str">
        <f t="shared" si="7"/>
        <v>ทรายทองวัฒนา</v>
      </c>
      <c r="C664" s="1" t="s">
        <v>10</v>
      </c>
      <c r="D664" s="1" t="str">
        <f>VLOOKUP(C664, Provinces!A:B, 2, FALSE)</f>
        <v>Kamphaeng Phet</v>
      </c>
      <c r="E664" s="1" t="str">
        <f>VLOOKUP(B664,'AmperTh-Code-AmperEn'!A:C, 1, FALSE)</f>
        <v>ทรายทองวัฒนา</v>
      </c>
      <c r="F664" s="1" t="str">
        <f>VLOOKUP(E664, 'AmperTh-Code-AmperEn'!A:C,2, FALSE)</f>
        <v>62080000</v>
      </c>
      <c r="G664" s="1" t="str">
        <f>VLOOKUP(E664, 'AmperTh-Code-AmperEn'!A:C, 3, FALSE)</f>
        <v>Sai Thong Watthana</v>
      </c>
      <c r="H664" s="1" t="str">
        <f t="shared" si="6"/>
        <v>ที่ว่าการอำเภอทรายทองวัฒนา กำแพงเพชร</v>
      </c>
      <c r="I664" s="1" t="str">
        <f>VLOOKUP(H664, 'Office Location'!D:G, 3, FALSE)</f>
        <v>16.312338316651278</v>
      </c>
      <c r="J664" s="1" t="str">
        <f>VLOOKUP(H664, 'Office Location'!D:G, 4, FALSE)</f>
        <v>99.8309265507412</v>
      </c>
    </row>
    <row r="665" spans="1:10" ht="15.75" customHeight="1" x14ac:dyDescent="0.2">
      <c r="A665" s="1" t="s">
        <v>255</v>
      </c>
      <c r="B665" s="1" t="str">
        <f t="shared" si="7"/>
        <v>ปางศิลาทอง</v>
      </c>
      <c r="C665" s="1" t="s">
        <v>10</v>
      </c>
      <c r="D665" s="1" t="str">
        <f>VLOOKUP(C665, Provinces!A:B, 2, FALSE)</f>
        <v>Kamphaeng Phet</v>
      </c>
      <c r="E665" s="1" t="str">
        <f>VLOOKUP(B665,'AmperTh-Code-AmperEn'!A:C, 1, FALSE)</f>
        <v>ปางศิลาทอง</v>
      </c>
      <c r="F665" s="1" t="str">
        <f>VLOOKUP(E665, 'AmperTh-Code-AmperEn'!A:C,2, FALSE)</f>
        <v>62090000</v>
      </c>
      <c r="G665" s="1" t="str">
        <f>VLOOKUP(E665, 'AmperTh-Code-AmperEn'!A:C, 3, FALSE)</f>
        <v>Pang Sila Thong</v>
      </c>
      <c r="H665" s="1" t="str">
        <f t="shared" si="6"/>
        <v>ที่ว่าการอำเภอปางศิลาทอง กำแพงเพชร</v>
      </c>
      <c r="I665" s="1" t="str">
        <f>VLOOKUP(H665, 'Office Location'!D:G, 3, FALSE)</f>
        <v>16.09638001749571</v>
      </c>
      <c r="J665" s="1" t="str">
        <f>VLOOKUP(H665, 'Office Location'!D:G, 4, FALSE)</f>
        <v>99.49017304034966</v>
      </c>
    </row>
    <row r="666" spans="1:10" ht="15.75" customHeight="1" x14ac:dyDescent="0.2">
      <c r="A666" s="1" t="s">
        <v>256</v>
      </c>
      <c r="B666" s="1" t="str">
        <f t="shared" si="7"/>
        <v>บึงสามัคคี</v>
      </c>
      <c r="C666" s="1" t="s">
        <v>10</v>
      </c>
      <c r="D666" s="1" t="str">
        <f>VLOOKUP(C666, Provinces!A:B, 2, FALSE)</f>
        <v>Kamphaeng Phet</v>
      </c>
      <c r="E666" s="1" t="str">
        <f>VLOOKUP(B666,'AmperTh-Code-AmperEn'!A:C, 1, FALSE)</f>
        <v>บึงสามัคคี</v>
      </c>
      <c r="F666" s="1" t="str">
        <f>VLOOKUP(E666, 'AmperTh-Code-AmperEn'!A:C,2, FALSE)</f>
        <v>62100000</v>
      </c>
      <c r="G666" s="1" t="str">
        <f>VLOOKUP(E666, 'AmperTh-Code-AmperEn'!A:C, 3, FALSE)</f>
        <v>Bueng Samakkhi</v>
      </c>
      <c r="H666" s="1" t="str">
        <f t="shared" si="6"/>
        <v>ที่ว่าการอำเภอบึงสามัคคี กำแพงเพชร</v>
      </c>
      <c r="I666" s="1" t="str">
        <f>VLOOKUP(H666, 'Office Location'!D:G, 3, FALSE)</f>
        <v>16.18860980258306</v>
      </c>
      <c r="J666" s="1" t="str">
        <f>VLOOKUP(H666, 'Office Location'!D:G, 4, FALSE)</f>
        <v>99.97757186706309</v>
      </c>
    </row>
    <row r="667" spans="1:10" ht="15.75" customHeight="1" x14ac:dyDescent="0.2">
      <c r="A667" s="1" t="s">
        <v>257</v>
      </c>
      <c r="B667" s="1" t="str">
        <f t="shared" si="7"/>
        <v>โกสัมพีนคร</v>
      </c>
      <c r="C667" s="1" t="s">
        <v>10</v>
      </c>
      <c r="D667" s="1" t="str">
        <f>VLOOKUP(C667, Provinces!A:B, 2, FALSE)</f>
        <v>Kamphaeng Phet</v>
      </c>
      <c r="E667" s="1" t="str">
        <f>VLOOKUP(B667,'AmperTh-Code-AmperEn'!A:C, 1, FALSE)</f>
        <v>โกสัมพีนคร</v>
      </c>
      <c r="F667" s="1" t="str">
        <f>VLOOKUP(E667, 'AmperTh-Code-AmperEn'!A:C,2, FALSE)</f>
        <v>62110000</v>
      </c>
      <c r="G667" s="1" t="str">
        <f>VLOOKUP(E667, 'AmperTh-Code-AmperEn'!A:C, 3, FALSE)</f>
        <v>Kosamphi Nakhon</v>
      </c>
      <c r="H667" s="1" t="str">
        <f t="shared" si="6"/>
        <v>ที่ว่าการอำเภอโกสัมพีนคร กำแพงเพชร</v>
      </c>
      <c r="I667" s="1" t="str">
        <f>VLOOKUP(H667, 'Office Location'!D:G, 3, FALSE)</f>
        <v>16.633418729016476</v>
      </c>
      <c r="J667" s="1" t="str">
        <f>VLOOKUP(H667, 'Office Location'!D:G, 4, FALSE)</f>
        <v>99.3499055313749</v>
      </c>
    </row>
    <row r="668" spans="1:10" ht="15.75" customHeight="1" x14ac:dyDescent="0.2">
      <c r="A668" s="1" t="s">
        <v>407</v>
      </c>
      <c r="B668" s="1" t="str">
        <f t="shared" si="7"/>
        <v>เมืองตาก</v>
      </c>
      <c r="C668" s="1" t="s">
        <v>34</v>
      </c>
      <c r="D668" s="1" t="str">
        <f>VLOOKUP(C668, Provinces!A:B, 2, FALSE)</f>
        <v>Tak</v>
      </c>
      <c r="E668" s="1" t="str">
        <f>VLOOKUP(B668,'AmperTh-Code-AmperEn'!A:C, 1, FALSE)</f>
        <v>เมืองตาก</v>
      </c>
      <c r="F668" s="1" t="str">
        <f>VLOOKUP(E668, 'AmperTh-Code-AmperEn'!A:C,2, FALSE)</f>
        <v>63010000</v>
      </c>
      <c r="G668" s="1" t="str">
        <f>VLOOKUP(E668, 'AmperTh-Code-AmperEn'!A:C, 3, FALSE)</f>
        <v>Mueang Tak</v>
      </c>
      <c r="H668" s="1" t="str">
        <f t="shared" si="6"/>
        <v>ที่ว่าการอำเภอเมืองตาก ตาก</v>
      </c>
      <c r="I668" s="1" t="str">
        <f>VLOOKUP(H668, 'Office Location'!D:G, 3, FALSE)</f>
        <v>16.881436164528385</v>
      </c>
      <c r="J668" s="1" t="str">
        <f>VLOOKUP(H668, 'Office Location'!D:G, 4, FALSE)</f>
        <v>99.12366399357884</v>
      </c>
    </row>
    <row r="669" spans="1:10" ht="15.75" customHeight="1" x14ac:dyDescent="0.2">
      <c r="A669" s="1" t="s">
        <v>408</v>
      </c>
      <c r="B669" s="1" t="str">
        <f t="shared" si="7"/>
        <v>บ้านตาก</v>
      </c>
      <c r="C669" s="1" t="s">
        <v>34</v>
      </c>
      <c r="D669" s="1" t="str">
        <f>VLOOKUP(C669, Provinces!A:B, 2, FALSE)</f>
        <v>Tak</v>
      </c>
      <c r="E669" s="1" t="str">
        <f>VLOOKUP(B669,'AmperTh-Code-AmperEn'!A:C, 1, FALSE)</f>
        <v>บ้านตาก</v>
      </c>
      <c r="F669" s="1" t="str">
        <f>VLOOKUP(E669, 'AmperTh-Code-AmperEn'!A:C,2, FALSE)</f>
        <v>63020000</v>
      </c>
      <c r="G669" s="1" t="str">
        <f>VLOOKUP(E669, 'AmperTh-Code-AmperEn'!A:C, 3, FALSE)</f>
        <v>Ban Tak</v>
      </c>
      <c r="H669" s="1" t="str">
        <f t="shared" si="6"/>
        <v>ที่ว่าการอำเภอบ้านตาก ตาก</v>
      </c>
      <c r="I669" s="1" t="str">
        <f>VLOOKUP(H669, 'Office Location'!D:G, 3, FALSE)</f>
        <v>17.043440656909368</v>
      </c>
      <c r="J669" s="1" t="str">
        <f>VLOOKUP(H669, 'Office Location'!D:G, 4, FALSE)</f>
        <v>99.07903278233451</v>
      </c>
    </row>
    <row r="670" spans="1:10" ht="15.75" customHeight="1" x14ac:dyDescent="0.2">
      <c r="A670" s="1" t="s">
        <v>409</v>
      </c>
      <c r="B670" s="1" t="str">
        <f t="shared" si="7"/>
        <v>สามเงา</v>
      </c>
      <c r="C670" s="1" t="s">
        <v>34</v>
      </c>
      <c r="D670" s="1" t="str">
        <f>VLOOKUP(C670, Provinces!A:B, 2, FALSE)</f>
        <v>Tak</v>
      </c>
      <c r="E670" s="1" t="str">
        <f>VLOOKUP(B670,'AmperTh-Code-AmperEn'!A:C, 1, FALSE)</f>
        <v>สามเงา</v>
      </c>
      <c r="F670" s="1" t="str">
        <f>VLOOKUP(E670, 'AmperTh-Code-AmperEn'!A:C,2, FALSE)</f>
        <v>63030000</v>
      </c>
      <c r="G670" s="1" t="str">
        <f>VLOOKUP(E670, 'AmperTh-Code-AmperEn'!A:C, 3, FALSE)</f>
        <v>Sam Ngao</v>
      </c>
      <c r="H670" s="1" t="str">
        <f t="shared" si="6"/>
        <v>ที่ว่าการอำเภอสามเงา ตาก</v>
      </c>
      <c r="I670" s="1" t="str">
        <f>VLOOKUP(H670, 'Office Location'!D:G, 3, FALSE)</f>
        <v>17.224910985233706</v>
      </c>
      <c r="J670" s="1" t="str">
        <f>VLOOKUP(H670, 'Office Location'!D:G, 4, FALSE)</f>
        <v>99.05515902304545</v>
      </c>
    </row>
    <row r="671" spans="1:10" ht="15.75" customHeight="1" x14ac:dyDescent="0.2">
      <c r="A671" s="1" t="s">
        <v>410</v>
      </c>
      <c r="B671" s="1" t="str">
        <f t="shared" si="7"/>
        <v>แม่ระมาด</v>
      </c>
      <c r="C671" s="1" t="s">
        <v>34</v>
      </c>
      <c r="D671" s="1" t="str">
        <f>VLOOKUP(C671, Provinces!A:B, 2, FALSE)</f>
        <v>Tak</v>
      </c>
      <c r="E671" s="1" t="str">
        <f>VLOOKUP(B671,'AmperTh-Code-AmperEn'!A:C, 1, FALSE)</f>
        <v>แม่ระมาด</v>
      </c>
      <c r="F671" s="1" t="str">
        <f>VLOOKUP(E671, 'AmperTh-Code-AmperEn'!A:C,2, FALSE)</f>
        <v>63040000</v>
      </c>
      <c r="G671" s="1" t="str">
        <f>VLOOKUP(E671, 'AmperTh-Code-AmperEn'!A:C, 3, FALSE)</f>
        <v>Mae Ramat</v>
      </c>
      <c r="H671" s="1" t="str">
        <f t="shared" si="6"/>
        <v>ที่ว่าการอำเภอแม่ระมาด ตาก</v>
      </c>
      <c r="I671" s="1" t="str">
        <f>VLOOKUP(H671, 'Office Location'!D:G, 3, FALSE)</f>
        <v>16.982998043672637</v>
      </c>
      <c r="J671" s="1" t="str">
        <f>VLOOKUP(H671, 'Office Location'!D:G, 4, FALSE)</f>
        <v>98.51684787033922</v>
      </c>
    </row>
    <row r="672" spans="1:10" ht="15.75" customHeight="1" x14ac:dyDescent="0.2">
      <c r="A672" s="1" t="s">
        <v>411</v>
      </c>
      <c r="B672" s="1" t="str">
        <f t="shared" si="7"/>
        <v>ท่าสองยาง</v>
      </c>
      <c r="C672" s="1" t="s">
        <v>34</v>
      </c>
      <c r="D672" s="1" t="str">
        <f>VLOOKUP(C672, Provinces!A:B, 2, FALSE)</f>
        <v>Tak</v>
      </c>
      <c r="E672" s="1" t="str">
        <f>VLOOKUP(B672,'AmperTh-Code-AmperEn'!A:C, 1, FALSE)</f>
        <v>ท่าสองยาง</v>
      </c>
      <c r="F672" s="1" t="str">
        <f>VLOOKUP(E672, 'AmperTh-Code-AmperEn'!A:C,2, FALSE)</f>
        <v>63050000</v>
      </c>
      <c r="G672" s="1" t="str">
        <f>VLOOKUP(E672, 'AmperTh-Code-AmperEn'!A:C, 3, FALSE)</f>
        <v>Tha Song Yang</v>
      </c>
      <c r="H672" s="1" t="str">
        <f t="shared" si="6"/>
        <v>ที่ว่าการอำเภอท่าสองยาง ตาก</v>
      </c>
      <c r="I672" s="1" t="str">
        <f>VLOOKUP(H672, 'Office Location'!D:G, 3, FALSE)</f>
        <v>17.226916377530127</v>
      </c>
      <c r="J672" s="1" t="str">
        <f>VLOOKUP(H672, 'Office Location'!D:G, 4, FALSE)</f>
        <v>98.22577568792933</v>
      </c>
    </row>
    <row r="673" spans="1:10" ht="15.75" customHeight="1" x14ac:dyDescent="0.2">
      <c r="A673" s="1" t="s">
        <v>412</v>
      </c>
      <c r="B673" s="1" t="str">
        <f t="shared" si="7"/>
        <v>แม่สอด</v>
      </c>
      <c r="C673" s="1" t="s">
        <v>34</v>
      </c>
      <c r="D673" s="1" t="str">
        <f>VLOOKUP(C673, Provinces!A:B, 2, FALSE)</f>
        <v>Tak</v>
      </c>
      <c r="E673" s="1" t="str">
        <f>VLOOKUP(B673,'AmperTh-Code-AmperEn'!A:C, 1, FALSE)</f>
        <v>แม่สอด</v>
      </c>
      <c r="F673" s="1" t="str">
        <f>VLOOKUP(E673, 'AmperTh-Code-AmperEn'!A:C,2, FALSE)</f>
        <v>63060000</v>
      </c>
      <c r="G673" s="1" t="str">
        <f>VLOOKUP(E673, 'AmperTh-Code-AmperEn'!A:C, 3, FALSE)</f>
        <v>Mae Sot</v>
      </c>
      <c r="H673" s="1" t="str">
        <f t="shared" si="6"/>
        <v>ที่ว่าการอำเภอแม่สอด ตาก</v>
      </c>
      <c r="I673" s="1" t="str">
        <f>VLOOKUP(H673, 'Office Location'!D:G, 3, FALSE)</f>
        <v>16.71302142563281</v>
      </c>
      <c r="J673" s="1" t="str">
        <f>VLOOKUP(H673, 'Office Location'!D:G, 4, FALSE)</f>
        <v>98.57470404047821</v>
      </c>
    </row>
    <row r="674" spans="1:10" ht="15.75" customHeight="1" x14ac:dyDescent="0.2">
      <c r="A674" s="1" t="s">
        <v>413</v>
      </c>
      <c r="B674" s="1" t="str">
        <f t="shared" si="7"/>
        <v>พบพระ</v>
      </c>
      <c r="C674" s="1" t="s">
        <v>34</v>
      </c>
      <c r="D674" s="1" t="str">
        <f>VLOOKUP(C674, Provinces!A:B, 2, FALSE)</f>
        <v>Tak</v>
      </c>
      <c r="E674" s="1" t="str">
        <f>VLOOKUP(B674,'AmperTh-Code-AmperEn'!A:C, 1, FALSE)</f>
        <v>พบพระ</v>
      </c>
      <c r="F674" s="1" t="str">
        <f>VLOOKUP(E674, 'AmperTh-Code-AmperEn'!A:C,2, FALSE)</f>
        <v>63070000</v>
      </c>
      <c r="G674" s="1" t="str">
        <f>VLOOKUP(E674, 'AmperTh-Code-AmperEn'!A:C, 3, FALSE)</f>
        <v>Phop Phra</v>
      </c>
      <c r="H674" s="1" t="str">
        <f t="shared" si="6"/>
        <v>ที่ว่าการอำเภอพบพระ ตาก</v>
      </c>
      <c r="I674" s="1" t="str">
        <f>VLOOKUP(H674, 'Office Location'!D:G, 3, FALSE)</f>
        <v>16.38483019889791</v>
      </c>
      <c r="J674" s="1" t="str">
        <f>VLOOKUP(H674, 'Office Location'!D:G, 4, FALSE)</f>
        <v>98.69024308992503</v>
      </c>
    </row>
    <row r="675" spans="1:10" ht="15.75" customHeight="1" x14ac:dyDescent="0.2">
      <c r="A675" s="1" t="s">
        <v>414</v>
      </c>
      <c r="B675" s="1" t="str">
        <f t="shared" si="7"/>
        <v>อุ้มผาง</v>
      </c>
      <c r="C675" s="1" t="s">
        <v>34</v>
      </c>
      <c r="D675" s="1" t="str">
        <f>VLOOKUP(C675, Provinces!A:B, 2, FALSE)</f>
        <v>Tak</v>
      </c>
      <c r="E675" s="1" t="str">
        <f>VLOOKUP(B675,'AmperTh-Code-AmperEn'!A:C, 1, FALSE)</f>
        <v>อุ้มผาง</v>
      </c>
      <c r="F675" s="1" t="str">
        <f>VLOOKUP(E675, 'AmperTh-Code-AmperEn'!A:C,2, FALSE)</f>
        <v>63080000</v>
      </c>
      <c r="G675" s="1" t="str">
        <f>VLOOKUP(E675, 'AmperTh-Code-AmperEn'!A:C, 3, FALSE)</f>
        <v>Um Phang</v>
      </c>
      <c r="H675" s="1" t="str">
        <f t="shared" si="6"/>
        <v>ที่ว่าการอำเภออุ้มผาง ตาก</v>
      </c>
      <c r="I675" s="1" t="str">
        <f>VLOOKUP(H675, 'Office Location'!D:G, 3, FALSE)</f>
        <v>16.016322221590247</v>
      </c>
      <c r="J675" s="1" t="str">
        <f>VLOOKUP(H675, 'Office Location'!D:G, 4, FALSE)</f>
        <v>98.86271227062278</v>
      </c>
    </row>
    <row r="676" spans="1:10" ht="15.75" customHeight="1" x14ac:dyDescent="0.2">
      <c r="A676" s="1" t="s">
        <v>415</v>
      </c>
      <c r="B676" s="1" t="str">
        <f t="shared" si="7"/>
        <v>วังเจ้า</v>
      </c>
      <c r="C676" s="1" t="s">
        <v>34</v>
      </c>
      <c r="D676" s="1" t="str">
        <f>VLOOKUP(C676, Provinces!A:B, 2, FALSE)</f>
        <v>Tak</v>
      </c>
      <c r="E676" s="1" t="str">
        <f>VLOOKUP(B676,'AmperTh-Code-AmperEn'!A:C, 1, FALSE)</f>
        <v>วังเจ้า</v>
      </c>
      <c r="F676" s="1" t="str">
        <f>VLOOKUP(E676, 'AmperTh-Code-AmperEn'!A:C,2, FALSE)</f>
        <v>63090000</v>
      </c>
      <c r="G676" s="1" t="str">
        <f>VLOOKUP(E676, 'AmperTh-Code-AmperEn'!A:C, 3, FALSE)</f>
        <v>Wang Chao</v>
      </c>
      <c r="H676" s="1" t="str">
        <f t="shared" si="6"/>
        <v>ที่ว่าการอำเภอวังเจ้า ตาก</v>
      </c>
      <c r="I676" s="1" t="str">
        <f>VLOOKUP(H676, 'Office Location'!D:G, 3, FALSE)</f>
        <v>16.70420623704615</v>
      </c>
      <c r="J676" s="1" t="str">
        <f>VLOOKUP(H676, 'Office Location'!D:G, 4, FALSE)</f>
        <v>99.24297244920523</v>
      </c>
    </row>
    <row r="677" spans="1:10" ht="15.75" customHeight="1" x14ac:dyDescent="0.2">
      <c r="A677" s="1" t="s">
        <v>935</v>
      </c>
      <c r="B677" s="1" t="str">
        <f t="shared" si="7"/>
        <v>เมืองสุโขทัย</v>
      </c>
      <c r="C677" s="1" t="s">
        <v>132</v>
      </c>
      <c r="D677" s="1" t="str">
        <f>VLOOKUP(C677, Provinces!A:B, 2, FALSE)</f>
        <v>Sukhothai</v>
      </c>
      <c r="E677" s="1" t="str">
        <f>VLOOKUP(B677,'AmperTh-Code-AmperEn'!A:C, 1, FALSE)</f>
        <v>เมืองสุโขทัย</v>
      </c>
      <c r="F677" s="1" t="str">
        <f>VLOOKUP(E677, 'AmperTh-Code-AmperEn'!A:C,2, FALSE)</f>
        <v>64010000</v>
      </c>
      <c r="G677" s="1" t="str">
        <f>VLOOKUP(E677, 'AmperTh-Code-AmperEn'!A:C, 3, FALSE)</f>
        <v>Mueang Sukhothai</v>
      </c>
      <c r="H677" s="1" t="str">
        <f t="shared" si="6"/>
        <v>ที่ว่าการอำเภอเมืองสุโขทัย สุโขทัย</v>
      </c>
      <c r="I677" s="1" t="str">
        <f>VLOOKUP(H677, 'Office Location'!D:G, 3, FALSE)</f>
        <v>17.007915416806433</v>
      </c>
      <c r="J677" s="1" t="str">
        <f>VLOOKUP(H677, 'Office Location'!D:G, 4, FALSE)</f>
        <v>99.82332156870382</v>
      </c>
    </row>
    <row r="678" spans="1:10" ht="15.75" customHeight="1" x14ac:dyDescent="0.2">
      <c r="A678" s="1" t="s">
        <v>936</v>
      </c>
      <c r="B678" s="1" t="str">
        <f t="shared" si="7"/>
        <v>บ้านด่านลานหอย</v>
      </c>
      <c r="C678" s="1" t="s">
        <v>132</v>
      </c>
      <c r="D678" s="1" t="str">
        <f>VLOOKUP(C678, Provinces!A:B, 2, FALSE)</f>
        <v>Sukhothai</v>
      </c>
      <c r="E678" s="1" t="str">
        <f>VLOOKUP(B678,'AmperTh-Code-AmperEn'!A:C, 1, FALSE)</f>
        <v>บ้านด่านลานหอย</v>
      </c>
      <c r="F678" s="1" t="str">
        <f>VLOOKUP(E678, 'AmperTh-Code-AmperEn'!A:C,2, FALSE)</f>
        <v>64020000</v>
      </c>
      <c r="G678" s="1" t="str">
        <f>VLOOKUP(E678, 'AmperTh-Code-AmperEn'!A:C, 3, FALSE)</f>
        <v>Ban Dan Lan Hoi</v>
      </c>
      <c r="H678" s="1" t="str">
        <f t="shared" si="6"/>
        <v>ที่ว่าการอำเภอบ้านด่านลานหอย สุโขทัย</v>
      </c>
      <c r="I678" s="1" t="str">
        <f>VLOOKUP(H678, 'Office Location'!D:G, 3, FALSE)</f>
        <v>17.006170081307808</v>
      </c>
      <c r="J678" s="1" t="str">
        <f>VLOOKUP(H678, 'Office Location'!D:G, 4, FALSE)</f>
        <v>99.57471488844382</v>
      </c>
    </row>
    <row r="679" spans="1:10" ht="15.75" customHeight="1" x14ac:dyDescent="0.2">
      <c r="A679" s="1" t="s">
        <v>937</v>
      </c>
      <c r="B679" s="1" t="str">
        <f t="shared" si="7"/>
        <v>คีรีมาศ</v>
      </c>
      <c r="C679" s="1" t="s">
        <v>132</v>
      </c>
      <c r="D679" s="1" t="str">
        <f>VLOOKUP(C679, Provinces!A:B, 2, FALSE)</f>
        <v>Sukhothai</v>
      </c>
      <c r="E679" s="1" t="str">
        <f>VLOOKUP(B679,'AmperTh-Code-AmperEn'!A:C, 1, FALSE)</f>
        <v>คีรีมาศ</v>
      </c>
      <c r="F679" s="1" t="str">
        <f>VLOOKUP(E679, 'AmperTh-Code-AmperEn'!A:C,2, FALSE)</f>
        <v>64030000</v>
      </c>
      <c r="G679" s="1" t="str">
        <f>VLOOKUP(E679, 'AmperTh-Code-AmperEn'!A:C, 3, FALSE)</f>
        <v>Khiri Mat</v>
      </c>
      <c r="H679" s="1" t="str">
        <f t="shared" si="6"/>
        <v>ที่ว่าการอำเภอคีรีมาศ สุโขทัย</v>
      </c>
      <c r="I679" s="1" t="str">
        <f>VLOOKUP(H679, 'Office Location'!D:G, 3, FALSE)</f>
        <v>16.83334603570956</v>
      </c>
      <c r="J679" s="1" t="str">
        <f>VLOOKUP(H679, 'Office Location'!D:G, 4, FALSE)</f>
        <v>99.80174248000658</v>
      </c>
    </row>
    <row r="680" spans="1:10" ht="15.75" customHeight="1" x14ac:dyDescent="0.2">
      <c r="A680" s="1" t="s">
        <v>938</v>
      </c>
      <c r="B680" s="1" t="str">
        <f t="shared" si="7"/>
        <v>กงไกรลาศ</v>
      </c>
      <c r="C680" s="1" t="s">
        <v>132</v>
      </c>
      <c r="D680" s="1" t="str">
        <f>VLOOKUP(C680, Provinces!A:B, 2, FALSE)</f>
        <v>Sukhothai</v>
      </c>
      <c r="E680" s="1" t="str">
        <f>VLOOKUP(B680,'AmperTh-Code-AmperEn'!A:C, 1, FALSE)</f>
        <v>กงไกรลาศ</v>
      </c>
      <c r="F680" s="1" t="str">
        <f>VLOOKUP(E680, 'AmperTh-Code-AmperEn'!A:C,2, FALSE)</f>
        <v>64040000</v>
      </c>
      <c r="G680" s="1" t="str">
        <f>VLOOKUP(E680, 'AmperTh-Code-AmperEn'!A:C, 3, FALSE)</f>
        <v>Kong Krailat</v>
      </c>
      <c r="H680" s="1" t="str">
        <f t="shared" si="6"/>
        <v>ที่ว่าการอำเภอกงไกรลาศ สุโขทัย</v>
      </c>
      <c r="I680" s="1" t="str">
        <f>VLOOKUP(H680, 'Office Location'!D:G, 3, FALSE)</f>
        <v>16.95265813130106</v>
      </c>
      <c r="J680" s="1" t="str">
        <f>VLOOKUP(H680, 'Office Location'!D:G, 4, FALSE)</f>
        <v>99.97591013370848</v>
      </c>
    </row>
    <row r="681" spans="1:10" ht="15.75" customHeight="1" x14ac:dyDescent="0.2">
      <c r="A681" s="1" t="s">
        <v>939</v>
      </c>
      <c r="B681" s="1" t="str">
        <f t="shared" si="7"/>
        <v>ศรีสัชนาลัย</v>
      </c>
      <c r="C681" s="1" t="s">
        <v>132</v>
      </c>
      <c r="D681" s="1" t="str">
        <f>VLOOKUP(C681, Provinces!A:B, 2, FALSE)</f>
        <v>Sukhothai</v>
      </c>
      <c r="E681" s="1" t="str">
        <f>VLOOKUP(B681,'AmperTh-Code-AmperEn'!A:C, 1, FALSE)</f>
        <v>ศรีสัชนาลัย</v>
      </c>
      <c r="F681" s="1" t="str">
        <f>VLOOKUP(E681, 'AmperTh-Code-AmperEn'!A:C,2, FALSE)</f>
        <v>64050000</v>
      </c>
      <c r="G681" s="1" t="str">
        <f>VLOOKUP(E681, 'AmperTh-Code-AmperEn'!A:C, 3, FALSE)</f>
        <v>Si Satchanalai</v>
      </c>
      <c r="H681" s="1" t="str">
        <f t="shared" si="6"/>
        <v>ที่ว่าการอำเภอศรีสัชนาลัย สุโขทัย</v>
      </c>
      <c r="I681" s="1" t="str">
        <f>VLOOKUP(H681, 'Office Location'!D:G, 3, FALSE)</f>
        <v>17.517370918913404</v>
      </c>
      <c r="J681" s="1" t="str">
        <f>VLOOKUP(H681, 'Office Location'!D:G, 4, FALSE)</f>
        <v>99.76028855643533</v>
      </c>
    </row>
    <row r="682" spans="1:10" ht="15.75" customHeight="1" x14ac:dyDescent="0.2">
      <c r="A682" s="1" t="s">
        <v>940</v>
      </c>
      <c r="B682" s="1" t="str">
        <f t="shared" si="7"/>
        <v>ศรีสำโรง</v>
      </c>
      <c r="C682" s="1" t="s">
        <v>132</v>
      </c>
      <c r="D682" s="1" t="str">
        <f>VLOOKUP(C682, Provinces!A:B, 2, FALSE)</f>
        <v>Sukhothai</v>
      </c>
      <c r="E682" s="1" t="str">
        <f>VLOOKUP(B682,'AmperTh-Code-AmperEn'!A:C, 1, FALSE)</f>
        <v>ศรีสำโรง</v>
      </c>
      <c r="F682" s="1" t="str">
        <f>VLOOKUP(E682, 'AmperTh-Code-AmperEn'!A:C,2, FALSE)</f>
        <v>64060000</v>
      </c>
      <c r="G682" s="1" t="str">
        <f>VLOOKUP(E682, 'AmperTh-Code-AmperEn'!A:C, 3, FALSE)</f>
        <v>Si Samrong</v>
      </c>
      <c r="H682" s="1" t="str">
        <f t="shared" si="6"/>
        <v>ที่ว่าการอำเภอศรีสำโรง สุโขทัย</v>
      </c>
      <c r="I682" s="1" t="str">
        <f>VLOOKUP(H682, 'Office Location'!D:G, 3, FALSE)</f>
        <v>17.16463237649639</v>
      </c>
      <c r="J682" s="1" t="str">
        <f>VLOOKUP(H682, 'Office Location'!D:G, 4, FALSE)</f>
        <v>99.86172267994442</v>
      </c>
    </row>
    <row r="683" spans="1:10" ht="15.75" customHeight="1" x14ac:dyDescent="0.2">
      <c r="A683" s="1" t="s">
        <v>941</v>
      </c>
      <c r="B683" s="1" t="str">
        <f t="shared" si="7"/>
        <v>สวรรคโลก</v>
      </c>
      <c r="C683" s="1" t="s">
        <v>132</v>
      </c>
      <c r="D683" s="1" t="str">
        <f>VLOOKUP(C683, Provinces!A:B, 2, FALSE)</f>
        <v>Sukhothai</v>
      </c>
      <c r="E683" s="1" t="str">
        <f>VLOOKUP(B683,'AmperTh-Code-AmperEn'!A:C, 1, FALSE)</f>
        <v>สวรรคโลก</v>
      </c>
      <c r="F683" s="1" t="str">
        <f>VLOOKUP(E683, 'AmperTh-Code-AmperEn'!A:C,2, FALSE)</f>
        <v>64070000</v>
      </c>
      <c r="G683" s="1" t="str">
        <f>VLOOKUP(E683, 'AmperTh-Code-AmperEn'!A:C, 3, FALSE)</f>
        <v>Sawankhalok</v>
      </c>
      <c r="H683" s="1" t="str">
        <f t="shared" si="6"/>
        <v>ที่ว่าการอำเภอสวรรคโลก สุโขทัย</v>
      </c>
      <c r="I683" s="1" t="str">
        <f>VLOOKUP(H683, 'Office Location'!D:G, 3, FALSE)</f>
        <v>17.317323070629538</v>
      </c>
      <c r="J683" s="1" t="str">
        <f>VLOOKUP(H683, 'Office Location'!D:G, 4, FALSE)</f>
        <v>99.8312742249305</v>
      </c>
    </row>
    <row r="684" spans="1:10" ht="15.75" customHeight="1" x14ac:dyDescent="0.2">
      <c r="A684" s="1" t="s">
        <v>933</v>
      </c>
      <c r="B684" s="1" t="str">
        <f t="shared" si="7"/>
        <v>ศรีนคร</v>
      </c>
      <c r="C684" s="1" t="s">
        <v>132</v>
      </c>
      <c r="D684" s="1" t="str">
        <f>VLOOKUP(C684, Provinces!A:B, 2, FALSE)</f>
        <v>Sukhothai</v>
      </c>
      <c r="E684" s="1" t="str">
        <f>VLOOKUP(B684,'AmperTh-Code-AmperEn'!A:C, 1, FALSE)</f>
        <v>ศรีนคร</v>
      </c>
      <c r="F684" s="1" t="str">
        <f>VLOOKUP(E684, 'AmperTh-Code-AmperEn'!A:C,2, FALSE)</f>
        <v>64080000</v>
      </c>
      <c r="G684" s="1" t="str">
        <f>VLOOKUP(E684, 'AmperTh-Code-AmperEn'!A:C, 3, FALSE)</f>
        <v>Si Nakhon</v>
      </c>
      <c r="H684" s="1" t="str">
        <f t="shared" si="6"/>
        <v>ที่ว่าการอำเภอศรีนคร สุโขทัย</v>
      </c>
      <c r="I684" s="1" t="str">
        <f>VLOOKUP(H684, 'Office Location'!D:G, 3, FALSE)</f>
        <v>17.348363057725624</v>
      </c>
      <c r="J684" s="1" t="str">
        <f>VLOOKUP(H684, 'Office Location'!D:G, 4, FALSE)</f>
        <v>99.99043095370493</v>
      </c>
    </row>
    <row r="685" spans="1:10" ht="15.75" customHeight="1" x14ac:dyDescent="0.2">
      <c r="A685" s="1" t="s">
        <v>934</v>
      </c>
      <c r="B685" s="1" t="str">
        <f t="shared" si="7"/>
        <v>ทุ่งเสลี่ยม</v>
      </c>
      <c r="C685" s="1" t="s">
        <v>132</v>
      </c>
      <c r="D685" s="1" t="str">
        <f>VLOOKUP(C685, Provinces!A:B, 2, FALSE)</f>
        <v>Sukhothai</v>
      </c>
      <c r="E685" s="1" t="str">
        <f>VLOOKUP(B685,'AmperTh-Code-AmperEn'!A:C, 1, FALSE)</f>
        <v>ทุ่งเสลี่ยม</v>
      </c>
      <c r="F685" s="1" t="str">
        <f>VLOOKUP(E685, 'AmperTh-Code-AmperEn'!A:C,2, FALSE)</f>
        <v>64090000</v>
      </c>
      <c r="G685" s="1" t="str">
        <f>VLOOKUP(E685, 'AmperTh-Code-AmperEn'!A:C, 3, FALSE)</f>
        <v>Thung Saliam</v>
      </c>
      <c r="H685" s="1" t="str">
        <f t="shared" si="6"/>
        <v>ที่ว่าการอำเภอทุ่งเสลี่ยม สุโขทัย</v>
      </c>
      <c r="I685" s="1" t="str">
        <f>VLOOKUP(H685, 'Office Location'!D:G, 3, FALSE)</f>
        <v>17.320978385210235</v>
      </c>
      <c r="J685" s="1" t="str">
        <f>VLOOKUP(H685, 'Office Location'!D:G, 4, FALSE)</f>
        <v>99.56087042572517</v>
      </c>
    </row>
    <row r="686" spans="1:10" ht="15.75" customHeight="1" x14ac:dyDescent="0.2">
      <c r="A686" s="1" t="s">
        <v>659</v>
      </c>
      <c r="B686" s="1" t="str">
        <f t="shared" si="7"/>
        <v>เมืองพิษณุโลก</v>
      </c>
      <c r="C686" s="1" t="s">
        <v>76</v>
      </c>
      <c r="D686" s="1" t="str">
        <f>VLOOKUP(C686, Provinces!A:B, 2, FALSE)</f>
        <v>Phitsanulok</v>
      </c>
      <c r="E686" s="1" t="str">
        <f>VLOOKUP(B686,'AmperTh-Code-AmperEn'!A:C, 1, FALSE)</f>
        <v>เมืองพิษณุโลก</v>
      </c>
      <c r="F686" s="1" t="str">
        <f>VLOOKUP(E686, 'AmperTh-Code-AmperEn'!A:C,2, FALSE)</f>
        <v>65010000</v>
      </c>
      <c r="G686" s="1" t="str">
        <f>VLOOKUP(E686, 'AmperTh-Code-AmperEn'!A:C, 3, FALSE)</f>
        <v>Mueang Phitsanulok</v>
      </c>
      <c r="H686" s="1" t="str">
        <f t="shared" si="6"/>
        <v>ที่ว่าการอำเภอเมืองพิษณุโลก พิษณุโลก</v>
      </c>
      <c r="I686" s="1" t="str">
        <f>VLOOKUP(H686, 'Office Location'!D:G, 3, FALSE)</f>
        <v>16.824614351809714</v>
      </c>
      <c r="J686" s="1" t="str">
        <f>VLOOKUP(H686, 'Office Location'!D:G, 4, FALSE)</f>
        <v>100.25913868271874</v>
      </c>
    </row>
    <row r="687" spans="1:10" ht="15.75" customHeight="1" x14ac:dyDescent="0.2">
      <c r="A687" s="1" t="s">
        <v>660</v>
      </c>
      <c r="B687" s="1" t="str">
        <f t="shared" si="7"/>
        <v>นครไทย</v>
      </c>
      <c r="C687" s="1" t="s">
        <v>76</v>
      </c>
      <c r="D687" s="1" t="str">
        <f>VLOOKUP(C687, Provinces!A:B, 2, FALSE)</f>
        <v>Phitsanulok</v>
      </c>
      <c r="E687" s="1" t="str">
        <f>VLOOKUP(B687,'AmperTh-Code-AmperEn'!A:C, 1, FALSE)</f>
        <v>นครไทย</v>
      </c>
      <c r="F687" s="1" t="str">
        <f>VLOOKUP(E687, 'AmperTh-Code-AmperEn'!A:C,2, FALSE)</f>
        <v>65020000</v>
      </c>
      <c r="G687" s="1" t="str">
        <f>VLOOKUP(E687, 'AmperTh-Code-AmperEn'!A:C, 3, FALSE)</f>
        <v>Nakhon Thai</v>
      </c>
      <c r="H687" s="1" t="str">
        <f t="shared" si="6"/>
        <v>ที่ว่าการอำเภอนครไทย พิษณุโลก</v>
      </c>
      <c r="I687" s="1" t="str">
        <f>VLOOKUP(H687, 'Office Location'!D:G, 3, FALSE)</f>
        <v>17.101092720812694</v>
      </c>
      <c r="J687" s="1" t="str">
        <f>VLOOKUP(H687, 'Office Location'!D:G, 4, FALSE)</f>
        <v>100.83744341148976</v>
      </c>
    </row>
    <row r="688" spans="1:10" ht="15.75" customHeight="1" x14ac:dyDescent="0.2">
      <c r="A688" s="1" t="s">
        <v>661</v>
      </c>
      <c r="B688" s="1" t="str">
        <f t="shared" si="7"/>
        <v>ชาติตระการ</v>
      </c>
      <c r="C688" s="1" t="s">
        <v>76</v>
      </c>
      <c r="D688" s="1" t="str">
        <f>VLOOKUP(C688, Provinces!A:B, 2, FALSE)</f>
        <v>Phitsanulok</v>
      </c>
      <c r="E688" s="1" t="str">
        <f>VLOOKUP(B688,'AmperTh-Code-AmperEn'!A:C, 1, FALSE)</f>
        <v>ชาติตระการ</v>
      </c>
      <c r="F688" s="1" t="str">
        <f>VLOOKUP(E688, 'AmperTh-Code-AmperEn'!A:C,2, FALSE)</f>
        <v>65030000</v>
      </c>
      <c r="G688" s="1" t="str">
        <f>VLOOKUP(E688, 'AmperTh-Code-AmperEn'!A:C, 3, FALSE)</f>
        <v>Chat Trakan</v>
      </c>
      <c r="H688" s="1" t="str">
        <f t="shared" si="6"/>
        <v>ที่ว่าการอำเภอชาติตระการ พิษณุโลก</v>
      </c>
      <c r="I688" s="1" t="str">
        <f>VLOOKUP(H688, 'Office Location'!D:G, 3, FALSE)</f>
        <v>17.27673299260133</v>
      </c>
      <c r="J688" s="1" t="str">
        <f>VLOOKUP(H688, 'Office Location'!D:G, 4, FALSE)</f>
        <v>100.59897038146956</v>
      </c>
    </row>
    <row r="689" spans="1:10" ht="15.75" customHeight="1" x14ac:dyDescent="0.2">
      <c r="A689" s="1" t="s">
        <v>662</v>
      </c>
      <c r="B689" s="1" t="str">
        <f t="shared" si="7"/>
        <v>บางระกำ</v>
      </c>
      <c r="C689" s="1" t="s">
        <v>76</v>
      </c>
      <c r="D689" s="1" t="str">
        <f>VLOOKUP(C689, Provinces!A:B, 2, FALSE)</f>
        <v>Phitsanulok</v>
      </c>
      <c r="E689" s="1" t="str">
        <f>VLOOKUP(B689,'AmperTh-Code-AmperEn'!A:C, 1, FALSE)</f>
        <v>บางระกำ</v>
      </c>
      <c r="F689" s="1" t="str">
        <f>VLOOKUP(E689, 'AmperTh-Code-AmperEn'!A:C,2, FALSE)</f>
        <v>65040000</v>
      </c>
      <c r="G689" s="1" t="str">
        <f>VLOOKUP(E689, 'AmperTh-Code-AmperEn'!A:C, 3, FALSE)</f>
        <v>Bang Rakam</v>
      </c>
      <c r="H689" s="1" t="str">
        <f t="shared" si="6"/>
        <v>ที่ว่าการอำเภอบางระกำ พิษณุโลก</v>
      </c>
      <c r="I689" s="1" t="str">
        <f>VLOOKUP(H689, 'Office Location'!D:G, 3, FALSE)</f>
        <v>16.758321020299167</v>
      </c>
      <c r="J689" s="1" t="str">
        <f>VLOOKUP(H689, 'Office Location'!D:G, 4, FALSE)</f>
        <v>100.11816151633006</v>
      </c>
    </row>
    <row r="690" spans="1:10" ht="15.75" customHeight="1" x14ac:dyDescent="0.2">
      <c r="A690" s="1" t="s">
        <v>663</v>
      </c>
      <c r="B690" s="1" t="str">
        <f t="shared" si="7"/>
        <v>บางกระทุ่ม</v>
      </c>
      <c r="C690" s="1" t="s">
        <v>76</v>
      </c>
      <c r="D690" s="1" t="str">
        <f>VLOOKUP(C690, Provinces!A:B, 2, FALSE)</f>
        <v>Phitsanulok</v>
      </c>
      <c r="E690" s="1" t="str">
        <f>VLOOKUP(B690,'AmperTh-Code-AmperEn'!A:C, 1, FALSE)</f>
        <v>บางกระทุ่ม</v>
      </c>
      <c r="F690" s="1" t="str">
        <f>VLOOKUP(E690, 'AmperTh-Code-AmperEn'!A:C,2, FALSE)</f>
        <v>65050000</v>
      </c>
      <c r="G690" s="1" t="str">
        <f>VLOOKUP(E690, 'AmperTh-Code-AmperEn'!A:C, 3, FALSE)</f>
        <v>Bang Krathum</v>
      </c>
      <c r="H690" s="1" t="str">
        <f t="shared" si="6"/>
        <v>ที่ว่าการอำเภอบางกระทุ่ม พิษณุโลก</v>
      </c>
      <c r="I690" s="1" t="str">
        <f>VLOOKUP(H690, 'Office Location'!D:G, 3, FALSE)</f>
        <v>16.58520707054659</v>
      </c>
      <c r="J690" s="1" t="str">
        <f>VLOOKUP(H690, 'Office Location'!D:G, 4, FALSE)</f>
        <v>100.30602737468772</v>
      </c>
    </row>
    <row r="691" spans="1:10" ht="15.75" customHeight="1" x14ac:dyDescent="0.2">
      <c r="A691" s="1" t="s">
        <v>664</v>
      </c>
      <c r="B691" s="1" t="str">
        <f t="shared" si="7"/>
        <v>พรหมพิราม</v>
      </c>
      <c r="C691" s="1" t="s">
        <v>76</v>
      </c>
      <c r="D691" s="1" t="str">
        <f>VLOOKUP(C691, Provinces!A:B, 2, FALSE)</f>
        <v>Phitsanulok</v>
      </c>
      <c r="E691" s="1" t="str">
        <f>VLOOKUP(B691,'AmperTh-Code-AmperEn'!A:C, 1, FALSE)</f>
        <v>พรหมพิราม</v>
      </c>
      <c r="F691" s="1" t="str">
        <f>VLOOKUP(E691, 'AmperTh-Code-AmperEn'!A:C,2, FALSE)</f>
        <v>65060000</v>
      </c>
      <c r="G691" s="1" t="str">
        <f>VLOOKUP(E691, 'AmperTh-Code-AmperEn'!A:C, 3, FALSE)</f>
        <v>Phrom Phiram</v>
      </c>
      <c r="H691" s="1" t="str">
        <f t="shared" si="6"/>
        <v>ที่ว่าการอำเภอพรหมพิราม พิษณุโลก</v>
      </c>
      <c r="I691" s="1" t="str">
        <f>VLOOKUP(H691, 'Office Location'!D:G, 3, FALSE)</f>
        <v>17.03340572908533</v>
      </c>
      <c r="J691" s="1" t="str">
        <f>VLOOKUP(H691, 'Office Location'!D:G, 4, FALSE)</f>
        <v>100.20204379989752</v>
      </c>
    </row>
    <row r="692" spans="1:10" ht="15.75" customHeight="1" x14ac:dyDescent="0.2">
      <c r="A692" s="1" t="s">
        <v>665</v>
      </c>
      <c r="B692" s="1" t="str">
        <f t="shared" si="7"/>
        <v>วัดโบสถ์</v>
      </c>
      <c r="C692" s="1" t="s">
        <v>76</v>
      </c>
      <c r="D692" s="1" t="str">
        <f>VLOOKUP(C692, Provinces!A:B, 2, FALSE)</f>
        <v>Phitsanulok</v>
      </c>
      <c r="E692" s="1" t="str">
        <f>VLOOKUP(B692,'AmperTh-Code-AmperEn'!A:C, 1, FALSE)</f>
        <v>วัดโบสถ์</v>
      </c>
      <c r="F692" s="1" t="str">
        <f>VLOOKUP(E692, 'AmperTh-Code-AmperEn'!A:C,2, FALSE)</f>
        <v>65070000</v>
      </c>
      <c r="G692" s="1" t="str">
        <f>VLOOKUP(E692, 'AmperTh-Code-AmperEn'!A:C, 3, FALSE)</f>
        <v>Wat Bot</v>
      </c>
      <c r="H692" s="1" t="str">
        <f t="shared" si="6"/>
        <v>ที่ว่าการอำเภอวัดโบสถ์ พิษณุโลก</v>
      </c>
      <c r="I692" s="1" t="str">
        <f>VLOOKUP(H692, 'Office Location'!D:G, 3, FALSE)</f>
        <v>16.980127910651067</v>
      </c>
      <c r="J692" s="1" t="str">
        <f>VLOOKUP(H692, 'Office Location'!D:G, 4, FALSE)</f>
        <v>100.33416552067129</v>
      </c>
    </row>
    <row r="693" spans="1:10" ht="15.75" customHeight="1" x14ac:dyDescent="0.2">
      <c r="A693" s="1" t="s">
        <v>666</v>
      </c>
      <c r="B693" s="1" t="str">
        <f t="shared" si="7"/>
        <v>วังทอง</v>
      </c>
      <c r="C693" s="1" t="s">
        <v>76</v>
      </c>
      <c r="D693" s="1" t="str">
        <f>VLOOKUP(C693, Provinces!A:B, 2, FALSE)</f>
        <v>Phitsanulok</v>
      </c>
      <c r="E693" s="1" t="str">
        <f>VLOOKUP(B693,'AmperTh-Code-AmperEn'!A:C, 1, FALSE)</f>
        <v>วังทอง</v>
      </c>
      <c r="F693" s="1" t="str">
        <f>VLOOKUP(E693, 'AmperTh-Code-AmperEn'!A:C,2, FALSE)</f>
        <v>65080000</v>
      </c>
      <c r="G693" s="1" t="str">
        <f>VLOOKUP(E693, 'AmperTh-Code-AmperEn'!A:C, 3, FALSE)</f>
        <v>Wang Thong</v>
      </c>
      <c r="H693" s="1" t="str">
        <f t="shared" si="6"/>
        <v>ที่ว่าการอำเภอวังทอง พิษณุโลก</v>
      </c>
      <c r="I693" s="1" t="str">
        <f>VLOOKUP(H693, 'Office Location'!D:G, 3, FALSE)</f>
        <v>16.824435349170976</v>
      </c>
      <c r="J693" s="1" t="str">
        <f>VLOOKUP(H693, 'Office Location'!D:G, 4, FALSE)</f>
        <v>100.42883392981211</v>
      </c>
    </row>
    <row r="694" spans="1:10" ht="15.75" customHeight="1" x14ac:dyDescent="0.2">
      <c r="A694" s="1" t="s">
        <v>667</v>
      </c>
      <c r="B694" s="1" t="str">
        <f t="shared" si="7"/>
        <v>เนินมะปราง</v>
      </c>
      <c r="C694" s="1" t="s">
        <v>76</v>
      </c>
      <c r="D694" s="1" t="str">
        <f>VLOOKUP(C694, Provinces!A:B, 2, FALSE)</f>
        <v>Phitsanulok</v>
      </c>
      <c r="E694" s="1" t="str">
        <f>VLOOKUP(B694,'AmperTh-Code-AmperEn'!A:C, 1, FALSE)</f>
        <v>เนินมะปราง</v>
      </c>
      <c r="F694" s="1" t="str">
        <f>VLOOKUP(E694, 'AmperTh-Code-AmperEn'!A:C,2, FALSE)</f>
        <v>65090000</v>
      </c>
      <c r="G694" s="1" t="str">
        <f>VLOOKUP(E694, 'AmperTh-Code-AmperEn'!A:C, 3, FALSE)</f>
        <v>Noen Maprang</v>
      </c>
      <c r="H694" s="1" t="str">
        <f t="shared" si="6"/>
        <v>ที่ว่าการอำเภอเนินมะปราง พิษณุโลก</v>
      </c>
      <c r="I694" s="1" t="str">
        <f>VLOOKUP(H694, 'Office Location'!D:G, 3, FALSE)</f>
        <v>16.56844238336112</v>
      </c>
      <c r="J694" s="1" t="str">
        <f>VLOOKUP(H694, 'Office Location'!D:G, 4, FALSE)</f>
        <v>100.63554742875303</v>
      </c>
    </row>
    <row r="695" spans="1:10" ht="15.75" customHeight="1" x14ac:dyDescent="0.2">
      <c r="A695" s="1" t="s">
        <v>647</v>
      </c>
      <c r="B695" s="1" t="str">
        <f t="shared" si="7"/>
        <v>เมืองพิจิตร</v>
      </c>
      <c r="C695" s="1" t="s">
        <v>74</v>
      </c>
      <c r="D695" s="1" t="str">
        <f>VLOOKUP(C695, Provinces!A:B, 2, FALSE)</f>
        <v>Phichit</v>
      </c>
      <c r="E695" s="1" t="str">
        <f>VLOOKUP(B695,'AmperTh-Code-AmperEn'!A:C, 1, FALSE)</f>
        <v>เมืองพิจิตร</v>
      </c>
      <c r="F695" s="1" t="str">
        <f>VLOOKUP(E695, 'AmperTh-Code-AmperEn'!A:C,2, FALSE)</f>
        <v>66010000</v>
      </c>
      <c r="G695" s="1" t="str">
        <f>VLOOKUP(E695, 'AmperTh-Code-AmperEn'!A:C, 3, FALSE)</f>
        <v>Mueang Phichit</v>
      </c>
      <c r="H695" s="1" t="str">
        <f t="shared" si="6"/>
        <v>ที่ว่าการอำเภอเมืองพิจิตร พิจิตร</v>
      </c>
      <c r="I695" s="1" t="str">
        <f>VLOOKUP(H695, 'Office Location'!D:G, 3, FALSE)</f>
        <v>16.43874285901666</v>
      </c>
      <c r="J695" s="1" t="str">
        <f>VLOOKUP(H695, 'Office Location'!D:G, 4, FALSE)</f>
        <v>100.35031469957447</v>
      </c>
    </row>
    <row r="696" spans="1:10" ht="15.75" customHeight="1" x14ac:dyDescent="0.2">
      <c r="A696" s="1" t="s">
        <v>648</v>
      </c>
      <c r="B696" s="1" t="str">
        <f t="shared" si="7"/>
        <v>วังทรายพูน</v>
      </c>
      <c r="C696" s="1" t="s">
        <v>74</v>
      </c>
      <c r="D696" s="1" t="str">
        <f>VLOOKUP(C696, Provinces!A:B, 2, FALSE)</f>
        <v>Phichit</v>
      </c>
      <c r="E696" s="1" t="str">
        <f>VLOOKUP(B696,'AmperTh-Code-AmperEn'!A:C, 1, FALSE)</f>
        <v>วังทรายพูน</v>
      </c>
      <c r="F696" s="1" t="str">
        <f>VLOOKUP(E696, 'AmperTh-Code-AmperEn'!A:C,2, FALSE)</f>
        <v>66020000</v>
      </c>
      <c r="G696" s="1" t="str">
        <f>VLOOKUP(E696, 'AmperTh-Code-AmperEn'!A:C, 3, FALSE)</f>
        <v>Wang Sai Phun</v>
      </c>
      <c r="H696" s="1" t="str">
        <f t="shared" si="6"/>
        <v>ที่ว่าการอำเภอวังทรายพูน พิจิตร</v>
      </c>
      <c r="I696" s="1" t="str">
        <f>VLOOKUP(H696, 'Office Location'!D:G, 3, FALSE)</f>
        <v>16.388637364758306</v>
      </c>
      <c r="J696" s="1" t="str">
        <f>VLOOKUP(H696, 'Office Location'!D:G, 4, FALSE)</f>
        <v>100.53802262509072</v>
      </c>
    </row>
    <row r="697" spans="1:10" ht="15.75" customHeight="1" x14ac:dyDescent="0.2">
      <c r="A697" s="1" t="s">
        <v>649</v>
      </c>
      <c r="B697" s="1" t="str">
        <f t="shared" si="7"/>
        <v>โพธิ์ประทับช้าง</v>
      </c>
      <c r="C697" s="1" t="s">
        <v>74</v>
      </c>
      <c r="D697" s="1" t="str">
        <f>VLOOKUP(C697, Provinces!A:B, 2, FALSE)</f>
        <v>Phichit</v>
      </c>
      <c r="E697" s="1" t="str">
        <f>VLOOKUP(B697,'AmperTh-Code-AmperEn'!A:C, 1, FALSE)</f>
        <v>โพธิ์ประทับช้าง</v>
      </c>
      <c r="F697" s="1" t="str">
        <f>VLOOKUP(E697, 'AmperTh-Code-AmperEn'!A:C,2, FALSE)</f>
        <v>66030000</v>
      </c>
      <c r="G697" s="1" t="str">
        <f>VLOOKUP(E697, 'AmperTh-Code-AmperEn'!A:C, 3, FALSE)</f>
        <v>Pho Prathap Chang</v>
      </c>
      <c r="H697" s="1" t="str">
        <f t="shared" si="6"/>
        <v>ที่ว่าการอำเภอโพธิ์ประทับช้าง พิจิตร</v>
      </c>
      <c r="I697" s="1" t="str">
        <f>VLOOKUP(H697, 'Office Location'!D:G, 3, FALSE)</f>
        <v>16.311102702978978</v>
      </c>
      <c r="J697" s="1" t="str">
        <f>VLOOKUP(H697, 'Office Location'!D:G, 4, FALSE)</f>
        <v>100.27481677106879</v>
      </c>
    </row>
    <row r="698" spans="1:10" ht="15.75" customHeight="1" x14ac:dyDescent="0.2">
      <c r="A698" s="1" t="s">
        <v>650</v>
      </c>
      <c r="B698" s="1" t="str">
        <f t="shared" si="7"/>
        <v>ตะพานหิน</v>
      </c>
      <c r="C698" s="1" t="s">
        <v>74</v>
      </c>
      <c r="D698" s="1" t="str">
        <f>VLOOKUP(C698, Provinces!A:B, 2, FALSE)</f>
        <v>Phichit</v>
      </c>
      <c r="E698" s="1" t="str">
        <f>VLOOKUP(B698,'AmperTh-Code-AmperEn'!A:C, 1, FALSE)</f>
        <v>ตะพานหิน</v>
      </c>
      <c r="F698" s="1" t="str">
        <f>VLOOKUP(E698, 'AmperTh-Code-AmperEn'!A:C,2, FALSE)</f>
        <v>66040000</v>
      </c>
      <c r="G698" s="1" t="str">
        <f>VLOOKUP(E698, 'AmperTh-Code-AmperEn'!A:C, 3, FALSE)</f>
        <v>Taphan Hin</v>
      </c>
      <c r="H698" s="1" t="str">
        <f t="shared" si="6"/>
        <v>ที่ว่าการอำเภอตะพานหิน พิจิตร</v>
      </c>
      <c r="I698" s="1" t="str">
        <f>VLOOKUP(H698, 'Office Location'!D:G, 3, FALSE)</f>
        <v>16.214218118427148</v>
      </c>
      <c r="J698" s="1" t="str">
        <f>VLOOKUP(H698, 'Office Location'!D:G, 4, FALSE)</f>
        <v>100.42217184493877</v>
      </c>
    </row>
    <row r="699" spans="1:10" ht="15.75" customHeight="1" x14ac:dyDescent="0.2">
      <c r="A699" s="1" t="s">
        <v>651</v>
      </c>
      <c r="B699" s="1" t="str">
        <f t="shared" si="7"/>
        <v>บางมูลนาก</v>
      </c>
      <c r="C699" s="1" t="s">
        <v>74</v>
      </c>
      <c r="D699" s="1" t="str">
        <f>VLOOKUP(C699, Provinces!A:B, 2, FALSE)</f>
        <v>Phichit</v>
      </c>
      <c r="E699" s="1" t="str">
        <f>VLOOKUP(B699,'AmperTh-Code-AmperEn'!A:C, 1, FALSE)</f>
        <v>บางมูลนาก</v>
      </c>
      <c r="F699" s="1" t="str">
        <f>VLOOKUP(E699, 'AmperTh-Code-AmperEn'!A:C,2, FALSE)</f>
        <v>66050000</v>
      </c>
      <c r="G699" s="1" t="str">
        <f>VLOOKUP(E699, 'AmperTh-Code-AmperEn'!A:C, 3, FALSE)</f>
        <v>Bang Mun Nak</v>
      </c>
      <c r="H699" s="1" t="str">
        <f t="shared" si="6"/>
        <v>ที่ว่าการอำเภอบางมูลนาก พิจิตร</v>
      </c>
      <c r="I699" s="1" t="str">
        <f>VLOOKUP(H699, 'Office Location'!D:G, 3, FALSE)</f>
        <v>16.027823046158794</v>
      </c>
      <c r="J699" s="1" t="str">
        <f>VLOOKUP(H699, 'Office Location'!D:G, 4, FALSE)</f>
        <v>100.37878866142535</v>
      </c>
    </row>
    <row r="700" spans="1:10" ht="15.75" customHeight="1" x14ac:dyDescent="0.2">
      <c r="A700" s="1" t="s">
        <v>652</v>
      </c>
      <c r="B700" s="1" t="str">
        <f t="shared" si="7"/>
        <v>โพทะเล</v>
      </c>
      <c r="C700" s="1" t="s">
        <v>74</v>
      </c>
      <c r="D700" s="1" t="str">
        <f>VLOOKUP(C700, Provinces!A:B, 2, FALSE)</f>
        <v>Phichit</v>
      </c>
      <c r="E700" s="1" t="str">
        <f>VLOOKUP(B700,'AmperTh-Code-AmperEn'!A:C, 1, FALSE)</f>
        <v>โพทะเล</v>
      </c>
      <c r="F700" s="1" t="str">
        <f>VLOOKUP(E700, 'AmperTh-Code-AmperEn'!A:C,2, FALSE)</f>
        <v>66060000</v>
      </c>
      <c r="G700" s="1" t="str">
        <f>VLOOKUP(E700, 'AmperTh-Code-AmperEn'!A:C, 3, FALSE)</f>
        <v>Pho Thale</v>
      </c>
      <c r="H700" s="1" t="str">
        <f t="shared" si="6"/>
        <v>ที่ว่าการอำเภอโพทะเล พิจิตร</v>
      </c>
      <c r="I700" s="1" t="str">
        <f>VLOOKUP(H700, 'Office Location'!D:G, 3, FALSE)</f>
        <v>16.075000239148494</v>
      </c>
      <c r="J700" s="1" t="str">
        <f>VLOOKUP(H700, 'Office Location'!D:G, 4, FALSE)</f>
        <v>100.3032712824341</v>
      </c>
    </row>
    <row r="701" spans="1:10" ht="15.75" customHeight="1" x14ac:dyDescent="0.2">
      <c r="A701" s="1" t="s">
        <v>653</v>
      </c>
      <c r="B701" s="1" t="str">
        <f t="shared" si="7"/>
        <v>สามง่าม</v>
      </c>
      <c r="C701" s="1" t="s">
        <v>74</v>
      </c>
      <c r="D701" s="1" t="str">
        <f>VLOOKUP(C701, Provinces!A:B, 2, FALSE)</f>
        <v>Phichit</v>
      </c>
      <c r="E701" s="1" t="str">
        <f>VLOOKUP(B701,'AmperTh-Code-AmperEn'!A:C, 1, FALSE)</f>
        <v>สามง่าม</v>
      </c>
      <c r="F701" s="1" t="str">
        <f>VLOOKUP(E701, 'AmperTh-Code-AmperEn'!A:C,2, FALSE)</f>
        <v>66070000</v>
      </c>
      <c r="G701" s="1" t="str">
        <f>VLOOKUP(E701, 'AmperTh-Code-AmperEn'!A:C, 3, FALSE)</f>
        <v>Sam Ngam</v>
      </c>
      <c r="H701" s="1" t="str">
        <f t="shared" si="6"/>
        <v>ที่ว่าการอำเภอสามง่าม พิจิตร</v>
      </c>
      <c r="I701" s="1" t="str">
        <f>VLOOKUP(H701, 'Office Location'!D:G, 3, FALSE)</f>
        <v>16.509068164973026</v>
      </c>
      <c r="J701" s="1" t="str">
        <f>VLOOKUP(H701, 'Office Location'!D:G, 4, FALSE)</f>
        <v>100.20460821966972</v>
      </c>
    </row>
    <row r="702" spans="1:10" ht="15.75" customHeight="1" x14ac:dyDescent="0.2">
      <c r="A702" s="1" t="s">
        <v>654</v>
      </c>
      <c r="B702" s="1" t="str">
        <f t="shared" si="7"/>
        <v>ทับคล้อ</v>
      </c>
      <c r="C702" s="1" t="s">
        <v>74</v>
      </c>
      <c r="D702" s="1" t="str">
        <f>VLOOKUP(C702, Provinces!A:B, 2, FALSE)</f>
        <v>Phichit</v>
      </c>
      <c r="E702" s="1" t="str">
        <f>VLOOKUP(B702,'AmperTh-Code-AmperEn'!A:C, 1, FALSE)</f>
        <v>ทับคล้อ</v>
      </c>
      <c r="F702" s="1" t="str">
        <f>VLOOKUP(E702, 'AmperTh-Code-AmperEn'!A:C,2, FALSE)</f>
        <v>66080000</v>
      </c>
      <c r="G702" s="1" t="str">
        <f>VLOOKUP(E702, 'AmperTh-Code-AmperEn'!A:C, 3, FALSE)</f>
        <v>Tap Khlo</v>
      </c>
      <c r="H702" s="1" t="str">
        <f t="shared" si="6"/>
        <v>ที่ว่าการอำเภอทับคล้อ พิจิตร</v>
      </c>
      <c r="I702" s="1" t="str">
        <f>VLOOKUP(H702, 'Office Location'!D:G, 3, FALSE)</f>
        <v>16.160361519444415</v>
      </c>
      <c r="J702" s="1" t="str">
        <f>VLOOKUP(H702, 'Office Location'!D:G, 4, FALSE)</f>
        <v>100.59656397654838</v>
      </c>
    </row>
    <row r="703" spans="1:10" ht="15.75" customHeight="1" x14ac:dyDescent="0.2">
      <c r="A703" s="1" t="s">
        <v>655</v>
      </c>
      <c r="B703" s="1" t="str">
        <f t="shared" si="7"/>
        <v>สากเหล็ก</v>
      </c>
      <c r="C703" s="1" t="s">
        <v>74</v>
      </c>
      <c r="D703" s="1" t="str">
        <f>VLOOKUP(C703, Provinces!A:B, 2, FALSE)</f>
        <v>Phichit</v>
      </c>
      <c r="E703" s="1" t="str">
        <f>VLOOKUP(B703,'AmperTh-Code-AmperEn'!A:C, 1, FALSE)</f>
        <v>สากเหล็ก</v>
      </c>
      <c r="F703" s="1" t="str">
        <f>VLOOKUP(E703, 'AmperTh-Code-AmperEn'!A:C,2, FALSE)</f>
        <v>66090000</v>
      </c>
      <c r="G703" s="1" t="str">
        <f>VLOOKUP(E703, 'AmperTh-Code-AmperEn'!A:C, 3, FALSE)</f>
        <v>Sak Lek</v>
      </c>
      <c r="H703" s="1" t="str">
        <f t="shared" si="6"/>
        <v>ที่ว่าการอำเภอสากเหล็ก พิจิตร</v>
      </c>
      <c r="I703" s="1" t="str">
        <f>VLOOKUP(H703, 'Office Location'!D:G, 3, FALSE)</f>
        <v>16.509641908003804</v>
      </c>
      <c r="J703" s="1" t="str">
        <f>VLOOKUP(H703, 'Office Location'!D:G, 4, FALSE)</f>
        <v>100.46921721845177</v>
      </c>
    </row>
    <row r="704" spans="1:10" ht="15.75" customHeight="1" x14ac:dyDescent="0.2">
      <c r="A704" s="1" t="s">
        <v>656</v>
      </c>
      <c r="B704" s="1" t="str">
        <f t="shared" si="7"/>
        <v>บึงนาราง</v>
      </c>
      <c r="C704" s="1" t="s">
        <v>74</v>
      </c>
      <c r="D704" s="1" t="str">
        <f>VLOOKUP(C704, Provinces!A:B, 2, FALSE)</f>
        <v>Phichit</v>
      </c>
      <c r="E704" s="1" t="str">
        <f>VLOOKUP(B704,'AmperTh-Code-AmperEn'!A:C, 1, FALSE)</f>
        <v>บึงนาราง</v>
      </c>
      <c r="F704" s="1" t="str">
        <f>VLOOKUP(E704, 'AmperTh-Code-AmperEn'!A:C,2, FALSE)</f>
        <v>66100000</v>
      </c>
      <c r="G704" s="1" t="str">
        <f>VLOOKUP(E704, 'AmperTh-Code-AmperEn'!A:C, 3, FALSE)</f>
        <v>Bueng Na Rang</v>
      </c>
      <c r="H704" s="1" t="str">
        <f t="shared" si="6"/>
        <v>ที่ว่าการอำเภอบึงนาราง พิจิตร</v>
      </c>
      <c r="I704" s="1" t="str">
        <f>VLOOKUP(H704, 'Office Location'!D:G, 3, FALSE)</f>
        <v>16.172367957847918</v>
      </c>
      <c r="J704" s="1" t="str">
        <f>VLOOKUP(H704, 'Office Location'!D:G, 4, FALSE)</f>
        <v>100.12485286359582</v>
      </c>
    </row>
    <row r="705" spans="1:10" ht="15.75" customHeight="1" x14ac:dyDescent="0.2">
      <c r="A705" s="1" t="s">
        <v>657</v>
      </c>
      <c r="B705" s="1" t="str">
        <f t="shared" si="7"/>
        <v>ดงเจริญ</v>
      </c>
      <c r="C705" s="1" t="s">
        <v>74</v>
      </c>
      <c r="D705" s="1" t="str">
        <f>VLOOKUP(C705, Provinces!A:B, 2, FALSE)</f>
        <v>Phichit</v>
      </c>
      <c r="E705" s="1" t="str">
        <f>VLOOKUP(B705,'AmperTh-Code-AmperEn'!A:C, 1, FALSE)</f>
        <v>ดงเจริญ</v>
      </c>
      <c r="F705" s="1" t="str">
        <f>VLOOKUP(E705, 'AmperTh-Code-AmperEn'!A:C,2, FALSE)</f>
        <v>66110000</v>
      </c>
      <c r="G705" s="1" t="str">
        <f>VLOOKUP(E705, 'AmperTh-Code-AmperEn'!A:C, 3, FALSE)</f>
        <v>Dong Charoen</v>
      </c>
      <c r="H705" s="1" t="str">
        <f t="shared" si="6"/>
        <v>ที่ว่าการอำเภอดงเจริญ พิจิตร</v>
      </c>
      <c r="I705" s="1" t="str">
        <f>VLOOKUP(H705, 'Office Location'!D:G, 3, FALSE)</f>
        <v>16.02916096962888</v>
      </c>
      <c r="J705" s="1" t="str">
        <f>VLOOKUP(H705, 'Office Location'!D:G, 4, FALSE)</f>
        <v>100.62708748276529</v>
      </c>
    </row>
    <row r="706" spans="1:10" ht="15.75" customHeight="1" x14ac:dyDescent="0.2">
      <c r="A706" s="1" t="s">
        <v>658</v>
      </c>
      <c r="B706" s="1" t="str">
        <f t="shared" si="7"/>
        <v>วชิรบารมี</v>
      </c>
      <c r="C706" s="1" t="s">
        <v>74</v>
      </c>
      <c r="D706" s="1" t="str">
        <f>VLOOKUP(C706, Provinces!A:B, 2, FALSE)</f>
        <v>Phichit</v>
      </c>
      <c r="E706" s="1" t="str">
        <f>VLOOKUP(B706,'AmperTh-Code-AmperEn'!A:C, 1, FALSE)</f>
        <v>วชิรบารมี</v>
      </c>
      <c r="F706" s="1" t="str">
        <f>VLOOKUP(E706, 'AmperTh-Code-AmperEn'!A:C,2, FALSE)</f>
        <v>66120000</v>
      </c>
      <c r="G706" s="1" t="str">
        <f>VLOOKUP(E706, 'AmperTh-Code-AmperEn'!A:C, 3, FALSE)</f>
        <v>Wachirabarami</v>
      </c>
      <c r="H706" s="1" t="str">
        <f t="shared" si="6"/>
        <v>ที่ว่าการอำเภอวชิรบารมี พิจิตร</v>
      </c>
      <c r="I706" s="1" t="str">
        <f>VLOOKUP(H706, 'Office Location'!D:G, 3, FALSE)</f>
        <v>16.52427285502723</v>
      </c>
      <c r="J706" s="1" t="str">
        <f>VLOOKUP(H706, 'Office Location'!D:G, 4, FALSE)</f>
        <v>100.14449915675334</v>
      </c>
    </row>
    <row r="707" spans="1:10" ht="15.75" customHeight="1" x14ac:dyDescent="0.2">
      <c r="A707" s="1" t="s">
        <v>676</v>
      </c>
      <c r="B707" s="1" t="str">
        <f t="shared" si="7"/>
        <v>เมืองเพชรบูรณ์</v>
      </c>
      <c r="C707" s="1" t="s">
        <v>80</v>
      </c>
      <c r="D707" s="1" t="str">
        <f>VLOOKUP(C707, Provinces!A:B, 2, FALSE)</f>
        <v>Phetchabun</v>
      </c>
      <c r="E707" s="1" t="str">
        <f>VLOOKUP(B707,'AmperTh-Code-AmperEn'!A:C, 1, FALSE)</f>
        <v>เมืองเพชรบูรณ์</v>
      </c>
      <c r="F707" s="1" t="str">
        <f>VLOOKUP(E707, 'AmperTh-Code-AmperEn'!A:C,2, FALSE)</f>
        <v>67010000</v>
      </c>
      <c r="G707" s="1" t="str">
        <f>VLOOKUP(E707, 'AmperTh-Code-AmperEn'!A:C, 3, FALSE)</f>
        <v>Mueang Phetchabun</v>
      </c>
      <c r="H707" s="1" t="str">
        <f t="shared" si="6"/>
        <v>ที่ว่าการอำเภอเมืองเพชรบูรณ์ เพชรบูรณ์</v>
      </c>
      <c r="I707" s="1" t="str">
        <f>VLOOKUP(H707, 'Office Location'!D:G, 3, FALSE)</f>
        <v>16.442986424976475</v>
      </c>
      <c r="J707" s="1" t="str">
        <f>VLOOKUP(H707, 'Office Location'!D:G, 4, FALSE)</f>
        <v>101.14918615616064</v>
      </c>
    </row>
    <row r="708" spans="1:10" ht="15.75" customHeight="1" x14ac:dyDescent="0.2">
      <c r="A708" s="1" t="s">
        <v>677</v>
      </c>
      <c r="B708" s="1" t="str">
        <f t="shared" si="7"/>
        <v>ชนแดน</v>
      </c>
      <c r="C708" s="1" t="s">
        <v>80</v>
      </c>
      <c r="D708" s="1" t="str">
        <f>VLOOKUP(C708, Provinces!A:B, 2, FALSE)</f>
        <v>Phetchabun</v>
      </c>
      <c r="E708" s="1" t="str">
        <f>VLOOKUP(B708,'AmperTh-Code-AmperEn'!A:C, 1, FALSE)</f>
        <v>ชนแดน</v>
      </c>
      <c r="F708" s="1" t="str">
        <f>VLOOKUP(E708, 'AmperTh-Code-AmperEn'!A:C,2, FALSE)</f>
        <v>67020000</v>
      </c>
      <c r="G708" s="1" t="str">
        <f>VLOOKUP(E708, 'AmperTh-Code-AmperEn'!A:C, 3, FALSE)</f>
        <v>Chon Daen</v>
      </c>
      <c r="H708" s="1" t="str">
        <f t="shared" si="6"/>
        <v>ที่ว่าการอำเภอชนแดน เพชรบูรณ์</v>
      </c>
      <c r="I708" s="1" t="str">
        <f>VLOOKUP(H708, 'Office Location'!D:G, 3, FALSE)</f>
        <v>16.18928965771259</v>
      </c>
      <c r="J708" s="1" t="str">
        <f>VLOOKUP(H708, 'Office Location'!D:G, 4, FALSE)</f>
        <v>100.85967150897707</v>
      </c>
    </row>
    <row r="709" spans="1:10" ht="15.75" customHeight="1" x14ac:dyDescent="0.2">
      <c r="A709" s="1" t="s">
        <v>678</v>
      </c>
      <c r="B709" s="1" t="str">
        <f t="shared" si="7"/>
        <v>หล่มสัก</v>
      </c>
      <c r="C709" s="1" t="s">
        <v>80</v>
      </c>
      <c r="D709" s="1" t="str">
        <f>VLOOKUP(C709, Provinces!A:B, 2, FALSE)</f>
        <v>Phetchabun</v>
      </c>
      <c r="E709" s="1" t="str">
        <f>VLOOKUP(B709,'AmperTh-Code-AmperEn'!A:C, 1, FALSE)</f>
        <v>หล่มสัก</v>
      </c>
      <c r="F709" s="1" t="str">
        <f>VLOOKUP(E709, 'AmperTh-Code-AmperEn'!A:C,2, FALSE)</f>
        <v>67030000</v>
      </c>
      <c r="G709" s="1" t="str">
        <f>VLOOKUP(E709, 'AmperTh-Code-AmperEn'!A:C, 3, FALSE)</f>
        <v>Lom Sak</v>
      </c>
      <c r="H709" s="1" t="str">
        <f t="shared" si="6"/>
        <v>ที่ว่าการอำเภอหล่มสัก เพชรบูรณ์</v>
      </c>
      <c r="I709" s="1" t="str">
        <f>VLOOKUP(H709, 'Office Location'!D:G, 3, FALSE)</f>
        <v>16.779597196305495</v>
      </c>
      <c r="J709" s="1" t="str">
        <f>VLOOKUP(H709, 'Office Location'!D:G, 4, FALSE)</f>
        <v>101.24233532889318</v>
      </c>
    </row>
    <row r="710" spans="1:10" ht="15.75" customHeight="1" x14ac:dyDescent="0.2">
      <c r="A710" s="1" t="s">
        <v>679</v>
      </c>
      <c r="B710" s="1" t="str">
        <f t="shared" si="7"/>
        <v>หล่มเก่า</v>
      </c>
      <c r="C710" s="1" t="s">
        <v>80</v>
      </c>
      <c r="D710" s="1" t="str">
        <f>VLOOKUP(C710, Provinces!A:B, 2, FALSE)</f>
        <v>Phetchabun</v>
      </c>
      <c r="E710" s="1" t="str">
        <f>VLOOKUP(B710,'AmperTh-Code-AmperEn'!A:C, 1, FALSE)</f>
        <v>หล่มเก่า</v>
      </c>
      <c r="F710" s="1" t="str">
        <f>VLOOKUP(E710, 'AmperTh-Code-AmperEn'!A:C,2, FALSE)</f>
        <v>67040000</v>
      </c>
      <c r="G710" s="1" t="str">
        <f>VLOOKUP(E710, 'AmperTh-Code-AmperEn'!A:C, 3, FALSE)</f>
        <v>Lom Kao</v>
      </c>
      <c r="H710" s="1" t="str">
        <f t="shared" si="6"/>
        <v>ที่ว่าการอำเภอหล่มเก่า เพชรบูรณ์</v>
      </c>
      <c r="I710" s="1" t="str">
        <f>VLOOKUP(H710, 'Office Location'!D:G, 3, FALSE)</f>
        <v>16.885714548053542</v>
      </c>
      <c r="J710" s="1" t="str">
        <f>VLOOKUP(H710, 'Office Location'!D:G, 4, FALSE)</f>
        <v>101.22939765236038</v>
      </c>
    </row>
    <row r="711" spans="1:10" ht="15.75" customHeight="1" x14ac:dyDescent="0.2">
      <c r="A711" s="1" t="s">
        <v>680</v>
      </c>
      <c r="B711" s="1" t="str">
        <f t="shared" si="7"/>
        <v>วิเชียรบุรี</v>
      </c>
      <c r="C711" s="1" t="s">
        <v>80</v>
      </c>
      <c r="D711" s="1" t="str">
        <f>VLOOKUP(C711, Provinces!A:B, 2, FALSE)</f>
        <v>Phetchabun</v>
      </c>
      <c r="E711" s="1" t="str">
        <f>VLOOKUP(B711,'AmperTh-Code-AmperEn'!A:C, 1, FALSE)</f>
        <v>วิเชียรบุรี</v>
      </c>
      <c r="F711" s="1" t="str">
        <f>VLOOKUP(E711, 'AmperTh-Code-AmperEn'!A:C,2, FALSE)</f>
        <v>67050000</v>
      </c>
      <c r="G711" s="1" t="str">
        <f>VLOOKUP(E711, 'AmperTh-Code-AmperEn'!A:C, 3, FALSE)</f>
        <v>Wichian Buri</v>
      </c>
      <c r="H711" s="1" t="str">
        <f t="shared" si="6"/>
        <v>ที่ว่าการอำเภอวิเชียรบุรี เพชรบูรณ์</v>
      </c>
      <c r="I711" s="1" t="str">
        <f>VLOOKUP(H711, 'Office Location'!D:G, 3, FALSE)</f>
        <v>15.65719065461655</v>
      </c>
      <c r="J711" s="1" t="str">
        <f>VLOOKUP(H711, 'Office Location'!D:G, 4, FALSE)</f>
        <v>101.1065748699457</v>
      </c>
    </row>
    <row r="712" spans="1:10" ht="15.75" customHeight="1" x14ac:dyDescent="0.2">
      <c r="A712" s="1" t="s">
        <v>681</v>
      </c>
      <c r="B712" s="1" t="str">
        <f t="shared" si="7"/>
        <v>ศรีเทพ</v>
      </c>
      <c r="C712" s="1" t="s">
        <v>80</v>
      </c>
      <c r="D712" s="1" t="str">
        <f>VLOOKUP(C712, Provinces!A:B, 2, FALSE)</f>
        <v>Phetchabun</v>
      </c>
      <c r="E712" s="1" t="str">
        <f>VLOOKUP(B712,'AmperTh-Code-AmperEn'!A:C, 1, FALSE)</f>
        <v>ศรีเทพ</v>
      </c>
      <c r="F712" s="1" t="str">
        <f>VLOOKUP(E712, 'AmperTh-Code-AmperEn'!A:C,2, FALSE)</f>
        <v>67060000</v>
      </c>
      <c r="G712" s="1" t="str">
        <f>VLOOKUP(E712, 'AmperTh-Code-AmperEn'!A:C, 3, FALSE)</f>
        <v>Si Thep</v>
      </c>
      <c r="H712" s="1" t="str">
        <f t="shared" si="6"/>
        <v>ที่ว่าการอำเภอศรีเทพ เพชรบูรณ์</v>
      </c>
      <c r="I712" s="1" t="str">
        <f>VLOOKUP(H712, 'Office Location'!D:G, 3, FALSE)</f>
        <v>15.453773070454034</v>
      </c>
      <c r="J712" s="1" t="str">
        <f>VLOOKUP(H712, 'Office Location'!D:G, 4, FALSE)</f>
        <v>101.06696715755989</v>
      </c>
    </row>
    <row r="713" spans="1:10" ht="15.75" customHeight="1" x14ac:dyDescent="0.2">
      <c r="A713" s="1" t="s">
        <v>682</v>
      </c>
      <c r="B713" s="1" t="str">
        <f t="shared" si="7"/>
        <v>หนองไผ่</v>
      </c>
      <c r="C713" s="1" t="s">
        <v>80</v>
      </c>
      <c r="D713" s="1" t="str">
        <f>VLOOKUP(C713, Provinces!A:B, 2, FALSE)</f>
        <v>Phetchabun</v>
      </c>
      <c r="E713" s="1" t="str">
        <f>VLOOKUP(B713,'AmperTh-Code-AmperEn'!A:C, 1, FALSE)</f>
        <v>หนองไผ่</v>
      </c>
      <c r="F713" s="1" t="str">
        <f>VLOOKUP(E713, 'AmperTh-Code-AmperEn'!A:C,2, FALSE)</f>
        <v>67070000</v>
      </c>
      <c r="G713" s="1" t="str">
        <f>VLOOKUP(E713, 'AmperTh-Code-AmperEn'!A:C, 3, FALSE)</f>
        <v>Nong Phai</v>
      </c>
      <c r="H713" s="1" t="str">
        <f t="shared" si="6"/>
        <v>ที่ว่าการอำเภอหนองไผ่ เพชรบูรณ์</v>
      </c>
      <c r="I713" s="1" t="str">
        <f>VLOOKUP(H713, 'Office Location'!D:G, 3, FALSE)</f>
        <v>15.99014796827965</v>
      </c>
      <c r="J713" s="1" t="str">
        <f>VLOOKUP(H713, 'Office Location'!D:G, 4, FALSE)</f>
        <v>101.06239723997905</v>
      </c>
    </row>
    <row r="714" spans="1:10" ht="15.75" customHeight="1" x14ac:dyDescent="0.2">
      <c r="A714" s="1" t="s">
        <v>683</v>
      </c>
      <c r="B714" s="1" t="str">
        <f t="shared" si="7"/>
        <v>บึงสามพัน</v>
      </c>
      <c r="C714" s="1" t="s">
        <v>80</v>
      </c>
      <c r="D714" s="1" t="str">
        <f>VLOOKUP(C714, Provinces!A:B, 2, FALSE)</f>
        <v>Phetchabun</v>
      </c>
      <c r="E714" s="1" t="str">
        <f>VLOOKUP(B714,'AmperTh-Code-AmperEn'!A:C, 1, FALSE)</f>
        <v>บึงสามพัน</v>
      </c>
      <c r="F714" s="1" t="str">
        <f>VLOOKUP(E714, 'AmperTh-Code-AmperEn'!A:C,2, FALSE)</f>
        <v>67080000</v>
      </c>
      <c r="G714" s="1" t="str">
        <f>VLOOKUP(E714, 'AmperTh-Code-AmperEn'!A:C, 3, FALSE)</f>
        <v>Bueng Sam Phan</v>
      </c>
      <c r="H714" s="1" t="str">
        <f t="shared" si="6"/>
        <v>ที่ว่าการอำเภอบึงสามพัน เพชรบูรณ์</v>
      </c>
      <c r="I714" s="1" t="str">
        <f>VLOOKUP(H714, 'Office Location'!D:G, 3, FALSE)</f>
        <v>15.796558265430976</v>
      </c>
      <c r="J714" s="1" t="str">
        <f>VLOOKUP(H714, 'Office Location'!D:G, 4, FALSE)</f>
        <v>101.00835220872483</v>
      </c>
    </row>
    <row r="715" spans="1:10" ht="15.75" customHeight="1" x14ac:dyDescent="0.2">
      <c r="A715" s="1" t="s">
        <v>684</v>
      </c>
      <c r="B715" s="1" t="str">
        <f t="shared" si="7"/>
        <v>น้ำหนาว</v>
      </c>
      <c r="C715" s="1" t="s">
        <v>80</v>
      </c>
      <c r="D715" s="1" t="str">
        <f>VLOOKUP(C715, Provinces!A:B, 2, FALSE)</f>
        <v>Phetchabun</v>
      </c>
      <c r="E715" s="1" t="str">
        <f>VLOOKUP(B715,'AmperTh-Code-AmperEn'!A:C, 1, FALSE)</f>
        <v>น้ำหนาว</v>
      </c>
      <c r="F715" s="1" t="str">
        <f>VLOOKUP(E715, 'AmperTh-Code-AmperEn'!A:C,2, FALSE)</f>
        <v>67090000</v>
      </c>
      <c r="G715" s="1" t="str">
        <f>VLOOKUP(E715, 'AmperTh-Code-AmperEn'!A:C, 3, FALSE)</f>
        <v>Nam Nao</v>
      </c>
      <c r="H715" s="1" t="str">
        <f t="shared" si="6"/>
        <v>ที่ว่าการอำเภอน้ำหนาว เพชรบูรณ์</v>
      </c>
      <c r="I715" s="1" t="str">
        <f>VLOOKUP(H715, 'Office Location'!D:G, 3, FALSE)</f>
        <v>16.767228463525356</v>
      </c>
      <c r="J715" s="1" t="str">
        <f>VLOOKUP(H715, 'Office Location'!D:G, 4, FALSE)</f>
        <v>101.66964358625128</v>
      </c>
    </row>
    <row r="716" spans="1:10" ht="15.75" customHeight="1" x14ac:dyDescent="0.2">
      <c r="A716" s="1" t="s">
        <v>685</v>
      </c>
      <c r="B716" s="1" t="str">
        <f t="shared" si="7"/>
        <v>วังโป่ง</v>
      </c>
      <c r="C716" s="1" t="s">
        <v>80</v>
      </c>
      <c r="D716" s="1" t="str">
        <f>VLOOKUP(C716, Provinces!A:B, 2, FALSE)</f>
        <v>Phetchabun</v>
      </c>
      <c r="E716" s="1" t="str">
        <f>VLOOKUP(B716,'AmperTh-Code-AmperEn'!A:C, 1, FALSE)</f>
        <v>วังโป่ง</v>
      </c>
      <c r="F716" s="1" t="str">
        <f>VLOOKUP(E716, 'AmperTh-Code-AmperEn'!A:C,2, FALSE)</f>
        <v>67100000</v>
      </c>
      <c r="G716" s="1" t="str">
        <f>VLOOKUP(E716, 'AmperTh-Code-AmperEn'!A:C, 3, FALSE)</f>
        <v>Wang Pong</v>
      </c>
      <c r="H716" s="1" t="str">
        <f t="shared" si="6"/>
        <v>ที่ว่าการอำเภอวังโป่ง เพชรบูรณ์</v>
      </c>
      <c r="I716" s="1" t="str">
        <f>VLOOKUP(H716, 'Office Location'!D:G, 3, FALSE)</f>
        <v>16.34129407097575</v>
      </c>
      <c r="J716" s="1" t="str">
        <f>VLOOKUP(H716, 'Office Location'!D:G, 4, FALSE)</f>
        <v>100.79352877275375</v>
      </c>
    </row>
    <row r="717" spans="1:10" ht="15.75" customHeight="1" x14ac:dyDescent="0.2">
      <c r="A717" s="1" t="s">
        <v>686</v>
      </c>
      <c r="B717" s="1" t="str">
        <f t="shared" si="7"/>
        <v>เขาค้อ</v>
      </c>
      <c r="C717" s="1" t="s">
        <v>80</v>
      </c>
      <c r="D717" s="1" t="str">
        <f>VLOOKUP(C717, Provinces!A:B, 2, FALSE)</f>
        <v>Phetchabun</v>
      </c>
      <c r="E717" s="1" t="str">
        <f>VLOOKUP(B717,'AmperTh-Code-AmperEn'!A:C, 1, FALSE)</f>
        <v>เขาค้อ</v>
      </c>
      <c r="F717" s="1" t="str">
        <f>VLOOKUP(E717, 'AmperTh-Code-AmperEn'!A:C,2, FALSE)</f>
        <v>67110000</v>
      </c>
      <c r="G717" s="1" t="str">
        <f>VLOOKUP(E717, 'AmperTh-Code-AmperEn'!A:C, 3, FALSE)</f>
        <v>Khao kho</v>
      </c>
      <c r="H717" s="1" t="str">
        <f t="shared" si="6"/>
        <v>ที่ว่าการอำเภอเขาค้อ เพชรบูรณ์</v>
      </c>
      <c r="I717" s="1" t="str">
        <f>VLOOKUP(H717, 'Office Location'!D:G, 3, FALSE)</f>
        <v>16.633713948394227</v>
      </c>
      <c r="J717" s="1" t="str">
        <f>VLOOKUP(H717, 'Office Location'!D:G, 4, FALSE)</f>
        <v>100.99816860381183</v>
      </c>
    </row>
    <row r="718" spans="1:10" ht="15.75" customHeight="1" x14ac:dyDescent="0.2">
      <c r="A718" s="1" t="s">
        <v>775</v>
      </c>
      <c r="B718" s="1" t="str">
        <f t="shared" si="7"/>
        <v>เมืองราชบุรี</v>
      </c>
      <c r="C718" s="1" t="s">
        <v>102</v>
      </c>
      <c r="D718" s="1" t="str">
        <f>VLOOKUP(C718, Provinces!A:B, 2, FALSE)</f>
        <v>Ratchaburi</v>
      </c>
      <c r="E718" s="1" t="str">
        <f>VLOOKUP(B718,'AmperTh-Code-AmperEn'!A:C, 1, FALSE)</f>
        <v>เมืองราชบุรี</v>
      </c>
      <c r="F718" s="1" t="str">
        <f>VLOOKUP(E718, 'AmperTh-Code-AmperEn'!A:C,2, FALSE)</f>
        <v>70010000</v>
      </c>
      <c r="G718" s="1" t="str">
        <f>VLOOKUP(E718, 'AmperTh-Code-AmperEn'!A:C, 3, FALSE)</f>
        <v>Mueang Ratchaburi</v>
      </c>
      <c r="H718" s="1" t="str">
        <f t="shared" si="6"/>
        <v>ที่ว่าการอำเภอเมืองราชบุรี ราชบุรี</v>
      </c>
      <c r="I718" s="1" t="str">
        <f>VLOOKUP(H718, 'Office Location'!D:G, 3, FALSE)</f>
        <v>13.528886542456357</v>
      </c>
      <c r="J718" s="1" t="str">
        <f>VLOOKUP(H718, 'Office Location'!D:G, 4, FALSE)</f>
        <v>99.81263174591012</v>
      </c>
    </row>
    <row r="719" spans="1:10" ht="15.75" customHeight="1" x14ac:dyDescent="0.2">
      <c r="A719" s="1" t="s">
        <v>776</v>
      </c>
      <c r="B719" s="1" t="str">
        <f t="shared" si="7"/>
        <v>จอมบึง</v>
      </c>
      <c r="C719" s="1" t="s">
        <v>102</v>
      </c>
      <c r="D719" s="1" t="str">
        <f>VLOOKUP(C719, Provinces!A:B, 2, FALSE)</f>
        <v>Ratchaburi</v>
      </c>
      <c r="E719" s="1" t="str">
        <f>VLOOKUP(B719,'AmperTh-Code-AmperEn'!A:C, 1, FALSE)</f>
        <v>จอมบึง</v>
      </c>
      <c r="F719" s="1" t="str">
        <f>VLOOKUP(E719, 'AmperTh-Code-AmperEn'!A:C,2, FALSE)</f>
        <v>70020000</v>
      </c>
      <c r="G719" s="1" t="str">
        <f>VLOOKUP(E719, 'AmperTh-Code-AmperEn'!A:C, 3, FALSE)</f>
        <v>Chom Bueng</v>
      </c>
      <c r="H719" s="1" t="str">
        <f t="shared" si="6"/>
        <v>ที่ว่าการอำเภอจอมบึง ราชบุรี</v>
      </c>
      <c r="I719" s="1" t="str">
        <f>VLOOKUP(H719, 'Office Location'!D:G, 3, FALSE)</f>
        <v>13.619573438978804</v>
      </c>
      <c r="J719" s="1" t="str">
        <f>VLOOKUP(H719, 'Office Location'!D:G, 4, FALSE)</f>
        <v>99.59172135338545</v>
      </c>
    </row>
    <row r="720" spans="1:10" ht="15.75" customHeight="1" x14ac:dyDescent="0.2">
      <c r="A720" s="1" t="s">
        <v>777</v>
      </c>
      <c r="B720" s="1" t="str">
        <f t="shared" si="7"/>
        <v>สวนผึ้ง</v>
      </c>
      <c r="C720" s="1" t="s">
        <v>102</v>
      </c>
      <c r="D720" s="1" t="str">
        <f>VLOOKUP(C720, Provinces!A:B, 2, FALSE)</f>
        <v>Ratchaburi</v>
      </c>
      <c r="E720" s="1" t="str">
        <f>VLOOKUP(B720,'AmperTh-Code-AmperEn'!A:C, 1, FALSE)</f>
        <v>สวนผึ้ง</v>
      </c>
      <c r="F720" s="1" t="str">
        <f>VLOOKUP(E720, 'AmperTh-Code-AmperEn'!A:C,2, FALSE)</f>
        <v>70030000</v>
      </c>
      <c r="G720" s="1" t="str">
        <f>VLOOKUP(E720, 'AmperTh-Code-AmperEn'!A:C, 3, FALSE)</f>
        <v>Suan Phueng</v>
      </c>
      <c r="H720" s="1" t="str">
        <f t="shared" si="6"/>
        <v>ที่ว่าการอำเภอสวนผึ้ง ราชบุรี</v>
      </c>
      <c r="I720" s="1" t="str">
        <f>VLOOKUP(H720, 'Office Location'!D:G, 3, FALSE)</f>
        <v>13.544095449877622</v>
      </c>
      <c r="J720" s="1" t="str">
        <f>VLOOKUP(H720, 'Office Location'!D:G, 4, FALSE)</f>
        <v>99.33982087555444</v>
      </c>
    </row>
    <row r="721" spans="1:10" ht="15.75" customHeight="1" x14ac:dyDescent="0.2">
      <c r="A721" s="1" t="s">
        <v>778</v>
      </c>
      <c r="B721" s="1" t="str">
        <f t="shared" si="7"/>
        <v>ดำเนินสะดวก</v>
      </c>
      <c r="C721" s="1" t="s">
        <v>102</v>
      </c>
      <c r="D721" s="1" t="str">
        <f>VLOOKUP(C721, Provinces!A:B, 2, FALSE)</f>
        <v>Ratchaburi</v>
      </c>
      <c r="E721" s="1" t="str">
        <f>VLOOKUP(B721,'AmperTh-Code-AmperEn'!A:C, 1, FALSE)</f>
        <v>ดำเนินสะดวก</v>
      </c>
      <c r="F721" s="1" t="str">
        <f>VLOOKUP(E721, 'AmperTh-Code-AmperEn'!A:C,2, FALSE)</f>
        <v>70040000</v>
      </c>
      <c r="G721" s="1" t="str">
        <f>VLOOKUP(E721, 'AmperTh-Code-AmperEn'!A:C, 3, FALSE)</f>
        <v>Damnoen Saduak</v>
      </c>
      <c r="H721" s="1" t="str">
        <f t="shared" si="6"/>
        <v>ที่ว่าการอำเภอดำเนินสะดวก ราชบุรี</v>
      </c>
      <c r="I721" s="1" t="str">
        <f>VLOOKUP(H721, 'Office Location'!D:G, 3, FALSE)</f>
        <v>13.51770349443403</v>
      </c>
      <c r="J721" s="1" t="str">
        <f>VLOOKUP(H721, 'Office Location'!D:G, 4, FALSE)</f>
        <v>99.95449517788472</v>
      </c>
    </row>
    <row r="722" spans="1:10" ht="15.75" customHeight="1" x14ac:dyDescent="0.2">
      <c r="A722" s="1" t="s">
        <v>779</v>
      </c>
      <c r="B722" s="1" t="str">
        <f t="shared" si="7"/>
        <v>บ้านโป่ง</v>
      </c>
      <c r="C722" s="1" t="s">
        <v>102</v>
      </c>
      <c r="D722" s="1" t="str">
        <f>VLOOKUP(C722, Provinces!A:B, 2, FALSE)</f>
        <v>Ratchaburi</v>
      </c>
      <c r="E722" s="1" t="str">
        <f>VLOOKUP(B722,'AmperTh-Code-AmperEn'!A:C, 1, FALSE)</f>
        <v>บ้านโป่ง</v>
      </c>
      <c r="F722" s="1" t="str">
        <f>VLOOKUP(E722, 'AmperTh-Code-AmperEn'!A:C,2, FALSE)</f>
        <v>70050000</v>
      </c>
      <c r="G722" s="1" t="str">
        <f>VLOOKUP(E722, 'AmperTh-Code-AmperEn'!A:C, 3, FALSE)</f>
        <v>Ban Pong</v>
      </c>
      <c r="H722" s="1" t="str">
        <f t="shared" si="6"/>
        <v>ที่ว่าการอำเภอบ้านโป่ง ราชบุรี</v>
      </c>
      <c r="I722" s="1" t="str">
        <f>VLOOKUP(H722, 'Office Location'!D:G, 3, FALSE)</f>
        <v>13.814028362636568</v>
      </c>
      <c r="J722" s="1" t="str">
        <f>VLOOKUP(H722, 'Office Location'!D:G, 4, FALSE)</f>
        <v>99.87116905534454</v>
      </c>
    </row>
    <row r="723" spans="1:10" ht="15.75" customHeight="1" x14ac:dyDescent="0.2">
      <c r="A723" s="1" t="s">
        <v>780</v>
      </c>
      <c r="B723" s="1" t="str">
        <f t="shared" si="7"/>
        <v>บางแพ</v>
      </c>
      <c r="C723" s="1" t="s">
        <v>102</v>
      </c>
      <c r="D723" s="1" t="str">
        <f>VLOOKUP(C723, Provinces!A:B, 2, FALSE)</f>
        <v>Ratchaburi</v>
      </c>
      <c r="E723" s="1" t="str">
        <f>VLOOKUP(B723,'AmperTh-Code-AmperEn'!A:C, 1, FALSE)</f>
        <v>บางแพ</v>
      </c>
      <c r="F723" s="1" t="str">
        <f>VLOOKUP(E723, 'AmperTh-Code-AmperEn'!A:C,2, FALSE)</f>
        <v>70060000</v>
      </c>
      <c r="G723" s="1" t="str">
        <f>VLOOKUP(E723, 'AmperTh-Code-AmperEn'!A:C, 3, FALSE)</f>
        <v>Bang Phae</v>
      </c>
      <c r="H723" s="1" t="str">
        <f t="shared" si="6"/>
        <v>ที่ว่าการอำเภอบางแพ ราชบุรี</v>
      </c>
      <c r="I723" s="1" t="str">
        <f>VLOOKUP(H723, 'Office Location'!D:G, 3, FALSE)</f>
        <v>13.691259457587947</v>
      </c>
      <c r="J723" s="1" t="str">
        <f>VLOOKUP(H723, 'Office Location'!D:G, 4, FALSE)</f>
        <v>99.93044926732354</v>
      </c>
    </row>
    <row r="724" spans="1:10" ht="15.75" customHeight="1" x14ac:dyDescent="0.2">
      <c r="A724" s="1" t="s">
        <v>781</v>
      </c>
      <c r="B724" s="1" t="str">
        <f t="shared" si="7"/>
        <v>โพธาราม</v>
      </c>
      <c r="C724" s="1" t="s">
        <v>102</v>
      </c>
      <c r="D724" s="1" t="str">
        <f>VLOOKUP(C724, Provinces!A:B, 2, FALSE)</f>
        <v>Ratchaburi</v>
      </c>
      <c r="E724" s="1" t="str">
        <f>VLOOKUP(B724,'AmperTh-Code-AmperEn'!A:C, 1, FALSE)</f>
        <v>โพธาราม</v>
      </c>
      <c r="F724" s="1" t="str">
        <f>VLOOKUP(E724, 'AmperTh-Code-AmperEn'!A:C,2, FALSE)</f>
        <v>70070000</v>
      </c>
      <c r="G724" s="1" t="str">
        <f>VLOOKUP(E724, 'AmperTh-Code-AmperEn'!A:C, 3, FALSE)</f>
        <v>Photharam</v>
      </c>
      <c r="H724" s="1" t="str">
        <f t="shared" si="6"/>
        <v>ที่ว่าการอำเภอโพธาราม ราชบุรี</v>
      </c>
      <c r="I724" s="1" t="str">
        <f>VLOOKUP(H724, 'Office Location'!D:G, 3, FALSE)</f>
        <v>13.692433198288121</v>
      </c>
      <c r="J724" s="1" t="str">
        <f>VLOOKUP(H724, 'Office Location'!D:G, 4, FALSE)</f>
        <v>99.85348641622289</v>
      </c>
    </row>
    <row r="725" spans="1:10" ht="15.75" customHeight="1" x14ac:dyDescent="0.2">
      <c r="A725" s="1" t="s">
        <v>782</v>
      </c>
      <c r="B725" s="1" t="str">
        <f t="shared" si="7"/>
        <v>ปากท่อ</v>
      </c>
      <c r="C725" s="1" t="s">
        <v>102</v>
      </c>
      <c r="D725" s="1" t="str">
        <f>VLOOKUP(C725, Provinces!A:B, 2, FALSE)</f>
        <v>Ratchaburi</v>
      </c>
      <c r="E725" s="1" t="str">
        <f>VLOOKUP(B725,'AmperTh-Code-AmperEn'!A:C, 1, FALSE)</f>
        <v>ปากท่อ</v>
      </c>
      <c r="F725" s="1" t="str">
        <f>VLOOKUP(E725, 'AmperTh-Code-AmperEn'!A:C,2, FALSE)</f>
        <v>70080000</v>
      </c>
      <c r="G725" s="1" t="str">
        <f>VLOOKUP(E725, 'AmperTh-Code-AmperEn'!A:C, 3, FALSE)</f>
        <v>Pak Tho</v>
      </c>
      <c r="H725" s="1" t="str">
        <f t="shared" si="6"/>
        <v>ที่ว่าการอำเภอปากท่อ ราชบุรี</v>
      </c>
      <c r="I725" s="1" t="str">
        <f>VLOOKUP(H725, 'Office Location'!D:G, 3, FALSE)</f>
        <v>13.367839262252865</v>
      </c>
      <c r="J725" s="1" t="str">
        <f>VLOOKUP(H725, 'Office Location'!D:G, 4, FALSE)</f>
        <v>99.8305554604128</v>
      </c>
    </row>
    <row r="726" spans="1:10" ht="15.75" customHeight="1" x14ac:dyDescent="0.2">
      <c r="A726" s="1" t="s">
        <v>783</v>
      </c>
      <c r="B726" s="1" t="str">
        <f t="shared" si="7"/>
        <v>วัดเพลง</v>
      </c>
      <c r="C726" s="1" t="s">
        <v>102</v>
      </c>
      <c r="D726" s="1" t="str">
        <f>VLOOKUP(C726, Provinces!A:B, 2, FALSE)</f>
        <v>Ratchaburi</v>
      </c>
      <c r="E726" s="1" t="str">
        <f>VLOOKUP(B726,'AmperTh-Code-AmperEn'!A:C, 1, FALSE)</f>
        <v>วัดเพลง</v>
      </c>
      <c r="F726" s="1" t="str">
        <f>VLOOKUP(E726, 'AmperTh-Code-AmperEn'!A:C,2, FALSE)</f>
        <v>70090000</v>
      </c>
      <c r="G726" s="1" t="str">
        <f>VLOOKUP(E726, 'AmperTh-Code-AmperEn'!A:C, 3, FALSE)</f>
        <v>Wat Phleng</v>
      </c>
      <c r="H726" s="1" t="str">
        <f t="shared" si="6"/>
        <v>ที่ว่าการอำเภอวัดเพลง ราชบุรี</v>
      </c>
      <c r="I726" s="1" t="str">
        <f>VLOOKUP(H726, 'Office Location'!D:G, 3, FALSE)</f>
        <v>13.453791719593506</v>
      </c>
      <c r="J726" s="1" t="str">
        <f>VLOOKUP(H726, 'Office Location'!D:G, 4, FALSE)</f>
        <v>99.88686914133345</v>
      </c>
    </row>
    <row r="727" spans="1:10" ht="15.75" customHeight="1" x14ac:dyDescent="0.2">
      <c r="A727" s="1" t="s">
        <v>784</v>
      </c>
      <c r="B727" s="1" t="str">
        <f t="shared" si="7"/>
        <v>บ้านคา</v>
      </c>
      <c r="C727" s="1" t="s">
        <v>102</v>
      </c>
      <c r="D727" s="1" t="str">
        <f>VLOOKUP(C727, Provinces!A:B, 2, FALSE)</f>
        <v>Ratchaburi</v>
      </c>
      <c r="E727" s="1" t="str">
        <f>VLOOKUP(B727,'AmperTh-Code-AmperEn'!A:C, 1, FALSE)</f>
        <v>บ้านคา</v>
      </c>
      <c r="F727" s="1" t="str">
        <f>VLOOKUP(E727, 'AmperTh-Code-AmperEn'!A:C,2, FALSE)</f>
        <v>70100000</v>
      </c>
      <c r="G727" s="1" t="str">
        <f>VLOOKUP(E727, 'AmperTh-Code-AmperEn'!A:C, 3, FALSE)</f>
        <v>Ban Kha</v>
      </c>
      <c r="H727" s="1" t="str">
        <f t="shared" si="6"/>
        <v>ที่ว่าการอำเภอบ้านคา ราชบุรี</v>
      </c>
      <c r="I727" s="1" t="str">
        <f>VLOOKUP(H727, 'Office Location'!D:G, 3, FALSE)</f>
        <v>13.43044491059529</v>
      </c>
      <c r="J727" s="1" t="str">
        <f>VLOOKUP(H727, 'Office Location'!D:G, 4, FALSE)</f>
        <v>99.40965598968013</v>
      </c>
    </row>
    <row r="728" spans="1:10" ht="15.75" customHeight="1" x14ac:dyDescent="0.2">
      <c r="A728" s="1" t="s">
        <v>216</v>
      </c>
      <c r="B728" s="1" t="str">
        <f t="shared" si="7"/>
        <v>เมืองกาญจนบุรี</v>
      </c>
      <c r="C728" s="1" t="s">
        <v>6</v>
      </c>
      <c r="D728" s="1" t="str">
        <f>VLOOKUP(C728, Provinces!A:B, 2, FALSE)</f>
        <v>Kanchanaburi</v>
      </c>
      <c r="E728" s="1" t="str">
        <f>VLOOKUP(B728,'AmperTh-Code-AmperEn'!A:C, 1, FALSE)</f>
        <v>เมืองกาญจนบุรี</v>
      </c>
      <c r="F728" s="1" t="str">
        <f>VLOOKUP(E728, 'AmperTh-Code-AmperEn'!A:C,2, FALSE)</f>
        <v>71010000</v>
      </c>
      <c r="G728" s="1" t="str">
        <f>VLOOKUP(E728, 'AmperTh-Code-AmperEn'!A:C, 3, FALSE)</f>
        <v>Mueang Kanchanaburi</v>
      </c>
      <c r="H728" s="1" t="str">
        <f t="shared" si="6"/>
        <v>ที่ว่าการอำเภอเมืองกาญจนบุรี กาญจนบุรี</v>
      </c>
      <c r="I728" s="1" t="str">
        <f>VLOOKUP(H728, 'Office Location'!D:G, 3, FALSE)</f>
        <v>14.003795734800713</v>
      </c>
      <c r="J728" s="1" t="str">
        <f>VLOOKUP(H728, 'Office Location'!D:G, 4, FALSE)</f>
        <v>99.55000973701178</v>
      </c>
    </row>
    <row r="729" spans="1:10" ht="15.75" customHeight="1" x14ac:dyDescent="0.2">
      <c r="A729" s="1" t="s">
        <v>217</v>
      </c>
      <c r="B729" s="1" t="str">
        <f t="shared" si="7"/>
        <v>ไทรโยค</v>
      </c>
      <c r="C729" s="1" t="s">
        <v>6</v>
      </c>
      <c r="D729" s="1" t="str">
        <f>VLOOKUP(C729, Provinces!A:B, 2, FALSE)</f>
        <v>Kanchanaburi</v>
      </c>
      <c r="E729" s="1" t="str">
        <f>VLOOKUP(B729,'AmperTh-Code-AmperEn'!A:C, 1, FALSE)</f>
        <v>ไทรโยค</v>
      </c>
      <c r="F729" s="1" t="str">
        <f>VLOOKUP(E729, 'AmperTh-Code-AmperEn'!A:C,2, FALSE)</f>
        <v>71020000</v>
      </c>
      <c r="G729" s="1" t="str">
        <f>VLOOKUP(E729, 'AmperTh-Code-AmperEn'!A:C, 3, FALSE)</f>
        <v>Sai Yok</v>
      </c>
      <c r="H729" s="1" t="str">
        <f t="shared" si="6"/>
        <v>ที่ว่าการอำเภอไทรโยค กาญจนบุรี</v>
      </c>
      <c r="I729" s="1" t="str">
        <f>VLOOKUP(H729, 'Office Location'!D:G, 3, FALSE)</f>
        <v>14.11564124503416</v>
      </c>
      <c r="J729" s="1" t="str">
        <f>VLOOKUP(H729, 'Office Location'!D:G, 4, FALSE)</f>
        <v>99.14469703566327</v>
      </c>
    </row>
    <row r="730" spans="1:10" ht="15.75" customHeight="1" x14ac:dyDescent="0.2">
      <c r="A730" s="1" t="s">
        <v>218</v>
      </c>
      <c r="B730" s="1" t="str">
        <f t="shared" si="7"/>
        <v>บ่อพลอย</v>
      </c>
      <c r="C730" s="1" t="s">
        <v>6</v>
      </c>
      <c r="D730" s="1" t="str">
        <f>VLOOKUP(C730, Provinces!A:B, 2, FALSE)</f>
        <v>Kanchanaburi</v>
      </c>
      <c r="E730" s="1" t="str">
        <f>VLOOKUP(B730,'AmperTh-Code-AmperEn'!A:C, 1, FALSE)</f>
        <v>บ่อพลอย</v>
      </c>
      <c r="F730" s="1" t="str">
        <f>VLOOKUP(E730, 'AmperTh-Code-AmperEn'!A:C,2, FALSE)</f>
        <v>71030000</v>
      </c>
      <c r="G730" s="1" t="str">
        <f>VLOOKUP(E730, 'AmperTh-Code-AmperEn'!A:C, 3, FALSE)</f>
        <v>Bo Phloi</v>
      </c>
      <c r="H730" s="1" t="str">
        <f t="shared" si="6"/>
        <v>ที่ว่าการอำเภอบ่อพลอย กาญจนบุรี</v>
      </c>
      <c r="I730" s="1" t="str">
        <f>VLOOKUP(H730, 'Office Location'!D:G, 3, FALSE)</f>
        <v>14.324989914458358</v>
      </c>
      <c r="J730" s="1" t="str">
        <f>VLOOKUP(H730, 'Office Location'!D:G, 4, FALSE)</f>
        <v>99.51430720635362</v>
      </c>
    </row>
    <row r="731" spans="1:10" ht="15.75" customHeight="1" x14ac:dyDescent="0.2">
      <c r="A731" s="1" t="s">
        <v>219</v>
      </c>
      <c r="B731" s="1" t="str">
        <f t="shared" si="7"/>
        <v>ศรีสวัสดิ์</v>
      </c>
      <c r="C731" s="1" t="s">
        <v>6</v>
      </c>
      <c r="D731" s="1" t="str">
        <f>VLOOKUP(C731, Provinces!A:B, 2, FALSE)</f>
        <v>Kanchanaburi</v>
      </c>
      <c r="E731" s="1" t="str">
        <f>VLOOKUP(B731,'AmperTh-Code-AmperEn'!A:C, 1, FALSE)</f>
        <v>ศรีสวัสดิ์</v>
      </c>
      <c r="F731" s="1" t="str">
        <f>VLOOKUP(E731, 'AmperTh-Code-AmperEn'!A:C,2, FALSE)</f>
        <v>71040000</v>
      </c>
      <c r="G731" s="1" t="str">
        <f>VLOOKUP(E731, 'AmperTh-Code-AmperEn'!A:C, 3, FALSE)</f>
        <v>Si Sawat</v>
      </c>
      <c r="H731" s="1" t="str">
        <f t="shared" si="6"/>
        <v>ที่ว่าการอำเภอศรีสวัสดิ์ กาญจนบุรี</v>
      </c>
      <c r="I731" s="1" t="str">
        <f>VLOOKUP(H731, 'Office Location'!D:G, 3, FALSE)</f>
        <v>14.600381506252667</v>
      </c>
      <c r="J731" s="1" t="str">
        <f>VLOOKUP(H731, 'Office Location'!D:G, 4, FALSE)</f>
        <v>99.11449091421855</v>
      </c>
    </row>
    <row r="732" spans="1:10" ht="15.75" customHeight="1" x14ac:dyDescent="0.2">
      <c r="A732" s="1" t="s">
        <v>220</v>
      </c>
      <c r="B732" s="1" t="str">
        <f t="shared" si="7"/>
        <v>ท่ามะกา</v>
      </c>
      <c r="C732" s="1" t="s">
        <v>6</v>
      </c>
      <c r="D732" s="1" t="str">
        <f>VLOOKUP(C732, Provinces!A:B, 2, FALSE)</f>
        <v>Kanchanaburi</v>
      </c>
      <c r="E732" s="1" t="str">
        <f>VLOOKUP(B732,'AmperTh-Code-AmperEn'!A:C, 1, FALSE)</f>
        <v>ท่ามะกา</v>
      </c>
      <c r="F732" s="1" t="str">
        <f>VLOOKUP(E732, 'AmperTh-Code-AmperEn'!A:C,2, FALSE)</f>
        <v>71050000</v>
      </c>
      <c r="G732" s="1" t="str">
        <f>VLOOKUP(E732, 'AmperTh-Code-AmperEn'!A:C, 3, FALSE)</f>
        <v>Tha Maka</v>
      </c>
      <c r="H732" s="1" t="str">
        <f t="shared" si="6"/>
        <v>ที่ว่าการอำเภอท่ามะกา กาญจนบุรี</v>
      </c>
      <c r="I732" s="1" t="str">
        <f>VLOOKUP(H732, 'Office Location'!D:G, 3, FALSE)</f>
        <v>13.920557686264456</v>
      </c>
      <c r="J732" s="1" t="str">
        <f>VLOOKUP(H732, 'Office Location'!D:G, 4, FALSE)</f>
        <v>99.76530037113845</v>
      </c>
    </row>
    <row r="733" spans="1:10" ht="15.75" customHeight="1" x14ac:dyDescent="0.2">
      <c r="A733" s="1" t="s">
        <v>221</v>
      </c>
      <c r="B733" s="1" t="str">
        <f t="shared" si="7"/>
        <v>ท่าม่วง</v>
      </c>
      <c r="C733" s="1" t="s">
        <v>6</v>
      </c>
      <c r="D733" s="1" t="str">
        <f>VLOOKUP(C733, Provinces!A:B, 2, FALSE)</f>
        <v>Kanchanaburi</v>
      </c>
      <c r="E733" s="1" t="str">
        <f>VLOOKUP(B733,'AmperTh-Code-AmperEn'!A:C, 1, FALSE)</f>
        <v>ท่าม่วง</v>
      </c>
      <c r="F733" s="1" t="str">
        <f>VLOOKUP(E733, 'AmperTh-Code-AmperEn'!A:C,2, FALSE)</f>
        <v>71060000</v>
      </c>
      <c r="G733" s="1" t="str">
        <f>VLOOKUP(E733, 'AmperTh-Code-AmperEn'!A:C, 3, FALSE)</f>
        <v>Tha Muang</v>
      </c>
      <c r="H733" s="1" t="str">
        <f t="shared" si="6"/>
        <v>ที่ว่าการอำเภอท่าม่วง กาญจนบุรี</v>
      </c>
      <c r="I733" s="1" t="str">
        <f>VLOOKUP(H733, 'Office Location'!D:G, 3, FALSE)</f>
        <v>13.96666478251198</v>
      </c>
      <c r="J733" s="1" t="str">
        <f>VLOOKUP(H733, 'Office Location'!D:G, 4, FALSE)</f>
        <v>99.63850500672433</v>
      </c>
    </row>
    <row r="734" spans="1:10" ht="15.75" customHeight="1" x14ac:dyDescent="0.2">
      <c r="A734" s="1" t="s">
        <v>222</v>
      </c>
      <c r="B734" s="1" t="str">
        <f t="shared" si="7"/>
        <v>ทองผาภูมิ</v>
      </c>
      <c r="C734" s="1" t="s">
        <v>6</v>
      </c>
      <c r="D734" s="1" t="str">
        <f>VLOOKUP(C734, Provinces!A:B, 2, FALSE)</f>
        <v>Kanchanaburi</v>
      </c>
      <c r="E734" s="1" t="str">
        <f>VLOOKUP(B734,'AmperTh-Code-AmperEn'!A:C, 1, FALSE)</f>
        <v>ทองผาภูมิ</v>
      </c>
      <c r="F734" s="1" t="str">
        <f>VLOOKUP(E734, 'AmperTh-Code-AmperEn'!A:C,2, FALSE)</f>
        <v>71070000</v>
      </c>
      <c r="G734" s="1" t="str">
        <f>VLOOKUP(E734, 'AmperTh-Code-AmperEn'!A:C, 3, FALSE)</f>
        <v>Thong Pha Phum</v>
      </c>
      <c r="H734" s="1" t="str">
        <f t="shared" si="6"/>
        <v>ที่ว่าการอำเภอทองผาภูมิ กาญจนบุรี</v>
      </c>
      <c r="I734" s="1" t="str">
        <f>VLOOKUP(H734, 'Office Location'!D:G, 3, FALSE)</f>
        <v>14.74586233676686</v>
      </c>
      <c r="J734" s="1" t="str">
        <f>VLOOKUP(H734, 'Office Location'!D:G, 4, FALSE)</f>
        <v>98.62519124904604</v>
      </c>
    </row>
    <row r="735" spans="1:10" ht="15.75" customHeight="1" x14ac:dyDescent="0.2">
      <c r="A735" s="1" t="s">
        <v>223</v>
      </c>
      <c r="B735" s="1" t="str">
        <f t="shared" si="7"/>
        <v>สังขละบุรี</v>
      </c>
      <c r="C735" s="1" t="s">
        <v>6</v>
      </c>
      <c r="D735" s="1" t="str">
        <f>VLOOKUP(C735, Provinces!A:B, 2, FALSE)</f>
        <v>Kanchanaburi</v>
      </c>
      <c r="E735" s="1" t="str">
        <f>VLOOKUP(B735,'AmperTh-Code-AmperEn'!A:C, 1, FALSE)</f>
        <v>สังขละบุรี</v>
      </c>
      <c r="F735" s="1" t="str">
        <f>VLOOKUP(E735, 'AmperTh-Code-AmperEn'!A:C,2, FALSE)</f>
        <v>71080000</v>
      </c>
      <c r="G735" s="1" t="str">
        <f>VLOOKUP(E735, 'AmperTh-Code-AmperEn'!A:C, 3, FALSE)</f>
        <v>Sangkhla Buri</v>
      </c>
      <c r="H735" s="1" t="str">
        <f t="shared" si="6"/>
        <v>ที่ว่าการอำเภอสังขละบุรี กาญจนบุรี</v>
      </c>
      <c r="I735" s="1" t="str">
        <f>VLOOKUP(H735, 'Office Location'!D:G, 3, FALSE)</f>
        <v>15.15555421320178</v>
      </c>
      <c r="J735" s="1" t="str">
        <f>VLOOKUP(H735, 'Office Location'!D:G, 4, FALSE)</f>
        <v>98.45339575352486</v>
      </c>
    </row>
    <row r="736" spans="1:10" ht="15.75" customHeight="1" x14ac:dyDescent="0.2">
      <c r="A736" s="1" t="s">
        <v>224</v>
      </c>
      <c r="B736" s="1" t="str">
        <f t="shared" si="7"/>
        <v>พนมทวน</v>
      </c>
      <c r="C736" s="1" t="s">
        <v>6</v>
      </c>
      <c r="D736" s="1" t="str">
        <f>VLOOKUP(C736, Provinces!A:B, 2, FALSE)</f>
        <v>Kanchanaburi</v>
      </c>
      <c r="E736" s="1" t="str">
        <f>VLOOKUP(B736,'AmperTh-Code-AmperEn'!A:C, 1, FALSE)</f>
        <v>พนมทวน</v>
      </c>
      <c r="F736" s="1" t="str">
        <f>VLOOKUP(E736, 'AmperTh-Code-AmperEn'!A:C,2, FALSE)</f>
        <v>71090000</v>
      </c>
      <c r="G736" s="1" t="str">
        <f>VLOOKUP(E736, 'AmperTh-Code-AmperEn'!A:C, 3, FALSE)</f>
        <v>Phanom Thuan</v>
      </c>
      <c r="H736" s="1" t="str">
        <f t="shared" si="6"/>
        <v>ที่ว่าการอำเภอพนมทวน กาญจนบุรี</v>
      </c>
      <c r="I736" s="1" t="str">
        <f>VLOOKUP(H736, 'Office Location'!D:G, 3, FALSE)</f>
        <v>14.130277498277337</v>
      </c>
      <c r="J736" s="1" t="str">
        <f>VLOOKUP(H736, 'Office Location'!D:G, 4, FALSE)</f>
        <v>99.69897496298135</v>
      </c>
    </row>
    <row r="737" spans="1:10" ht="15.75" customHeight="1" x14ac:dyDescent="0.2">
      <c r="A737" s="1" t="s">
        <v>225</v>
      </c>
      <c r="B737" s="1" t="str">
        <f t="shared" si="7"/>
        <v>เลาขวัญ</v>
      </c>
      <c r="C737" s="1" t="s">
        <v>6</v>
      </c>
      <c r="D737" s="1" t="str">
        <f>VLOOKUP(C737, Provinces!A:B, 2, FALSE)</f>
        <v>Kanchanaburi</v>
      </c>
      <c r="E737" s="1" t="str">
        <f>VLOOKUP(B737,'AmperTh-Code-AmperEn'!A:C, 1, FALSE)</f>
        <v>เลาขวัญ</v>
      </c>
      <c r="F737" s="1" t="str">
        <f>VLOOKUP(E737, 'AmperTh-Code-AmperEn'!A:C,2, FALSE)</f>
        <v>71100000</v>
      </c>
      <c r="G737" s="1" t="str">
        <f>VLOOKUP(E737, 'AmperTh-Code-AmperEn'!A:C, 3, FALSE)</f>
        <v>Lao Khwan</v>
      </c>
      <c r="H737" s="1" t="str">
        <f t="shared" si="6"/>
        <v>ที่ว่าการอำเภอเลาขวัญ กาญจนบุรี</v>
      </c>
      <c r="I737" s="1" t="str">
        <f>VLOOKUP(H737, 'Office Location'!D:G, 3, FALSE)</f>
        <v>14.596646077275613</v>
      </c>
      <c r="J737" s="1" t="str">
        <f>VLOOKUP(H737, 'Office Location'!D:G, 4, FALSE)</f>
        <v>99.77461389997363</v>
      </c>
    </row>
    <row r="738" spans="1:10" ht="15.75" customHeight="1" x14ac:dyDescent="0.2">
      <c r="A738" s="1" t="s">
        <v>226</v>
      </c>
      <c r="B738" s="1" t="str">
        <f t="shared" si="7"/>
        <v>ด่านมะขามเตี้ย</v>
      </c>
      <c r="C738" s="1" t="s">
        <v>6</v>
      </c>
      <c r="D738" s="1" t="str">
        <f>VLOOKUP(C738, Provinces!A:B, 2, FALSE)</f>
        <v>Kanchanaburi</v>
      </c>
      <c r="E738" s="1" t="str">
        <f>VLOOKUP(B738,'AmperTh-Code-AmperEn'!A:C, 1, FALSE)</f>
        <v>ด่านมะขามเตี้ย</v>
      </c>
      <c r="F738" s="1" t="str">
        <f>VLOOKUP(E738, 'AmperTh-Code-AmperEn'!A:C,2, FALSE)</f>
        <v>71110000</v>
      </c>
      <c r="G738" s="1" t="str">
        <f>VLOOKUP(E738, 'AmperTh-Code-AmperEn'!A:C, 3, FALSE)</f>
        <v>Dan Makham Tia</v>
      </c>
      <c r="H738" s="1" t="str">
        <f t="shared" si="6"/>
        <v>ที่ว่าการอำเภอด่านมะขามเตี้ย กาญจนบุรี</v>
      </c>
      <c r="I738" s="1" t="str">
        <f>VLOOKUP(H738, 'Office Location'!D:G, 3, FALSE)</f>
        <v>13.853501976975771</v>
      </c>
      <c r="J738" s="1" t="str">
        <f>VLOOKUP(H738, 'Office Location'!D:G, 4, FALSE)</f>
        <v>99.41053332325063</v>
      </c>
    </row>
    <row r="739" spans="1:10" ht="15.75" customHeight="1" x14ac:dyDescent="0.2">
      <c r="A739" s="1" t="s">
        <v>227</v>
      </c>
      <c r="B739" s="1" t="str">
        <f t="shared" si="7"/>
        <v>หนองปรือ</v>
      </c>
      <c r="C739" s="1" t="s">
        <v>6</v>
      </c>
      <c r="D739" s="1" t="str">
        <f>VLOOKUP(C739, Provinces!A:B, 2, FALSE)</f>
        <v>Kanchanaburi</v>
      </c>
      <c r="E739" s="1" t="str">
        <f>VLOOKUP(B739,'AmperTh-Code-AmperEn'!A:C, 1, FALSE)</f>
        <v>หนองปรือ</v>
      </c>
      <c r="F739" s="1" t="str">
        <f>VLOOKUP(E739, 'AmperTh-Code-AmperEn'!A:C,2, FALSE)</f>
        <v>71120000</v>
      </c>
      <c r="G739" s="1" t="str">
        <f>VLOOKUP(E739, 'AmperTh-Code-AmperEn'!A:C, 3, FALSE)</f>
        <v>Nong Prue</v>
      </c>
      <c r="H739" s="1" t="str">
        <f t="shared" si="6"/>
        <v>ที่ว่าการอำเภอหนองปรือ กาญจนบุรี</v>
      </c>
      <c r="I739" s="1" t="str">
        <f>VLOOKUP(H739, 'Office Location'!D:G, 3, FALSE)</f>
        <v>14.612627379278791</v>
      </c>
      <c r="J739" s="1" t="str">
        <f>VLOOKUP(H739, 'Office Location'!D:G, 4, FALSE)</f>
        <v>99.45079308928413</v>
      </c>
    </row>
    <row r="740" spans="1:10" ht="15.75" customHeight="1" x14ac:dyDescent="0.2">
      <c r="A740" s="1" t="s">
        <v>228</v>
      </c>
      <c r="B740" s="1" t="str">
        <f t="shared" si="7"/>
        <v>ห้วยกระเจา</v>
      </c>
      <c r="C740" s="1" t="s">
        <v>6</v>
      </c>
      <c r="D740" s="1" t="str">
        <f>VLOOKUP(C740, Provinces!A:B, 2, FALSE)</f>
        <v>Kanchanaburi</v>
      </c>
      <c r="E740" s="1" t="str">
        <f>VLOOKUP(B740,'AmperTh-Code-AmperEn'!A:C, 1, FALSE)</f>
        <v>ห้วยกระเจา</v>
      </c>
      <c r="F740" s="1" t="str">
        <f>VLOOKUP(E740, 'AmperTh-Code-AmperEn'!A:C,2, FALSE)</f>
        <v>71130000</v>
      </c>
      <c r="G740" s="1" t="str">
        <f>VLOOKUP(E740, 'AmperTh-Code-AmperEn'!A:C, 3, FALSE)</f>
        <v>Huai Krachao</v>
      </c>
      <c r="H740" s="1" t="str">
        <f t="shared" si="6"/>
        <v>ที่ว่าการอำเภอห้วยกระเจา กาญจนบุรี</v>
      </c>
      <c r="I740" s="1" t="str">
        <f>VLOOKUP(H740, 'Office Location'!D:G, 3, FALSE)</f>
        <v>14.327164764908714</v>
      </c>
      <c r="J740" s="1" t="str">
        <f>VLOOKUP(H740, 'Office Location'!D:G, 4, FALSE)</f>
        <v>99.6667077137334</v>
      </c>
    </row>
    <row r="741" spans="1:10" ht="15.75" customHeight="1" x14ac:dyDescent="0.2">
      <c r="A741" s="1" t="s">
        <v>942</v>
      </c>
      <c r="B741" s="1" t="str">
        <f t="shared" si="7"/>
        <v>เมืองสุพรรณบุรี</v>
      </c>
      <c r="C741" s="1" t="s">
        <v>134</v>
      </c>
      <c r="D741" s="1" t="str">
        <f>VLOOKUP(C741, Provinces!A:B, 2, FALSE)</f>
        <v>Suphan Buri</v>
      </c>
      <c r="E741" s="1" t="str">
        <f>VLOOKUP(B741,'AmperTh-Code-AmperEn'!A:C, 1, FALSE)</f>
        <v>เมืองสุพรรณบุรี</v>
      </c>
      <c r="F741" s="1" t="str">
        <f>VLOOKUP(E741, 'AmperTh-Code-AmperEn'!A:C,2, FALSE)</f>
        <v>72010000</v>
      </c>
      <c r="G741" s="1" t="str">
        <f>VLOOKUP(E741, 'AmperTh-Code-AmperEn'!A:C, 3, FALSE)</f>
        <v>Mueang Saphan Buri</v>
      </c>
      <c r="H741" s="1" t="str">
        <f t="shared" si="6"/>
        <v>ที่ว่าการอำเภอเมืองสุพรรณบุรี สุพรรณบุรี</v>
      </c>
      <c r="I741" s="1" t="str">
        <f>VLOOKUP(H741, 'Office Location'!D:G, 3, FALSE)</f>
        <v>14.474459454200524</v>
      </c>
      <c r="J741" s="1" t="str">
        <f>VLOOKUP(H741, 'Office Location'!D:G, 4, FALSE)</f>
        <v>100.11843846666692</v>
      </c>
    </row>
    <row r="742" spans="1:10" ht="15.75" customHeight="1" x14ac:dyDescent="0.2">
      <c r="A742" s="1" t="s">
        <v>943</v>
      </c>
      <c r="B742" s="1" t="str">
        <f t="shared" si="7"/>
        <v>เดิมบางนางบวช</v>
      </c>
      <c r="C742" s="1" t="s">
        <v>134</v>
      </c>
      <c r="D742" s="1" t="str">
        <f>VLOOKUP(C742, Provinces!A:B, 2, FALSE)</f>
        <v>Suphan Buri</v>
      </c>
      <c r="E742" s="1" t="str">
        <f>VLOOKUP(B742,'AmperTh-Code-AmperEn'!A:C, 1, FALSE)</f>
        <v>เดิมบางนางบวช</v>
      </c>
      <c r="F742" s="1" t="str">
        <f>VLOOKUP(E742, 'AmperTh-Code-AmperEn'!A:C,2, FALSE)</f>
        <v>72020000</v>
      </c>
      <c r="G742" s="1" t="str">
        <f>VLOOKUP(E742, 'AmperTh-Code-AmperEn'!A:C, 3, FALSE)</f>
        <v>Doem Bang Nang Buat</v>
      </c>
      <c r="H742" s="1" t="str">
        <f t="shared" si="6"/>
        <v>ที่ว่าการอำเภอเดิมบางนางบวช สุพรรณบุรี</v>
      </c>
      <c r="I742" s="1" t="str">
        <f>VLOOKUP(H742, 'Office Location'!D:G, 3, FALSE)</f>
        <v>14.853719877263051</v>
      </c>
      <c r="J742" s="1" t="str">
        <f>VLOOKUP(H742, 'Office Location'!D:G, 4, FALSE)</f>
        <v>100.0979679417952</v>
      </c>
    </row>
    <row r="743" spans="1:10" ht="15.75" customHeight="1" x14ac:dyDescent="0.2">
      <c r="A743" s="1" t="s">
        <v>944</v>
      </c>
      <c r="B743" s="1" t="str">
        <f t="shared" si="7"/>
        <v>ด่านช้าง</v>
      </c>
      <c r="C743" s="1" t="s">
        <v>134</v>
      </c>
      <c r="D743" s="1" t="str">
        <f>VLOOKUP(C743, Provinces!A:B, 2, FALSE)</f>
        <v>Suphan Buri</v>
      </c>
      <c r="E743" s="1" t="str">
        <f>VLOOKUP(B743,'AmperTh-Code-AmperEn'!A:C, 1, FALSE)</f>
        <v>ด่านช้าง</v>
      </c>
      <c r="F743" s="1" t="str">
        <f>VLOOKUP(E743, 'AmperTh-Code-AmperEn'!A:C,2, FALSE)</f>
        <v>72030000</v>
      </c>
      <c r="G743" s="1" t="str">
        <f>VLOOKUP(E743, 'AmperTh-Code-AmperEn'!A:C, 3, FALSE)</f>
        <v>Dan Chang</v>
      </c>
      <c r="H743" s="1" t="str">
        <f t="shared" si="6"/>
        <v>ที่ว่าการอำเภอด่านช้าง สุพรรณบุรี</v>
      </c>
      <c r="I743" s="1" t="str">
        <f>VLOOKUP(H743, 'Office Location'!D:G, 3, FALSE)</f>
        <v>14.841606863811027</v>
      </c>
      <c r="J743" s="1" t="str">
        <f>VLOOKUP(H743, 'Office Location'!D:G, 4, FALSE)</f>
        <v>99.69732002574668</v>
      </c>
    </row>
    <row r="744" spans="1:10" ht="15.75" customHeight="1" x14ac:dyDescent="0.2">
      <c r="A744" s="1" t="s">
        <v>945</v>
      </c>
      <c r="B744" s="1" t="str">
        <f t="shared" si="7"/>
        <v>บางปลาม้า</v>
      </c>
      <c r="C744" s="1" t="s">
        <v>134</v>
      </c>
      <c r="D744" s="1" t="str">
        <f>VLOOKUP(C744, Provinces!A:B, 2, FALSE)</f>
        <v>Suphan Buri</v>
      </c>
      <c r="E744" s="1" t="str">
        <f>VLOOKUP(B744,'AmperTh-Code-AmperEn'!A:C, 1, FALSE)</f>
        <v>บางปลาม้า</v>
      </c>
      <c r="F744" s="1" t="str">
        <f>VLOOKUP(E744, 'AmperTh-Code-AmperEn'!A:C,2, FALSE)</f>
        <v>72040000</v>
      </c>
      <c r="G744" s="1" t="str">
        <f>VLOOKUP(E744, 'AmperTh-Code-AmperEn'!A:C, 3, FALSE)</f>
        <v>Bang Pla Ma</v>
      </c>
      <c r="H744" s="1" t="str">
        <f t="shared" si="6"/>
        <v>ที่ว่าการอำเภอบางปลาม้า สุพรรณบุรี</v>
      </c>
      <c r="I744" s="1" t="str">
        <f>VLOOKUP(H744, 'Office Location'!D:G, 3, FALSE)</f>
        <v>14.40229600012197</v>
      </c>
      <c r="J744" s="1" t="str">
        <f>VLOOKUP(H744, 'Office Location'!D:G, 4, FALSE)</f>
        <v>100.15427285521326</v>
      </c>
    </row>
    <row r="745" spans="1:10" ht="15.75" customHeight="1" x14ac:dyDescent="0.2">
      <c r="A745" s="1" t="s">
        <v>946</v>
      </c>
      <c r="B745" s="1" t="str">
        <f t="shared" si="7"/>
        <v>ศรีประจันต์</v>
      </c>
      <c r="C745" s="1" t="s">
        <v>134</v>
      </c>
      <c r="D745" s="1" t="str">
        <f>VLOOKUP(C745, Provinces!A:B, 2, FALSE)</f>
        <v>Suphan Buri</v>
      </c>
      <c r="E745" s="1" t="str">
        <f>VLOOKUP(B745,'AmperTh-Code-AmperEn'!A:C, 1, FALSE)</f>
        <v>ศรีประจันต์</v>
      </c>
      <c r="F745" s="1" t="str">
        <f>VLOOKUP(E745, 'AmperTh-Code-AmperEn'!A:C,2, FALSE)</f>
        <v>72050000</v>
      </c>
      <c r="G745" s="1" t="str">
        <f>VLOOKUP(E745, 'AmperTh-Code-AmperEn'!A:C, 3, FALSE)</f>
        <v>Si Prachan</v>
      </c>
      <c r="H745" s="1" t="str">
        <f t="shared" si="6"/>
        <v>ที่ว่าการอำเภอศรีประจันต์ สุพรรณบุรี</v>
      </c>
      <c r="I745" s="1" t="str">
        <f>VLOOKUP(H745, 'Office Location'!D:G, 3, FALSE)</f>
        <v>14.619849416163882</v>
      </c>
      <c r="J745" s="1" t="str">
        <f>VLOOKUP(H745, 'Office Location'!D:G, 4, FALSE)</f>
        <v>100.14445106098621</v>
      </c>
    </row>
    <row r="746" spans="1:10" ht="15.75" customHeight="1" x14ac:dyDescent="0.2">
      <c r="A746" s="1" t="s">
        <v>947</v>
      </c>
      <c r="B746" s="1" t="str">
        <f t="shared" si="7"/>
        <v>ดอนเจดีย์</v>
      </c>
      <c r="C746" s="1" t="s">
        <v>134</v>
      </c>
      <c r="D746" s="1" t="str">
        <f>VLOOKUP(C746, Provinces!A:B, 2, FALSE)</f>
        <v>Suphan Buri</v>
      </c>
      <c r="E746" s="1" t="str">
        <f>VLOOKUP(B746,'AmperTh-Code-AmperEn'!A:C, 1, FALSE)</f>
        <v>ดอนเจดีย์</v>
      </c>
      <c r="F746" s="1" t="str">
        <f>VLOOKUP(E746, 'AmperTh-Code-AmperEn'!A:C,2, FALSE)</f>
        <v>72060000</v>
      </c>
      <c r="G746" s="1" t="str">
        <f>VLOOKUP(E746, 'AmperTh-Code-AmperEn'!A:C, 3, FALSE)</f>
        <v>Don Chedi</v>
      </c>
      <c r="H746" s="1" t="str">
        <f t="shared" si="6"/>
        <v>ที่ว่าการอำเภอดอนเจดีย์ สุพรรณบุรี</v>
      </c>
      <c r="I746" s="1" t="str">
        <f>VLOOKUP(H746, 'Office Location'!D:G, 3, FALSE)</f>
        <v>14.635139116461005</v>
      </c>
      <c r="J746" s="1" t="str">
        <f>VLOOKUP(H746, 'Office Location'!D:G, 4, FALSE)</f>
        <v>100.0210795718853</v>
      </c>
    </row>
    <row r="747" spans="1:10" ht="15.75" customHeight="1" x14ac:dyDescent="0.2">
      <c r="A747" s="1" t="s">
        <v>948</v>
      </c>
      <c r="B747" s="1" t="str">
        <f t="shared" si="7"/>
        <v>สองพี่น้อง</v>
      </c>
      <c r="C747" s="1" t="s">
        <v>134</v>
      </c>
      <c r="D747" s="1" t="str">
        <f>VLOOKUP(C747, Provinces!A:B, 2, FALSE)</f>
        <v>Suphan Buri</v>
      </c>
      <c r="E747" s="1" t="str">
        <f>VLOOKUP(B747,'AmperTh-Code-AmperEn'!A:C, 1, FALSE)</f>
        <v>สองพี่น้อง</v>
      </c>
      <c r="F747" s="1" t="str">
        <f>VLOOKUP(E747, 'AmperTh-Code-AmperEn'!A:C,2, FALSE)</f>
        <v>72070000</v>
      </c>
      <c r="G747" s="1" t="str">
        <f>VLOOKUP(E747, 'AmperTh-Code-AmperEn'!A:C, 3, FALSE)</f>
        <v>Song Phi Nong</v>
      </c>
      <c r="H747" s="1" t="str">
        <f t="shared" si="6"/>
        <v>ที่ว่าการอำเภอสองพี่น้อง สุพรรณบุรี</v>
      </c>
      <c r="I747" s="1" t="str">
        <f>VLOOKUP(H747, 'Office Location'!D:G, 3, FALSE)</f>
        <v>14.22369629017095</v>
      </c>
      <c r="J747" s="1" t="str">
        <f>VLOOKUP(H747, 'Office Location'!D:G, 4, FALSE)</f>
        <v>100.02106522093484</v>
      </c>
    </row>
    <row r="748" spans="1:10" ht="15.75" customHeight="1" x14ac:dyDescent="0.2">
      <c r="A748" s="1" t="s">
        <v>949</v>
      </c>
      <c r="B748" s="1" t="str">
        <f t="shared" si="7"/>
        <v>สามชุก</v>
      </c>
      <c r="C748" s="1" t="s">
        <v>134</v>
      </c>
      <c r="D748" s="1" t="str">
        <f>VLOOKUP(C748, Provinces!A:B, 2, FALSE)</f>
        <v>Suphan Buri</v>
      </c>
      <c r="E748" s="1" t="str">
        <f>VLOOKUP(B748,'AmperTh-Code-AmperEn'!A:C, 1, FALSE)</f>
        <v>สามชุก</v>
      </c>
      <c r="F748" s="1" t="str">
        <f>VLOOKUP(E748, 'AmperTh-Code-AmperEn'!A:C,2, FALSE)</f>
        <v>72080000</v>
      </c>
      <c r="G748" s="1" t="str">
        <f>VLOOKUP(E748, 'AmperTh-Code-AmperEn'!A:C, 3, FALSE)</f>
        <v>Sam Chuk</v>
      </c>
      <c r="H748" s="1" t="str">
        <f t="shared" si="6"/>
        <v>ที่ว่าการอำเภอสามชุก สุพรรณบุรี</v>
      </c>
      <c r="I748" s="1" t="str">
        <f>VLOOKUP(H748, 'Office Location'!D:G, 3, FALSE)</f>
        <v>14.755274909358254</v>
      </c>
      <c r="J748" s="1" t="str">
        <f>VLOOKUP(H748, 'Office Location'!D:G, 4, FALSE)</f>
        <v>100.09476456481102</v>
      </c>
    </row>
    <row r="749" spans="1:10" ht="15.75" customHeight="1" x14ac:dyDescent="0.2">
      <c r="A749" s="1" t="s">
        <v>950</v>
      </c>
      <c r="B749" s="1" t="str">
        <f t="shared" si="7"/>
        <v>อู่ทอง</v>
      </c>
      <c r="C749" s="1" t="s">
        <v>134</v>
      </c>
      <c r="D749" s="1" t="str">
        <f>VLOOKUP(C749, Provinces!A:B, 2, FALSE)</f>
        <v>Suphan Buri</v>
      </c>
      <c r="E749" s="1" t="str">
        <f>VLOOKUP(B749,'AmperTh-Code-AmperEn'!A:C, 1, FALSE)</f>
        <v>อู่ทอง</v>
      </c>
      <c r="F749" s="1" t="str">
        <f>VLOOKUP(E749, 'AmperTh-Code-AmperEn'!A:C,2, FALSE)</f>
        <v>72090000</v>
      </c>
      <c r="G749" s="1" t="str">
        <f>VLOOKUP(E749, 'AmperTh-Code-AmperEn'!A:C, 3, FALSE)</f>
        <v>U Thong</v>
      </c>
      <c r="H749" s="1" t="str">
        <f t="shared" si="6"/>
        <v>ที่ว่าการอำเภออู่ทอง สุพรรณบุรี</v>
      </c>
      <c r="I749" s="1" t="str">
        <f>VLOOKUP(H749, 'Office Location'!D:G, 3, FALSE)</f>
        <v>14.375634216449578</v>
      </c>
      <c r="J749" s="1" t="str">
        <f>VLOOKUP(H749, 'Office Location'!D:G, 4, FALSE)</f>
        <v>99.89238663948238</v>
      </c>
    </row>
    <row r="750" spans="1:10" ht="15.75" customHeight="1" x14ac:dyDescent="0.2">
      <c r="A750" s="1" t="s">
        <v>951</v>
      </c>
      <c r="B750" s="1" t="str">
        <f t="shared" si="7"/>
        <v>หนองหญ้าไซ</v>
      </c>
      <c r="C750" s="1" t="s">
        <v>134</v>
      </c>
      <c r="D750" s="1" t="str">
        <f>VLOOKUP(C750, Provinces!A:B, 2, FALSE)</f>
        <v>Suphan Buri</v>
      </c>
      <c r="E750" s="1" t="str">
        <f>VLOOKUP(B750,'AmperTh-Code-AmperEn'!A:C, 1, FALSE)</f>
        <v>หนองหญ้าไซ</v>
      </c>
      <c r="F750" s="1" t="str">
        <f>VLOOKUP(E750, 'AmperTh-Code-AmperEn'!A:C,2, FALSE)</f>
        <v>72100000</v>
      </c>
      <c r="G750" s="1" t="str">
        <f>VLOOKUP(E750, 'AmperTh-Code-AmperEn'!A:C, 3, FALSE)</f>
        <v>Nong Ya Sai</v>
      </c>
      <c r="H750" s="1" t="str">
        <f t="shared" si="6"/>
        <v>ที่ว่าการอำเภอหนองหญ้าไซ สุพรรณบุรี</v>
      </c>
      <c r="I750" s="1" t="str">
        <f>VLOOKUP(H750, 'Office Location'!D:G, 3, FALSE)</f>
        <v>14.774928203797137</v>
      </c>
      <c r="J750" s="1" t="str">
        <f>VLOOKUP(H750, 'Office Location'!D:G, 4, FALSE)</f>
        <v>99.9108430663149</v>
      </c>
    </row>
    <row r="751" spans="1:10" ht="15.75" customHeight="1" x14ac:dyDescent="0.2">
      <c r="A751" s="1" t="s">
        <v>420</v>
      </c>
      <c r="B751" s="1" t="str">
        <f t="shared" si="7"/>
        <v>เมืองนครปฐม</v>
      </c>
      <c r="C751" s="1" t="s">
        <v>38</v>
      </c>
      <c r="D751" s="1" t="str">
        <f>VLOOKUP(C751, Provinces!A:B, 2, FALSE)</f>
        <v>Nakhon Pathom</v>
      </c>
      <c r="E751" s="1" t="str">
        <f>VLOOKUP(B751,'AmperTh-Code-AmperEn'!A:C, 1, FALSE)</f>
        <v>เมืองนครปฐม</v>
      </c>
      <c r="F751" s="1" t="str">
        <f>VLOOKUP(E751, 'AmperTh-Code-AmperEn'!A:C,2, FALSE)</f>
        <v>73010000</v>
      </c>
      <c r="G751" s="1" t="str">
        <f>VLOOKUP(E751, 'AmperTh-Code-AmperEn'!A:C, 3, FALSE)</f>
        <v>mueang Nakhon Pathom</v>
      </c>
      <c r="H751" s="1" t="str">
        <f t="shared" si="6"/>
        <v>ที่ว่าการอำเภอเมืองนครปฐม นครปฐม</v>
      </c>
      <c r="I751" s="1" t="str">
        <f>VLOOKUP(H751, 'Office Location'!D:G, 3, FALSE)</f>
        <v>13.819727627382651</v>
      </c>
      <c r="J751" s="1" t="str">
        <f>VLOOKUP(H751, 'Office Location'!D:G, 4, FALSE)</f>
        <v>100.06588514221272</v>
      </c>
    </row>
    <row r="752" spans="1:10" ht="15.75" customHeight="1" x14ac:dyDescent="0.2">
      <c r="A752" s="1" t="s">
        <v>421</v>
      </c>
      <c r="B752" s="1" t="str">
        <f t="shared" si="7"/>
        <v>กำแพงแสน</v>
      </c>
      <c r="C752" s="1" t="s">
        <v>38</v>
      </c>
      <c r="D752" s="1" t="str">
        <f>VLOOKUP(C752, Provinces!A:B, 2, FALSE)</f>
        <v>Nakhon Pathom</v>
      </c>
      <c r="E752" s="1" t="str">
        <f>VLOOKUP(B752,'AmperTh-Code-AmperEn'!A:C, 1, FALSE)</f>
        <v>กำแพงแสน</v>
      </c>
      <c r="F752" s="1" t="str">
        <f>VLOOKUP(E752, 'AmperTh-Code-AmperEn'!A:C,2, FALSE)</f>
        <v>73020000</v>
      </c>
      <c r="G752" s="1" t="str">
        <f>VLOOKUP(E752, 'AmperTh-Code-AmperEn'!A:C, 3, FALSE)</f>
        <v>Kamphaeng Saen</v>
      </c>
      <c r="H752" s="1" t="str">
        <f t="shared" si="6"/>
        <v>ที่ว่าการอำเภอกำแพงแสน นครปฐม</v>
      </c>
      <c r="I752" s="1" t="str">
        <f>VLOOKUP(H752, 'Office Location'!D:G, 3, FALSE)</f>
        <v>13.983890554329648</v>
      </c>
      <c r="J752" s="1" t="str">
        <f>VLOOKUP(H752, 'Office Location'!D:G, 4, FALSE)</f>
        <v>99.99387198464478</v>
      </c>
    </row>
    <row r="753" spans="1:10" ht="15.75" customHeight="1" x14ac:dyDescent="0.2">
      <c r="A753" s="1" t="s">
        <v>422</v>
      </c>
      <c r="B753" s="1" t="str">
        <f t="shared" si="7"/>
        <v>นครชัยศรี</v>
      </c>
      <c r="C753" s="1" t="s">
        <v>38</v>
      </c>
      <c r="D753" s="1" t="str">
        <f>VLOOKUP(C753, Provinces!A:B, 2, FALSE)</f>
        <v>Nakhon Pathom</v>
      </c>
      <c r="E753" s="1" t="str">
        <f>VLOOKUP(B753,'AmperTh-Code-AmperEn'!A:C, 1, FALSE)</f>
        <v>นครชัยศรี</v>
      </c>
      <c r="F753" s="1" t="str">
        <f>VLOOKUP(E753, 'AmperTh-Code-AmperEn'!A:C,2, FALSE)</f>
        <v>73030000</v>
      </c>
      <c r="G753" s="1" t="str">
        <f>VLOOKUP(E753, 'AmperTh-Code-AmperEn'!A:C, 3, FALSE)</f>
        <v>Nakhon Chai Si</v>
      </c>
      <c r="H753" s="1" t="str">
        <f t="shared" si="6"/>
        <v>ที่ว่าการอำเภอนครชัยศรี นครปฐม</v>
      </c>
      <c r="I753" s="1" t="str">
        <f>VLOOKUP(H753, 'Office Location'!D:G, 3, FALSE)</f>
        <v>13.80109168210314</v>
      </c>
      <c r="J753" s="1" t="str">
        <f>VLOOKUP(H753, 'Office Location'!D:G, 4, FALSE)</f>
        <v>100.18764080393815</v>
      </c>
    </row>
    <row r="754" spans="1:10" ht="15.75" customHeight="1" x14ac:dyDescent="0.2">
      <c r="A754" s="1" t="s">
        <v>423</v>
      </c>
      <c r="B754" s="1" t="str">
        <f t="shared" si="7"/>
        <v>ดอนตูม</v>
      </c>
      <c r="C754" s="1" t="s">
        <v>38</v>
      </c>
      <c r="D754" s="1" t="str">
        <f>VLOOKUP(C754, Provinces!A:B, 2, FALSE)</f>
        <v>Nakhon Pathom</v>
      </c>
      <c r="E754" s="1" t="str">
        <f>VLOOKUP(B754,'AmperTh-Code-AmperEn'!A:C, 1, FALSE)</f>
        <v>ดอนตูม</v>
      </c>
      <c r="F754" s="1" t="str">
        <f>VLOOKUP(E754, 'AmperTh-Code-AmperEn'!A:C,2, FALSE)</f>
        <v>73040000</v>
      </c>
      <c r="G754" s="1" t="str">
        <f>VLOOKUP(E754, 'AmperTh-Code-AmperEn'!A:C, 3, FALSE)</f>
        <v>Don Tum</v>
      </c>
      <c r="H754" s="1" t="str">
        <f t="shared" si="6"/>
        <v>ที่ว่าการอำเภอดอนตูม นครปฐม</v>
      </c>
      <c r="I754" s="1" t="str">
        <f>VLOOKUP(H754, 'Office Location'!D:G, 3, FALSE)</f>
        <v>13.960498966963947</v>
      </c>
      <c r="J754" s="1" t="str">
        <f>VLOOKUP(H754, 'Office Location'!D:G, 4, FALSE)</f>
        <v>100.08122306256008</v>
      </c>
    </row>
    <row r="755" spans="1:10" ht="15.75" customHeight="1" x14ac:dyDescent="0.2">
      <c r="A755" s="1" t="s">
        <v>424</v>
      </c>
      <c r="B755" s="1" t="str">
        <f t="shared" si="7"/>
        <v>บางเลน</v>
      </c>
      <c r="C755" s="1" t="s">
        <v>38</v>
      </c>
      <c r="D755" s="1" t="str">
        <f>VLOOKUP(C755, Provinces!A:B, 2, FALSE)</f>
        <v>Nakhon Pathom</v>
      </c>
      <c r="E755" s="1" t="str">
        <f>VLOOKUP(B755,'AmperTh-Code-AmperEn'!A:C, 1, FALSE)</f>
        <v>บางเลน</v>
      </c>
      <c r="F755" s="1" t="str">
        <f>VLOOKUP(E755, 'AmperTh-Code-AmperEn'!A:C,2, FALSE)</f>
        <v>73050000</v>
      </c>
      <c r="G755" s="1" t="str">
        <f>VLOOKUP(E755, 'AmperTh-Code-AmperEn'!A:C, 3, FALSE)</f>
        <v>Bang Len</v>
      </c>
      <c r="H755" s="1" t="str">
        <f t="shared" si="6"/>
        <v>ที่ว่าการอำเภอบางเลน นครปฐม</v>
      </c>
      <c r="I755" s="1" t="str">
        <f>VLOOKUP(H755, 'Office Location'!D:G, 3, FALSE)</f>
        <v>14.02154983765322</v>
      </c>
      <c r="J755" s="1" t="str">
        <f>VLOOKUP(H755, 'Office Location'!D:G, 4, FALSE)</f>
        <v>100.1654586176418</v>
      </c>
    </row>
    <row r="756" spans="1:10" ht="15.75" customHeight="1" x14ac:dyDescent="0.2">
      <c r="A756" s="1" t="s">
        <v>425</v>
      </c>
      <c r="B756" s="1" t="str">
        <f t="shared" si="7"/>
        <v>สามพราน</v>
      </c>
      <c r="C756" s="1" t="s">
        <v>38</v>
      </c>
      <c r="D756" s="1" t="str">
        <f>VLOOKUP(C756, Provinces!A:B, 2, FALSE)</f>
        <v>Nakhon Pathom</v>
      </c>
      <c r="E756" s="1" t="str">
        <f>VLOOKUP(B756,'AmperTh-Code-AmperEn'!A:C, 1, FALSE)</f>
        <v>สามพราน</v>
      </c>
      <c r="F756" s="1" t="str">
        <f>VLOOKUP(E756, 'AmperTh-Code-AmperEn'!A:C,2, FALSE)</f>
        <v>73060000</v>
      </c>
      <c r="G756" s="1" t="str">
        <f>VLOOKUP(E756, 'AmperTh-Code-AmperEn'!A:C, 3, FALSE)</f>
        <v>Sam Phran</v>
      </c>
      <c r="H756" s="1" t="str">
        <f t="shared" si="6"/>
        <v>ที่ว่าการอำเภอสามพราน นครปฐม</v>
      </c>
      <c r="I756" s="1" t="str">
        <f>VLOOKUP(H756, 'Office Location'!D:G, 3, FALSE)</f>
        <v>13.724188966809752</v>
      </c>
      <c r="J756" s="1" t="str">
        <f>VLOOKUP(H756, 'Office Location'!D:G, 4, FALSE)</f>
        <v>100.21666095289999</v>
      </c>
    </row>
    <row r="757" spans="1:10" ht="15.75" customHeight="1" x14ac:dyDescent="0.2">
      <c r="A757" s="1" t="s">
        <v>426</v>
      </c>
      <c r="B757" s="1" t="str">
        <f t="shared" si="7"/>
        <v>พุทธมณฑล</v>
      </c>
      <c r="C757" s="1" t="s">
        <v>38</v>
      </c>
      <c r="D757" s="1" t="str">
        <f>VLOOKUP(C757, Provinces!A:B, 2, FALSE)</f>
        <v>Nakhon Pathom</v>
      </c>
      <c r="E757" s="1" t="str">
        <f>VLOOKUP(B757,'AmperTh-Code-AmperEn'!A:C, 1, FALSE)</f>
        <v>พุทธมณฑล</v>
      </c>
      <c r="F757" s="1" t="str">
        <f>VLOOKUP(E757, 'AmperTh-Code-AmperEn'!A:C,2, FALSE)</f>
        <v>73070000</v>
      </c>
      <c r="G757" s="1" t="str">
        <f>VLOOKUP(E757, 'AmperTh-Code-AmperEn'!A:C, 3, FALSE)</f>
        <v>Phutthamonthon</v>
      </c>
      <c r="H757" s="1" t="str">
        <f t="shared" si="6"/>
        <v>ที่ว่าการอำเภอพุทธมณฑล นครปฐม</v>
      </c>
      <c r="I757" s="1" t="str">
        <f>VLOOKUP(H757, 'Office Location'!D:G, 3, FALSE)</f>
        <v>13.802071478437664</v>
      </c>
      <c r="J757" s="1" t="str">
        <f>VLOOKUP(H757, 'Office Location'!D:G, 4, FALSE)</f>
        <v>100.32148652876627</v>
      </c>
    </row>
    <row r="758" spans="1:10" ht="15.75" customHeight="1" x14ac:dyDescent="0.2">
      <c r="A758" s="1" t="s">
        <v>905</v>
      </c>
      <c r="B758" s="1" t="str">
        <f t="shared" si="7"/>
        <v>เมืองสมุทรสาคร</v>
      </c>
      <c r="C758" s="1" t="s">
        <v>124</v>
      </c>
      <c r="D758" s="1" t="str">
        <f>VLOOKUP(C758, Provinces!A:B, 2, FALSE)</f>
        <v>Samut Sakhon</v>
      </c>
      <c r="E758" s="1" t="str">
        <f>VLOOKUP(B758,'AmperTh-Code-AmperEn'!A:C, 1, FALSE)</f>
        <v>เมืองสมุทรสาคร</v>
      </c>
      <c r="F758" s="1" t="str">
        <f>VLOOKUP(E758, 'AmperTh-Code-AmperEn'!A:C,2, FALSE)</f>
        <v>74010000</v>
      </c>
      <c r="G758" s="1" t="str">
        <f>VLOOKUP(E758, 'AmperTh-Code-AmperEn'!A:C, 3, FALSE)</f>
        <v>Mueang Samut Sakhon</v>
      </c>
      <c r="H758" s="1" t="str">
        <f t="shared" si="6"/>
        <v>ที่ว่าการอำเภอเมืองสมุทรสาคร สมุทรสาคร</v>
      </c>
      <c r="I758" s="1" t="str">
        <f>VLOOKUP(H758, 'Office Location'!D:G, 3, FALSE)</f>
        <v>13.548360285937592</v>
      </c>
      <c r="J758" s="1" t="str">
        <f>VLOOKUP(H758, 'Office Location'!D:G, 4, FALSE)</f>
        <v>100.27347094301932</v>
      </c>
    </row>
    <row r="759" spans="1:10" ht="15.75" customHeight="1" x14ac:dyDescent="0.2">
      <c r="A759" s="1" t="s">
        <v>903</v>
      </c>
      <c r="B759" s="1" t="str">
        <f t="shared" si="7"/>
        <v>กระทุ่มแบน</v>
      </c>
      <c r="C759" s="1" t="s">
        <v>124</v>
      </c>
      <c r="D759" s="1" t="str">
        <f>VLOOKUP(C759, Provinces!A:B, 2, FALSE)</f>
        <v>Samut Sakhon</v>
      </c>
      <c r="E759" s="1" t="str">
        <f>VLOOKUP(B759,'AmperTh-Code-AmperEn'!A:C, 1, FALSE)</f>
        <v>กระทุ่มแบน</v>
      </c>
      <c r="F759" s="1" t="str">
        <f>VLOOKUP(E759, 'AmperTh-Code-AmperEn'!A:C,2, FALSE)</f>
        <v>74020000</v>
      </c>
      <c r="G759" s="1" t="str">
        <f>VLOOKUP(E759, 'AmperTh-Code-AmperEn'!A:C, 3, FALSE)</f>
        <v>Krathum Baen</v>
      </c>
      <c r="H759" s="1" t="str">
        <f t="shared" si="6"/>
        <v>ที่ว่าการอำเภอกระทุ่มแบน สมุทรสาคร</v>
      </c>
      <c r="I759" s="1" t="str">
        <f>VLOOKUP(H759, 'Office Location'!D:G, 3, FALSE)</f>
        <v>13.655867116019023</v>
      </c>
      <c r="J759" s="1" t="str">
        <f>VLOOKUP(H759, 'Office Location'!D:G, 4, FALSE)</f>
        <v>100.26771352525253</v>
      </c>
    </row>
    <row r="760" spans="1:10" ht="15.75" customHeight="1" x14ac:dyDescent="0.2">
      <c r="A760" s="1" t="s">
        <v>904</v>
      </c>
      <c r="B760" s="1" t="str">
        <f t="shared" si="7"/>
        <v>บ้านแพ้ว</v>
      </c>
      <c r="C760" s="1" t="s">
        <v>124</v>
      </c>
      <c r="D760" s="1" t="str">
        <f>VLOOKUP(C760, Provinces!A:B, 2, FALSE)</f>
        <v>Samut Sakhon</v>
      </c>
      <c r="E760" s="1" t="str">
        <f>VLOOKUP(B760,'AmperTh-Code-AmperEn'!A:C, 1, FALSE)</f>
        <v>บ้านแพ้ว</v>
      </c>
      <c r="F760" s="1" t="str">
        <f>VLOOKUP(E760, 'AmperTh-Code-AmperEn'!A:C,2, FALSE)</f>
        <v>74030000</v>
      </c>
      <c r="G760" s="1" t="str">
        <f>VLOOKUP(E760, 'AmperTh-Code-AmperEn'!A:C, 3, FALSE)</f>
        <v>Ban Phaeo</v>
      </c>
      <c r="H760" s="1" t="str">
        <f t="shared" si="6"/>
        <v>ที่ว่าการอำเภอบ้านแพ้ว สมุทรสาคร</v>
      </c>
      <c r="I760" s="1" t="str">
        <f>VLOOKUP(H760, 'Office Location'!D:G, 3, FALSE)</f>
        <v>13.590512472809767</v>
      </c>
      <c r="J760" s="1" t="str">
        <f>VLOOKUP(H760, 'Office Location'!D:G, 4, FALSE)</f>
        <v>100.10768004626956</v>
      </c>
    </row>
    <row r="761" spans="1:10" ht="15.75" customHeight="1" x14ac:dyDescent="0.2">
      <c r="A761" s="1" t="s">
        <v>900</v>
      </c>
      <c r="B761" s="1" t="str">
        <f t="shared" si="7"/>
        <v>เมืองสมุทรสงคราม</v>
      </c>
      <c r="C761" s="1" t="s">
        <v>122</v>
      </c>
      <c r="D761" s="1" t="str">
        <f>VLOOKUP(C761, Provinces!A:B, 2, FALSE)</f>
        <v>Samut Songkhram</v>
      </c>
      <c r="E761" s="1" t="str">
        <f>VLOOKUP(B761,'AmperTh-Code-AmperEn'!A:C, 1, FALSE)</f>
        <v>เมืองสมุทรสงคราม</v>
      </c>
      <c r="F761" s="1" t="str">
        <f>VLOOKUP(E761, 'AmperTh-Code-AmperEn'!A:C,2, FALSE)</f>
        <v>75010000</v>
      </c>
      <c r="G761" s="1" t="str">
        <f>VLOOKUP(E761, 'AmperTh-Code-AmperEn'!A:C, 3, FALSE)</f>
        <v>Mueang Samut Songkhram</v>
      </c>
      <c r="H761" s="1" t="str">
        <f t="shared" si="6"/>
        <v>ที่ว่าการอำเภอเมืองสมุทรสงคราม สมุทรสงคราม</v>
      </c>
      <c r="I761" s="1" t="str">
        <f>VLOOKUP(H761, 'Office Location'!D:G, 3, FALSE)</f>
        <v>13.413848306896243</v>
      </c>
      <c r="J761" s="1" t="str">
        <f>VLOOKUP(H761, 'Office Location'!D:G, 4, FALSE)</f>
        <v>100.00334956480233</v>
      </c>
    </row>
    <row r="762" spans="1:10" ht="15.75" customHeight="1" x14ac:dyDescent="0.2">
      <c r="A762" s="1" t="s">
        <v>901</v>
      </c>
      <c r="B762" s="1" t="str">
        <f t="shared" si="7"/>
        <v>บางคนที</v>
      </c>
      <c r="C762" s="1" t="s">
        <v>122</v>
      </c>
      <c r="D762" s="1" t="str">
        <f>VLOOKUP(C762, Provinces!A:B, 2, FALSE)</f>
        <v>Samut Songkhram</v>
      </c>
      <c r="E762" s="1" t="str">
        <f>VLOOKUP(B762,'AmperTh-Code-AmperEn'!A:C, 1, FALSE)</f>
        <v>บางคนที</v>
      </c>
      <c r="F762" s="1" t="str">
        <f>VLOOKUP(E762, 'AmperTh-Code-AmperEn'!A:C,2, FALSE)</f>
        <v>75020000</v>
      </c>
      <c r="G762" s="1" t="str">
        <f>VLOOKUP(E762, 'AmperTh-Code-AmperEn'!A:C, 3, FALSE)</f>
        <v>Bang Khonthi</v>
      </c>
      <c r="H762" s="1" t="str">
        <f t="shared" si="6"/>
        <v>ที่ว่าการอำเภอบางคนที สมุทรสงคราม</v>
      </c>
      <c r="I762" s="1" t="str">
        <f>VLOOKUP(H762, 'Office Location'!D:G, 3, FALSE)</f>
        <v>13.468826516020027</v>
      </c>
      <c r="J762" s="1" t="str">
        <f>VLOOKUP(H762, 'Office Location'!D:G, 4, FALSE)</f>
        <v>99.94035164182827</v>
      </c>
    </row>
    <row r="763" spans="1:10" ht="15.75" customHeight="1" x14ac:dyDescent="0.2">
      <c r="A763" s="1" t="s">
        <v>902</v>
      </c>
      <c r="B763" s="1" t="str">
        <f t="shared" si="7"/>
        <v>อัมพวา</v>
      </c>
      <c r="C763" s="1" t="s">
        <v>122</v>
      </c>
      <c r="D763" s="1" t="str">
        <f>VLOOKUP(C763, Provinces!A:B, 2, FALSE)</f>
        <v>Samut Songkhram</v>
      </c>
      <c r="E763" s="1" t="str">
        <f>VLOOKUP(B763,'AmperTh-Code-AmperEn'!A:C, 1, FALSE)</f>
        <v>อัมพวา</v>
      </c>
      <c r="F763" s="1" t="str">
        <f>VLOOKUP(E763, 'AmperTh-Code-AmperEn'!A:C,2, FALSE)</f>
        <v>75030000</v>
      </c>
      <c r="G763" s="1" t="str">
        <f>VLOOKUP(E763, 'AmperTh-Code-AmperEn'!A:C, 3, FALSE)</f>
        <v>Amphawa</v>
      </c>
      <c r="H763" s="1" t="str">
        <f t="shared" si="6"/>
        <v>ที่ว่าการอำเภออัมพวา สมุทรสงคราม</v>
      </c>
      <c r="I763" s="1" t="str">
        <f>VLOOKUP(H763, 'Office Location'!D:G, 3, FALSE)</f>
        <v>13.424432033399448</v>
      </c>
      <c r="J763" s="1" t="str">
        <f>VLOOKUP(H763, 'Office Location'!D:G, 4, FALSE)</f>
        <v>99.95734734025164</v>
      </c>
    </row>
    <row r="764" spans="1:10" ht="15.75" customHeight="1" x14ac:dyDescent="0.2">
      <c r="A764" s="1" t="s">
        <v>668</v>
      </c>
      <c r="B764" s="1" t="str">
        <f t="shared" si="7"/>
        <v>เมืองเพชรบุรี</v>
      </c>
      <c r="C764" s="1" t="s">
        <v>78</v>
      </c>
      <c r="D764" s="1" t="str">
        <f>VLOOKUP(C764, Provinces!A:B, 2, FALSE)</f>
        <v>Phetchaburi</v>
      </c>
      <c r="E764" s="1" t="str">
        <f>VLOOKUP(B764,'AmperTh-Code-AmperEn'!A:C, 1, FALSE)</f>
        <v>เมืองเพชรบุรี</v>
      </c>
      <c r="F764" s="1" t="str">
        <f>VLOOKUP(E764, 'AmperTh-Code-AmperEn'!A:C,2, FALSE)</f>
        <v>76010000</v>
      </c>
      <c r="G764" s="1" t="str">
        <f>VLOOKUP(E764, 'AmperTh-Code-AmperEn'!A:C, 3, FALSE)</f>
        <v>Mueang Phetchaburi</v>
      </c>
      <c r="H764" s="1" t="str">
        <f t="shared" si="6"/>
        <v>ที่ว่าการอำเภอเมืองเพชรบุรี เพชรบุรี</v>
      </c>
      <c r="I764" s="1" t="str">
        <f>VLOOKUP(H764, 'Office Location'!D:G, 3, FALSE)</f>
        <v>13.111760714851735</v>
      </c>
      <c r="J764" s="1" t="str">
        <f>VLOOKUP(H764, 'Office Location'!D:G, 4, FALSE)</f>
        <v>99.94411914392528</v>
      </c>
    </row>
    <row r="765" spans="1:10" ht="15.75" customHeight="1" x14ac:dyDescent="0.2">
      <c r="A765" s="1" t="s">
        <v>669</v>
      </c>
      <c r="B765" s="1" t="str">
        <f t="shared" si="7"/>
        <v>เขาย้อย</v>
      </c>
      <c r="C765" s="1" t="s">
        <v>78</v>
      </c>
      <c r="D765" s="1" t="str">
        <f>VLOOKUP(C765, Provinces!A:B, 2, FALSE)</f>
        <v>Phetchaburi</v>
      </c>
      <c r="E765" s="1" t="str">
        <f>VLOOKUP(B765,'AmperTh-Code-AmperEn'!A:C, 1, FALSE)</f>
        <v>เขาย้อย</v>
      </c>
      <c r="F765" s="1" t="str">
        <f>VLOOKUP(E765, 'AmperTh-Code-AmperEn'!A:C,2, FALSE)</f>
        <v>76020000</v>
      </c>
      <c r="G765" s="1" t="str">
        <f>VLOOKUP(E765, 'AmperTh-Code-AmperEn'!A:C, 3, FALSE)</f>
        <v>Khao Yoi</v>
      </c>
      <c r="H765" s="1" t="str">
        <f t="shared" si="6"/>
        <v>ที่ว่าการอำเภอเขาย้อย เพชรบุรี</v>
      </c>
      <c r="I765" s="1" t="str">
        <f>VLOOKUP(H765, 'Office Location'!D:G, 3, FALSE)</f>
        <v>13.24028727815931</v>
      </c>
      <c r="J765" s="1" t="str">
        <f>VLOOKUP(H765, 'Office Location'!D:G, 4, FALSE)</f>
        <v>99.82399575757643</v>
      </c>
    </row>
    <row r="766" spans="1:10" ht="15.75" customHeight="1" x14ac:dyDescent="0.2">
      <c r="A766" s="1" t="s">
        <v>670</v>
      </c>
      <c r="B766" s="1" t="str">
        <f t="shared" si="7"/>
        <v>หนองหญ้าปล้อง</v>
      </c>
      <c r="C766" s="1" t="s">
        <v>78</v>
      </c>
      <c r="D766" s="1" t="str">
        <f>VLOOKUP(C766, Provinces!A:B, 2, FALSE)</f>
        <v>Phetchaburi</v>
      </c>
      <c r="E766" s="1" t="str">
        <f>VLOOKUP(B766,'AmperTh-Code-AmperEn'!A:C, 1, FALSE)</f>
        <v>หนองหญ้าปล้อง</v>
      </c>
      <c r="F766" s="1" t="str">
        <f>VLOOKUP(E766, 'AmperTh-Code-AmperEn'!A:C,2, FALSE)</f>
        <v>76030000</v>
      </c>
      <c r="G766" s="1" t="str">
        <f>VLOOKUP(E766, 'AmperTh-Code-AmperEn'!A:C, 3, FALSE)</f>
        <v>Nong Ya Plong</v>
      </c>
      <c r="H766" s="1" t="str">
        <f t="shared" si="6"/>
        <v>ที่ว่าการอำเภอหนองหญ้าปล้อง เพชรบุรี</v>
      </c>
      <c r="I766" s="1" t="str">
        <f>VLOOKUP(H766, 'Office Location'!D:G, 3, FALSE)</f>
        <v>13.162971080715227</v>
      </c>
      <c r="J766" s="1" t="str">
        <f>VLOOKUP(H766, 'Office Location'!D:G, 4, FALSE)</f>
        <v>99.69715965559988</v>
      </c>
    </row>
    <row r="767" spans="1:10" ht="15.75" customHeight="1" x14ac:dyDescent="0.2">
      <c r="A767" s="1" t="s">
        <v>672</v>
      </c>
      <c r="B767" s="1" t="str">
        <f t="shared" si="7"/>
        <v>ชะอำ</v>
      </c>
      <c r="C767" s="1" t="s">
        <v>78</v>
      </c>
      <c r="D767" s="1" t="str">
        <f>VLOOKUP(C767, Provinces!A:B, 2, FALSE)</f>
        <v>Phetchaburi</v>
      </c>
      <c r="E767" s="1" t="str">
        <f>VLOOKUP(B767,'AmperTh-Code-AmperEn'!A:C, 1, FALSE)</f>
        <v>ชะอำ</v>
      </c>
      <c r="F767" s="1" t="str">
        <f>VLOOKUP(E767, 'AmperTh-Code-AmperEn'!A:C,2, FALSE)</f>
        <v>76040000</v>
      </c>
      <c r="G767" s="1" t="str">
        <f>VLOOKUP(E767, 'AmperTh-Code-AmperEn'!A:C, 3, FALSE)</f>
        <v>Cha-am</v>
      </c>
      <c r="H767" s="1" t="str">
        <f t="shared" ref="H767:H929" si="8">"ที่ว่าการอำเภอ"&amp;A767 &amp; " "&amp;C767</f>
        <v>ที่ว่าการอำเภอชะอำ เพชรบุรี</v>
      </c>
      <c r="I767" s="1" t="str">
        <f>VLOOKUP(H767, 'Office Location'!D:G, 3, FALSE)</f>
        <v>12.799645764734326</v>
      </c>
      <c r="J767" s="1" t="str">
        <f>VLOOKUP(H767, 'Office Location'!D:G, 4, FALSE)</f>
        <v>99.96712508326834</v>
      </c>
    </row>
    <row r="768" spans="1:10" ht="15.75" customHeight="1" x14ac:dyDescent="0.2">
      <c r="A768" s="1" t="s">
        <v>671</v>
      </c>
      <c r="B768" s="1" t="str">
        <f t="shared" si="7"/>
        <v>ท่ายาง</v>
      </c>
      <c r="C768" s="1" t="s">
        <v>78</v>
      </c>
      <c r="D768" s="1" t="str">
        <f>VLOOKUP(C768, Provinces!A:B, 2, FALSE)</f>
        <v>Phetchaburi</v>
      </c>
      <c r="E768" s="1" t="str">
        <f>VLOOKUP(B768,'AmperTh-Code-AmperEn'!A:C, 1, FALSE)</f>
        <v>ท่ายาง</v>
      </c>
      <c r="F768" s="1" t="str">
        <f>VLOOKUP(E768, 'AmperTh-Code-AmperEn'!A:C,2, FALSE)</f>
        <v>76050000</v>
      </c>
      <c r="G768" s="1" t="str">
        <f>VLOOKUP(E768, 'AmperTh-Code-AmperEn'!A:C, 3, FALSE)</f>
        <v>Tha Yang</v>
      </c>
      <c r="H768" s="1" t="str">
        <f t="shared" si="8"/>
        <v>ที่ว่าการอำเภอท่ายาง เพชรบุรี</v>
      </c>
      <c r="I768" s="1" t="str">
        <f>VLOOKUP(H768, 'Office Location'!D:G, 3, FALSE)</f>
        <v>12.973465841217218</v>
      </c>
      <c r="J768" s="1" t="str">
        <f>VLOOKUP(H768, 'Office Location'!D:G, 4, FALSE)</f>
        <v>99.88782956761784</v>
      </c>
    </row>
    <row r="769" spans="1:10" ht="15.75" customHeight="1" x14ac:dyDescent="0.2">
      <c r="A769" s="1" t="s">
        <v>673</v>
      </c>
      <c r="B769" s="1" t="str">
        <f t="shared" si="7"/>
        <v>บ้านลาด</v>
      </c>
      <c r="C769" s="1" t="s">
        <v>78</v>
      </c>
      <c r="D769" s="1" t="str">
        <f>VLOOKUP(C769, Provinces!A:B, 2, FALSE)</f>
        <v>Phetchaburi</v>
      </c>
      <c r="E769" s="1" t="str">
        <f>VLOOKUP(B769,'AmperTh-Code-AmperEn'!A:C, 1, FALSE)</f>
        <v>บ้านลาด</v>
      </c>
      <c r="F769" s="1" t="str">
        <f>VLOOKUP(E769, 'AmperTh-Code-AmperEn'!A:C,2, FALSE)</f>
        <v>76060000</v>
      </c>
      <c r="G769" s="1" t="str">
        <f>VLOOKUP(E769, 'AmperTh-Code-AmperEn'!A:C, 3, FALSE)</f>
        <v>Ban Lat</v>
      </c>
      <c r="H769" s="1" t="str">
        <f t="shared" si="8"/>
        <v>ที่ว่าการอำเภอบ้านลาด เพชรบุรี</v>
      </c>
      <c r="I769" s="1" t="str">
        <f>VLOOKUP(H769, 'Office Location'!D:G, 3, FALSE)</f>
        <v>13.049419809843338</v>
      </c>
      <c r="J769" s="1" t="str">
        <f>VLOOKUP(H769, 'Office Location'!D:G, 4, FALSE)</f>
        <v>99.91889037159483</v>
      </c>
    </row>
    <row r="770" spans="1:10" ht="15.75" customHeight="1" x14ac:dyDescent="0.2">
      <c r="A770" s="1" t="s">
        <v>674</v>
      </c>
      <c r="B770" s="1" t="str">
        <f t="shared" si="7"/>
        <v>บ้านแหลม</v>
      </c>
      <c r="C770" s="1" t="s">
        <v>78</v>
      </c>
      <c r="D770" s="1" t="str">
        <f>VLOOKUP(C770, Provinces!A:B, 2, FALSE)</f>
        <v>Phetchaburi</v>
      </c>
      <c r="E770" s="1" t="str">
        <f>VLOOKUP(B770,'AmperTh-Code-AmperEn'!A:C, 1, FALSE)</f>
        <v>บ้านแหลม</v>
      </c>
      <c r="F770" s="1" t="str">
        <f>VLOOKUP(E770, 'AmperTh-Code-AmperEn'!A:C,2, FALSE)</f>
        <v>76070000</v>
      </c>
      <c r="G770" s="1" t="str">
        <f>VLOOKUP(E770, 'AmperTh-Code-AmperEn'!A:C, 3, FALSE)</f>
        <v>Ban Laem</v>
      </c>
      <c r="H770" s="1" t="str">
        <f t="shared" si="8"/>
        <v>ที่ว่าการอำเภอบ้านแหลม เพชรบุรี</v>
      </c>
      <c r="I770" s="1" t="str">
        <f>VLOOKUP(H770, 'Office Location'!D:G, 3, FALSE)</f>
        <v>13.200520938727484</v>
      </c>
      <c r="J770" s="1" t="str">
        <f>VLOOKUP(H770, 'Office Location'!D:G, 4, FALSE)</f>
        <v>99.98022333813158</v>
      </c>
    </row>
    <row r="771" spans="1:10" ht="15.75" customHeight="1" x14ac:dyDescent="0.2">
      <c r="A771" s="1" t="s">
        <v>675</v>
      </c>
      <c r="B771" s="1" t="str">
        <f t="shared" si="7"/>
        <v>แก่งกระจาน</v>
      </c>
      <c r="C771" s="1" t="s">
        <v>78</v>
      </c>
      <c r="D771" s="1" t="str">
        <f>VLOOKUP(C771, Provinces!A:B, 2, FALSE)</f>
        <v>Phetchaburi</v>
      </c>
      <c r="E771" s="1" t="str">
        <f>VLOOKUP(B771,'AmperTh-Code-AmperEn'!A:C, 1, FALSE)</f>
        <v>แก่งกระจาน</v>
      </c>
      <c r="F771" s="1" t="str">
        <f>VLOOKUP(E771, 'AmperTh-Code-AmperEn'!A:C,2, FALSE)</f>
        <v>76080000</v>
      </c>
      <c r="G771" s="1" t="str">
        <f>VLOOKUP(E771, 'AmperTh-Code-AmperEn'!A:C, 3, FALSE)</f>
        <v>Kaeng Krachan</v>
      </c>
      <c r="H771" s="1" t="str">
        <f t="shared" si="8"/>
        <v>ที่ว่าการอำเภอแก่งกระจาน เพชรบุรี</v>
      </c>
      <c r="I771" s="1" t="str">
        <f>VLOOKUP(H771, 'Office Location'!D:G, 3, FALSE)</f>
        <v>12.907557150413224</v>
      </c>
      <c r="J771" s="1" t="str">
        <f>VLOOKUP(H771, 'Office Location'!D:G, 4, FALSE)</f>
        <v>99.64822294257357</v>
      </c>
    </row>
    <row r="772" spans="1:10" ht="15.75" customHeight="1" x14ac:dyDescent="0.2">
      <c r="A772" s="1" t="s">
        <v>578</v>
      </c>
      <c r="B772" s="1" t="str">
        <f t="shared" si="7"/>
        <v>เมืองประจวบคีรีขันธ์</v>
      </c>
      <c r="C772" s="1" t="s">
        <v>60</v>
      </c>
      <c r="D772" s="1" t="str">
        <f>VLOOKUP(C772, Provinces!A:B, 2, FALSE)</f>
        <v>Prachuap Khiri Khan</v>
      </c>
      <c r="E772" s="1" t="str">
        <f>VLOOKUP(B772,'AmperTh-Code-AmperEn'!A:C, 1, FALSE)</f>
        <v>เมืองประจวบคีรีขันธ์</v>
      </c>
      <c r="F772" s="1" t="str">
        <f>VLOOKUP(E772, 'AmperTh-Code-AmperEn'!A:C,2, FALSE)</f>
        <v>77010000</v>
      </c>
      <c r="G772" s="1" t="str">
        <f>VLOOKUP(E772, 'AmperTh-Code-AmperEn'!A:C, 3, FALSE)</f>
        <v>Mueang Prachuap Khiri Khan</v>
      </c>
      <c r="H772" s="1" t="str">
        <f t="shared" si="8"/>
        <v>ที่ว่าการอำเภอเมืองประจวบคีรีขันธ์ ประจวบคีรีขันธ์</v>
      </c>
      <c r="I772" s="1" t="str">
        <f>VLOOKUP(H772, 'Office Location'!D:G, 3, FALSE)</f>
        <v>11.80864959896158</v>
      </c>
      <c r="J772" s="1" t="str">
        <f>VLOOKUP(H772, 'Office Location'!D:G, 4, FALSE)</f>
        <v>99.79660431782004</v>
      </c>
    </row>
    <row r="773" spans="1:10" ht="15.75" customHeight="1" x14ac:dyDescent="0.2">
      <c r="A773" s="1" t="s">
        <v>579</v>
      </c>
      <c r="B773" s="1" t="str">
        <f t="shared" si="7"/>
        <v>กุยบุรี</v>
      </c>
      <c r="C773" s="1" t="s">
        <v>60</v>
      </c>
      <c r="D773" s="1" t="str">
        <f>VLOOKUP(C773, Provinces!A:B, 2, FALSE)</f>
        <v>Prachuap Khiri Khan</v>
      </c>
      <c r="E773" s="1" t="str">
        <f>VLOOKUP(B773,'AmperTh-Code-AmperEn'!A:C, 1, FALSE)</f>
        <v>กุยบุรี</v>
      </c>
      <c r="F773" s="1" t="str">
        <f>VLOOKUP(E773, 'AmperTh-Code-AmperEn'!A:C,2, FALSE)</f>
        <v>77020000</v>
      </c>
      <c r="G773" s="1" t="str">
        <f>VLOOKUP(E773, 'AmperTh-Code-AmperEn'!A:C, 3, FALSE)</f>
        <v>Kui Buri</v>
      </c>
      <c r="H773" s="1" t="str">
        <f t="shared" si="8"/>
        <v>ที่ว่าการอำเภอกุยบุรี ประจวบคีรีขันธ์</v>
      </c>
      <c r="I773" s="1" t="str">
        <f>VLOOKUP(H773, 'Office Location'!D:G, 3, FALSE)</f>
        <v>12.082885433065185</v>
      </c>
      <c r="J773" s="1" t="str">
        <f>VLOOKUP(H773, 'Office Location'!D:G, 4, FALSE)</f>
        <v>99.85457249852296</v>
      </c>
    </row>
    <row r="774" spans="1:10" ht="15.75" customHeight="1" x14ac:dyDescent="0.2">
      <c r="A774" s="1" t="s">
        <v>580</v>
      </c>
      <c r="B774" s="1" t="str">
        <f t="shared" si="7"/>
        <v>ทับสะแก</v>
      </c>
      <c r="C774" s="1" t="s">
        <v>60</v>
      </c>
      <c r="D774" s="1" t="str">
        <f>VLOOKUP(C774, Provinces!A:B, 2, FALSE)</f>
        <v>Prachuap Khiri Khan</v>
      </c>
      <c r="E774" s="1" t="str">
        <f>VLOOKUP(B774,'AmperTh-Code-AmperEn'!A:C, 1, FALSE)</f>
        <v>ทับสะแก</v>
      </c>
      <c r="F774" s="1" t="str">
        <f>VLOOKUP(E774, 'AmperTh-Code-AmperEn'!A:C,2, FALSE)</f>
        <v>77030000</v>
      </c>
      <c r="G774" s="1" t="str">
        <f>VLOOKUP(E774, 'AmperTh-Code-AmperEn'!A:C, 3, FALSE)</f>
        <v>Thap Sakae</v>
      </c>
      <c r="H774" s="1" t="str">
        <f t="shared" si="8"/>
        <v>ที่ว่าการอำเภอทับสะแก ประจวบคีรีขันธ์</v>
      </c>
      <c r="I774" s="1" t="str">
        <f>VLOOKUP(H774, 'Office Location'!D:G, 3, FALSE)</f>
        <v>11.499527287530256</v>
      </c>
      <c r="J774" s="1" t="str">
        <f>VLOOKUP(H774, 'Office Location'!D:G, 4, FALSE)</f>
        <v>99.62216811354473</v>
      </c>
    </row>
    <row r="775" spans="1:10" ht="15.75" customHeight="1" x14ac:dyDescent="0.2">
      <c r="A775" s="1" t="s">
        <v>581</v>
      </c>
      <c r="B775" s="1" t="str">
        <f t="shared" si="7"/>
        <v>บางสะพาน</v>
      </c>
      <c r="C775" s="1" t="s">
        <v>60</v>
      </c>
      <c r="D775" s="1" t="str">
        <f>VLOOKUP(C775, Provinces!A:B, 2, FALSE)</f>
        <v>Prachuap Khiri Khan</v>
      </c>
      <c r="E775" s="1" t="str">
        <f>VLOOKUP(B775,'AmperTh-Code-AmperEn'!A:C, 1, FALSE)</f>
        <v>บางสะพาน</v>
      </c>
      <c r="F775" s="1" t="str">
        <f>VLOOKUP(E775, 'AmperTh-Code-AmperEn'!A:C,2, FALSE)</f>
        <v>77040000</v>
      </c>
      <c r="G775" s="1" t="str">
        <f>VLOOKUP(E775, 'AmperTh-Code-AmperEn'!A:C, 3, FALSE)</f>
        <v>Bang Saphan</v>
      </c>
      <c r="H775" s="1" t="str">
        <f t="shared" si="8"/>
        <v>ที่ว่าการอำเภอบางสะพาน ประจวบคีรีขันธ์</v>
      </c>
      <c r="I775" s="1" t="str">
        <f>VLOOKUP(H775, 'Office Location'!D:G, 3, FALSE)</f>
        <v>11.214266942466557</v>
      </c>
      <c r="J775" s="1" t="str">
        <f>VLOOKUP(H775, 'Office Location'!D:G, 4, FALSE)</f>
        <v>99.51184501268101</v>
      </c>
    </row>
    <row r="776" spans="1:10" ht="15.75" customHeight="1" x14ac:dyDescent="0.2">
      <c r="A776" s="1" t="s">
        <v>582</v>
      </c>
      <c r="B776" s="1" t="str">
        <f t="shared" si="7"/>
        <v>บางสะพานน้อย</v>
      </c>
      <c r="C776" s="1" t="s">
        <v>60</v>
      </c>
      <c r="D776" s="1" t="str">
        <f>VLOOKUP(C776, Provinces!A:B, 2, FALSE)</f>
        <v>Prachuap Khiri Khan</v>
      </c>
      <c r="E776" s="1" t="str">
        <f>VLOOKUP(B776,'AmperTh-Code-AmperEn'!A:C, 1, FALSE)</f>
        <v>บางสะพานน้อย</v>
      </c>
      <c r="F776" s="1" t="str">
        <f>VLOOKUP(E776, 'AmperTh-Code-AmperEn'!A:C,2, FALSE)</f>
        <v>77050000</v>
      </c>
      <c r="G776" s="1" t="str">
        <f>VLOOKUP(E776, 'AmperTh-Code-AmperEn'!A:C, 3, FALSE)</f>
        <v>Bang Saphan Noi</v>
      </c>
      <c r="H776" s="1" t="str">
        <f t="shared" si="8"/>
        <v>ที่ว่าการอำเภอบางสะพานน้อย ประจวบคีรีขันธ์</v>
      </c>
      <c r="I776" s="1" t="str">
        <f>VLOOKUP(H776, 'Office Location'!D:G, 3, FALSE)</f>
        <v>11.075116029043603</v>
      </c>
      <c r="J776" s="1" t="str">
        <f>VLOOKUP(H776, 'Office Location'!D:G, 4, FALSE)</f>
        <v>99.44134943377586</v>
      </c>
    </row>
    <row r="777" spans="1:10" ht="15.75" customHeight="1" x14ac:dyDescent="0.2">
      <c r="A777" s="1" t="s">
        <v>583</v>
      </c>
      <c r="B777" s="1" t="str">
        <f t="shared" ref="B777:B894" si="9">A777</f>
        <v>ปราณบุรี</v>
      </c>
      <c r="C777" s="1" t="s">
        <v>60</v>
      </c>
      <c r="D777" s="1" t="str">
        <f>VLOOKUP(C777, Provinces!A:B, 2, FALSE)</f>
        <v>Prachuap Khiri Khan</v>
      </c>
      <c r="E777" s="1" t="str">
        <f>VLOOKUP(B777,'AmperTh-Code-AmperEn'!A:C, 1, FALSE)</f>
        <v>ปราณบุรี</v>
      </c>
      <c r="F777" s="1" t="str">
        <f>VLOOKUP(E777, 'AmperTh-Code-AmperEn'!A:C,2, FALSE)</f>
        <v>77060000</v>
      </c>
      <c r="G777" s="1" t="str">
        <f>VLOOKUP(E777, 'AmperTh-Code-AmperEn'!A:C, 3, FALSE)</f>
        <v>Pran Buri</v>
      </c>
      <c r="H777" s="1" t="str">
        <f t="shared" si="8"/>
        <v>ที่ว่าการอำเภอปราณบุรี ประจวบคีรีขันธ์</v>
      </c>
      <c r="I777" s="1" t="str">
        <f>VLOOKUP(H777, 'Office Location'!D:G, 3, FALSE)</f>
        <v>12.394335830340538</v>
      </c>
      <c r="J777" s="1" t="str">
        <f>VLOOKUP(H777, 'Office Location'!D:G, 4, FALSE)</f>
        <v>99.91629950368416</v>
      </c>
    </row>
    <row r="778" spans="1:10" ht="15.75" customHeight="1" x14ac:dyDescent="0.2">
      <c r="A778" s="1" t="s">
        <v>577</v>
      </c>
      <c r="B778" s="1" t="str">
        <f t="shared" si="9"/>
        <v>หัวหิน</v>
      </c>
      <c r="C778" s="1" t="s">
        <v>60</v>
      </c>
      <c r="D778" s="1" t="str">
        <f>VLOOKUP(C778, Provinces!A:B, 2, FALSE)</f>
        <v>Prachuap Khiri Khan</v>
      </c>
      <c r="E778" s="1" t="str">
        <f>VLOOKUP(B778,'AmperTh-Code-AmperEn'!A:C, 1, FALSE)</f>
        <v>หัวหิน</v>
      </c>
      <c r="F778" s="1" t="str">
        <f>VLOOKUP(E778, 'AmperTh-Code-AmperEn'!A:C,2, FALSE)</f>
        <v>77070000</v>
      </c>
      <c r="G778" s="1" t="str">
        <f>VLOOKUP(E778, 'AmperTh-Code-AmperEn'!A:C, 3, FALSE)</f>
        <v>Hua Hin</v>
      </c>
      <c r="H778" s="1" t="str">
        <f t="shared" si="8"/>
        <v>ที่ว่าการอำเภอหัวหิน ประจวบคีรีขันธ์</v>
      </c>
      <c r="I778" s="1" t="str">
        <f>VLOOKUP(H778, 'Office Location'!D:G, 3, FALSE)</f>
        <v>12.53016327675835</v>
      </c>
      <c r="J778" s="1" t="str">
        <f>VLOOKUP(H778, 'Office Location'!D:G, 4, FALSE)</f>
        <v>99.88062707683788</v>
      </c>
    </row>
    <row r="779" spans="1:10" ht="15.75" customHeight="1" x14ac:dyDescent="0.2">
      <c r="A779" s="1" t="s">
        <v>584</v>
      </c>
      <c r="B779" s="1" t="str">
        <f t="shared" si="9"/>
        <v>สามร้อยยอด</v>
      </c>
      <c r="C779" s="1" t="s">
        <v>60</v>
      </c>
      <c r="D779" s="1" t="str">
        <f>VLOOKUP(C779, Provinces!A:B, 2, FALSE)</f>
        <v>Prachuap Khiri Khan</v>
      </c>
      <c r="E779" s="1" t="str">
        <f>VLOOKUP(B779,'AmperTh-Code-AmperEn'!A:C, 1, FALSE)</f>
        <v>สามร้อยยอด</v>
      </c>
      <c r="F779" s="1" t="str">
        <f>VLOOKUP(E779, 'AmperTh-Code-AmperEn'!A:C,2, FALSE)</f>
        <v>77080000</v>
      </c>
      <c r="G779" s="1" t="str">
        <f>VLOOKUP(E779, 'AmperTh-Code-AmperEn'!A:C, 3, FALSE)</f>
        <v>Sam Roi Yot</v>
      </c>
      <c r="H779" s="1" t="str">
        <f t="shared" si="8"/>
        <v>ที่ว่าการอำเภอสามร้อยยอด ประจวบคีรีขันธ์</v>
      </c>
      <c r="I779" s="1" t="str">
        <f>VLOOKUP(H779, 'Office Location'!D:G, 3, FALSE)</f>
        <v>12.270695206521596</v>
      </c>
      <c r="J779" s="1" t="str">
        <f>VLOOKUP(H779, 'Office Location'!D:G, 4, FALSE)</f>
        <v>99.87196316409143</v>
      </c>
    </row>
    <row r="780" spans="1:10" ht="15.75" customHeight="1" x14ac:dyDescent="0.2">
      <c r="A780" s="1" t="s">
        <v>471</v>
      </c>
      <c r="B780" s="1" t="str">
        <f t="shared" si="9"/>
        <v>เมืองนครศรีธรรมราช</v>
      </c>
      <c r="C780" s="1" t="s">
        <v>44</v>
      </c>
      <c r="D780" s="1" t="str">
        <f>VLOOKUP(C780, Provinces!A:B, 2, FALSE)</f>
        <v>Nakhon Si Thammarat</v>
      </c>
      <c r="E780" s="1" t="str">
        <f>VLOOKUP(B780,'AmperTh-Code-AmperEn'!A:C, 1, FALSE)</f>
        <v>เมืองนครศรีธรรมราช</v>
      </c>
      <c r="F780" s="1" t="str">
        <f>VLOOKUP(E780, 'AmperTh-Code-AmperEn'!A:C,2, FALSE)</f>
        <v>80010000</v>
      </c>
      <c r="G780" s="1" t="str">
        <f>VLOOKUP(E780, 'AmperTh-Code-AmperEn'!A:C, 3, FALSE)</f>
        <v>Mueang Nakhon Si Thammarat</v>
      </c>
      <c r="H780" s="1" t="str">
        <f t="shared" si="8"/>
        <v>ที่ว่าการอำเภอเมืองนครศรีธรรมราช นครศรีธรรมราช</v>
      </c>
      <c r="I780" s="1" t="str">
        <f>VLOOKUP(H780, 'Office Location'!D:G, 3, FALSE)</f>
        <v>8.481024740283933</v>
      </c>
      <c r="J780" s="1" t="str">
        <f>VLOOKUP(H780, 'Office Location'!D:G, 4, FALSE)</f>
        <v>99.9673099710435</v>
      </c>
    </row>
    <row r="781" spans="1:10" ht="15.75" customHeight="1" x14ac:dyDescent="0.2">
      <c r="A781" s="1" t="s">
        <v>472</v>
      </c>
      <c r="B781" s="1" t="str">
        <f t="shared" si="9"/>
        <v>พรหมคีรี</v>
      </c>
      <c r="C781" s="1" t="s">
        <v>44</v>
      </c>
      <c r="D781" s="1" t="str">
        <f>VLOOKUP(C781, Provinces!A:B, 2, FALSE)</f>
        <v>Nakhon Si Thammarat</v>
      </c>
      <c r="E781" s="1" t="str">
        <f>VLOOKUP(B781,'AmperTh-Code-AmperEn'!A:C, 1, FALSE)</f>
        <v>พรหมคีรี</v>
      </c>
      <c r="F781" s="1" t="str">
        <f>VLOOKUP(E781, 'AmperTh-Code-AmperEn'!A:C,2, FALSE)</f>
        <v>80020000</v>
      </c>
      <c r="G781" s="1" t="str">
        <f>VLOOKUP(E781, 'AmperTh-Code-AmperEn'!A:C, 3, FALSE)</f>
        <v>Phrom Khiri</v>
      </c>
      <c r="H781" s="1" t="str">
        <f t="shared" si="8"/>
        <v>ที่ว่าการอำเภอพรหมคีรี นครศรีธรรมราช</v>
      </c>
      <c r="I781" s="1" t="str">
        <f>VLOOKUP(H781, 'Office Location'!D:G, 3, FALSE)</f>
        <v>8.52272417970887</v>
      </c>
      <c r="J781" s="1" t="str">
        <f>VLOOKUP(H781, 'Office Location'!D:G, 4, FALSE)</f>
        <v>99.82332047158343</v>
      </c>
    </row>
    <row r="782" spans="1:10" ht="15.75" customHeight="1" x14ac:dyDescent="0.2">
      <c r="A782" s="1" t="s">
        <v>473</v>
      </c>
      <c r="B782" s="1" t="str">
        <f t="shared" si="9"/>
        <v>ลานสกา</v>
      </c>
      <c r="C782" s="1" t="s">
        <v>44</v>
      </c>
      <c r="D782" s="1" t="str">
        <f>VLOOKUP(C782, Provinces!A:B, 2, FALSE)</f>
        <v>Nakhon Si Thammarat</v>
      </c>
      <c r="E782" s="1" t="str">
        <f>VLOOKUP(B782,'AmperTh-Code-AmperEn'!A:C, 1, FALSE)</f>
        <v>ลานสกา</v>
      </c>
      <c r="F782" s="1" t="str">
        <f>VLOOKUP(E782, 'AmperTh-Code-AmperEn'!A:C,2, FALSE)</f>
        <v>80030000</v>
      </c>
      <c r="G782" s="1" t="str">
        <f>VLOOKUP(E782, 'AmperTh-Code-AmperEn'!A:C, 3, FALSE)</f>
        <v>Lan Saka</v>
      </c>
      <c r="H782" s="1" t="str">
        <f t="shared" si="8"/>
        <v>ที่ว่าการอำเภอลานสกา นครศรีธรรมราช</v>
      </c>
      <c r="I782" s="1" t="str">
        <f>VLOOKUP(H782, 'Office Location'!D:G, 3, FALSE)</f>
        <v>8.370936099989324</v>
      </c>
      <c r="J782" s="1" t="str">
        <f>VLOOKUP(H782, 'Office Location'!D:G, 4, FALSE)</f>
        <v>99.80549801336961</v>
      </c>
    </row>
    <row r="783" spans="1:10" ht="15.75" customHeight="1" x14ac:dyDescent="0.2">
      <c r="A783" s="1" t="s">
        <v>474</v>
      </c>
      <c r="B783" s="1" t="str">
        <f t="shared" si="9"/>
        <v>ฉวาง</v>
      </c>
      <c r="C783" s="1" t="s">
        <v>44</v>
      </c>
      <c r="D783" s="1" t="str">
        <f>VLOOKUP(C783, Provinces!A:B, 2, FALSE)</f>
        <v>Nakhon Si Thammarat</v>
      </c>
      <c r="E783" s="1" t="str">
        <f>VLOOKUP(B783,'AmperTh-Code-AmperEn'!A:C, 1, FALSE)</f>
        <v>ฉวาง</v>
      </c>
      <c r="F783" s="1" t="str">
        <f>VLOOKUP(E783, 'AmperTh-Code-AmperEn'!A:C,2, FALSE)</f>
        <v>80040000</v>
      </c>
      <c r="G783" s="1" t="str">
        <f>VLOOKUP(E783, 'AmperTh-Code-AmperEn'!A:C, 3, FALSE)</f>
        <v>Chawang</v>
      </c>
      <c r="H783" s="1" t="str">
        <f t="shared" si="8"/>
        <v>ที่ว่าการอำเภอฉวาง นครศรีธรรมราช</v>
      </c>
      <c r="I783" s="1" t="str">
        <f>VLOOKUP(H783, 'Office Location'!D:G, 3, FALSE)</f>
        <v>8.426025663023358</v>
      </c>
      <c r="J783" s="1" t="str">
        <f>VLOOKUP(H783, 'Office Location'!D:G, 4, FALSE)</f>
        <v>99.50463461428963</v>
      </c>
    </row>
    <row r="784" spans="1:10" ht="15.75" customHeight="1" x14ac:dyDescent="0.2">
      <c r="A784" s="1" t="s">
        <v>475</v>
      </c>
      <c r="B784" s="1" t="str">
        <f t="shared" si="9"/>
        <v>พิปูน</v>
      </c>
      <c r="C784" s="1" t="s">
        <v>44</v>
      </c>
      <c r="D784" s="1" t="str">
        <f>VLOOKUP(C784, Provinces!A:B, 2, FALSE)</f>
        <v>Nakhon Si Thammarat</v>
      </c>
      <c r="E784" s="1" t="str">
        <f>VLOOKUP(B784,'AmperTh-Code-AmperEn'!A:C, 1, FALSE)</f>
        <v>พิปูน</v>
      </c>
      <c r="F784" s="1" t="str">
        <f>VLOOKUP(E784, 'AmperTh-Code-AmperEn'!A:C,2, FALSE)</f>
        <v>80050000</v>
      </c>
      <c r="G784" s="1" t="str">
        <f>VLOOKUP(E784, 'AmperTh-Code-AmperEn'!A:C, 3, FALSE)</f>
        <v>Phipun</v>
      </c>
      <c r="H784" s="1" t="str">
        <f t="shared" si="8"/>
        <v>ที่ว่าการอำเภอพิปูน นครศรีธรรมราช</v>
      </c>
      <c r="I784" s="1" t="str">
        <f>VLOOKUP(H784, 'Office Location'!D:G, 3, FALSE)</f>
        <v>8.560965029874772</v>
      </c>
      <c r="J784" s="1" t="str">
        <f>VLOOKUP(H784, 'Office Location'!D:G, 4, FALSE)</f>
        <v>99.60749397376195</v>
      </c>
    </row>
    <row r="785" spans="1:10" ht="15.75" customHeight="1" x14ac:dyDescent="0.2">
      <c r="A785" s="1" t="s">
        <v>476</v>
      </c>
      <c r="B785" s="1" t="str">
        <f t="shared" si="9"/>
        <v>เชียรใหญ่</v>
      </c>
      <c r="C785" s="1" t="s">
        <v>44</v>
      </c>
      <c r="D785" s="1" t="str">
        <f>VLOOKUP(C785, Provinces!A:B, 2, FALSE)</f>
        <v>Nakhon Si Thammarat</v>
      </c>
      <c r="E785" s="1" t="str">
        <f>VLOOKUP(B785,'AmperTh-Code-AmperEn'!A:C, 1, FALSE)</f>
        <v>เชียรใหญ่</v>
      </c>
      <c r="F785" s="1" t="str">
        <f>VLOOKUP(E785, 'AmperTh-Code-AmperEn'!A:C,2, FALSE)</f>
        <v>80060000</v>
      </c>
      <c r="G785" s="1" t="str">
        <f>VLOOKUP(E785, 'AmperTh-Code-AmperEn'!A:C, 3, FALSE)</f>
        <v>Chian Yai</v>
      </c>
      <c r="H785" s="1" t="str">
        <f t="shared" si="8"/>
        <v>ที่ว่าการอำเภอเชียรใหญ่ นครศรีธรรมราช</v>
      </c>
      <c r="I785" s="1" t="str">
        <f>VLOOKUP(H785, 'Office Location'!D:G, 3, FALSE)</f>
        <v>8.16903016834393</v>
      </c>
      <c r="J785" s="1" t="str">
        <f>VLOOKUP(H785, 'Office Location'!D:G, 4, FALSE)</f>
        <v>100.14481921252589</v>
      </c>
    </row>
    <row r="786" spans="1:10" ht="15.75" customHeight="1" x14ac:dyDescent="0.2">
      <c r="A786" s="1" t="s">
        <v>477</v>
      </c>
      <c r="B786" s="1" t="str">
        <f t="shared" si="9"/>
        <v>ชะอวด</v>
      </c>
      <c r="C786" s="1" t="s">
        <v>44</v>
      </c>
      <c r="D786" s="1" t="str">
        <f>VLOOKUP(C786, Provinces!A:B, 2, FALSE)</f>
        <v>Nakhon Si Thammarat</v>
      </c>
      <c r="E786" s="1" t="str">
        <f>VLOOKUP(B786,'AmperTh-Code-AmperEn'!A:C, 1, FALSE)</f>
        <v>ชะอวด</v>
      </c>
      <c r="F786" s="1" t="str">
        <f>VLOOKUP(E786, 'AmperTh-Code-AmperEn'!A:C,2, FALSE)</f>
        <v>80070000</v>
      </c>
      <c r="G786" s="1" t="str">
        <f>VLOOKUP(E786, 'AmperTh-Code-AmperEn'!A:C, 3, FALSE)</f>
        <v>Cha-uat</v>
      </c>
      <c r="H786" s="1" t="str">
        <f t="shared" si="8"/>
        <v>ที่ว่าการอำเภอชะอวด นครศรีธรรมราช</v>
      </c>
      <c r="I786" s="1" t="str">
        <f>VLOOKUP(H786, 'Office Location'!D:G, 3, FALSE)</f>
        <v>7.995446836792531</v>
      </c>
      <c r="J786" s="1" t="str">
        <f>VLOOKUP(H786, 'Office Location'!D:G, 4, FALSE)</f>
        <v>99.98922264409512</v>
      </c>
    </row>
    <row r="787" spans="1:10" ht="15.75" customHeight="1" x14ac:dyDescent="0.2">
      <c r="A787" s="1" t="s">
        <v>478</v>
      </c>
      <c r="B787" s="1" t="str">
        <f t="shared" si="9"/>
        <v>ท่าศาลา</v>
      </c>
      <c r="C787" s="1" t="s">
        <v>44</v>
      </c>
      <c r="D787" s="1" t="str">
        <f>VLOOKUP(C787, Provinces!A:B, 2, FALSE)</f>
        <v>Nakhon Si Thammarat</v>
      </c>
      <c r="E787" s="1" t="str">
        <f>VLOOKUP(B787,'AmperTh-Code-AmperEn'!A:C, 1, FALSE)</f>
        <v>ท่าศาลา</v>
      </c>
      <c r="F787" s="1" t="str">
        <f>VLOOKUP(E787, 'AmperTh-Code-AmperEn'!A:C,2, FALSE)</f>
        <v>80080000</v>
      </c>
      <c r="G787" s="1" t="str">
        <f>VLOOKUP(E787, 'AmperTh-Code-AmperEn'!A:C, 3, FALSE)</f>
        <v>Tha Sala</v>
      </c>
      <c r="H787" s="1" t="str">
        <f t="shared" si="8"/>
        <v>ที่ว่าการอำเภอท่าศาลา นครศรีธรรมราช</v>
      </c>
      <c r="I787" s="1" t="str">
        <f>VLOOKUP(H787, 'Office Location'!D:G, 3, FALSE)</f>
        <v>8.667373907414198</v>
      </c>
      <c r="J787" s="1" t="str">
        <f>VLOOKUP(H787, 'Office Location'!D:G, 4, FALSE)</f>
        <v>99.93087658090873</v>
      </c>
    </row>
    <row r="788" spans="1:10" ht="15.75" customHeight="1" x14ac:dyDescent="0.2">
      <c r="A788" s="1" t="s">
        <v>479</v>
      </c>
      <c r="B788" s="1" t="str">
        <f t="shared" si="9"/>
        <v>ทุ่งสง</v>
      </c>
      <c r="C788" s="1" t="s">
        <v>44</v>
      </c>
      <c r="D788" s="1" t="str">
        <f>VLOOKUP(C788, Provinces!A:B, 2, FALSE)</f>
        <v>Nakhon Si Thammarat</v>
      </c>
      <c r="E788" s="1" t="str">
        <f>VLOOKUP(B788,'AmperTh-Code-AmperEn'!A:C, 1, FALSE)</f>
        <v>ทุ่งสง</v>
      </c>
      <c r="F788" s="1" t="str">
        <f>VLOOKUP(E788, 'AmperTh-Code-AmperEn'!A:C,2, FALSE)</f>
        <v>80090000</v>
      </c>
      <c r="G788" s="1" t="str">
        <f>VLOOKUP(E788, 'AmperTh-Code-AmperEn'!A:C, 3, FALSE)</f>
        <v>Thung Song</v>
      </c>
      <c r="H788" s="1" t="str">
        <f t="shared" si="8"/>
        <v>ที่ว่าการอำเภอทุ่งสง นครศรีธรรมราช</v>
      </c>
      <c r="I788" s="1" t="str">
        <f>VLOOKUP(H788, 'Office Location'!D:G, 3, FALSE)</f>
        <v>8.16468885020509</v>
      </c>
      <c r="J788" s="1" t="str">
        <f>VLOOKUP(H788, 'Office Location'!D:G, 4, FALSE)</f>
        <v>99.68074385756461</v>
      </c>
    </row>
    <row r="789" spans="1:10" ht="15.75" customHeight="1" x14ac:dyDescent="0.2">
      <c r="A789" s="1" t="s">
        <v>480</v>
      </c>
      <c r="B789" s="1" t="str">
        <f t="shared" si="9"/>
        <v>นาบอน</v>
      </c>
      <c r="C789" s="1" t="s">
        <v>44</v>
      </c>
      <c r="D789" s="1" t="str">
        <f>VLOOKUP(C789, Provinces!A:B, 2, FALSE)</f>
        <v>Nakhon Si Thammarat</v>
      </c>
      <c r="E789" s="1" t="str">
        <f>VLOOKUP(B789,'AmperTh-Code-AmperEn'!A:C, 1, FALSE)</f>
        <v>นาบอน</v>
      </c>
      <c r="F789" s="1" t="str">
        <f>VLOOKUP(E789, 'AmperTh-Code-AmperEn'!A:C,2, FALSE)</f>
        <v>80100000</v>
      </c>
      <c r="G789" s="1" t="str">
        <f>VLOOKUP(E789, 'AmperTh-Code-AmperEn'!A:C, 3, FALSE)</f>
        <v>Na Bon</v>
      </c>
      <c r="H789" s="1" t="str">
        <f t="shared" si="8"/>
        <v>ที่ว่าการอำเภอนาบอน นครศรีธรรมราช</v>
      </c>
      <c r="I789" s="1" t="str">
        <f>VLOOKUP(H789, 'Office Location'!D:G, 3, FALSE)</f>
        <v>8.261958291241308</v>
      </c>
      <c r="J789" s="1" t="str">
        <f>VLOOKUP(H789, 'Office Location'!D:G, 4, FALSE)</f>
        <v>99.59457912872797</v>
      </c>
    </row>
    <row r="790" spans="1:10" ht="15.75" customHeight="1" x14ac:dyDescent="0.2">
      <c r="A790" s="1" t="s">
        <v>481</v>
      </c>
      <c r="B790" s="1" t="str">
        <f t="shared" si="9"/>
        <v>ทุ่งใหญ่</v>
      </c>
      <c r="C790" s="1" t="s">
        <v>44</v>
      </c>
      <c r="D790" s="1" t="str">
        <f>VLOOKUP(C790, Provinces!A:B, 2, FALSE)</f>
        <v>Nakhon Si Thammarat</v>
      </c>
      <c r="E790" s="1" t="str">
        <f>VLOOKUP(B790,'AmperTh-Code-AmperEn'!A:C, 1, FALSE)</f>
        <v>ทุ่งใหญ่</v>
      </c>
      <c r="F790" s="1" t="str">
        <f>VLOOKUP(E790, 'AmperTh-Code-AmperEn'!A:C,2, FALSE)</f>
        <v>80110000</v>
      </c>
      <c r="G790" s="1" t="str">
        <f>VLOOKUP(E790, 'AmperTh-Code-AmperEn'!A:C, 3, FALSE)</f>
        <v>Thung Yai</v>
      </c>
      <c r="H790" s="1" t="str">
        <f t="shared" si="8"/>
        <v>ที่ว่าการอำเภอทุ่งใหญ่ นครศรีธรรมราช</v>
      </c>
      <c r="I790" s="1" t="str">
        <f>VLOOKUP(H790, 'Office Location'!D:G, 3, FALSE)</f>
        <v>8.296282458581812</v>
      </c>
      <c r="J790" s="1" t="str">
        <f>VLOOKUP(H790, 'Office Location'!D:G, 4, FALSE)</f>
        <v>99.37433633547002</v>
      </c>
    </row>
    <row r="791" spans="1:10" ht="15.75" customHeight="1" x14ac:dyDescent="0.2">
      <c r="A791" s="1" t="s">
        <v>482</v>
      </c>
      <c r="B791" s="1" t="str">
        <f t="shared" si="9"/>
        <v>ปากพนัง</v>
      </c>
      <c r="C791" s="1" t="s">
        <v>44</v>
      </c>
      <c r="D791" s="1" t="str">
        <f>VLOOKUP(C791, Provinces!A:B, 2, FALSE)</f>
        <v>Nakhon Si Thammarat</v>
      </c>
      <c r="E791" s="1" t="str">
        <f>VLOOKUP(B791,'AmperTh-Code-AmperEn'!A:C, 1, FALSE)</f>
        <v>ปากพนัง</v>
      </c>
      <c r="F791" s="1" t="str">
        <f>VLOOKUP(E791, 'AmperTh-Code-AmperEn'!A:C,2, FALSE)</f>
        <v>80120000</v>
      </c>
      <c r="G791" s="1" t="str">
        <f>VLOOKUP(E791, 'AmperTh-Code-AmperEn'!A:C, 3, FALSE)</f>
        <v>Pak Phanang</v>
      </c>
      <c r="H791" s="1" t="str">
        <f t="shared" si="8"/>
        <v>ที่ว่าการอำเภอปากพนัง นครศรีธรรมราช</v>
      </c>
      <c r="I791" s="1" t="str">
        <f>VLOOKUP(H791, 'Office Location'!D:G, 3, FALSE)</f>
        <v>8.357998492730513</v>
      </c>
      <c r="J791" s="1" t="str">
        <f>VLOOKUP(H791, 'Office Location'!D:G, 4, FALSE)</f>
        <v>100.20524184272558</v>
      </c>
    </row>
    <row r="792" spans="1:10" ht="15.75" customHeight="1" x14ac:dyDescent="0.2">
      <c r="A792" s="1" t="s">
        <v>483</v>
      </c>
      <c r="B792" s="1" t="str">
        <f t="shared" si="9"/>
        <v>ร่อนพิบูลย์</v>
      </c>
      <c r="C792" s="1" t="s">
        <v>44</v>
      </c>
      <c r="D792" s="1" t="str">
        <f>VLOOKUP(C792, Provinces!A:B, 2, FALSE)</f>
        <v>Nakhon Si Thammarat</v>
      </c>
      <c r="E792" s="1" t="str">
        <f>VLOOKUP(B792,'AmperTh-Code-AmperEn'!A:C, 1, FALSE)</f>
        <v>ร่อนพิบูลย์</v>
      </c>
      <c r="F792" s="1" t="str">
        <f>VLOOKUP(E792, 'AmperTh-Code-AmperEn'!A:C,2, FALSE)</f>
        <v>80130000</v>
      </c>
      <c r="G792" s="1" t="str">
        <f>VLOOKUP(E792, 'AmperTh-Code-AmperEn'!A:C, 3, FALSE)</f>
        <v>Ron Phibun</v>
      </c>
      <c r="H792" s="1" t="str">
        <f t="shared" si="8"/>
        <v>ที่ว่าการอำเภอร่อนพิบูลย์ นครศรีธรรมราช</v>
      </c>
      <c r="I792" s="1" t="str">
        <f>VLOOKUP(H792, 'Office Location'!D:G, 3, FALSE)</f>
        <v>8.179504387666052</v>
      </c>
      <c r="J792" s="1" t="str">
        <f>VLOOKUP(H792, 'Office Location'!D:G, 4, FALSE)</f>
        <v>99.85486142336708</v>
      </c>
    </row>
    <row r="793" spans="1:10" ht="15.75" customHeight="1" x14ac:dyDescent="0.2">
      <c r="A793" s="1" t="s">
        <v>484</v>
      </c>
      <c r="B793" s="1" t="str">
        <f t="shared" si="9"/>
        <v>สิชล</v>
      </c>
      <c r="C793" s="1" t="s">
        <v>44</v>
      </c>
      <c r="D793" s="1" t="str">
        <f>VLOOKUP(C793, Provinces!A:B, 2, FALSE)</f>
        <v>Nakhon Si Thammarat</v>
      </c>
      <c r="E793" s="1" t="str">
        <f>VLOOKUP(B793,'AmperTh-Code-AmperEn'!A:C, 1, FALSE)</f>
        <v>สิชล</v>
      </c>
      <c r="F793" s="1" t="str">
        <f>VLOOKUP(E793, 'AmperTh-Code-AmperEn'!A:C,2, FALSE)</f>
        <v>80140000</v>
      </c>
      <c r="G793" s="1" t="str">
        <f>VLOOKUP(E793, 'AmperTh-Code-AmperEn'!A:C, 3, FALSE)</f>
        <v>Sichon</v>
      </c>
      <c r="H793" s="1" t="str">
        <f t="shared" si="8"/>
        <v>ที่ว่าการอำเภอสิชล นครศรีธรรมราช</v>
      </c>
      <c r="I793" s="1" t="str">
        <f>VLOOKUP(H793, 'Office Location'!D:G, 3, FALSE)</f>
        <v>8.963694123392498</v>
      </c>
      <c r="J793" s="1" t="str">
        <f>VLOOKUP(H793, 'Office Location'!D:G, 4, FALSE)</f>
        <v>99.89640699710854</v>
      </c>
    </row>
    <row r="794" spans="1:10" ht="15.75" customHeight="1" x14ac:dyDescent="0.2">
      <c r="A794" s="1" t="s">
        <v>485</v>
      </c>
      <c r="B794" s="1" t="str">
        <f t="shared" si="9"/>
        <v>ขนอม</v>
      </c>
      <c r="C794" s="1" t="s">
        <v>44</v>
      </c>
      <c r="D794" s="1" t="str">
        <f>VLOOKUP(C794, Provinces!A:B, 2, FALSE)</f>
        <v>Nakhon Si Thammarat</v>
      </c>
      <c r="E794" s="1" t="str">
        <f>VLOOKUP(B794,'AmperTh-Code-AmperEn'!A:C, 1, FALSE)</f>
        <v>ขนอม</v>
      </c>
      <c r="F794" s="1" t="str">
        <f>VLOOKUP(E794, 'AmperTh-Code-AmperEn'!A:C,2, FALSE)</f>
        <v>80150000</v>
      </c>
      <c r="G794" s="1" t="str">
        <f>VLOOKUP(E794, 'AmperTh-Code-AmperEn'!A:C, 3, FALSE)</f>
        <v>Khanom</v>
      </c>
      <c r="H794" s="1" t="str">
        <f t="shared" si="8"/>
        <v>ที่ว่าการอำเภอขนอม นครศรีธรรมราช</v>
      </c>
      <c r="I794" s="1" t="str">
        <f>VLOOKUP(H794, 'Office Location'!D:G, 3, FALSE)</f>
        <v>9.204822757825392</v>
      </c>
      <c r="J794" s="1" t="str">
        <f>VLOOKUP(H794, 'Office Location'!D:G, 4, FALSE)</f>
        <v>99.86113910401666</v>
      </c>
    </row>
    <row r="795" spans="1:10" ht="15.75" customHeight="1" x14ac:dyDescent="0.2">
      <c r="A795" s="1" t="s">
        <v>486</v>
      </c>
      <c r="B795" s="1" t="str">
        <f t="shared" si="9"/>
        <v>หัวไทร</v>
      </c>
      <c r="C795" s="1" t="s">
        <v>44</v>
      </c>
      <c r="D795" s="1" t="str">
        <f>VLOOKUP(C795, Provinces!A:B, 2, FALSE)</f>
        <v>Nakhon Si Thammarat</v>
      </c>
      <c r="E795" s="1" t="str">
        <f>VLOOKUP(B795,'AmperTh-Code-AmperEn'!A:C, 1, FALSE)</f>
        <v>หัวไทร</v>
      </c>
      <c r="F795" s="1" t="str">
        <f>VLOOKUP(E795, 'AmperTh-Code-AmperEn'!A:C,2, FALSE)</f>
        <v>80160000</v>
      </c>
      <c r="G795" s="1" t="str">
        <f>VLOOKUP(E795, 'AmperTh-Code-AmperEn'!A:C, 3, FALSE)</f>
        <v>Hua Sai</v>
      </c>
      <c r="H795" s="1" t="str">
        <f t="shared" si="8"/>
        <v>ที่ว่าการอำเภอหัวไทร นครศรีธรรมราช</v>
      </c>
      <c r="I795" s="1" t="str">
        <f>VLOOKUP(H795, 'Office Location'!D:G, 3, FALSE)</f>
        <v>8.04056665185287</v>
      </c>
      <c r="J795" s="1" t="str">
        <f>VLOOKUP(H795, 'Office Location'!D:G, 4, FALSE)</f>
        <v>100.27591351341012</v>
      </c>
    </row>
    <row r="796" spans="1:10" ht="15.75" customHeight="1" x14ac:dyDescent="0.2">
      <c r="A796" s="1" t="s">
        <v>487</v>
      </c>
      <c r="B796" s="1" t="str">
        <f t="shared" si="9"/>
        <v>บางขัน</v>
      </c>
      <c r="C796" s="1" t="s">
        <v>44</v>
      </c>
      <c r="D796" s="1" t="str">
        <f>VLOOKUP(C796, Provinces!A:B, 2, FALSE)</f>
        <v>Nakhon Si Thammarat</v>
      </c>
      <c r="E796" s="1" t="str">
        <f>VLOOKUP(B796,'AmperTh-Code-AmperEn'!A:C, 1, FALSE)</f>
        <v>บางขัน</v>
      </c>
      <c r="F796" s="1" t="str">
        <f>VLOOKUP(E796, 'AmperTh-Code-AmperEn'!A:C,2, FALSE)</f>
        <v>80170000</v>
      </c>
      <c r="G796" s="1" t="str">
        <f>VLOOKUP(E796, 'AmperTh-Code-AmperEn'!A:C, 3, FALSE)</f>
        <v>Bang Khan</v>
      </c>
      <c r="H796" s="1" t="str">
        <f t="shared" si="8"/>
        <v>ที่ว่าการอำเภอบางขัน นครศรีธรรมราช</v>
      </c>
      <c r="I796" s="1" t="str">
        <f>VLOOKUP(H796, 'Office Location'!D:G, 3, FALSE)</f>
        <v>8.026895286552822</v>
      </c>
      <c r="J796" s="1" t="str">
        <f>VLOOKUP(H796, 'Office Location'!D:G, 4, FALSE)</f>
        <v>99.47303057932902</v>
      </c>
    </row>
    <row r="797" spans="1:10" ht="15.75" customHeight="1" x14ac:dyDescent="0.2">
      <c r="A797" s="1" t="s">
        <v>488</v>
      </c>
      <c r="B797" s="1" t="str">
        <f t="shared" si="9"/>
        <v>ถ้ำพรรณรา</v>
      </c>
      <c r="C797" s="1" t="s">
        <v>44</v>
      </c>
      <c r="D797" s="1" t="str">
        <f>VLOOKUP(C797, Provinces!A:B, 2, FALSE)</f>
        <v>Nakhon Si Thammarat</v>
      </c>
      <c r="E797" s="1" t="str">
        <f>VLOOKUP(B797,'AmperTh-Code-AmperEn'!A:C, 1, FALSE)</f>
        <v>ถ้ำพรรณรา</v>
      </c>
      <c r="F797" s="1" t="str">
        <f>VLOOKUP(E797, 'AmperTh-Code-AmperEn'!A:C,2, FALSE)</f>
        <v>80180000</v>
      </c>
      <c r="G797" s="1" t="str">
        <f>VLOOKUP(E797, 'AmperTh-Code-AmperEn'!A:C, 3, FALSE)</f>
        <v>Tham Phannara</v>
      </c>
      <c r="H797" s="1" t="str">
        <f t="shared" si="8"/>
        <v>ที่ว่าการอำเภอถ้ำพรรณรา นครศรีธรรมราช</v>
      </c>
      <c r="I797" s="1" t="str">
        <f>VLOOKUP(H797, 'Office Location'!D:G, 3, FALSE)</f>
        <v>8.421001612836795</v>
      </c>
      <c r="J797" s="1" t="str">
        <f>VLOOKUP(H797, 'Office Location'!D:G, 4, FALSE)</f>
        <v>99.39525830572826</v>
      </c>
    </row>
    <row r="798" spans="1:10" ht="15.75" customHeight="1" x14ac:dyDescent="0.2">
      <c r="A798" s="1" t="s">
        <v>489</v>
      </c>
      <c r="B798" s="1" t="str">
        <f t="shared" si="9"/>
        <v>จุฬาภรณ์</v>
      </c>
      <c r="C798" s="1" t="s">
        <v>44</v>
      </c>
      <c r="D798" s="1" t="str">
        <f>VLOOKUP(C798, Provinces!A:B, 2, FALSE)</f>
        <v>Nakhon Si Thammarat</v>
      </c>
      <c r="E798" s="1" t="str">
        <f>VLOOKUP(B798,'AmperTh-Code-AmperEn'!A:C, 1, FALSE)</f>
        <v>จุฬาภรณ์</v>
      </c>
      <c r="F798" s="1" t="str">
        <f>VLOOKUP(E798, 'AmperTh-Code-AmperEn'!A:C,2, FALSE)</f>
        <v>80190000</v>
      </c>
      <c r="G798" s="1" t="str">
        <f>VLOOKUP(E798, 'AmperTh-Code-AmperEn'!A:C, 3, FALSE)</f>
        <v>Chulabhorn</v>
      </c>
      <c r="H798" s="1" t="str">
        <f t="shared" si="8"/>
        <v>ที่ว่าการอำเภอจุฬาภรณ์ นครศรีธรรมราช</v>
      </c>
      <c r="I798" s="1" t="str">
        <f>VLOOKUP(H798, 'Office Location'!D:G, 3, FALSE)</f>
        <v>8.075752911208234</v>
      </c>
      <c r="J798" s="1" t="str">
        <f>VLOOKUP(H798, 'Office Location'!D:G, 4, FALSE)</f>
        <v>99.86955253550205</v>
      </c>
    </row>
    <row r="799" spans="1:10" ht="15.75" customHeight="1" x14ac:dyDescent="0.2">
      <c r="A799" s="1" t="s">
        <v>490</v>
      </c>
      <c r="B799" s="1" t="str">
        <f t="shared" si="9"/>
        <v>พระพรหม</v>
      </c>
      <c r="C799" s="1" t="s">
        <v>44</v>
      </c>
      <c r="D799" s="1" t="str">
        <f>VLOOKUP(C799, Provinces!A:B, 2, FALSE)</f>
        <v>Nakhon Si Thammarat</v>
      </c>
      <c r="E799" s="1" t="str">
        <f>VLOOKUP(B799,'AmperTh-Code-AmperEn'!A:C, 1, FALSE)</f>
        <v>พระพรหม</v>
      </c>
      <c r="F799" s="1" t="str">
        <f>VLOOKUP(E799, 'AmperTh-Code-AmperEn'!A:C,2, FALSE)</f>
        <v>80200000</v>
      </c>
      <c r="G799" s="1" t="str">
        <f>VLOOKUP(E799, 'AmperTh-Code-AmperEn'!A:C, 3, FALSE)</f>
        <v>Phra Phrom</v>
      </c>
      <c r="H799" s="1" t="str">
        <f t="shared" si="8"/>
        <v>ที่ว่าการอำเภอพระพรหม นครศรีธรรมราช</v>
      </c>
      <c r="I799" s="1" t="str">
        <f>VLOOKUP(H799, 'Office Location'!D:G, 3, FALSE)</f>
        <v>8.33831133297712</v>
      </c>
      <c r="J799" s="1" t="str">
        <f>VLOOKUP(H799, 'Office Location'!D:G, 4, FALSE)</f>
        <v>99.90114160536345</v>
      </c>
    </row>
    <row r="800" spans="1:10" ht="15.75" customHeight="1" x14ac:dyDescent="0.2">
      <c r="A800" s="1" t="s">
        <v>491</v>
      </c>
      <c r="B800" s="1" t="str">
        <f t="shared" si="9"/>
        <v>นบพิตำ</v>
      </c>
      <c r="C800" s="1" t="s">
        <v>44</v>
      </c>
      <c r="D800" s="1" t="str">
        <f>VLOOKUP(C800, Provinces!A:B, 2, FALSE)</f>
        <v>Nakhon Si Thammarat</v>
      </c>
      <c r="E800" s="1" t="str">
        <f>VLOOKUP(B800,'AmperTh-Code-AmperEn'!A:C, 1, FALSE)</f>
        <v>นบพิตำ</v>
      </c>
      <c r="F800" s="1" t="str">
        <f>VLOOKUP(E800, 'AmperTh-Code-AmperEn'!A:C,2, FALSE)</f>
        <v>80210000</v>
      </c>
      <c r="G800" s="1" t="str">
        <f>VLOOKUP(E800, 'AmperTh-Code-AmperEn'!A:C, 3, FALSE)</f>
        <v>Nopphitam</v>
      </c>
      <c r="H800" s="1" t="str">
        <f t="shared" si="8"/>
        <v>ที่ว่าการอำเภอนบพิตำ นครศรีธรรมราช</v>
      </c>
      <c r="I800" s="1" t="str">
        <f>VLOOKUP(H800, 'Office Location'!D:G, 3, FALSE)</f>
        <v>8.719469844662799</v>
      </c>
      <c r="J800" s="1" t="str">
        <f>VLOOKUP(H800, 'Office Location'!D:G, 4, FALSE)</f>
        <v>99.75171373652229</v>
      </c>
    </row>
    <row r="801" spans="1:10" ht="15.75" customHeight="1" x14ac:dyDescent="0.2">
      <c r="A801" s="1" t="s">
        <v>492</v>
      </c>
      <c r="B801" s="1" t="str">
        <f t="shared" si="9"/>
        <v>ช้างกลาง</v>
      </c>
      <c r="C801" s="1" t="s">
        <v>44</v>
      </c>
      <c r="D801" s="1" t="str">
        <f>VLOOKUP(C801, Provinces!A:B, 2, FALSE)</f>
        <v>Nakhon Si Thammarat</v>
      </c>
      <c r="E801" s="1" t="str">
        <f>VLOOKUP(B801,'AmperTh-Code-AmperEn'!A:C, 1, FALSE)</f>
        <v>ช้างกลาง</v>
      </c>
      <c r="F801" s="1" t="str">
        <f>VLOOKUP(E801, 'AmperTh-Code-AmperEn'!A:C,2, FALSE)</f>
        <v>80220000</v>
      </c>
      <c r="G801" s="1" t="str">
        <f>VLOOKUP(E801, 'AmperTh-Code-AmperEn'!A:C, 3, FALSE)</f>
        <v>Chang Klang</v>
      </c>
      <c r="H801" s="1" t="str">
        <f t="shared" si="8"/>
        <v>ที่ว่าการอำเภอช้างกลาง นครศรีธรรมราช</v>
      </c>
      <c r="I801" s="1" t="str">
        <f>VLOOKUP(H801, 'Office Location'!D:G, 3, FALSE)</f>
        <v>8.37415459276495</v>
      </c>
      <c r="J801" s="1" t="str">
        <f>VLOOKUP(H801, 'Office Location'!D:G, 4, FALSE)</f>
        <v>99.56782899805242</v>
      </c>
    </row>
    <row r="802" spans="1:10" ht="15.75" customHeight="1" x14ac:dyDescent="0.2">
      <c r="A802" s="1" t="s">
        <v>158</v>
      </c>
      <c r="B802" s="1" t="str">
        <f t="shared" si="9"/>
        <v>เมืองกระบี่</v>
      </c>
      <c r="C802" s="1" t="s">
        <v>2</v>
      </c>
      <c r="D802" s="1" t="str">
        <f>VLOOKUP(C802, Provinces!A:B, 2, FALSE)</f>
        <v>Krabi</v>
      </c>
      <c r="E802" s="1" t="str">
        <f>VLOOKUP(B802,'AmperTh-Code-AmperEn'!A:C, 1, FALSE)</f>
        <v>เมืองกระบี่</v>
      </c>
      <c r="F802" s="1" t="str">
        <f>VLOOKUP(E802, 'AmperTh-Code-AmperEn'!A:C,2, FALSE)</f>
        <v>81010000</v>
      </c>
      <c r="G802" s="1" t="str">
        <f>VLOOKUP(E802, 'AmperTh-Code-AmperEn'!A:C, 3, FALSE)</f>
        <v>Mueang Krabi</v>
      </c>
      <c r="H802" s="1" t="str">
        <f t="shared" si="8"/>
        <v>ที่ว่าการอำเภอเมืองกระบี่ กระบี่</v>
      </c>
      <c r="I802" s="1" t="str">
        <f>VLOOKUP(H802, 'Office Location'!D:G, 3, FALSE)</f>
        <v>8.061763150872709</v>
      </c>
      <c r="J802" s="1" t="str">
        <f>VLOOKUP(H802, 'Office Location'!D:G, 4, FALSE)</f>
        <v>98.91857211721937</v>
      </c>
    </row>
    <row r="803" spans="1:10" ht="15.75" customHeight="1" x14ac:dyDescent="0.2">
      <c r="A803" s="1" t="s">
        <v>159</v>
      </c>
      <c r="B803" s="1" t="str">
        <f t="shared" si="9"/>
        <v>เขาพนม</v>
      </c>
      <c r="C803" s="1" t="s">
        <v>2</v>
      </c>
      <c r="D803" s="1" t="str">
        <f>VLOOKUP(C803, Provinces!A:B, 2, FALSE)</f>
        <v>Krabi</v>
      </c>
      <c r="E803" s="1" t="str">
        <f>VLOOKUP(B803,'AmperTh-Code-AmperEn'!A:C, 1, FALSE)</f>
        <v>เขาพนม</v>
      </c>
      <c r="F803" s="1" t="str">
        <f>VLOOKUP(E803, 'AmperTh-Code-AmperEn'!A:C,2, FALSE)</f>
        <v>81020000</v>
      </c>
      <c r="G803" s="1" t="str">
        <f>VLOOKUP(E803, 'AmperTh-Code-AmperEn'!A:C, 3, FALSE)</f>
        <v>Khao Phanom</v>
      </c>
      <c r="H803" s="1" t="str">
        <f t="shared" si="8"/>
        <v>ที่ว่าการอำเภอเขาพนม กระบี่</v>
      </c>
      <c r="I803" s="1" t="str">
        <f>VLOOKUP(H803, 'Office Location'!D:G, 3, FALSE)</f>
        <v>8.264923005122508</v>
      </c>
      <c r="J803" s="1" t="str">
        <f>VLOOKUP(H803, 'Office Location'!D:G, 4, FALSE)</f>
        <v>99.04963943438898</v>
      </c>
    </row>
    <row r="804" spans="1:10" ht="15.75" customHeight="1" x14ac:dyDescent="0.2">
      <c r="A804" s="1" t="s">
        <v>160</v>
      </c>
      <c r="B804" s="1" t="str">
        <f t="shared" si="9"/>
        <v>เกาะลันตา</v>
      </c>
      <c r="C804" s="1" t="s">
        <v>2</v>
      </c>
      <c r="D804" s="1" t="str">
        <f>VLOOKUP(C804, Provinces!A:B, 2, FALSE)</f>
        <v>Krabi</v>
      </c>
      <c r="E804" s="1" t="str">
        <f>VLOOKUP(B804,'AmperTh-Code-AmperEn'!A:C, 1, FALSE)</f>
        <v>เกาะลันตา</v>
      </c>
      <c r="F804" s="1" t="str">
        <f>VLOOKUP(E804, 'AmperTh-Code-AmperEn'!A:C,2, FALSE)</f>
        <v>81030000</v>
      </c>
      <c r="G804" s="1" t="str">
        <f>VLOOKUP(E804, 'AmperTh-Code-AmperEn'!A:C, 3, FALSE)</f>
        <v>Ko Lanta</v>
      </c>
      <c r="H804" s="1" t="str">
        <f t="shared" si="8"/>
        <v>ที่ว่าการอำเภอเกาะลันตา กระบี่</v>
      </c>
      <c r="I804" s="1" t="str">
        <f>VLOOKUP(H804, 'Office Location'!D:G, 3, FALSE)</f>
        <v>7.655484457684147</v>
      </c>
      <c r="J804" s="1" t="str">
        <f>VLOOKUP(H804, 'Office Location'!D:G, 4, FALSE)</f>
        <v>99.04171480554669</v>
      </c>
    </row>
    <row r="805" spans="1:10" ht="15.75" customHeight="1" x14ac:dyDescent="0.2">
      <c r="A805" s="1" t="s">
        <v>161</v>
      </c>
      <c r="B805" s="1" t="str">
        <f t="shared" si="9"/>
        <v>คลองท่อม</v>
      </c>
      <c r="C805" s="1" t="s">
        <v>2</v>
      </c>
      <c r="D805" s="1" t="str">
        <f>VLOOKUP(C805, Provinces!A:B, 2, FALSE)</f>
        <v>Krabi</v>
      </c>
      <c r="E805" s="1" t="str">
        <f>VLOOKUP(B805,'AmperTh-Code-AmperEn'!A:C, 1, FALSE)</f>
        <v>คลองท่อม</v>
      </c>
      <c r="F805" s="1" t="str">
        <f>VLOOKUP(E805, 'AmperTh-Code-AmperEn'!A:C,2, FALSE)</f>
        <v>81040000</v>
      </c>
      <c r="G805" s="1" t="str">
        <f>VLOOKUP(E805, 'AmperTh-Code-AmperEn'!A:C, 3, FALSE)</f>
        <v>Khlong Thom</v>
      </c>
      <c r="H805" s="1" t="str">
        <f t="shared" si="8"/>
        <v>ที่ว่าการอำเภอคลองท่อม กระบี่</v>
      </c>
      <c r="I805" s="1" t="str">
        <f>VLOOKUP(H805, 'Office Location'!D:G, 3, FALSE)</f>
        <v>7.95423580685739</v>
      </c>
      <c r="J805" s="1" t="str">
        <f>VLOOKUP(H805, 'Office Location'!D:G, 4, FALSE)</f>
        <v>99.14489509762547</v>
      </c>
    </row>
    <row r="806" spans="1:10" ht="15.75" customHeight="1" x14ac:dyDescent="0.2">
      <c r="A806" s="1" t="s">
        <v>162</v>
      </c>
      <c r="B806" s="1" t="str">
        <f t="shared" si="9"/>
        <v>อ่าวลึก</v>
      </c>
      <c r="C806" s="1" t="s">
        <v>2</v>
      </c>
      <c r="D806" s="1" t="str">
        <f>VLOOKUP(C806, Provinces!A:B, 2, FALSE)</f>
        <v>Krabi</v>
      </c>
      <c r="E806" s="1" t="str">
        <f>VLOOKUP(B806,'AmperTh-Code-AmperEn'!A:C, 1, FALSE)</f>
        <v>อ่าวลึก</v>
      </c>
      <c r="F806" s="1" t="str">
        <f>VLOOKUP(E806, 'AmperTh-Code-AmperEn'!A:C,2, FALSE)</f>
        <v>81050000</v>
      </c>
      <c r="G806" s="1" t="str">
        <f>VLOOKUP(E806, 'AmperTh-Code-AmperEn'!A:C, 3, FALSE)</f>
        <v>Ao Luek</v>
      </c>
      <c r="H806" s="1" t="str">
        <f t="shared" si="8"/>
        <v>ที่ว่าการอำเภออ่าวลึก กระบี่</v>
      </c>
      <c r="I806" s="1" t="str">
        <f>VLOOKUP(H806, 'Office Location'!D:G, 3, FALSE)</f>
        <v>8.37794399292716</v>
      </c>
      <c r="J806" s="1" t="str">
        <f>VLOOKUP(H806, 'Office Location'!D:G, 4, FALSE)</f>
        <v>98.72216047857258</v>
      </c>
    </row>
    <row r="807" spans="1:10" ht="15.75" customHeight="1" x14ac:dyDescent="0.2">
      <c r="A807" s="1" t="s">
        <v>163</v>
      </c>
      <c r="B807" s="1" t="str">
        <f t="shared" si="9"/>
        <v>ปลายพระยา</v>
      </c>
      <c r="C807" s="1" t="s">
        <v>2</v>
      </c>
      <c r="D807" s="1" t="str">
        <f>VLOOKUP(C807, Provinces!A:B, 2, FALSE)</f>
        <v>Krabi</v>
      </c>
      <c r="E807" s="1" t="str">
        <f>VLOOKUP(B807,'AmperTh-Code-AmperEn'!A:C, 1, FALSE)</f>
        <v>ปลายพระยา</v>
      </c>
      <c r="F807" s="1" t="str">
        <f>VLOOKUP(E807, 'AmperTh-Code-AmperEn'!A:C,2, FALSE)</f>
        <v>81060000</v>
      </c>
      <c r="G807" s="1" t="str">
        <f>VLOOKUP(E807, 'AmperTh-Code-AmperEn'!A:C, 3, FALSE)</f>
        <v>Plai Phraya</v>
      </c>
      <c r="H807" s="1" t="str">
        <f t="shared" si="8"/>
        <v>ที่ว่าการอำเภอปลายพระยา กระบี่</v>
      </c>
      <c r="I807" s="1" t="str">
        <f>VLOOKUP(H807, 'Office Location'!D:G, 3, FALSE)</f>
        <v>8.533183092941565</v>
      </c>
      <c r="J807" s="1" t="str">
        <f>VLOOKUP(H807, 'Office Location'!D:G, 4, FALSE)</f>
        <v>98.86447316433053</v>
      </c>
    </row>
    <row r="808" spans="1:10" ht="15.75" customHeight="1" x14ac:dyDescent="0.2">
      <c r="A808" s="1" t="s">
        <v>164</v>
      </c>
      <c r="B808" s="1" t="str">
        <f t="shared" si="9"/>
        <v>ลำทับ</v>
      </c>
      <c r="C808" s="1" t="s">
        <v>2</v>
      </c>
      <c r="D808" s="1" t="str">
        <f>VLOOKUP(C808, Provinces!A:B, 2, FALSE)</f>
        <v>Krabi</v>
      </c>
      <c r="E808" s="1" t="str">
        <f>VLOOKUP(B808,'AmperTh-Code-AmperEn'!A:C, 1, FALSE)</f>
        <v>ลำทับ</v>
      </c>
      <c r="F808" s="1" t="str">
        <f>VLOOKUP(E808, 'AmperTh-Code-AmperEn'!A:C,2, FALSE)</f>
        <v>81070000</v>
      </c>
      <c r="G808" s="1" t="str">
        <f>VLOOKUP(E808, 'AmperTh-Code-AmperEn'!A:C, 3, FALSE)</f>
        <v>Lam Thap</v>
      </c>
      <c r="H808" s="1" t="str">
        <f t="shared" si="8"/>
        <v>ที่ว่าการอำเภอลำทับ กระบี่</v>
      </c>
      <c r="I808" s="1" t="str">
        <f>VLOOKUP(H808, 'Office Location'!D:G, 3, FALSE)</f>
        <v>8.072378697520255</v>
      </c>
      <c r="J808" s="1" t="str">
        <f>VLOOKUP(H808, 'Office Location'!D:G, 4, FALSE)</f>
        <v>99.29234917671407</v>
      </c>
    </row>
    <row r="809" spans="1:10" ht="15.75" customHeight="1" x14ac:dyDescent="0.2">
      <c r="A809" s="1" t="s">
        <v>165</v>
      </c>
      <c r="B809" s="1" t="str">
        <f t="shared" si="9"/>
        <v>เหนือคลอง</v>
      </c>
      <c r="C809" s="1" t="s">
        <v>2</v>
      </c>
      <c r="D809" s="1" t="str">
        <f>VLOOKUP(C809, Provinces!A:B, 2, FALSE)</f>
        <v>Krabi</v>
      </c>
      <c r="E809" s="1" t="str">
        <f>VLOOKUP(B809,'AmperTh-Code-AmperEn'!A:C, 1, FALSE)</f>
        <v>เหนือคลอง</v>
      </c>
      <c r="F809" s="1" t="str">
        <f>VLOOKUP(E809, 'AmperTh-Code-AmperEn'!A:C,2, FALSE)</f>
        <v>81080000</v>
      </c>
      <c r="G809" s="1" t="str">
        <f>VLOOKUP(E809, 'AmperTh-Code-AmperEn'!A:C, 3, FALSE)</f>
        <v>Nuea Khlong</v>
      </c>
      <c r="H809" s="1" t="str">
        <f t="shared" si="8"/>
        <v>ที่ว่าการอำเภอเหนือคลอง กระบี่</v>
      </c>
      <c r="I809" s="1" t="str">
        <f>VLOOKUP(H809, 'Office Location'!D:G, 3, FALSE)</f>
        <v>8.074737684045544</v>
      </c>
      <c r="J809" s="1" t="str">
        <f>VLOOKUP(H809, 'Office Location'!D:G, 4, FALSE)</f>
        <v>99.00413052275218</v>
      </c>
    </row>
    <row r="810" spans="1:10" ht="15.75" customHeight="1" x14ac:dyDescent="0.2">
      <c r="A810" s="1" t="s">
        <v>629</v>
      </c>
      <c r="B810" s="1" t="str">
        <f t="shared" si="9"/>
        <v>เมืองพังงา</v>
      </c>
      <c r="C810" s="1" t="s">
        <v>70</v>
      </c>
      <c r="D810" s="1" t="str">
        <f>VLOOKUP(C810, Provinces!A:B, 2, FALSE)</f>
        <v>Phang Nga</v>
      </c>
      <c r="E810" s="1" t="str">
        <f>VLOOKUP(B810,'AmperTh-Code-AmperEn'!A:C, 1, FALSE)</f>
        <v>เมืองพังงา</v>
      </c>
      <c r="F810" s="1" t="str">
        <f>VLOOKUP(E810, 'AmperTh-Code-AmperEn'!A:C,2, FALSE)</f>
        <v>82010000</v>
      </c>
      <c r="G810" s="1" t="str">
        <f>VLOOKUP(E810, 'AmperTh-Code-AmperEn'!A:C, 3, FALSE)</f>
        <v>Mueang Phang-nga</v>
      </c>
      <c r="H810" s="1" t="str">
        <f t="shared" si="8"/>
        <v>ที่ว่าการอำเภอเมืองพังงา พังงา</v>
      </c>
      <c r="I810" s="1" t="str">
        <f>VLOOKUP(H810, 'Office Location'!D:G, 3, FALSE)</f>
        <v>8.439932144896245</v>
      </c>
      <c r="J810" s="1" t="str">
        <f>VLOOKUP(H810, 'Office Location'!D:G, 4, FALSE)</f>
        <v>98.5182664296766</v>
      </c>
    </row>
    <row r="811" spans="1:10" ht="15.75" customHeight="1" x14ac:dyDescent="0.2">
      <c r="A811" s="1" t="s">
        <v>628</v>
      </c>
      <c r="B811" s="1" t="str">
        <f t="shared" si="9"/>
        <v>เกาะยาว</v>
      </c>
      <c r="C811" s="1" t="s">
        <v>70</v>
      </c>
      <c r="D811" s="1" t="str">
        <f>VLOOKUP(C811, Provinces!A:B, 2, FALSE)</f>
        <v>Phang Nga</v>
      </c>
      <c r="E811" s="1" t="str">
        <f>VLOOKUP(B811,'AmperTh-Code-AmperEn'!A:C, 1, FALSE)</f>
        <v>เกาะยาว</v>
      </c>
      <c r="F811" s="1" t="str">
        <f>VLOOKUP(E811, 'AmperTh-Code-AmperEn'!A:C,2, FALSE)</f>
        <v>82020000</v>
      </c>
      <c r="G811" s="1" t="str">
        <f>VLOOKUP(E811, 'AmperTh-Code-AmperEn'!A:C, 3, FALSE)</f>
        <v>Ko Yao</v>
      </c>
      <c r="H811" s="1" t="str">
        <f t="shared" si="8"/>
        <v>ที่ว่าการอำเภอเกาะยาว พังงา</v>
      </c>
      <c r="I811" s="1" t="str">
        <f>VLOOKUP(H811, 'Office Location'!D:G, 3, FALSE)</f>
        <v>8.111057441885057</v>
      </c>
      <c r="J811" s="1" t="str">
        <f>VLOOKUP(H811, 'Office Location'!D:G, 4, FALSE)</f>
        <v>98.5907219782417</v>
      </c>
    </row>
    <row r="812" spans="1:10" ht="15.75" customHeight="1" x14ac:dyDescent="0.2">
      <c r="A812" s="1" t="s">
        <v>630</v>
      </c>
      <c r="B812" s="1" t="str">
        <f t="shared" si="9"/>
        <v>กะปง</v>
      </c>
      <c r="C812" s="1" t="s">
        <v>70</v>
      </c>
      <c r="D812" s="1" t="str">
        <f>VLOOKUP(C812, Provinces!A:B, 2, FALSE)</f>
        <v>Phang Nga</v>
      </c>
      <c r="E812" s="1" t="str">
        <f>VLOOKUP(B812,'AmperTh-Code-AmperEn'!A:C, 1, FALSE)</f>
        <v>กะปง</v>
      </c>
      <c r="F812" s="1" t="str">
        <f>VLOOKUP(E812, 'AmperTh-Code-AmperEn'!A:C,2, FALSE)</f>
        <v>82030000</v>
      </c>
      <c r="G812" s="1" t="str">
        <f>VLOOKUP(E812, 'AmperTh-Code-AmperEn'!A:C, 3, FALSE)</f>
        <v>Kapong</v>
      </c>
      <c r="H812" s="1" t="str">
        <f t="shared" si="8"/>
        <v>ที่ว่าการอำเภอกะปง พังงา</v>
      </c>
      <c r="I812" s="1" t="str">
        <f>VLOOKUP(H812, 'Office Location'!D:G, 3, FALSE)</f>
        <v>8.697187325121748</v>
      </c>
      <c r="J812" s="1" t="str">
        <f>VLOOKUP(H812, 'Office Location'!D:G, 4, FALSE)</f>
        <v>98.40909722965183</v>
      </c>
    </row>
    <row r="813" spans="1:10" ht="15.75" customHeight="1" x14ac:dyDescent="0.2">
      <c r="A813" s="1" t="s">
        <v>631</v>
      </c>
      <c r="B813" s="1" t="str">
        <f t="shared" si="9"/>
        <v>ตะกั่วทุ่ง</v>
      </c>
      <c r="C813" s="1" t="s">
        <v>70</v>
      </c>
      <c r="D813" s="1" t="str">
        <f>VLOOKUP(C813, Provinces!A:B, 2, FALSE)</f>
        <v>Phang Nga</v>
      </c>
      <c r="E813" s="1" t="str">
        <f>VLOOKUP(B813,'AmperTh-Code-AmperEn'!A:C, 1, FALSE)</f>
        <v>ตะกั่วทุ่ง</v>
      </c>
      <c r="F813" s="1" t="str">
        <f>VLOOKUP(E813, 'AmperTh-Code-AmperEn'!A:C,2, FALSE)</f>
        <v>82040000</v>
      </c>
      <c r="G813" s="1" t="str">
        <f>VLOOKUP(E813, 'AmperTh-Code-AmperEn'!A:C, 3, FALSE)</f>
        <v>Takua Thung</v>
      </c>
      <c r="H813" s="1" t="str">
        <f t="shared" si="8"/>
        <v>ที่ว่าการอำเภอตะกั่วทุ่ง พังงา</v>
      </c>
      <c r="I813" s="1" t="str">
        <f>VLOOKUP(H813, 'Office Location'!D:G, 3, FALSE)</f>
        <v>8.392065768415863</v>
      </c>
      <c r="J813" s="1" t="str">
        <f>VLOOKUP(H813, 'Office Location'!D:G, 4, FALSE)</f>
        <v>98.45181648442235</v>
      </c>
    </row>
    <row r="814" spans="1:10" ht="15.75" customHeight="1" x14ac:dyDescent="0.2">
      <c r="A814" s="1" t="s">
        <v>632</v>
      </c>
      <c r="B814" s="1" t="str">
        <f t="shared" si="9"/>
        <v>ตะกั่วป่า</v>
      </c>
      <c r="C814" s="1" t="s">
        <v>70</v>
      </c>
      <c r="D814" s="1" t="str">
        <f>VLOOKUP(C814, Provinces!A:B, 2, FALSE)</f>
        <v>Phang Nga</v>
      </c>
      <c r="E814" s="1" t="str">
        <f>VLOOKUP(B814,'AmperTh-Code-AmperEn'!A:C, 1, FALSE)</f>
        <v>ตะกั่วป่า</v>
      </c>
      <c r="F814" s="1" t="str">
        <f>VLOOKUP(E814, 'AmperTh-Code-AmperEn'!A:C,2, FALSE)</f>
        <v>82050000</v>
      </c>
      <c r="G814" s="1" t="str">
        <f>VLOOKUP(E814, 'AmperTh-Code-AmperEn'!A:C, 3, FALSE)</f>
        <v>Takua Pa</v>
      </c>
      <c r="H814" s="1" t="str">
        <f t="shared" si="8"/>
        <v>ที่ว่าการอำเภอตะกั่วป่า พังงา</v>
      </c>
      <c r="I814" s="1" t="str">
        <f>VLOOKUP(H814, 'Office Location'!D:G, 3, FALSE)</f>
        <v>8.869583878805376</v>
      </c>
      <c r="J814" s="1" t="str">
        <f>VLOOKUP(H814, 'Office Location'!D:G, 4, FALSE)</f>
        <v>98.34331832466698</v>
      </c>
    </row>
    <row r="815" spans="1:10" ht="15.75" customHeight="1" x14ac:dyDescent="0.2">
      <c r="A815" s="1" t="s">
        <v>633</v>
      </c>
      <c r="B815" s="1" t="str">
        <f t="shared" si="9"/>
        <v>คุระบุรี</v>
      </c>
      <c r="C815" s="1" t="s">
        <v>70</v>
      </c>
      <c r="D815" s="1" t="str">
        <f>VLOOKUP(C815, Provinces!A:B, 2, FALSE)</f>
        <v>Phang Nga</v>
      </c>
      <c r="E815" s="1" t="str">
        <f>VLOOKUP(B815,'AmperTh-Code-AmperEn'!A:C, 1, FALSE)</f>
        <v>คุระบุรี</v>
      </c>
      <c r="F815" s="1" t="str">
        <f>VLOOKUP(E815, 'AmperTh-Code-AmperEn'!A:C,2, FALSE)</f>
        <v>82060000</v>
      </c>
      <c r="G815" s="1" t="str">
        <f>VLOOKUP(E815, 'AmperTh-Code-AmperEn'!A:C, 3, FALSE)</f>
        <v>Khura Buri</v>
      </c>
      <c r="H815" s="1" t="str">
        <f t="shared" si="8"/>
        <v>ที่ว่าการอำเภอคุระบุรี พังงา</v>
      </c>
      <c r="I815" s="1" t="str">
        <f>VLOOKUP(H815, 'Office Location'!D:G, 3, FALSE)</f>
        <v>9.193874498096784</v>
      </c>
      <c r="J815" s="1" t="str">
        <f>VLOOKUP(H815, 'Office Location'!D:G, 4, FALSE)</f>
        <v>98.414956865484</v>
      </c>
    </row>
    <row r="816" spans="1:10" ht="15.75" customHeight="1" x14ac:dyDescent="0.2">
      <c r="A816" s="1" t="s">
        <v>634</v>
      </c>
      <c r="B816" s="1" t="str">
        <f t="shared" si="9"/>
        <v>ทับปุด</v>
      </c>
      <c r="C816" s="1" t="s">
        <v>70</v>
      </c>
      <c r="D816" s="1" t="str">
        <f>VLOOKUP(C816, Provinces!A:B, 2, FALSE)</f>
        <v>Phang Nga</v>
      </c>
      <c r="E816" s="1" t="str">
        <f>VLOOKUP(B816,'AmperTh-Code-AmperEn'!A:C, 1, FALSE)</f>
        <v>ทับปุด</v>
      </c>
      <c r="F816" s="1" t="str">
        <f>VLOOKUP(E816, 'AmperTh-Code-AmperEn'!A:C,2, FALSE)</f>
        <v>82070000</v>
      </c>
      <c r="G816" s="1" t="str">
        <f>VLOOKUP(E816, 'AmperTh-Code-AmperEn'!A:C, 3, FALSE)</f>
        <v>Thap Put</v>
      </c>
      <c r="H816" s="1" t="str">
        <f t="shared" si="8"/>
        <v>ที่ว่าการอำเภอทับปุด พังงา</v>
      </c>
      <c r="I816" s="1" t="str">
        <f>VLOOKUP(H816, 'Office Location'!D:G, 3, FALSE)</f>
        <v>8.516109668209808</v>
      </c>
      <c r="J816" s="1" t="str">
        <f>VLOOKUP(H816, 'Office Location'!D:G, 4, FALSE)</f>
        <v>98.63980882580059</v>
      </c>
    </row>
    <row r="817" spans="1:10" ht="15.75" customHeight="1" x14ac:dyDescent="0.2">
      <c r="A817" s="1" t="s">
        <v>635</v>
      </c>
      <c r="B817" s="1" t="str">
        <f t="shared" si="9"/>
        <v>ท้ายเหมือง</v>
      </c>
      <c r="C817" s="1" t="s">
        <v>70</v>
      </c>
      <c r="D817" s="1" t="str">
        <f>VLOOKUP(C817, Provinces!A:B, 2, FALSE)</f>
        <v>Phang Nga</v>
      </c>
      <c r="E817" s="1" t="str">
        <f>VLOOKUP(B817,'AmperTh-Code-AmperEn'!A:C, 1, FALSE)</f>
        <v>ท้ายเหมือง</v>
      </c>
      <c r="F817" s="1" t="str">
        <f>VLOOKUP(E817, 'AmperTh-Code-AmperEn'!A:C,2, FALSE)</f>
        <v>82080000</v>
      </c>
      <c r="G817" s="1" t="str">
        <f>VLOOKUP(E817, 'AmperTh-Code-AmperEn'!A:C, 3, FALSE)</f>
        <v>Thai Mueang</v>
      </c>
      <c r="H817" s="1" t="str">
        <f t="shared" si="8"/>
        <v>ที่ว่าการอำเภอท้ายเหมือง พังงา</v>
      </c>
      <c r="I817" s="1" t="str">
        <f>VLOOKUP(H817, 'Office Location'!D:G, 3, FALSE)</f>
        <v>8.399343280685029</v>
      </c>
      <c r="J817" s="1" t="str">
        <f>VLOOKUP(H817, 'Office Location'!D:G, 4, FALSE)</f>
        <v>98.26087190576524</v>
      </c>
    </row>
    <row r="818" spans="1:10" ht="15.75" customHeight="1" x14ac:dyDescent="0.2">
      <c r="A818" s="1" t="s">
        <v>695</v>
      </c>
      <c r="B818" s="1" t="str">
        <f t="shared" si="9"/>
        <v>เมืองภูเก็ต</v>
      </c>
      <c r="C818" s="1" t="s">
        <v>84</v>
      </c>
      <c r="D818" s="1" t="str">
        <f>VLOOKUP(C818, Provinces!A:B, 2, FALSE)</f>
        <v>Phuket</v>
      </c>
      <c r="E818" s="1" t="str">
        <f>VLOOKUP(B818,'AmperTh-Code-AmperEn'!A:C, 1, FALSE)</f>
        <v>เมืองภูเก็ต</v>
      </c>
      <c r="F818" s="1" t="str">
        <f>VLOOKUP(E818, 'AmperTh-Code-AmperEn'!A:C,2, FALSE)</f>
        <v>83010000</v>
      </c>
      <c r="G818" s="1" t="str">
        <f>VLOOKUP(E818, 'AmperTh-Code-AmperEn'!A:C, 3, FALSE)</f>
        <v>Mueang Phuket</v>
      </c>
      <c r="H818" s="1" t="str">
        <f t="shared" si="8"/>
        <v>ที่ว่าการอำเภอเมืองภูเก็ต ภูเก็ต</v>
      </c>
      <c r="I818" s="1" t="str">
        <f>VLOOKUP(H818, 'Office Location'!D:G, 3, FALSE)</f>
        <v>7.889595214091463</v>
      </c>
      <c r="J818" s="1" t="str">
        <f>VLOOKUP(H818, 'Office Location'!D:G, 4, FALSE)</f>
        <v>98.38540420419328</v>
      </c>
    </row>
    <row r="819" spans="1:10" ht="15.75" customHeight="1" x14ac:dyDescent="0.2">
      <c r="A819" s="1" t="s">
        <v>696</v>
      </c>
      <c r="B819" s="1" t="str">
        <f t="shared" si="9"/>
        <v>กะทู้</v>
      </c>
      <c r="C819" s="1" t="s">
        <v>84</v>
      </c>
      <c r="D819" s="1" t="str">
        <f>VLOOKUP(C819, Provinces!A:B, 2, FALSE)</f>
        <v>Phuket</v>
      </c>
      <c r="E819" s="1" t="str">
        <f>VLOOKUP(B819,'AmperTh-Code-AmperEn'!A:C, 1, FALSE)</f>
        <v>กะทู้</v>
      </c>
      <c r="F819" s="1" t="str">
        <f>VLOOKUP(E819, 'AmperTh-Code-AmperEn'!A:C,2, FALSE)</f>
        <v>83020000</v>
      </c>
      <c r="G819" s="1" t="str">
        <f>VLOOKUP(E819, 'AmperTh-Code-AmperEn'!A:C, 3, FALSE)</f>
        <v>Kathu</v>
      </c>
      <c r="H819" s="1" t="str">
        <f t="shared" si="8"/>
        <v>ที่ว่าการอำเภอกะทู้ ภูเก็ต</v>
      </c>
      <c r="I819" s="1" t="str">
        <f>VLOOKUP(H819, 'Office Location'!D:G, 3, FALSE)</f>
        <v>7.908998463274505</v>
      </c>
      <c r="J819" s="1" t="str">
        <f>VLOOKUP(H819, 'Office Location'!D:G, 4, FALSE)</f>
        <v>98.33339289137757</v>
      </c>
    </row>
    <row r="820" spans="1:10" ht="15.75" customHeight="1" x14ac:dyDescent="0.2">
      <c r="A820" s="1" t="s">
        <v>697</v>
      </c>
      <c r="B820" s="1" t="str">
        <f t="shared" si="9"/>
        <v>ถลาง</v>
      </c>
      <c r="C820" s="1" t="s">
        <v>84</v>
      </c>
      <c r="D820" s="1" t="str">
        <f>VLOOKUP(C820, Provinces!A:B, 2, FALSE)</f>
        <v>Phuket</v>
      </c>
      <c r="E820" s="1" t="str">
        <f>VLOOKUP(B820,'AmperTh-Code-AmperEn'!A:C, 1, FALSE)</f>
        <v>ถลาง</v>
      </c>
      <c r="F820" s="1" t="str">
        <f>VLOOKUP(E820, 'AmperTh-Code-AmperEn'!A:C,2, FALSE)</f>
        <v>83030000</v>
      </c>
      <c r="G820" s="1" t="str">
        <f>VLOOKUP(E820, 'AmperTh-Code-AmperEn'!A:C, 3, FALSE)</f>
        <v>Thalang</v>
      </c>
      <c r="H820" s="1" t="str">
        <f t="shared" si="8"/>
        <v>ที่ว่าการอำเภอถลาง ภูเก็ต</v>
      </c>
      <c r="I820" s="1" t="str">
        <f>VLOOKUP(H820, 'Office Location'!D:G, 3, FALSE)</f>
        <v>8.031570296598234</v>
      </c>
      <c r="J820" s="1" t="str">
        <f>VLOOKUP(H820, 'Office Location'!D:G, 4, FALSE)</f>
        <v>98.33397963169399</v>
      </c>
    </row>
    <row r="821" spans="1:10" ht="15.75" customHeight="1" x14ac:dyDescent="0.2">
      <c r="A821" s="1" t="s">
        <v>952</v>
      </c>
      <c r="B821" s="1" t="str">
        <f t="shared" si="9"/>
        <v>เมืองสุราษฎร์ธานี</v>
      </c>
      <c r="C821" s="1" t="s">
        <v>136</v>
      </c>
      <c r="D821" s="1" t="str">
        <f>VLOOKUP(C821, Provinces!A:B, 2, FALSE)</f>
        <v>Surat Thani</v>
      </c>
      <c r="E821" s="1" t="str">
        <f>VLOOKUP(B821,'AmperTh-Code-AmperEn'!A:C, 1, FALSE)</f>
        <v>เมืองสุราษฎร์ธานี</v>
      </c>
      <c r="F821" s="1" t="str">
        <f>VLOOKUP(E821, 'AmperTh-Code-AmperEn'!A:C,2, FALSE)</f>
        <v>84010000</v>
      </c>
      <c r="G821" s="1" t="str">
        <f>VLOOKUP(E821, 'AmperTh-Code-AmperEn'!A:C, 3, FALSE)</f>
        <v>Mueang Surat Thani</v>
      </c>
      <c r="H821" s="1" t="str">
        <f t="shared" si="8"/>
        <v>ที่ว่าการอำเภอเมืองสุราษฎร์ธานี สุราษฎร์ธานี</v>
      </c>
      <c r="I821" s="1" t="str">
        <f>VLOOKUP(H821, 'Office Location'!D:G, 3, FALSE)</f>
        <v>9.136069196016727</v>
      </c>
      <c r="J821" s="1" t="str">
        <f>VLOOKUP(H821, 'Office Location'!D:G, 4, FALSE)</f>
        <v>99.32027410169559</v>
      </c>
    </row>
    <row r="822" spans="1:10" ht="15.75" customHeight="1" x14ac:dyDescent="0.2">
      <c r="A822" s="1" t="s">
        <v>953</v>
      </c>
      <c r="B822" s="1" t="str">
        <f t="shared" si="9"/>
        <v>กาญจนดิษฐ์</v>
      </c>
      <c r="C822" s="1" t="s">
        <v>136</v>
      </c>
      <c r="D822" s="1" t="str">
        <f>VLOOKUP(C822, Provinces!A:B, 2, FALSE)</f>
        <v>Surat Thani</v>
      </c>
      <c r="E822" s="1" t="str">
        <f>VLOOKUP(B822,'AmperTh-Code-AmperEn'!A:C, 1, FALSE)</f>
        <v>กาญจนดิษฐ์</v>
      </c>
      <c r="F822" s="1" t="str">
        <f>VLOOKUP(E822, 'AmperTh-Code-AmperEn'!A:C,2, FALSE)</f>
        <v>84020000</v>
      </c>
      <c r="G822" s="1" t="str">
        <f>VLOOKUP(E822, 'AmperTh-Code-AmperEn'!A:C, 3, FALSE)</f>
        <v>Kanchanadit</v>
      </c>
      <c r="H822" s="1" t="str">
        <f t="shared" si="8"/>
        <v>ที่ว่าการอำเภอกาญจนดิษฐ์ สุราษฎร์ธานี</v>
      </c>
      <c r="I822" s="1" t="str">
        <f>VLOOKUP(H822, 'Office Location'!D:G, 3, FALSE)</f>
        <v>9.16553945504619</v>
      </c>
      <c r="J822" s="1" t="str">
        <f>VLOOKUP(H822, 'Office Location'!D:G, 4, FALSE)</f>
        <v>99.47101535142511</v>
      </c>
    </row>
    <row r="823" spans="1:10" ht="15.75" customHeight="1" x14ac:dyDescent="0.2">
      <c r="A823" s="1" t="s">
        <v>954</v>
      </c>
      <c r="B823" s="1" t="str">
        <f t="shared" si="9"/>
        <v>ดอนสัก</v>
      </c>
      <c r="C823" s="1" t="s">
        <v>136</v>
      </c>
      <c r="D823" s="1" t="str">
        <f>VLOOKUP(C823, Provinces!A:B, 2, FALSE)</f>
        <v>Surat Thani</v>
      </c>
      <c r="E823" s="1" t="str">
        <f>VLOOKUP(B823,'AmperTh-Code-AmperEn'!A:C, 1, FALSE)</f>
        <v>ดอนสัก</v>
      </c>
      <c r="F823" s="1" t="str">
        <f>VLOOKUP(E823, 'AmperTh-Code-AmperEn'!A:C,2, FALSE)</f>
        <v>84030000</v>
      </c>
      <c r="G823" s="1" t="str">
        <f>VLOOKUP(E823, 'AmperTh-Code-AmperEn'!A:C, 3, FALSE)</f>
        <v>Don Sak</v>
      </c>
      <c r="H823" s="1" t="str">
        <f t="shared" si="8"/>
        <v>ที่ว่าการอำเภอดอนสัก สุราษฎร์ธานี</v>
      </c>
      <c r="I823" s="1" t="str">
        <f>VLOOKUP(H823, 'Office Location'!D:G, 3, FALSE)</f>
        <v>9.315481903838249</v>
      </c>
      <c r="J823" s="1" t="str">
        <f>VLOOKUP(H823, 'Office Location'!D:G, 4, FALSE)</f>
        <v>99.69079609918944</v>
      </c>
    </row>
    <row r="824" spans="1:10" ht="15.75" customHeight="1" x14ac:dyDescent="0.2">
      <c r="A824" s="1" t="s">
        <v>955</v>
      </c>
      <c r="B824" s="1" t="str">
        <f t="shared" si="9"/>
        <v>เกาะสมุย</v>
      </c>
      <c r="C824" s="1" t="s">
        <v>136</v>
      </c>
      <c r="D824" s="1" t="str">
        <f>VLOOKUP(C824, Provinces!A:B, 2, FALSE)</f>
        <v>Surat Thani</v>
      </c>
      <c r="E824" s="1" t="str">
        <f>VLOOKUP(B824,'AmperTh-Code-AmperEn'!A:C, 1, FALSE)</f>
        <v>เกาะสมุย</v>
      </c>
      <c r="F824" s="1" t="str">
        <f>VLOOKUP(E824, 'AmperTh-Code-AmperEn'!A:C,2, FALSE)</f>
        <v>84040000</v>
      </c>
      <c r="G824" s="1" t="str">
        <f>VLOOKUP(E824, 'AmperTh-Code-AmperEn'!A:C, 3, FALSE)</f>
        <v>Ko Samui</v>
      </c>
      <c r="H824" s="1" t="str">
        <f t="shared" si="8"/>
        <v>ที่ว่าการอำเภอเกาะสมุย สุราษฎร์ธานี</v>
      </c>
      <c r="I824" s="1" t="str">
        <f>VLOOKUP(H824, 'Office Location'!D:G, 3, FALSE)</f>
        <v>9.53652162636704</v>
      </c>
      <c r="J824" s="1" t="str">
        <f>VLOOKUP(H824, 'Office Location'!D:G, 4, FALSE)</f>
        <v>99.93631595793394</v>
      </c>
    </row>
    <row r="825" spans="1:10" ht="15.75" customHeight="1" x14ac:dyDescent="0.2">
      <c r="A825" s="1" t="s">
        <v>956</v>
      </c>
      <c r="B825" s="1" t="str">
        <f t="shared" si="9"/>
        <v>เกาะพะงัน</v>
      </c>
      <c r="C825" s="1" t="s">
        <v>136</v>
      </c>
      <c r="D825" s="1" t="str">
        <f>VLOOKUP(C825, Provinces!A:B, 2, FALSE)</f>
        <v>Surat Thani</v>
      </c>
      <c r="E825" s="1" t="str">
        <f>VLOOKUP(B825,'AmperTh-Code-AmperEn'!A:C, 1, FALSE)</f>
        <v>เกาะพะงัน</v>
      </c>
      <c r="F825" s="1" t="str">
        <f>VLOOKUP(E825, 'AmperTh-Code-AmperEn'!A:C,2, FALSE)</f>
        <v>84050000</v>
      </c>
      <c r="G825" s="1" t="str">
        <f>VLOOKUP(E825, 'AmperTh-Code-AmperEn'!A:C, 3, FALSE)</f>
        <v>Ko Pha-ngan</v>
      </c>
      <c r="H825" s="1" t="str">
        <f t="shared" si="8"/>
        <v>ที่ว่าการอำเภอเกาะพะงัน สุราษฎร์ธานี</v>
      </c>
      <c r="I825" s="1" t="str">
        <f>VLOOKUP(H825, 'Office Location'!D:G, 3, FALSE)</f>
        <v>9.72033222895258</v>
      </c>
      <c r="J825" s="1" t="str">
        <f>VLOOKUP(H825, 'Office Location'!D:G, 4, FALSE)</f>
        <v>99.99650975594774</v>
      </c>
    </row>
    <row r="826" spans="1:10" ht="15.75" customHeight="1" x14ac:dyDescent="0.2">
      <c r="A826" s="1" t="s">
        <v>957</v>
      </c>
      <c r="B826" s="1" t="str">
        <f t="shared" si="9"/>
        <v>ไชยา</v>
      </c>
      <c r="C826" s="1" t="s">
        <v>136</v>
      </c>
      <c r="D826" s="1" t="str">
        <f>VLOOKUP(C826, Provinces!A:B, 2, FALSE)</f>
        <v>Surat Thani</v>
      </c>
      <c r="E826" s="1" t="str">
        <f>VLOOKUP(B826,'AmperTh-Code-AmperEn'!A:C, 1, FALSE)</f>
        <v>ไชยา</v>
      </c>
      <c r="F826" s="1" t="str">
        <f>VLOOKUP(E826, 'AmperTh-Code-AmperEn'!A:C,2, FALSE)</f>
        <v>84060000</v>
      </c>
      <c r="G826" s="1" t="str">
        <f>VLOOKUP(E826, 'AmperTh-Code-AmperEn'!A:C, 3, FALSE)</f>
        <v>Chaiya</v>
      </c>
      <c r="H826" s="1" t="str">
        <f t="shared" si="8"/>
        <v>ที่ว่าการอำเภอไชยา สุราษฎร์ธานี</v>
      </c>
      <c r="I826" s="1" t="str">
        <f>VLOOKUP(H826, 'Office Location'!D:G, 3, FALSE)</f>
        <v>9.386509392567941</v>
      </c>
      <c r="J826" s="1" t="str">
        <f>VLOOKUP(H826, 'Office Location'!D:G, 4, FALSE)</f>
        <v>99.20058238453122</v>
      </c>
    </row>
    <row r="827" spans="1:10" ht="15.75" customHeight="1" x14ac:dyDescent="0.2">
      <c r="A827" s="1" t="s">
        <v>958</v>
      </c>
      <c r="B827" s="1" t="str">
        <f t="shared" si="9"/>
        <v>ท่าชนะ</v>
      </c>
      <c r="C827" s="1" t="s">
        <v>136</v>
      </c>
      <c r="D827" s="1" t="str">
        <f>VLOOKUP(C827, Provinces!A:B, 2, FALSE)</f>
        <v>Surat Thani</v>
      </c>
      <c r="E827" s="1" t="str">
        <f>VLOOKUP(B827,'AmperTh-Code-AmperEn'!A:C, 1, FALSE)</f>
        <v>ท่าชนะ</v>
      </c>
      <c r="F827" s="1" t="str">
        <f>VLOOKUP(E827, 'AmperTh-Code-AmperEn'!A:C,2, FALSE)</f>
        <v>84070000</v>
      </c>
      <c r="G827" s="1" t="str">
        <f>VLOOKUP(E827, 'AmperTh-Code-AmperEn'!A:C, 3, FALSE)</f>
        <v>Tha Chana</v>
      </c>
      <c r="H827" s="1" t="str">
        <f t="shared" si="8"/>
        <v>ที่ว่าการอำเภอท่าชนะ สุราษฎร์ธานี</v>
      </c>
      <c r="I827" s="1" t="str">
        <f>VLOOKUP(H827, 'Office Location'!D:G, 3, FALSE)</f>
        <v>9.572302806006824</v>
      </c>
      <c r="J827" s="1" t="str">
        <f>VLOOKUP(H827, 'Office Location'!D:G, 4, FALSE)</f>
        <v>99.16492311155997</v>
      </c>
    </row>
    <row r="828" spans="1:10" ht="15.75" customHeight="1" x14ac:dyDescent="0.2">
      <c r="A828" s="1" t="s">
        <v>959</v>
      </c>
      <c r="B828" s="1" t="str">
        <f t="shared" si="9"/>
        <v>คีรีรัฐนิคม</v>
      </c>
      <c r="C828" s="1" t="s">
        <v>136</v>
      </c>
      <c r="D828" s="1" t="str">
        <f>VLOOKUP(C828, Provinces!A:B, 2, FALSE)</f>
        <v>Surat Thani</v>
      </c>
      <c r="E828" s="1" t="str">
        <f>VLOOKUP(B828,'AmperTh-Code-AmperEn'!A:C, 1, FALSE)</f>
        <v>คีรีรัฐนิคม</v>
      </c>
      <c r="F828" s="1" t="str">
        <f>VLOOKUP(E828, 'AmperTh-Code-AmperEn'!A:C,2, FALSE)</f>
        <v>84080000</v>
      </c>
      <c r="G828" s="1" t="str">
        <f>VLOOKUP(E828, 'AmperTh-Code-AmperEn'!A:C, 3, FALSE)</f>
        <v>Khiri Rat Nikhom</v>
      </c>
      <c r="H828" s="1" t="str">
        <f t="shared" si="8"/>
        <v>ที่ว่าการอำเภอคีรีรัฐนิคม สุราษฎร์ธานี</v>
      </c>
      <c r="I828" s="1" t="str">
        <f>VLOOKUP(H828, 'Office Location'!D:G, 3, FALSE)</f>
        <v>9.030151706181544</v>
      </c>
      <c r="J828" s="1" t="str">
        <f>VLOOKUP(H828, 'Office Location'!D:G, 4, FALSE)</f>
        <v>98.95287091338959</v>
      </c>
    </row>
    <row r="829" spans="1:10" ht="15.75" customHeight="1" x14ac:dyDescent="0.2">
      <c r="A829" s="1" t="s">
        <v>960</v>
      </c>
      <c r="B829" s="1" t="str">
        <f t="shared" si="9"/>
        <v>บ้านตาขุน</v>
      </c>
      <c r="C829" s="1" t="s">
        <v>136</v>
      </c>
      <c r="D829" s="1" t="str">
        <f>VLOOKUP(C829, Provinces!A:B, 2, FALSE)</f>
        <v>Surat Thani</v>
      </c>
      <c r="E829" s="1" t="str">
        <f>VLOOKUP(B829,'AmperTh-Code-AmperEn'!A:C, 1, FALSE)</f>
        <v>บ้านตาขุน</v>
      </c>
      <c r="F829" s="1" t="str">
        <f>VLOOKUP(E829, 'AmperTh-Code-AmperEn'!A:C,2, FALSE)</f>
        <v>84090000</v>
      </c>
      <c r="G829" s="1" t="str">
        <f>VLOOKUP(E829, 'AmperTh-Code-AmperEn'!A:C, 3, FALSE)</f>
        <v>Ban Ta Khun</v>
      </c>
      <c r="H829" s="1" t="str">
        <f t="shared" si="8"/>
        <v>ที่ว่าการอำเภอบ้านตาขุน สุราษฎร์ธานี</v>
      </c>
      <c r="I829" s="1" t="str">
        <f>VLOOKUP(H829, 'Office Location'!D:G, 3, FALSE)</f>
        <v>8.903995705267494</v>
      </c>
      <c r="J829" s="1" t="str">
        <f>VLOOKUP(H829, 'Office Location'!D:G, 4, FALSE)</f>
        <v>98.88447604960018</v>
      </c>
    </row>
    <row r="830" spans="1:10" ht="15.75" customHeight="1" x14ac:dyDescent="0.2">
      <c r="A830" s="1" t="s">
        <v>961</v>
      </c>
      <c r="B830" s="1" t="str">
        <f t="shared" si="9"/>
        <v>พนม</v>
      </c>
      <c r="C830" s="1" t="s">
        <v>136</v>
      </c>
      <c r="D830" s="1" t="str">
        <f>VLOOKUP(C830, Provinces!A:B, 2, FALSE)</f>
        <v>Surat Thani</v>
      </c>
      <c r="E830" s="1" t="str">
        <f>VLOOKUP(B830,'AmperTh-Code-AmperEn'!A:C, 1, FALSE)</f>
        <v>พนม</v>
      </c>
      <c r="F830" s="1" t="str">
        <f>VLOOKUP(E830, 'AmperTh-Code-AmperEn'!A:C,2, FALSE)</f>
        <v>84100000</v>
      </c>
      <c r="G830" s="1" t="str">
        <f>VLOOKUP(E830, 'AmperTh-Code-AmperEn'!A:C, 3, FALSE)</f>
        <v>Phanom</v>
      </c>
      <c r="H830" s="1" t="str">
        <f t="shared" si="8"/>
        <v>ที่ว่าการอำเภอพนม สุราษฎร์ธานี</v>
      </c>
      <c r="I830" s="1" t="str">
        <f>VLOOKUP(H830, 'Office Location'!D:G, 3, FALSE)</f>
        <v>8.8553655911382</v>
      </c>
      <c r="J830" s="1" t="str">
        <f>VLOOKUP(H830, 'Office Location'!D:G, 4, FALSE)</f>
        <v>98.81253551551036</v>
      </c>
    </row>
    <row r="831" spans="1:10" ht="15.75" customHeight="1" x14ac:dyDescent="0.2">
      <c r="A831" s="1" t="s">
        <v>962</v>
      </c>
      <c r="B831" s="1" t="str">
        <f t="shared" si="9"/>
        <v>ท่าฉาง</v>
      </c>
      <c r="C831" s="1" t="s">
        <v>136</v>
      </c>
      <c r="D831" s="1" t="str">
        <f>VLOOKUP(C831, Provinces!A:B, 2, FALSE)</f>
        <v>Surat Thani</v>
      </c>
      <c r="E831" s="1" t="str">
        <f>VLOOKUP(B831,'AmperTh-Code-AmperEn'!A:C, 1, FALSE)</f>
        <v>ท่าฉาง</v>
      </c>
      <c r="F831" s="1" t="str">
        <f>VLOOKUP(E831, 'AmperTh-Code-AmperEn'!A:C,2, FALSE)</f>
        <v>84110000</v>
      </c>
      <c r="G831" s="1" t="str">
        <f>VLOOKUP(E831, 'AmperTh-Code-AmperEn'!A:C, 3, FALSE)</f>
        <v>Tha Chang</v>
      </c>
      <c r="H831" s="1" t="str">
        <f t="shared" si="8"/>
        <v>ที่ว่าการอำเภอท่าฉาง สุราษฎร์ธานี</v>
      </c>
      <c r="I831" s="1" t="str">
        <f>VLOOKUP(H831, 'Office Location'!D:G, 3, FALSE)</f>
        <v>9.280997640630384</v>
      </c>
      <c r="J831" s="1" t="str">
        <f>VLOOKUP(H831, 'Office Location'!D:G, 4, FALSE)</f>
        <v>99.2003516981172</v>
      </c>
    </row>
    <row r="832" spans="1:10" ht="15.75" customHeight="1" x14ac:dyDescent="0.2">
      <c r="A832" s="1" t="s">
        <v>963</v>
      </c>
      <c r="B832" s="1" t="str">
        <f t="shared" si="9"/>
        <v>บ้านนาสาร</v>
      </c>
      <c r="C832" s="1" t="s">
        <v>136</v>
      </c>
      <c r="D832" s="1" t="str">
        <f>VLOOKUP(C832, Provinces!A:B, 2, FALSE)</f>
        <v>Surat Thani</v>
      </c>
      <c r="E832" s="1" t="str">
        <f>VLOOKUP(B832,'AmperTh-Code-AmperEn'!A:C, 1, FALSE)</f>
        <v>บ้านนาสาร</v>
      </c>
      <c r="F832" s="1" t="str">
        <f>VLOOKUP(E832, 'AmperTh-Code-AmperEn'!A:C,2, FALSE)</f>
        <v>84120000</v>
      </c>
      <c r="G832" s="1" t="str">
        <f>VLOOKUP(E832, 'AmperTh-Code-AmperEn'!A:C, 3, FALSE)</f>
        <v>Ban Na San</v>
      </c>
      <c r="H832" s="1" t="str">
        <f t="shared" si="8"/>
        <v>ที่ว่าการอำเภอบ้านนาสาร สุราษฎร์ธานี</v>
      </c>
      <c r="I832" s="1" t="str">
        <f>VLOOKUP(H832, 'Office Location'!D:G, 3, FALSE)</f>
        <v>8.800681086820347</v>
      </c>
      <c r="J832" s="1" t="str">
        <f>VLOOKUP(H832, 'Office Location'!D:G, 4, FALSE)</f>
        <v>99.36408182748237</v>
      </c>
    </row>
    <row r="833" spans="1:10" ht="15.75" customHeight="1" x14ac:dyDescent="0.2">
      <c r="A833" s="1" t="s">
        <v>966</v>
      </c>
      <c r="B833" s="1" t="str">
        <f t="shared" si="9"/>
        <v>บ้านนาเดิม</v>
      </c>
      <c r="C833" s="1" t="s">
        <v>136</v>
      </c>
      <c r="D833" s="1" t="str">
        <f>VLOOKUP(C833, Provinces!A:B, 2, FALSE)</f>
        <v>Surat Thani</v>
      </c>
      <c r="E833" s="1" t="str">
        <f>VLOOKUP(B833,'AmperTh-Code-AmperEn'!A:C, 1, FALSE)</f>
        <v>บ้านนาเดิม</v>
      </c>
      <c r="F833" s="1" t="str">
        <f>VLOOKUP(E833, 'AmperTh-Code-AmperEn'!A:C,2, FALSE)</f>
        <v>84130000</v>
      </c>
      <c r="G833" s="1" t="str">
        <f>VLOOKUP(E833, 'AmperTh-Code-AmperEn'!A:C, 3, FALSE)</f>
        <v>Ban Na Doem</v>
      </c>
      <c r="H833" s="1" t="str">
        <f t="shared" si="8"/>
        <v>ที่ว่าการอำเภอบ้านนาเดิม สุราษฎร์ธานี</v>
      </c>
      <c r="I833" s="1" t="str">
        <f>VLOOKUP(H833, 'Office Location'!D:G, 3, FALSE)</f>
        <v>8.884305311784974</v>
      </c>
      <c r="J833" s="1" t="str">
        <f>VLOOKUP(H833, 'Office Location'!D:G, 4, FALSE)</f>
        <v>99.31045973734587</v>
      </c>
    </row>
    <row r="834" spans="1:10" ht="15.75" customHeight="1" x14ac:dyDescent="0.2">
      <c r="A834" s="1" t="s">
        <v>967</v>
      </c>
      <c r="B834" s="1" t="str">
        <f t="shared" si="9"/>
        <v>เคียนซา</v>
      </c>
      <c r="C834" s="1" t="s">
        <v>136</v>
      </c>
      <c r="D834" s="1" t="str">
        <f>VLOOKUP(C834, Provinces!A:B, 2, FALSE)</f>
        <v>Surat Thani</v>
      </c>
      <c r="E834" s="1" t="str">
        <f>VLOOKUP(B834,'AmperTh-Code-AmperEn'!A:C, 1, FALSE)</f>
        <v>เคียนซา</v>
      </c>
      <c r="F834" s="1" t="str">
        <f>VLOOKUP(E834, 'AmperTh-Code-AmperEn'!A:C,2, FALSE)</f>
        <v>84140000</v>
      </c>
      <c r="G834" s="1" t="str">
        <f>VLOOKUP(E834, 'AmperTh-Code-AmperEn'!A:C, 3, FALSE)</f>
        <v>Khian Sa</v>
      </c>
      <c r="H834" s="1" t="str">
        <f t="shared" si="8"/>
        <v>ที่ว่าการอำเภอเคียนซา สุราษฎร์ธานี</v>
      </c>
      <c r="I834" s="1" t="str">
        <f>VLOOKUP(H834, 'Office Location'!D:G, 3, FALSE)</f>
        <v>8.840967590814575</v>
      </c>
      <c r="J834" s="1" t="str">
        <f>VLOOKUP(H834, 'Office Location'!D:G, 4, FALSE)</f>
        <v>99.19416304863933</v>
      </c>
    </row>
    <row r="835" spans="1:10" ht="15.75" customHeight="1" x14ac:dyDescent="0.2">
      <c r="A835" s="1" t="s">
        <v>968</v>
      </c>
      <c r="B835" s="1" t="str">
        <f t="shared" si="9"/>
        <v>เวียงสระ</v>
      </c>
      <c r="C835" s="1" t="s">
        <v>136</v>
      </c>
      <c r="D835" s="1" t="str">
        <f>VLOOKUP(C835, Provinces!A:B, 2, FALSE)</f>
        <v>Surat Thani</v>
      </c>
      <c r="E835" s="1" t="str">
        <f>VLOOKUP(B835,'AmperTh-Code-AmperEn'!A:C, 1, FALSE)</f>
        <v>เวียงสระ</v>
      </c>
      <c r="F835" s="1" t="str">
        <f>VLOOKUP(E835, 'AmperTh-Code-AmperEn'!A:C,2, FALSE)</f>
        <v>84150000</v>
      </c>
      <c r="G835" s="1" t="str">
        <f>VLOOKUP(E835, 'AmperTh-Code-AmperEn'!A:C, 3, FALSE)</f>
        <v>Wiang Sa</v>
      </c>
      <c r="H835" s="1" t="str">
        <f t="shared" si="8"/>
        <v>ที่ว่าการอำเภอเวียงสระ สุราษฎร์ธานี</v>
      </c>
      <c r="I835" s="1" t="str">
        <f>VLOOKUP(H835, 'Office Location'!D:G, 3, FALSE)</f>
        <v>8.62998932576253</v>
      </c>
      <c r="J835" s="1" t="str">
        <f>VLOOKUP(H835, 'Office Location'!D:G, 4, FALSE)</f>
        <v>99.34292356440073</v>
      </c>
    </row>
    <row r="836" spans="1:10" ht="15.75" customHeight="1" x14ac:dyDescent="0.2">
      <c r="A836" s="1" t="s">
        <v>964</v>
      </c>
      <c r="B836" s="1" t="str">
        <f t="shared" si="9"/>
        <v>พระแสง</v>
      </c>
      <c r="C836" s="1" t="s">
        <v>136</v>
      </c>
      <c r="D836" s="1" t="str">
        <f>VLOOKUP(C836, Provinces!A:B, 2, FALSE)</f>
        <v>Surat Thani</v>
      </c>
      <c r="E836" s="1" t="str">
        <f>VLOOKUP(B836,'AmperTh-Code-AmperEn'!A:C, 1, FALSE)</f>
        <v>พระแสง</v>
      </c>
      <c r="F836" s="1" t="str">
        <f>VLOOKUP(E836, 'AmperTh-Code-AmperEn'!A:C,2, FALSE)</f>
        <v>84160000</v>
      </c>
      <c r="G836" s="1" t="str">
        <f>VLOOKUP(E836, 'AmperTh-Code-AmperEn'!A:C, 3, FALSE)</f>
        <v>Phrasaeng</v>
      </c>
      <c r="H836" s="1" t="str">
        <f t="shared" si="8"/>
        <v>ที่ว่าการอำเภอพระแสง สุราษฎร์ธานี</v>
      </c>
      <c r="I836" s="1" t="str">
        <f>VLOOKUP(H836, 'Office Location'!D:G, 3, FALSE)</f>
        <v>8.568264941663918</v>
      </c>
      <c r="J836" s="1" t="str">
        <f>VLOOKUP(H836, 'Office Location'!D:G, 4, FALSE)</f>
        <v>99.24763723089474</v>
      </c>
    </row>
    <row r="837" spans="1:10" ht="15.75" customHeight="1" x14ac:dyDescent="0.2">
      <c r="A837" s="1" t="s">
        <v>965</v>
      </c>
      <c r="B837" s="1" t="str">
        <f t="shared" si="9"/>
        <v>พุนพิน</v>
      </c>
      <c r="C837" s="1" t="s">
        <v>136</v>
      </c>
      <c r="D837" s="1" t="str">
        <f>VLOOKUP(C837, Provinces!A:B, 2, FALSE)</f>
        <v>Surat Thani</v>
      </c>
      <c r="E837" s="1" t="str">
        <f>VLOOKUP(B837,'AmperTh-Code-AmperEn'!A:C, 1, FALSE)</f>
        <v>พุนพิน</v>
      </c>
      <c r="F837" s="1" t="str">
        <f>VLOOKUP(E837, 'AmperTh-Code-AmperEn'!A:C,2, FALSE)</f>
        <v>84170000</v>
      </c>
      <c r="G837" s="1" t="str">
        <f>VLOOKUP(E837, 'AmperTh-Code-AmperEn'!A:C, 3, FALSE)</f>
        <v>Phunphin</v>
      </c>
      <c r="H837" s="1" t="str">
        <f t="shared" si="8"/>
        <v>ที่ว่าการอำเภอพุนพิน สุราษฎร์ธานี</v>
      </c>
      <c r="I837" s="1" t="str">
        <f>VLOOKUP(H837, 'Office Location'!D:G, 3, FALSE)</f>
        <v>9.110798633376785</v>
      </c>
      <c r="J837" s="1" t="str">
        <f>VLOOKUP(H837, 'Office Location'!D:G, 4, FALSE)</f>
        <v>99.23161925128737</v>
      </c>
    </row>
    <row r="838" spans="1:10" ht="15.75" customHeight="1" x14ac:dyDescent="0.2">
      <c r="A838" s="1" t="s">
        <v>969</v>
      </c>
      <c r="B838" s="1" t="str">
        <f t="shared" si="9"/>
        <v>ชัยบุรี</v>
      </c>
      <c r="C838" s="1" t="s">
        <v>136</v>
      </c>
      <c r="D838" s="1" t="str">
        <f>VLOOKUP(C838, Provinces!A:B, 2, FALSE)</f>
        <v>Surat Thani</v>
      </c>
      <c r="E838" s="1" t="str">
        <f>VLOOKUP(B838,'AmperTh-Code-AmperEn'!A:C, 1, FALSE)</f>
        <v>ชัยบุรี</v>
      </c>
      <c r="F838" s="1" t="str">
        <f>VLOOKUP(E838, 'AmperTh-Code-AmperEn'!A:C,2, FALSE)</f>
        <v>84180000</v>
      </c>
      <c r="G838" s="1" t="str">
        <f>VLOOKUP(E838, 'AmperTh-Code-AmperEn'!A:C, 3, FALSE)</f>
        <v>Chai Buri</v>
      </c>
      <c r="H838" s="1" t="str">
        <f t="shared" si="8"/>
        <v>ที่ว่าการอำเภอชัยบุรี สุราษฎร์ธานี</v>
      </c>
      <c r="I838" s="1" t="str">
        <f>VLOOKUP(H838, 'Office Location'!D:G, 3, FALSE)</f>
        <v>8.463786953067043</v>
      </c>
      <c r="J838" s="1" t="str">
        <f>VLOOKUP(H838, 'Office Location'!D:G, 4, FALSE)</f>
        <v>99.07545580274301</v>
      </c>
    </row>
    <row r="839" spans="1:10" ht="15.75" customHeight="1" x14ac:dyDescent="0.2">
      <c r="A839" s="1" t="s">
        <v>970</v>
      </c>
      <c r="B839" s="1" t="str">
        <f t="shared" si="9"/>
        <v>วิภาวดี</v>
      </c>
      <c r="C839" s="1" t="s">
        <v>136</v>
      </c>
      <c r="D839" s="1" t="str">
        <f>VLOOKUP(C839, Provinces!A:B, 2, FALSE)</f>
        <v>Surat Thani</v>
      </c>
      <c r="E839" s="1" t="str">
        <f>VLOOKUP(B839,'AmperTh-Code-AmperEn'!A:C, 1, FALSE)</f>
        <v>วิภาวดี</v>
      </c>
      <c r="F839" s="1" t="str">
        <f>VLOOKUP(E839, 'AmperTh-Code-AmperEn'!A:C,2, FALSE)</f>
        <v>84190000</v>
      </c>
      <c r="G839" s="1" t="str">
        <f>VLOOKUP(E839, 'AmperTh-Code-AmperEn'!A:C, 3, FALSE)</f>
        <v>Chai Buri</v>
      </c>
      <c r="H839" s="1" t="str">
        <f t="shared" si="8"/>
        <v>ที่ว่าการอำเภอวิภาวดี สุราษฎร์ธานี</v>
      </c>
      <c r="I839" s="1" t="str">
        <f>VLOOKUP(H839, 'Office Location'!D:G, 3, FALSE)</f>
        <v>9.238964994808102</v>
      </c>
      <c r="J839" s="1" t="str">
        <f>VLOOKUP(H839, 'Office Location'!D:G, 4, FALSE)</f>
        <v>98.97850219323028</v>
      </c>
    </row>
    <row r="840" spans="1:10" ht="15.75" customHeight="1" x14ac:dyDescent="0.2">
      <c r="A840" s="1" t="s">
        <v>762</v>
      </c>
      <c r="B840" s="1" t="str">
        <f t="shared" si="9"/>
        <v>เมืองระนอง</v>
      </c>
      <c r="C840" s="1" t="s">
        <v>98</v>
      </c>
      <c r="D840" s="1" t="str">
        <f>VLOOKUP(C840, Provinces!A:B, 2, FALSE)</f>
        <v>Ranong</v>
      </c>
      <c r="E840" s="1" t="str">
        <f>VLOOKUP(B840,'AmperTh-Code-AmperEn'!A:C, 1, FALSE)</f>
        <v>เมืองระนอง</v>
      </c>
      <c r="F840" s="1" t="str">
        <f>VLOOKUP(E840, 'AmperTh-Code-AmperEn'!A:C,2, FALSE)</f>
        <v>85010000</v>
      </c>
      <c r="G840" s="1" t="str">
        <f>VLOOKUP(E840, 'AmperTh-Code-AmperEn'!A:C, 3, FALSE)</f>
        <v>Mueang Ranong</v>
      </c>
      <c r="H840" s="1" t="str">
        <f t="shared" si="8"/>
        <v>ที่ว่าการอำเภอเมืองระนอง ระนอง</v>
      </c>
      <c r="I840" s="1" t="str">
        <f>VLOOKUP(H840, 'Office Location'!D:G, 3, FALSE)</f>
        <v>9.956734910080268</v>
      </c>
      <c r="J840" s="1" t="str">
        <f>VLOOKUP(H840, 'Office Location'!D:G, 4, FALSE)</f>
        <v>98.637617829377</v>
      </c>
    </row>
    <row r="841" spans="1:10" ht="15.75" customHeight="1" x14ac:dyDescent="0.2">
      <c r="A841" s="1" t="s">
        <v>763</v>
      </c>
      <c r="B841" s="1" t="str">
        <f t="shared" si="9"/>
        <v>ละอุ่น</v>
      </c>
      <c r="C841" s="1" t="s">
        <v>98</v>
      </c>
      <c r="D841" s="1" t="str">
        <f>VLOOKUP(C841, Provinces!A:B, 2, FALSE)</f>
        <v>Ranong</v>
      </c>
      <c r="E841" s="1" t="str">
        <f>VLOOKUP(B841,'AmperTh-Code-AmperEn'!A:C, 1, FALSE)</f>
        <v>ละอุ่น</v>
      </c>
      <c r="F841" s="1" t="str">
        <f>VLOOKUP(E841, 'AmperTh-Code-AmperEn'!A:C,2, FALSE)</f>
        <v>85020000</v>
      </c>
      <c r="G841" s="1" t="str">
        <f>VLOOKUP(E841, 'AmperTh-Code-AmperEn'!A:C, 3, FALSE)</f>
        <v>La-un</v>
      </c>
      <c r="H841" s="1" t="str">
        <f t="shared" si="8"/>
        <v>ที่ว่าการอำเภอละอุ่น ระนอง</v>
      </c>
      <c r="I841" s="1" t="str">
        <f>VLOOKUP(H841, 'Office Location'!D:G, 3, FALSE)</f>
        <v>10.115360632368942</v>
      </c>
      <c r="J841" s="1" t="str">
        <f>VLOOKUP(H841, 'Office Location'!D:G, 4, FALSE)</f>
        <v>98.75043639405371</v>
      </c>
    </row>
    <row r="842" spans="1:10" ht="15.75" customHeight="1" x14ac:dyDescent="0.2">
      <c r="A842" s="1" t="s">
        <v>764</v>
      </c>
      <c r="B842" s="1" t="str">
        <f t="shared" si="9"/>
        <v>กะเปอร์</v>
      </c>
      <c r="C842" s="1" t="s">
        <v>98</v>
      </c>
      <c r="D842" s="1" t="str">
        <f>VLOOKUP(C842, Provinces!A:B, 2, FALSE)</f>
        <v>Ranong</v>
      </c>
      <c r="E842" s="1" t="str">
        <f>VLOOKUP(B842,'AmperTh-Code-AmperEn'!A:C, 1, FALSE)</f>
        <v>กะเปอร์</v>
      </c>
      <c r="F842" s="1" t="str">
        <f>VLOOKUP(E842, 'AmperTh-Code-AmperEn'!A:C,2, FALSE)</f>
        <v>85030000</v>
      </c>
      <c r="G842" s="1" t="str">
        <f>VLOOKUP(E842, 'AmperTh-Code-AmperEn'!A:C, 3, FALSE)</f>
        <v>Papoe</v>
      </c>
      <c r="H842" s="1" t="str">
        <f t="shared" si="8"/>
        <v>ที่ว่าการอำเภอกะเปอร์ ระนอง</v>
      </c>
      <c r="I842" s="1" t="str">
        <f>VLOOKUP(H842, 'Office Location'!D:G, 3, FALSE)</f>
        <v>9.585244157474122</v>
      </c>
      <c r="J842" s="1" t="str">
        <f>VLOOKUP(H842, 'Office Location'!D:G, 4, FALSE)</f>
        <v>98.59605563404365</v>
      </c>
    </row>
    <row r="843" spans="1:10" ht="15.75" customHeight="1" x14ac:dyDescent="0.2">
      <c r="A843" s="1" t="s">
        <v>765</v>
      </c>
      <c r="B843" s="1" t="str">
        <f t="shared" si="9"/>
        <v>กระบุรี</v>
      </c>
      <c r="C843" s="1" t="s">
        <v>98</v>
      </c>
      <c r="D843" s="1" t="str">
        <f>VLOOKUP(C843, Provinces!A:B, 2, FALSE)</f>
        <v>Ranong</v>
      </c>
      <c r="E843" s="1" t="str">
        <f>VLOOKUP(B843,'AmperTh-Code-AmperEn'!A:C, 1, FALSE)</f>
        <v>กระบุรี</v>
      </c>
      <c r="F843" s="1" t="str">
        <f>VLOOKUP(E843, 'AmperTh-Code-AmperEn'!A:C,2, FALSE)</f>
        <v>85040000</v>
      </c>
      <c r="G843" s="1" t="str">
        <f>VLOOKUP(E843, 'AmperTh-Code-AmperEn'!A:C, 3, FALSE)</f>
        <v>Kra Buri</v>
      </c>
      <c r="H843" s="1" t="str">
        <f t="shared" si="8"/>
        <v>ที่ว่าการอำเภอกระบุรี ระนอง</v>
      </c>
      <c r="I843" s="1" t="str">
        <f>VLOOKUP(H843, 'Office Location'!D:G, 3, FALSE)</f>
        <v>10.43155916894602</v>
      </c>
      <c r="J843" s="1" t="str">
        <f>VLOOKUP(H843, 'Office Location'!D:G, 4, FALSE)</f>
        <v>98.78823680156994</v>
      </c>
    </row>
    <row r="844" spans="1:10" ht="15.75" customHeight="1" x14ac:dyDescent="0.2">
      <c r="A844" s="1" t="s">
        <v>766</v>
      </c>
      <c r="B844" s="1" t="str">
        <f t="shared" si="9"/>
        <v>สุขสำราญ</v>
      </c>
      <c r="C844" s="1" t="s">
        <v>98</v>
      </c>
      <c r="D844" s="1" t="str">
        <f>VLOOKUP(C844, Provinces!A:B, 2, FALSE)</f>
        <v>Ranong</v>
      </c>
      <c r="E844" s="1" t="str">
        <f>VLOOKUP(B844,'AmperTh-Code-AmperEn'!A:C, 1, FALSE)</f>
        <v>สุขสำราญ</v>
      </c>
      <c r="F844" s="1" t="str">
        <f>VLOOKUP(E844, 'AmperTh-Code-AmperEn'!A:C,2, FALSE)</f>
        <v>85050000</v>
      </c>
      <c r="G844" s="1" t="str">
        <f>VLOOKUP(E844, 'AmperTh-Code-AmperEn'!A:C, 3, FALSE)</f>
        <v>Suk Samran</v>
      </c>
      <c r="H844" s="1" t="str">
        <f t="shared" si="8"/>
        <v>ที่ว่าการอำเภอสุขสำราญ ระนอง</v>
      </c>
      <c r="I844" s="1" t="str">
        <f>VLOOKUP(H844, 'Office Location'!D:G, 3, FALSE)</f>
        <v>9.344676926205201</v>
      </c>
      <c r="J844" s="1" t="str">
        <f>VLOOKUP(H844, 'Office Location'!D:G, 4, FALSE)</f>
        <v>98.42945635256092</v>
      </c>
    </row>
    <row r="845" spans="1:10" ht="15.75" customHeight="1" x14ac:dyDescent="0.2">
      <c r="A845" s="1" t="s">
        <v>340</v>
      </c>
      <c r="B845" s="1" t="str">
        <f t="shared" si="9"/>
        <v>เมืองชุมพร</v>
      </c>
      <c r="C845" s="1" t="s">
        <v>24</v>
      </c>
      <c r="D845" s="1" t="str">
        <f>VLOOKUP(C845, Provinces!A:B, 2, FALSE)</f>
        <v>Chumphon</v>
      </c>
      <c r="E845" s="1" t="str">
        <f>VLOOKUP(B845,'AmperTh-Code-AmperEn'!A:C, 1, FALSE)</f>
        <v>เมืองชุมพร</v>
      </c>
      <c r="F845" s="1" t="str">
        <f>VLOOKUP(E845, 'AmperTh-Code-AmperEn'!A:C,2, FALSE)</f>
        <v>86010000</v>
      </c>
      <c r="G845" s="1" t="str">
        <f>VLOOKUP(E845, 'AmperTh-Code-AmperEn'!A:C, 3, FALSE)</f>
        <v>Mueang Chumphon</v>
      </c>
      <c r="H845" s="1" t="str">
        <f t="shared" si="8"/>
        <v>ที่ว่าการอำเภอเมืองชุมพร ชุมพร</v>
      </c>
      <c r="I845" s="1" t="str">
        <f>VLOOKUP(H845, 'Office Location'!D:G, 3, FALSE)</f>
        <v>10.49278495852351</v>
      </c>
      <c r="J845" s="1" t="str">
        <f>VLOOKUP(H845, 'Office Location'!D:G, 4, FALSE)</f>
        <v>99.1791514535479</v>
      </c>
    </row>
    <row r="846" spans="1:10" ht="15.75" customHeight="1" x14ac:dyDescent="0.2">
      <c r="A846" s="1" t="s">
        <v>341</v>
      </c>
      <c r="B846" s="1" t="str">
        <f t="shared" si="9"/>
        <v>ท่าแซะ</v>
      </c>
      <c r="C846" s="1" t="s">
        <v>24</v>
      </c>
      <c r="D846" s="1" t="str">
        <f>VLOOKUP(C846, Provinces!A:B, 2, FALSE)</f>
        <v>Chumphon</v>
      </c>
      <c r="E846" s="1" t="str">
        <f>VLOOKUP(B846,'AmperTh-Code-AmperEn'!A:C, 1, FALSE)</f>
        <v>ท่าแซะ</v>
      </c>
      <c r="F846" s="1" t="str">
        <f>VLOOKUP(E846, 'AmperTh-Code-AmperEn'!A:C,2, FALSE)</f>
        <v>86020000</v>
      </c>
      <c r="G846" s="1" t="str">
        <f>VLOOKUP(E846, 'AmperTh-Code-AmperEn'!A:C, 3, FALSE)</f>
        <v>Tha Sae</v>
      </c>
      <c r="H846" s="1" t="str">
        <f t="shared" si="8"/>
        <v>ที่ว่าการอำเภอท่าแซะ ชุมพร</v>
      </c>
      <c r="I846" s="1" t="str">
        <f>VLOOKUP(H846, 'Office Location'!D:G, 3, FALSE)</f>
        <v>10.664579833437434</v>
      </c>
      <c r="J846" s="1" t="str">
        <f>VLOOKUP(H846, 'Office Location'!D:G, 4, FALSE)</f>
        <v>99.17275758530238</v>
      </c>
    </row>
    <row r="847" spans="1:10" ht="15.75" customHeight="1" x14ac:dyDescent="0.2">
      <c r="A847" s="1" t="s">
        <v>342</v>
      </c>
      <c r="B847" s="1" t="str">
        <f t="shared" si="9"/>
        <v>ปะทิว</v>
      </c>
      <c r="C847" s="1" t="s">
        <v>24</v>
      </c>
      <c r="D847" s="1" t="str">
        <f>VLOOKUP(C847, Provinces!A:B, 2, FALSE)</f>
        <v>Chumphon</v>
      </c>
      <c r="E847" s="1" t="str">
        <f>VLOOKUP(B847,'AmperTh-Code-AmperEn'!A:C, 1, FALSE)</f>
        <v>ปะทิว</v>
      </c>
      <c r="F847" s="1" t="str">
        <f>VLOOKUP(E847, 'AmperTh-Code-AmperEn'!A:C,2, FALSE)</f>
        <v>86030000</v>
      </c>
      <c r="G847" s="1" t="str">
        <f>VLOOKUP(E847, 'AmperTh-Code-AmperEn'!A:C, 3, FALSE)</f>
        <v>Pathio</v>
      </c>
      <c r="H847" s="1" t="str">
        <f t="shared" si="8"/>
        <v>ที่ว่าการอำเภอปะทิว ชุมพร</v>
      </c>
      <c r="I847" s="1" t="str">
        <f>VLOOKUP(H847, 'Office Location'!D:G, 3, FALSE)</f>
        <v>10.709364824987972</v>
      </c>
      <c r="J847" s="1" t="str">
        <f>VLOOKUP(H847, 'Office Location'!D:G, 4, FALSE)</f>
        <v>99.31867741426404</v>
      </c>
    </row>
    <row r="848" spans="1:10" ht="15.75" customHeight="1" x14ac:dyDescent="0.2">
      <c r="A848" s="1" t="s">
        <v>343</v>
      </c>
      <c r="B848" s="1" t="str">
        <f t="shared" si="9"/>
        <v>หลังสวน</v>
      </c>
      <c r="C848" s="1" t="s">
        <v>24</v>
      </c>
      <c r="D848" s="1" t="str">
        <f>VLOOKUP(C848, Provinces!A:B, 2, FALSE)</f>
        <v>Chumphon</v>
      </c>
      <c r="E848" s="1" t="str">
        <f>VLOOKUP(B848,'AmperTh-Code-AmperEn'!A:C, 1, FALSE)</f>
        <v>หลังสวน</v>
      </c>
      <c r="F848" s="1" t="str">
        <f>VLOOKUP(E848, 'AmperTh-Code-AmperEn'!A:C,2, FALSE)</f>
        <v>86040000</v>
      </c>
      <c r="G848" s="1" t="str">
        <f>VLOOKUP(E848, 'AmperTh-Code-AmperEn'!A:C, 3, FALSE)</f>
        <v>Lang Suan</v>
      </c>
      <c r="H848" s="1" t="str">
        <f t="shared" si="8"/>
        <v>ที่ว่าการอำเภอหลังสวน ชุมพร</v>
      </c>
      <c r="I848" s="1" t="str">
        <f>VLOOKUP(H848, 'Office Location'!D:G, 3, FALSE)</f>
        <v>9.945492991040487</v>
      </c>
      <c r="J848" s="1" t="str">
        <f>VLOOKUP(H848, 'Office Location'!D:G, 4, FALSE)</f>
        <v>99.07862651437848</v>
      </c>
    </row>
    <row r="849" spans="1:10" ht="15.75" customHeight="1" x14ac:dyDescent="0.2">
      <c r="A849" s="1" t="s">
        <v>344</v>
      </c>
      <c r="B849" s="1" t="str">
        <f t="shared" si="9"/>
        <v>ละแม</v>
      </c>
      <c r="C849" s="1" t="s">
        <v>24</v>
      </c>
      <c r="D849" s="1" t="str">
        <f>VLOOKUP(C849, Provinces!A:B, 2, FALSE)</f>
        <v>Chumphon</v>
      </c>
      <c r="E849" s="1" t="str">
        <f>VLOOKUP(B849,'AmperTh-Code-AmperEn'!A:C, 1, FALSE)</f>
        <v>ละแม</v>
      </c>
      <c r="F849" s="1" t="str">
        <f>VLOOKUP(E849, 'AmperTh-Code-AmperEn'!A:C,2, FALSE)</f>
        <v>86050000</v>
      </c>
      <c r="G849" s="1" t="str">
        <f>VLOOKUP(E849, 'AmperTh-Code-AmperEn'!A:C, 3, FALSE)</f>
        <v>Lamae</v>
      </c>
      <c r="H849" s="1" t="str">
        <f t="shared" si="8"/>
        <v>ที่ว่าการอำเภอละแม ชุมพร</v>
      </c>
      <c r="I849" s="1" t="str">
        <f>VLOOKUP(H849, 'Office Location'!D:G, 3, FALSE)</f>
        <v>9.767947192720776</v>
      </c>
      <c r="J849" s="1" t="str">
        <f>VLOOKUP(H849, 'Office Location'!D:G, 4, FALSE)</f>
        <v>99.09218259020514</v>
      </c>
    </row>
    <row r="850" spans="1:10" ht="15.75" customHeight="1" x14ac:dyDescent="0.2">
      <c r="A850" s="1" t="s">
        <v>345</v>
      </c>
      <c r="B850" s="1" t="str">
        <f t="shared" si="9"/>
        <v>พะโต๊ะ</v>
      </c>
      <c r="C850" s="1" t="s">
        <v>24</v>
      </c>
      <c r="D850" s="1" t="str">
        <f>VLOOKUP(C850, Provinces!A:B, 2, FALSE)</f>
        <v>Chumphon</v>
      </c>
      <c r="E850" s="1" t="str">
        <f>VLOOKUP(B850,'AmperTh-Code-AmperEn'!A:C, 1, FALSE)</f>
        <v>พะโต๊ะ</v>
      </c>
      <c r="F850" s="1" t="str">
        <f>VLOOKUP(E850, 'AmperTh-Code-AmperEn'!A:C,2, FALSE)</f>
        <v>86060000</v>
      </c>
      <c r="G850" s="1" t="str">
        <f>VLOOKUP(E850, 'AmperTh-Code-AmperEn'!A:C, 3, FALSE)</f>
        <v>Phato</v>
      </c>
      <c r="H850" s="1" t="str">
        <f t="shared" si="8"/>
        <v>ที่ว่าการอำเภอพะโต๊ะ ชุมพร</v>
      </c>
      <c r="I850" s="1" t="str">
        <f>VLOOKUP(H850, 'Office Location'!D:G, 3, FALSE)</f>
        <v>9.790839295976426</v>
      </c>
      <c r="J850" s="1" t="str">
        <f>VLOOKUP(H850, 'Office Location'!D:G, 4, FALSE)</f>
        <v>98.77698127788618</v>
      </c>
    </row>
    <row r="851" spans="1:10" ht="15.75" customHeight="1" x14ac:dyDescent="0.2">
      <c r="A851" s="1" t="s">
        <v>346</v>
      </c>
      <c r="B851" s="1" t="str">
        <f t="shared" si="9"/>
        <v>สวี</v>
      </c>
      <c r="C851" s="1" t="s">
        <v>24</v>
      </c>
      <c r="D851" s="1" t="str">
        <f>VLOOKUP(C851, Provinces!A:B, 2, FALSE)</f>
        <v>Chumphon</v>
      </c>
      <c r="E851" s="1" t="str">
        <f>VLOOKUP(B851,'AmperTh-Code-AmperEn'!A:C, 1, FALSE)</f>
        <v>สวี</v>
      </c>
      <c r="F851" s="1" t="str">
        <f>VLOOKUP(E851, 'AmperTh-Code-AmperEn'!A:C,2, FALSE)</f>
        <v>86070000</v>
      </c>
      <c r="G851" s="1" t="str">
        <f>VLOOKUP(E851, 'AmperTh-Code-AmperEn'!A:C, 3, FALSE)</f>
        <v>Sawi</v>
      </c>
      <c r="H851" s="1" t="str">
        <f t="shared" si="8"/>
        <v>ที่ว่าการอำเภอสวี ชุมพร</v>
      </c>
      <c r="I851" s="1" t="str">
        <f>VLOOKUP(H851, 'Office Location'!D:G, 3, FALSE)</f>
        <v>10.253025578743973</v>
      </c>
      <c r="J851" s="1" t="str">
        <f>VLOOKUP(H851, 'Office Location'!D:G, 4, FALSE)</f>
        <v>99.09440123555734</v>
      </c>
    </row>
    <row r="852" spans="1:10" ht="15.75" customHeight="1" x14ac:dyDescent="0.2">
      <c r="A852" s="1" t="s">
        <v>347</v>
      </c>
      <c r="B852" s="1" t="str">
        <f t="shared" si="9"/>
        <v>ทุ่งตะโก</v>
      </c>
      <c r="C852" s="1" t="s">
        <v>24</v>
      </c>
      <c r="D852" s="1" t="str">
        <f>VLOOKUP(C852, Provinces!A:B, 2, FALSE)</f>
        <v>Chumphon</v>
      </c>
      <c r="E852" s="1" t="str">
        <f>VLOOKUP(B852,'AmperTh-Code-AmperEn'!A:C, 1, FALSE)</f>
        <v>ทุ่งตะโก</v>
      </c>
      <c r="F852" s="1" t="str">
        <f>VLOOKUP(E852, 'AmperTh-Code-AmperEn'!A:C,2, FALSE)</f>
        <v>86080000</v>
      </c>
      <c r="G852" s="1" t="str">
        <f>VLOOKUP(E852, 'AmperTh-Code-AmperEn'!A:C, 3, FALSE)</f>
        <v>Thung Tako</v>
      </c>
      <c r="H852" s="1" t="str">
        <f t="shared" si="8"/>
        <v>ที่ว่าการอำเภอทุ่งตะโก ชุมพร</v>
      </c>
      <c r="I852" s="1" t="str">
        <f>VLOOKUP(H852, 'Office Location'!D:G, 3, FALSE)</f>
        <v>10.110545375300745</v>
      </c>
      <c r="J852" s="1" t="str">
        <f>VLOOKUP(H852, 'Office Location'!D:G, 4, FALSE)</f>
        <v>99.0825397420601</v>
      </c>
    </row>
    <row r="853" spans="1:10" ht="15.75" customHeight="1" x14ac:dyDescent="0.2">
      <c r="A853" s="1" t="s">
        <v>871</v>
      </c>
      <c r="B853" s="1" t="str">
        <f t="shared" si="9"/>
        <v>เมืองสงขลา</v>
      </c>
      <c r="C853" s="1" t="s">
        <v>116</v>
      </c>
      <c r="D853" s="1" t="str">
        <f>VLOOKUP(C853, Provinces!A:B, 2, FALSE)</f>
        <v>Songkhla</v>
      </c>
      <c r="E853" s="1" t="str">
        <f>VLOOKUP(B853,'AmperTh-Code-AmperEn'!A:C, 1, FALSE)</f>
        <v>เมืองสงขลา</v>
      </c>
      <c r="F853" s="1" t="str">
        <f>VLOOKUP(E853, 'AmperTh-Code-AmperEn'!A:C,2, FALSE)</f>
        <v>90010000</v>
      </c>
      <c r="G853" s="1" t="str">
        <f>VLOOKUP(E853, 'AmperTh-Code-AmperEn'!A:C, 3, FALSE)</f>
        <v>Muaeng Songkhla</v>
      </c>
      <c r="H853" s="1" t="str">
        <f t="shared" si="8"/>
        <v>ที่ว่าการอำเภอเมืองสงขลา สงขลา</v>
      </c>
      <c r="I853" s="1" t="str">
        <f>VLOOKUP(H853, 'Office Location'!D:G, 3, FALSE)</f>
        <v>7.207599177546825</v>
      </c>
      <c r="J853" s="1" t="str">
        <f>VLOOKUP(H853, 'Office Location'!D:G, 4, FALSE)</f>
        <v>100.59656947497837</v>
      </c>
    </row>
    <row r="854" spans="1:10" ht="15.75" customHeight="1" x14ac:dyDescent="0.2">
      <c r="A854" s="1" t="s">
        <v>872</v>
      </c>
      <c r="B854" s="1" t="str">
        <f t="shared" si="9"/>
        <v>สทิงพระ</v>
      </c>
      <c r="C854" s="1" t="s">
        <v>116</v>
      </c>
      <c r="D854" s="1" t="str">
        <f>VLOOKUP(C854, Provinces!A:B, 2, FALSE)</f>
        <v>Songkhla</v>
      </c>
      <c r="E854" s="1" t="str">
        <f>VLOOKUP(B854,'AmperTh-Code-AmperEn'!A:C, 1, FALSE)</f>
        <v>สทิงพระ</v>
      </c>
      <c r="F854" s="1" t="str">
        <f>VLOOKUP(E854, 'AmperTh-Code-AmperEn'!A:C,2, FALSE)</f>
        <v>90020000</v>
      </c>
      <c r="G854" s="1" t="str">
        <f>VLOOKUP(E854, 'AmperTh-Code-AmperEn'!A:C, 3, FALSE)</f>
        <v>Sathing Phra</v>
      </c>
      <c r="H854" s="1" t="str">
        <f t="shared" si="8"/>
        <v>ที่ว่าการอำเภอสทิงพระ สงขลา</v>
      </c>
      <c r="I854" s="1" t="str">
        <f>VLOOKUP(H854, 'Office Location'!D:G, 3, FALSE)</f>
        <v>7.472734318846526</v>
      </c>
      <c r="J854" s="1" t="str">
        <f>VLOOKUP(H854, 'Office Location'!D:G, 4, FALSE)</f>
        <v>100.43895751618747</v>
      </c>
    </row>
    <row r="855" spans="1:10" ht="15.75" customHeight="1" x14ac:dyDescent="0.2">
      <c r="A855" s="1" t="s">
        <v>873</v>
      </c>
      <c r="B855" s="1" t="str">
        <f t="shared" si="9"/>
        <v>จะนะ</v>
      </c>
      <c r="C855" s="1" t="s">
        <v>116</v>
      </c>
      <c r="D855" s="1" t="str">
        <f>VLOOKUP(C855, Provinces!A:B, 2, FALSE)</f>
        <v>Songkhla</v>
      </c>
      <c r="E855" s="1" t="str">
        <f>VLOOKUP(B855,'AmperTh-Code-AmperEn'!A:C, 1, FALSE)</f>
        <v>จะนะ</v>
      </c>
      <c r="F855" s="1" t="str">
        <f>VLOOKUP(E855, 'AmperTh-Code-AmperEn'!A:C,2, FALSE)</f>
        <v>90030000</v>
      </c>
      <c r="G855" s="1" t="str">
        <f>VLOOKUP(E855, 'AmperTh-Code-AmperEn'!A:C, 3, FALSE)</f>
        <v>Chana</v>
      </c>
      <c r="H855" s="1" t="str">
        <f t="shared" si="8"/>
        <v>ที่ว่าการอำเภอจะนะ สงขลา</v>
      </c>
      <c r="I855" s="1" t="str">
        <f>VLOOKUP(H855, 'Office Location'!D:G, 3, FALSE)</f>
        <v>6.915058573016825</v>
      </c>
      <c r="J855" s="1" t="str">
        <f>VLOOKUP(H855, 'Office Location'!D:G, 4, FALSE)</f>
        <v>100.73909454904852</v>
      </c>
    </row>
    <row r="856" spans="1:10" ht="15.75" customHeight="1" x14ac:dyDescent="0.2">
      <c r="A856" s="1" t="s">
        <v>874</v>
      </c>
      <c r="B856" s="1" t="str">
        <f t="shared" si="9"/>
        <v>นาทวี</v>
      </c>
      <c r="C856" s="1" t="s">
        <v>116</v>
      </c>
      <c r="D856" s="1" t="str">
        <f>VLOOKUP(C856, Provinces!A:B, 2, FALSE)</f>
        <v>Songkhla</v>
      </c>
      <c r="E856" s="1" t="str">
        <f>VLOOKUP(B856,'AmperTh-Code-AmperEn'!A:C, 1, FALSE)</f>
        <v>นาทวี</v>
      </c>
      <c r="F856" s="1" t="str">
        <f>VLOOKUP(E856, 'AmperTh-Code-AmperEn'!A:C,2, FALSE)</f>
        <v>90040000</v>
      </c>
      <c r="G856" s="1" t="str">
        <f>VLOOKUP(E856, 'AmperTh-Code-AmperEn'!A:C, 3, FALSE)</f>
        <v>Na Thawi</v>
      </c>
      <c r="H856" s="1" t="str">
        <f t="shared" si="8"/>
        <v>ที่ว่าการอำเภอนาทวี สงขลา</v>
      </c>
      <c r="I856" s="1" t="str">
        <f>VLOOKUP(H856, 'Office Location'!D:G, 3, FALSE)</f>
        <v>6.741695427310968</v>
      </c>
      <c r="J856" s="1" t="str">
        <f>VLOOKUP(H856, 'Office Location'!D:G, 4, FALSE)</f>
        <v>100.69210083555477</v>
      </c>
    </row>
    <row r="857" spans="1:10" ht="15.75" customHeight="1" x14ac:dyDescent="0.2">
      <c r="A857" s="1" t="s">
        <v>875</v>
      </c>
      <c r="B857" s="1" t="str">
        <f t="shared" si="9"/>
        <v>เทพา</v>
      </c>
      <c r="C857" s="1" t="s">
        <v>116</v>
      </c>
      <c r="D857" s="1" t="str">
        <f>VLOOKUP(C857, Provinces!A:B, 2, FALSE)</f>
        <v>Songkhla</v>
      </c>
      <c r="E857" s="1" t="str">
        <f>VLOOKUP(B857,'AmperTh-Code-AmperEn'!A:C, 1, FALSE)</f>
        <v>เทพา</v>
      </c>
      <c r="F857" s="1" t="str">
        <f>VLOOKUP(E857, 'AmperTh-Code-AmperEn'!A:C,2, FALSE)</f>
        <v>90050000</v>
      </c>
      <c r="G857" s="1" t="str">
        <f>VLOOKUP(E857, 'AmperTh-Code-AmperEn'!A:C, 3, FALSE)</f>
        <v>Thepha</v>
      </c>
      <c r="H857" s="1" t="str">
        <f t="shared" si="8"/>
        <v>ที่ว่าการอำเภอเทพา สงขลา</v>
      </c>
      <c r="I857" s="1" t="str">
        <f>VLOOKUP(H857, 'Office Location'!D:G, 3, FALSE)</f>
        <v>6.8288965289957</v>
      </c>
      <c r="J857" s="1" t="str">
        <f>VLOOKUP(H857, 'Office Location'!D:G, 4, FALSE)</f>
        <v>100.96473622221045</v>
      </c>
    </row>
    <row r="858" spans="1:10" ht="15.75" customHeight="1" x14ac:dyDescent="0.2">
      <c r="A858" s="1" t="s">
        <v>876</v>
      </c>
      <c r="B858" s="1" t="str">
        <f t="shared" si="9"/>
        <v>สะบ้าย้อย</v>
      </c>
      <c r="C858" s="1" t="s">
        <v>116</v>
      </c>
      <c r="D858" s="1" t="str">
        <f>VLOOKUP(C858, Provinces!A:B, 2, FALSE)</f>
        <v>Songkhla</v>
      </c>
      <c r="E858" s="1" t="str">
        <f>VLOOKUP(B858,'AmperTh-Code-AmperEn'!A:C, 1, FALSE)</f>
        <v>สะบ้าย้อย</v>
      </c>
      <c r="F858" s="1" t="str">
        <f>VLOOKUP(E858, 'AmperTh-Code-AmperEn'!A:C,2, FALSE)</f>
        <v>90060000</v>
      </c>
      <c r="G858" s="1" t="str">
        <f>VLOOKUP(E858, 'AmperTh-Code-AmperEn'!A:C, 3, FALSE)</f>
        <v>Saba Yoi</v>
      </c>
      <c r="H858" s="1" t="str">
        <f t="shared" si="8"/>
        <v>ที่ว่าการอำเภอสะบ้าย้อย สงขลา</v>
      </c>
      <c r="I858" s="1" t="str">
        <f>VLOOKUP(H858, 'Office Location'!D:G, 3, FALSE)</f>
        <v>6.626136978043142</v>
      </c>
      <c r="J858" s="1" t="str">
        <f>VLOOKUP(H858, 'Office Location'!D:G, 4, FALSE)</f>
        <v>100.94903675738004</v>
      </c>
    </row>
    <row r="859" spans="1:10" ht="15.75" customHeight="1" x14ac:dyDescent="0.2">
      <c r="A859" s="1" t="s">
        <v>881</v>
      </c>
      <c r="B859" s="1" t="str">
        <f t="shared" si="9"/>
        <v>ระโนด</v>
      </c>
      <c r="C859" s="1" t="s">
        <v>116</v>
      </c>
      <c r="D859" s="1" t="str">
        <f>VLOOKUP(C859, Provinces!A:B, 2, FALSE)</f>
        <v>Songkhla</v>
      </c>
      <c r="E859" s="1" t="str">
        <f>VLOOKUP(B859,'AmperTh-Code-AmperEn'!A:C, 1, FALSE)</f>
        <v>ระโนด</v>
      </c>
      <c r="F859" s="1" t="str">
        <f>VLOOKUP(E859, 'AmperTh-Code-AmperEn'!A:C,2, FALSE)</f>
        <v>90070000</v>
      </c>
      <c r="G859" s="1" t="str">
        <f>VLOOKUP(E859, 'AmperTh-Code-AmperEn'!A:C, 3, FALSE)</f>
        <v>Ranot</v>
      </c>
      <c r="H859" s="1" t="str">
        <f t="shared" si="8"/>
        <v>ที่ว่าการอำเภอระโนด สงขลา</v>
      </c>
      <c r="I859" s="1" t="str">
        <f>VLOOKUP(H859, 'Office Location'!D:G, 3, FALSE)</f>
        <v>7.768793702800309</v>
      </c>
      <c r="J859" s="1" t="str">
        <f>VLOOKUP(H859, 'Office Location'!D:G, 4, FALSE)</f>
        <v>100.32375661476945</v>
      </c>
    </row>
    <row r="860" spans="1:10" ht="15.75" customHeight="1" x14ac:dyDescent="0.2">
      <c r="A860" s="1" t="s">
        <v>877</v>
      </c>
      <c r="B860" s="1" t="str">
        <f t="shared" si="9"/>
        <v>กระแสสินธุ์</v>
      </c>
      <c r="C860" s="1" t="s">
        <v>116</v>
      </c>
      <c r="D860" s="1" t="str">
        <f>VLOOKUP(C860, Provinces!A:B, 2, FALSE)</f>
        <v>Songkhla</v>
      </c>
      <c r="E860" s="1" t="str">
        <f>VLOOKUP(B860,'AmperTh-Code-AmperEn'!A:C, 1, FALSE)</f>
        <v>กระแสสินธุ์</v>
      </c>
      <c r="F860" s="1" t="str">
        <f>VLOOKUP(E860, 'AmperTh-Code-AmperEn'!A:C,2, FALSE)</f>
        <v>90080000</v>
      </c>
      <c r="G860" s="1" t="str">
        <f>VLOOKUP(E860, 'AmperTh-Code-AmperEn'!A:C, 3, FALSE)</f>
        <v>Krasae Sin</v>
      </c>
      <c r="H860" s="1" t="str">
        <f t="shared" si="8"/>
        <v>ที่ว่าการอำเภอกระแสสินธุ์ สงขลา</v>
      </c>
      <c r="I860" s="1" t="str">
        <f>VLOOKUP(H860, 'Office Location'!D:G, 3, FALSE)</f>
        <v>7.617912720224022</v>
      </c>
      <c r="J860" s="1" t="str">
        <f>VLOOKUP(H860, 'Office Location'!D:G, 4, FALSE)</f>
        <v>100.3289441570629</v>
      </c>
    </row>
    <row r="861" spans="1:10" ht="15.75" customHeight="1" x14ac:dyDescent="0.2">
      <c r="A861" s="1" t="s">
        <v>878</v>
      </c>
      <c r="B861" s="1" t="str">
        <f t="shared" si="9"/>
        <v>รัตภูมิ</v>
      </c>
      <c r="C861" s="1" t="s">
        <v>116</v>
      </c>
      <c r="D861" s="1" t="str">
        <f>VLOOKUP(C861, Provinces!A:B, 2, FALSE)</f>
        <v>Songkhla</v>
      </c>
      <c r="E861" s="1" t="str">
        <f>VLOOKUP(B861,'AmperTh-Code-AmperEn'!A:C, 1, FALSE)</f>
        <v>รัตภูมิ</v>
      </c>
      <c r="F861" s="1" t="str">
        <f>VLOOKUP(E861, 'AmperTh-Code-AmperEn'!A:C,2, FALSE)</f>
        <v>90090000</v>
      </c>
      <c r="G861" s="1" t="str">
        <f>VLOOKUP(E861, 'AmperTh-Code-AmperEn'!A:C, 3, FALSE)</f>
        <v>Rattaphum</v>
      </c>
      <c r="H861" s="1" t="str">
        <f t="shared" si="8"/>
        <v>ที่ว่าการอำเภอรัตภูมิ สงขลา</v>
      </c>
      <c r="I861" s="1" t="str">
        <f>VLOOKUP(H861, 'Office Location'!D:G, 3, FALSE)</f>
        <v>7.134808437726961</v>
      </c>
      <c r="J861" s="1" t="str">
        <f>VLOOKUP(H861, 'Office Location'!D:G, 4, FALSE)</f>
        <v>100.25646503710371</v>
      </c>
    </row>
    <row r="862" spans="1:10" ht="15.75" customHeight="1" x14ac:dyDescent="0.2">
      <c r="A862" s="1" t="s">
        <v>879</v>
      </c>
      <c r="B862" s="1" t="str">
        <f t="shared" si="9"/>
        <v>สะเดา</v>
      </c>
      <c r="C862" s="1" t="s">
        <v>116</v>
      </c>
      <c r="D862" s="1" t="str">
        <f>VLOOKUP(C862, Provinces!A:B, 2, FALSE)</f>
        <v>Songkhla</v>
      </c>
      <c r="E862" s="1" t="str">
        <f>VLOOKUP(B862,'AmperTh-Code-AmperEn'!A:C, 1, FALSE)</f>
        <v>สะเดา</v>
      </c>
      <c r="F862" s="1" t="str">
        <f>VLOOKUP(E862, 'AmperTh-Code-AmperEn'!A:C,2, FALSE)</f>
        <v>90100000</v>
      </c>
      <c r="G862" s="1" t="str">
        <f>VLOOKUP(E862, 'AmperTh-Code-AmperEn'!A:C, 3, FALSE)</f>
        <v>Sadao</v>
      </c>
      <c r="H862" s="1" t="str">
        <f t="shared" si="8"/>
        <v>ที่ว่าการอำเภอสะเดา สงขลา</v>
      </c>
      <c r="I862" s="1" t="str">
        <f>VLOOKUP(H862, 'Office Location'!D:G, 3, FALSE)</f>
        <v>6.638560051395512</v>
      </c>
      <c r="J862" s="1" t="str">
        <f>VLOOKUP(H862, 'Office Location'!D:G, 4, FALSE)</f>
        <v>100.42373229555092</v>
      </c>
    </row>
    <row r="863" spans="1:10" ht="15.75" customHeight="1" x14ac:dyDescent="0.2">
      <c r="A863" s="1" t="s">
        <v>880</v>
      </c>
      <c r="B863" s="1" t="str">
        <f t="shared" si="9"/>
        <v>หาดใหญ่</v>
      </c>
      <c r="C863" s="1" t="s">
        <v>116</v>
      </c>
      <c r="D863" s="1" t="str">
        <f>VLOOKUP(C863, Provinces!A:B, 2, FALSE)</f>
        <v>Songkhla</v>
      </c>
      <c r="E863" s="1" t="str">
        <f>VLOOKUP(B863,'AmperTh-Code-AmperEn'!A:C, 1, FALSE)</f>
        <v>หาดใหญ่</v>
      </c>
      <c r="F863" s="1" t="str">
        <f>VLOOKUP(E863, 'AmperTh-Code-AmperEn'!A:C,2, FALSE)</f>
        <v>90110000</v>
      </c>
      <c r="G863" s="1" t="str">
        <f>VLOOKUP(E863, 'AmperTh-Code-AmperEn'!A:C, 3, FALSE)</f>
        <v>Hat Yai</v>
      </c>
      <c r="H863" s="1" t="str">
        <f t="shared" si="8"/>
        <v>ที่ว่าการอำเภอหาดใหญ่ สงขลา</v>
      </c>
      <c r="I863" s="1" t="str">
        <f>VLOOKUP(H863, 'Office Location'!D:G, 3, FALSE)</f>
        <v>7.002075435419267</v>
      </c>
      <c r="J863" s="1" t="str">
        <f>VLOOKUP(H863, 'Office Location'!D:G, 4, FALSE)</f>
        <v>100.45714994230246</v>
      </c>
    </row>
    <row r="864" spans="1:10" ht="15.75" customHeight="1" x14ac:dyDescent="0.2">
      <c r="A864" s="1" t="s">
        <v>883</v>
      </c>
      <c r="B864" s="1" t="str">
        <f t="shared" si="9"/>
        <v>นาหม่อม</v>
      </c>
      <c r="C864" s="1" t="s">
        <v>116</v>
      </c>
      <c r="D864" s="1" t="str">
        <f>VLOOKUP(C864, Provinces!A:B, 2, FALSE)</f>
        <v>Songkhla</v>
      </c>
      <c r="E864" s="1" t="str">
        <f>VLOOKUP(B864,'AmperTh-Code-AmperEn'!A:C, 1, FALSE)</f>
        <v>นาหม่อม</v>
      </c>
      <c r="F864" s="1" t="str">
        <f>VLOOKUP(E864, 'AmperTh-Code-AmperEn'!A:C,2, FALSE)</f>
        <v>90120000</v>
      </c>
      <c r="G864" s="1" t="str">
        <f>VLOOKUP(E864, 'AmperTh-Code-AmperEn'!A:C, 3, FALSE)</f>
        <v>Na Mom</v>
      </c>
      <c r="H864" s="1" t="str">
        <f t="shared" si="8"/>
        <v>ที่ว่าการอำเภอนาหม่อม สงขลา</v>
      </c>
      <c r="I864" s="1" t="str">
        <f>VLOOKUP(H864, 'Office Location'!D:G, 3, FALSE)</f>
        <v>6.958495279137669</v>
      </c>
      <c r="J864" s="1" t="str">
        <f>VLOOKUP(H864, 'Office Location'!D:G, 4, FALSE)</f>
        <v>100.55707458998438</v>
      </c>
    </row>
    <row r="865" spans="1:10" ht="15.75" customHeight="1" x14ac:dyDescent="0.2">
      <c r="A865" s="1" t="s">
        <v>884</v>
      </c>
      <c r="B865" s="1" t="str">
        <f t="shared" si="9"/>
        <v>ควนเนียง</v>
      </c>
      <c r="C865" s="1" t="s">
        <v>116</v>
      </c>
      <c r="D865" s="1" t="str">
        <f>VLOOKUP(C865, Provinces!A:B, 2, FALSE)</f>
        <v>Songkhla</v>
      </c>
      <c r="E865" s="1" t="str">
        <f>VLOOKUP(B865,'AmperTh-Code-AmperEn'!A:C, 1, FALSE)</f>
        <v>ควนเนียง</v>
      </c>
      <c r="F865" s="1" t="str">
        <f>VLOOKUP(E865, 'AmperTh-Code-AmperEn'!A:C,2, FALSE)</f>
        <v>90130000</v>
      </c>
      <c r="G865" s="1" t="str">
        <f>VLOOKUP(E865, 'AmperTh-Code-AmperEn'!A:C, 3, FALSE)</f>
        <v>Khuan Niang</v>
      </c>
      <c r="H865" s="1" t="str">
        <f t="shared" si="8"/>
        <v>ที่ว่าการอำเภอควนเนียง สงขลา</v>
      </c>
      <c r="I865" s="1" t="str">
        <f>VLOOKUP(H865, 'Office Location'!D:G, 3, FALSE)</f>
        <v>7.186987338084457</v>
      </c>
      <c r="J865" s="1" t="str">
        <f>VLOOKUP(H865, 'Office Location'!D:G, 4, FALSE)</f>
        <v>100.357897395066</v>
      </c>
    </row>
    <row r="866" spans="1:10" ht="15.75" customHeight="1" x14ac:dyDescent="0.2">
      <c r="A866" s="1" t="s">
        <v>885</v>
      </c>
      <c r="B866" s="1" t="str">
        <f t="shared" si="9"/>
        <v>บางกล่ำ</v>
      </c>
      <c r="C866" s="1" t="s">
        <v>116</v>
      </c>
      <c r="D866" s="1" t="str">
        <f>VLOOKUP(C866, Provinces!A:B, 2, FALSE)</f>
        <v>Songkhla</v>
      </c>
      <c r="E866" s="1" t="str">
        <f>VLOOKUP(B866,'AmperTh-Code-AmperEn'!A:C, 1, FALSE)</f>
        <v>บางกล่ำ</v>
      </c>
      <c r="F866" s="1" t="str">
        <f>VLOOKUP(E866, 'AmperTh-Code-AmperEn'!A:C,2, FALSE)</f>
        <v>90140000</v>
      </c>
      <c r="G866" s="1" t="str">
        <f>VLOOKUP(E866, 'AmperTh-Code-AmperEn'!A:C, 3, FALSE)</f>
        <v>Bang Klam</v>
      </c>
      <c r="H866" s="1" t="str">
        <f t="shared" si="8"/>
        <v>ที่ว่าการอำเภอบางกล่ำ สงขลา</v>
      </c>
      <c r="I866" s="1" t="str">
        <f>VLOOKUP(H866, 'Office Location'!D:G, 3, FALSE)</f>
        <v>7.08934586636093</v>
      </c>
      <c r="J866" s="1" t="str">
        <f>VLOOKUP(H866, 'Office Location'!D:G, 4, FALSE)</f>
        <v>100.41077271656914</v>
      </c>
    </row>
    <row r="867" spans="1:10" ht="15.75" customHeight="1" x14ac:dyDescent="0.2">
      <c r="A867" s="1" t="s">
        <v>882</v>
      </c>
      <c r="B867" s="1" t="str">
        <f t="shared" si="9"/>
        <v>สิงหนคร</v>
      </c>
      <c r="C867" s="1" t="s">
        <v>116</v>
      </c>
      <c r="D867" s="1" t="str">
        <f>VLOOKUP(C867, Provinces!A:B, 2, FALSE)</f>
        <v>Songkhla</v>
      </c>
      <c r="E867" s="1" t="str">
        <f>VLOOKUP(B867,'AmperTh-Code-AmperEn'!A:C, 1, FALSE)</f>
        <v>สิงหนคร</v>
      </c>
      <c r="F867" s="1" t="str">
        <f>VLOOKUP(E867, 'AmperTh-Code-AmperEn'!A:C,2, FALSE)</f>
        <v>90150000</v>
      </c>
      <c r="G867" s="1" t="str">
        <f>VLOOKUP(E867, 'AmperTh-Code-AmperEn'!A:C, 3, FALSE)</f>
        <v>Singhanakhon</v>
      </c>
      <c r="H867" s="1" t="str">
        <f t="shared" si="8"/>
        <v>ที่ว่าการอำเภอสิงหนคร สงขลา</v>
      </c>
      <c r="I867" s="1" t="str">
        <f>VLOOKUP(H867, 'Office Location'!D:G, 3, FALSE)</f>
        <v>7.238343929981016</v>
      </c>
      <c r="J867" s="1" t="str">
        <f>VLOOKUP(H867, 'Office Location'!D:G, 4, FALSE)</f>
        <v>100.55290817966565</v>
      </c>
    </row>
    <row r="868" spans="1:10" ht="15.75" customHeight="1" x14ac:dyDescent="0.2">
      <c r="A868" s="1" t="s">
        <v>886</v>
      </c>
      <c r="B868" s="1" t="str">
        <f t="shared" si="9"/>
        <v>คลองหอยโข่ง</v>
      </c>
      <c r="C868" s="1" t="s">
        <v>116</v>
      </c>
      <c r="D868" s="1" t="str">
        <f>VLOOKUP(C868, Provinces!A:B, 2, FALSE)</f>
        <v>Songkhla</v>
      </c>
      <c r="E868" s="1" t="str">
        <f>VLOOKUP(B868,'AmperTh-Code-AmperEn'!A:C, 1, FALSE)</f>
        <v>คลองหอยโข่ง</v>
      </c>
      <c r="F868" s="1" t="str">
        <f>VLOOKUP(E868, 'AmperTh-Code-AmperEn'!A:C,2, FALSE)</f>
        <v>90160000</v>
      </c>
      <c r="G868" s="1" t="str">
        <f>VLOOKUP(E868, 'AmperTh-Code-AmperEn'!A:C, 3, FALSE)</f>
        <v>Khlong Hoi Khong</v>
      </c>
      <c r="H868" s="1" t="str">
        <f t="shared" si="8"/>
        <v>ที่ว่าการอำเภอคลองหอยโข่ง สงขลา</v>
      </c>
      <c r="I868" s="1" t="str">
        <f>VLOOKUP(H868, 'Office Location'!D:G, 3, FALSE)</f>
        <v>6.899197573489437</v>
      </c>
      <c r="J868" s="1" t="str">
        <f>VLOOKUP(H868, 'Office Location'!D:G, 4, FALSE)</f>
        <v>100.38871647191758</v>
      </c>
    </row>
    <row r="869" spans="1:10" ht="15.75" customHeight="1" x14ac:dyDescent="0.2">
      <c r="A869" s="1" t="s">
        <v>890</v>
      </c>
      <c r="B869" s="1" t="str">
        <f t="shared" si="9"/>
        <v>เมืองสตูล</v>
      </c>
      <c r="C869" s="1" t="s">
        <v>118</v>
      </c>
      <c r="D869" s="1" t="str">
        <f>VLOOKUP(C869, Provinces!A:B, 2, FALSE)</f>
        <v>Satun</v>
      </c>
      <c r="E869" s="1" t="str">
        <f>VLOOKUP(B869,'AmperTh-Code-AmperEn'!A:C, 1, FALSE)</f>
        <v>เมืองสตูล</v>
      </c>
      <c r="F869" s="1" t="str">
        <f>VLOOKUP(E869, 'AmperTh-Code-AmperEn'!A:C,2, FALSE)</f>
        <v>91010000</v>
      </c>
      <c r="G869" s="1" t="str">
        <f>VLOOKUP(E869, 'AmperTh-Code-AmperEn'!A:C, 3, FALSE)</f>
        <v>Mueang Satun</v>
      </c>
      <c r="H869" s="1" t="str">
        <f t="shared" si="8"/>
        <v>ที่ว่าการอำเภอเมืองสตูล สตูล</v>
      </c>
      <c r="I869" s="1" t="str">
        <f>VLOOKUP(H869, 'Office Location'!D:G, 3, FALSE)</f>
        <v>6.650286039353898</v>
      </c>
      <c r="J869" s="1" t="str">
        <f>VLOOKUP(H869, 'Office Location'!D:G, 4, FALSE)</f>
        <v>100.08534917336404</v>
      </c>
    </row>
    <row r="870" spans="1:10" ht="15.75" customHeight="1" x14ac:dyDescent="0.2">
      <c r="A870" s="1" t="s">
        <v>891</v>
      </c>
      <c r="B870" s="1" t="str">
        <f t="shared" si="9"/>
        <v>ควนโดน</v>
      </c>
      <c r="C870" s="1" t="s">
        <v>118</v>
      </c>
      <c r="D870" s="1" t="str">
        <f>VLOOKUP(C870, Provinces!A:B, 2, FALSE)</f>
        <v>Satun</v>
      </c>
      <c r="E870" s="1" t="str">
        <f>VLOOKUP(B870,'AmperTh-Code-AmperEn'!A:C, 1, FALSE)</f>
        <v>ควนโดน</v>
      </c>
      <c r="F870" s="1" t="str">
        <f>VLOOKUP(E870, 'AmperTh-Code-AmperEn'!A:C,2, FALSE)</f>
        <v>91020000</v>
      </c>
      <c r="G870" s="1" t="str">
        <f>VLOOKUP(E870, 'AmperTh-Code-AmperEn'!A:C, 3, FALSE)</f>
        <v>Khuan Don</v>
      </c>
      <c r="H870" s="1" t="str">
        <f t="shared" si="8"/>
        <v>ที่ว่าการอำเภอควนโดน สตูล</v>
      </c>
      <c r="I870" s="1" t="str">
        <f>VLOOKUP(H870, 'Office Location'!D:G, 3, FALSE)</f>
        <v>6.787827856781503</v>
      </c>
      <c r="J870" s="1" t="str">
        <f>VLOOKUP(H870, 'Office Location'!D:G, 4, FALSE)</f>
        <v>100.0772486993714</v>
      </c>
    </row>
    <row r="871" spans="1:10" ht="15.75" customHeight="1" x14ac:dyDescent="0.2">
      <c r="A871" s="1" t="s">
        <v>892</v>
      </c>
      <c r="B871" s="1" t="str">
        <f t="shared" si="9"/>
        <v>ควนกาหลง</v>
      </c>
      <c r="C871" s="1" t="s">
        <v>118</v>
      </c>
      <c r="D871" s="1" t="str">
        <f>VLOOKUP(C871, Provinces!A:B, 2, FALSE)</f>
        <v>Satun</v>
      </c>
      <c r="E871" s="1" t="str">
        <f>VLOOKUP(B871,'AmperTh-Code-AmperEn'!A:C, 1, FALSE)</f>
        <v>ควนกาหลง</v>
      </c>
      <c r="F871" s="1" t="str">
        <f>VLOOKUP(E871, 'AmperTh-Code-AmperEn'!A:C,2, FALSE)</f>
        <v>91030000</v>
      </c>
      <c r="G871" s="1" t="str">
        <f>VLOOKUP(E871, 'AmperTh-Code-AmperEn'!A:C, 3, FALSE)</f>
        <v>Khuan Kalong</v>
      </c>
      <c r="H871" s="1" t="str">
        <f t="shared" si="8"/>
        <v>ที่ว่าการอำเภอควนกาหลง สตูล</v>
      </c>
      <c r="I871" s="1" t="str">
        <f>VLOOKUP(H871, 'Office Location'!D:G, 3, FALSE)</f>
        <v>6.8537218836364975</v>
      </c>
      <c r="J871" s="1" t="str">
        <f>VLOOKUP(H871, 'Office Location'!D:G, 4, FALSE)</f>
        <v>100.05810352475052</v>
      </c>
    </row>
    <row r="872" spans="1:10" ht="15.75" customHeight="1" x14ac:dyDescent="0.2">
      <c r="A872" s="1" t="s">
        <v>893</v>
      </c>
      <c r="B872" s="1" t="str">
        <f t="shared" si="9"/>
        <v>ท่าแพ</v>
      </c>
      <c r="C872" s="1" t="s">
        <v>118</v>
      </c>
      <c r="D872" s="1" t="str">
        <f>VLOOKUP(C872, Provinces!A:B, 2, FALSE)</f>
        <v>Satun</v>
      </c>
      <c r="E872" s="1" t="str">
        <f>VLOOKUP(B872,'AmperTh-Code-AmperEn'!A:C, 1, FALSE)</f>
        <v>ท่าแพ</v>
      </c>
      <c r="F872" s="1" t="str">
        <f>VLOOKUP(E872, 'AmperTh-Code-AmperEn'!A:C,2, FALSE)</f>
        <v>91040000</v>
      </c>
      <c r="G872" s="1" t="str">
        <f>VLOOKUP(E872, 'AmperTh-Code-AmperEn'!A:C, 3, FALSE)</f>
        <v>Tha Phae</v>
      </c>
      <c r="H872" s="1" t="str">
        <f t="shared" si="8"/>
        <v>ที่ว่าการอำเภอท่าแพ สตูล</v>
      </c>
      <c r="I872" s="1" t="str">
        <f>VLOOKUP(H872, 'Office Location'!D:G, 3, FALSE)</f>
        <v>6.789794563836568</v>
      </c>
      <c r="J872" s="1" t="str">
        <f>VLOOKUP(H872, 'Office Location'!D:G, 4, FALSE)</f>
        <v>99.97005978232653</v>
      </c>
    </row>
    <row r="873" spans="1:10" ht="15.75" customHeight="1" x14ac:dyDescent="0.2">
      <c r="A873" s="1" t="s">
        <v>887</v>
      </c>
      <c r="B873" s="1" t="str">
        <f t="shared" si="9"/>
        <v>ละงู</v>
      </c>
      <c r="C873" s="1" t="s">
        <v>118</v>
      </c>
      <c r="D873" s="1" t="str">
        <f>VLOOKUP(C873, Provinces!A:B, 2, FALSE)</f>
        <v>Satun</v>
      </c>
      <c r="E873" s="1" t="str">
        <f>VLOOKUP(B873,'AmperTh-Code-AmperEn'!A:C, 1, FALSE)</f>
        <v>ละงู</v>
      </c>
      <c r="F873" s="1" t="str">
        <f>VLOOKUP(E873, 'AmperTh-Code-AmperEn'!A:C,2, FALSE)</f>
        <v>91050000</v>
      </c>
      <c r="G873" s="1" t="str">
        <f>VLOOKUP(E873, 'AmperTh-Code-AmperEn'!A:C, 3, FALSE)</f>
        <v>La-ngu</v>
      </c>
      <c r="H873" s="1" t="str">
        <f t="shared" si="8"/>
        <v>ที่ว่าการอำเภอละงู สตูล</v>
      </c>
      <c r="I873" s="1" t="str">
        <f>VLOOKUP(H873, 'Office Location'!D:G, 3, FALSE)</f>
        <v>6.863945523773446</v>
      </c>
      <c r="J873" s="1" t="str">
        <f>VLOOKUP(H873, 'Office Location'!D:G, 4, FALSE)</f>
        <v>99.80248878735563</v>
      </c>
    </row>
    <row r="874" spans="1:10" ht="15.75" customHeight="1" x14ac:dyDescent="0.2">
      <c r="A874" s="1" t="s">
        <v>888</v>
      </c>
      <c r="B874" s="1" t="str">
        <f t="shared" si="9"/>
        <v>ทุ่งหว้า</v>
      </c>
      <c r="C874" s="1" t="s">
        <v>118</v>
      </c>
      <c r="D874" s="1" t="str">
        <f>VLOOKUP(C874, Provinces!A:B, 2, FALSE)</f>
        <v>Satun</v>
      </c>
      <c r="E874" s="1" t="str">
        <f>VLOOKUP(B874,'AmperTh-Code-AmperEn'!A:C, 1, FALSE)</f>
        <v>ทุ่งหว้า</v>
      </c>
      <c r="F874" s="1" t="str">
        <f>VLOOKUP(E874, 'AmperTh-Code-AmperEn'!A:C,2, FALSE)</f>
        <v>91060000</v>
      </c>
      <c r="G874" s="1" t="str">
        <f>VLOOKUP(E874, 'AmperTh-Code-AmperEn'!A:C, 3, FALSE)</f>
        <v>Thung  Wa</v>
      </c>
      <c r="H874" s="1" t="str">
        <f t="shared" si="8"/>
        <v>ที่ว่าการอำเภอทุ่งหว้า สตูล</v>
      </c>
      <c r="I874" s="1" t="str">
        <f>VLOOKUP(H874, 'Office Location'!D:G, 3, FALSE)</f>
        <v>7.090142358099051</v>
      </c>
      <c r="J874" s="1" t="str">
        <f>VLOOKUP(H874, 'Office Location'!D:G, 4, FALSE)</f>
        <v>99.76783406212132</v>
      </c>
    </row>
    <row r="875" spans="1:10" ht="15.75" customHeight="1" x14ac:dyDescent="0.2">
      <c r="A875" s="1" t="s">
        <v>889</v>
      </c>
      <c r="B875" s="1" t="str">
        <f t="shared" si="9"/>
        <v>มะนัง</v>
      </c>
      <c r="C875" s="1" t="s">
        <v>118</v>
      </c>
      <c r="D875" s="1" t="str">
        <f>VLOOKUP(C875, Provinces!A:B, 2, FALSE)</f>
        <v>Satun</v>
      </c>
      <c r="E875" s="1" t="str">
        <f>VLOOKUP(B875,'AmperTh-Code-AmperEn'!A:C, 1, FALSE)</f>
        <v>มะนัง</v>
      </c>
      <c r="F875" s="1" t="str">
        <f>VLOOKUP(E875, 'AmperTh-Code-AmperEn'!A:C,2, FALSE)</f>
        <v>91070000</v>
      </c>
      <c r="G875" s="1" t="str">
        <f>VLOOKUP(E875, 'AmperTh-Code-AmperEn'!A:C, 3, FALSE)</f>
        <v>Manang</v>
      </c>
      <c r="H875" s="1" t="str">
        <f t="shared" si="8"/>
        <v>ที่ว่าการอำเภอมะนัง สตูล</v>
      </c>
      <c r="I875" s="1" t="str">
        <f>VLOOKUP(H875, 'Office Location'!D:G, 3, FALSE)</f>
        <v>6.998595863398706</v>
      </c>
      <c r="J875" s="1" t="str">
        <f>VLOOKUP(H875, 'Office Location'!D:G, 4, FALSE)</f>
        <v>99.92165160746784</v>
      </c>
    </row>
    <row r="876" spans="1:10" ht="15.75" customHeight="1" x14ac:dyDescent="0.2">
      <c r="A876" s="1" t="s">
        <v>390</v>
      </c>
      <c r="B876" s="1" t="str">
        <f t="shared" si="9"/>
        <v>เมืองตรัง</v>
      </c>
      <c r="C876" s="1" t="s">
        <v>30</v>
      </c>
      <c r="D876" s="1" t="str">
        <f>VLOOKUP(C876, Provinces!A:B, 2, FALSE)</f>
        <v>Trang</v>
      </c>
      <c r="E876" s="1" t="str">
        <f>VLOOKUP(B876,'AmperTh-Code-AmperEn'!A:C, 1, FALSE)</f>
        <v>เมืองตรัง</v>
      </c>
      <c r="F876" s="1" t="str">
        <f>VLOOKUP(E876, 'AmperTh-Code-AmperEn'!A:C,2, FALSE)</f>
        <v>92010000</v>
      </c>
      <c r="G876" s="1" t="str">
        <f>VLOOKUP(E876, 'AmperTh-Code-AmperEn'!A:C, 3, FALSE)</f>
        <v>Mueang Trang</v>
      </c>
      <c r="H876" s="1" t="str">
        <f t="shared" si="8"/>
        <v>ที่ว่าการอำเภอเมืองตรัง ตรัง</v>
      </c>
      <c r="I876" s="1" t="str">
        <f>VLOOKUP(H876, 'Office Location'!D:G, 3, FALSE)</f>
        <v>7.557945554933796</v>
      </c>
      <c r="J876" s="1" t="str">
        <f>VLOOKUP(H876, 'Office Location'!D:G, 4, FALSE)</f>
        <v>99.60976134250785</v>
      </c>
    </row>
    <row r="877" spans="1:10" ht="15.75" customHeight="1" x14ac:dyDescent="0.2">
      <c r="A877" s="1" t="s">
        <v>391</v>
      </c>
      <c r="B877" s="1" t="str">
        <f t="shared" si="9"/>
        <v>กันตัง</v>
      </c>
      <c r="C877" s="1" t="s">
        <v>30</v>
      </c>
      <c r="D877" s="1" t="str">
        <f>VLOOKUP(C877, Provinces!A:B, 2, FALSE)</f>
        <v>Trang</v>
      </c>
      <c r="E877" s="1" t="str">
        <f>VLOOKUP(B877,'AmperTh-Code-AmperEn'!A:C, 1, FALSE)</f>
        <v>กันตัง</v>
      </c>
      <c r="F877" s="1" t="str">
        <f>VLOOKUP(E877, 'AmperTh-Code-AmperEn'!A:C,2, FALSE)</f>
        <v>92020000</v>
      </c>
      <c r="G877" s="1" t="str">
        <f>VLOOKUP(E877, 'AmperTh-Code-AmperEn'!A:C, 3, FALSE)</f>
        <v>Kantang</v>
      </c>
      <c r="H877" s="1" t="str">
        <f t="shared" si="8"/>
        <v>ที่ว่าการอำเภอกันตัง ตรัง</v>
      </c>
      <c r="I877" s="1" t="str">
        <f>VLOOKUP(H877, 'Office Location'!D:G, 3, FALSE)</f>
        <v>7.405185220762826</v>
      </c>
      <c r="J877" s="1" t="str">
        <f>VLOOKUP(H877, 'Office Location'!D:G, 4, FALSE)</f>
        <v>99.5150265342072</v>
      </c>
    </row>
    <row r="878" spans="1:10" ht="15.75" customHeight="1" x14ac:dyDescent="0.2">
      <c r="A878" s="1" t="s">
        <v>392</v>
      </c>
      <c r="B878" s="1" t="str">
        <f t="shared" si="9"/>
        <v>ย่านตาขาว</v>
      </c>
      <c r="C878" s="1" t="s">
        <v>30</v>
      </c>
      <c r="D878" s="1" t="str">
        <f>VLOOKUP(C878, Provinces!A:B, 2, FALSE)</f>
        <v>Trang</v>
      </c>
      <c r="E878" s="1" t="str">
        <f>VLOOKUP(B878,'AmperTh-Code-AmperEn'!A:C, 1, FALSE)</f>
        <v>ย่านตาขาว</v>
      </c>
      <c r="F878" s="1" t="str">
        <f>VLOOKUP(E878, 'AmperTh-Code-AmperEn'!A:C,2, FALSE)</f>
        <v>92030000</v>
      </c>
      <c r="G878" s="1" t="str">
        <f>VLOOKUP(E878, 'AmperTh-Code-AmperEn'!A:C, 3, FALSE)</f>
        <v>Yan Ta Khao</v>
      </c>
      <c r="H878" s="1" t="str">
        <f t="shared" si="8"/>
        <v>ที่ว่าการอำเภอย่านตาขาว ตรัง</v>
      </c>
      <c r="I878" s="1" t="str">
        <f>VLOOKUP(H878, 'Office Location'!D:G, 3, FALSE)</f>
        <v>7.385835989027286</v>
      </c>
      <c r="J878" s="1" t="str">
        <f>VLOOKUP(H878, 'Office Location'!D:G, 4, FALSE)</f>
        <v>99.66718796190857</v>
      </c>
    </row>
    <row r="879" spans="1:10" ht="15.75" customHeight="1" x14ac:dyDescent="0.2">
      <c r="A879" s="1" t="s">
        <v>393</v>
      </c>
      <c r="B879" s="1" t="str">
        <f t="shared" si="9"/>
        <v>ปะเหลียน</v>
      </c>
      <c r="C879" s="1" t="s">
        <v>30</v>
      </c>
      <c r="D879" s="1" t="str">
        <f>VLOOKUP(C879, Provinces!A:B, 2, FALSE)</f>
        <v>Trang</v>
      </c>
      <c r="E879" s="1" t="str">
        <f>VLOOKUP(B879,'AmperTh-Code-AmperEn'!A:C, 1, FALSE)</f>
        <v>ปะเหลียน</v>
      </c>
      <c r="F879" s="1" t="str">
        <f>VLOOKUP(E879, 'AmperTh-Code-AmperEn'!A:C,2, FALSE)</f>
        <v>92040000</v>
      </c>
      <c r="G879" s="1" t="str">
        <f>VLOOKUP(E879, 'AmperTh-Code-AmperEn'!A:C, 3, FALSE)</f>
        <v>Palian</v>
      </c>
      <c r="H879" s="1" t="str">
        <f t="shared" si="8"/>
        <v>ที่ว่าการอำเภอปะเหลียน ตรัง</v>
      </c>
      <c r="I879" s="1" t="str">
        <f>VLOOKUP(H879, 'Office Location'!D:G, 3, FALSE)</f>
        <v>7.172320144869202</v>
      </c>
      <c r="J879" s="1" t="str">
        <f>VLOOKUP(H879, 'Office Location'!D:G, 4, FALSE)</f>
        <v>99.68580777113645</v>
      </c>
    </row>
    <row r="880" spans="1:10" ht="15.75" customHeight="1" x14ac:dyDescent="0.2">
      <c r="A880" s="1" t="s">
        <v>394</v>
      </c>
      <c r="B880" s="1" t="str">
        <f t="shared" si="9"/>
        <v>สิเกา</v>
      </c>
      <c r="C880" s="1" t="s">
        <v>30</v>
      </c>
      <c r="D880" s="1" t="str">
        <f>VLOOKUP(C880, Provinces!A:B, 2, FALSE)</f>
        <v>Trang</v>
      </c>
      <c r="E880" s="1" t="str">
        <f>VLOOKUP(B880,'AmperTh-Code-AmperEn'!A:C, 1, FALSE)</f>
        <v>สิเกา</v>
      </c>
      <c r="F880" s="1" t="str">
        <f>VLOOKUP(E880, 'AmperTh-Code-AmperEn'!A:C,2, FALSE)</f>
        <v>92050000</v>
      </c>
      <c r="G880" s="1" t="str">
        <f>VLOOKUP(E880, 'AmperTh-Code-AmperEn'!A:C, 3, FALSE)</f>
        <v>Sikao</v>
      </c>
      <c r="H880" s="1" t="str">
        <f t="shared" si="8"/>
        <v>ที่ว่าการอำเภอสิเกา ตรัง</v>
      </c>
      <c r="I880" s="1" t="str">
        <f>VLOOKUP(H880, 'Office Location'!D:G, 3, FALSE)</f>
        <v>7.5710292124824745</v>
      </c>
      <c r="J880" s="1" t="str">
        <f>VLOOKUP(H880, 'Office Location'!D:G, 4, FALSE)</f>
        <v>99.34527963341323</v>
      </c>
    </row>
    <row r="881" spans="1:10" ht="15.75" customHeight="1" x14ac:dyDescent="0.2">
      <c r="A881" s="1" t="s">
        <v>395</v>
      </c>
      <c r="B881" s="1" t="str">
        <f t="shared" si="9"/>
        <v>ห้วยยอด</v>
      </c>
      <c r="C881" s="1" t="s">
        <v>30</v>
      </c>
      <c r="D881" s="1" t="str">
        <f>VLOOKUP(C881, Provinces!A:B, 2, FALSE)</f>
        <v>Trang</v>
      </c>
      <c r="E881" s="1" t="str">
        <f>VLOOKUP(B881,'AmperTh-Code-AmperEn'!A:C, 1, FALSE)</f>
        <v>ห้วยยอด</v>
      </c>
      <c r="F881" s="1" t="str">
        <f>VLOOKUP(E881, 'AmperTh-Code-AmperEn'!A:C,2, FALSE)</f>
        <v>92060000</v>
      </c>
      <c r="G881" s="1" t="str">
        <f>VLOOKUP(E881, 'AmperTh-Code-AmperEn'!A:C, 3, FALSE)</f>
        <v>Huai Yot</v>
      </c>
      <c r="H881" s="1" t="str">
        <f t="shared" si="8"/>
        <v>ที่ว่าการอำเภอห้วยยอด ตรัง</v>
      </c>
      <c r="I881" s="1" t="str">
        <f>VLOOKUP(H881, 'Office Location'!D:G, 3, FALSE)</f>
        <v>7.788867254574253</v>
      </c>
      <c r="J881" s="1" t="str">
        <f>VLOOKUP(H881, 'Office Location'!D:G, 4, FALSE)</f>
        <v>99.63461786452095</v>
      </c>
    </row>
    <row r="882" spans="1:10" ht="15.75" customHeight="1" x14ac:dyDescent="0.2">
      <c r="A882" s="1" t="s">
        <v>396</v>
      </c>
      <c r="B882" s="1" t="str">
        <f t="shared" si="9"/>
        <v>วังวิเศษ</v>
      </c>
      <c r="C882" s="1" t="s">
        <v>30</v>
      </c>
      <c r="D882" s="1" t="str">
        <f>VLOOKUP(C882, Provinces!A:B, 2, FALSE)</f>
        <v>Trang</v>
      </c>
      <c r="E882" s="1" t="str">
        <f>VLOOKUP(B882,'AmperTh-Code-AmperEn'!A:C, 1, FALSE)</f>
        <v>วังวิเศษ</v>
      </c>
      <c r="F882" s="1" t="str">
        <f>VLOOKUP(E882, 'AmperTh-Code-AmperEn'!A:C,2, FALSE)</f>
        <v>92070000</v>
      </c>
      <c r="G882" s="1" t="str">
        <f>VLOOKUP(E882, 'AmperTh-Code-AmperEn'!A:C, 3, FALSE)</f>
        <v>Wang Wiset</v>
      </c>
      <c r="H882" s="1" t="str">
        <f t="shared" si="8"/>
        <v>ที่ว่าการอำเภอวังวิเศษ ตรัง</v>
      </c>
      <c r="I882" s="1" t="str">
        <f>VLOOKUP(H882, 'Office Location'!D:G, 3, FALSE)</f>
        <v>7.73592099861079</v>
      </c>
      <c r="J882" s="1" t="str">
        <f>VLOOKUP(H882, 'Office Location'!D:G, 4, FALSE)</f>
        <v>99.39294563069903</v>
      </c>
    </row>
    <row r="883" spans="1:10" ht="15.75" customHeight="1" x14ac:dyDescent="0.2">
      <c r="A883" s="1" t="s">
        <v>397</v>
      </c>
      <c r="B883" s="1" t="str">
        <f t="shared" si="9"/>
        <v>นาโยง</v>
      </c>
      <c r="C883" s="1" t="s">
        <v>30</v>
      </c>
      <c r="D883" s="1" t="str">
        <f>VLOOKUP(C883, Provinces!A:B, 2, FALSE)</f>
        <v>Trang</v>
      </c>
      <c r="E883" s="1" t="str">
        <f>VLOOKUP(B883,'AmperTh-Code-AmperEn'!A:C, 1, FALSE)</f>
        <v>นาโยง</v>
      </c>
      <c r="F883" s="1" t="str">
        <f>VLOOKUP(E883, 'AmperTh-Code-AmperEn'!A:C,2, FALSE)</f>
        <v>92080000</v>
      </c>
      <c r="G883" s="1" t="str">
        <f>VLOOKUP(E883, 'AmperTh-Code-AmperEn'!A:C, 3, FALSE)</f>
        <v>Na Yong</v>
      </c>
      <c r="H883" s="1" t="str">
        <f t="shared" si="8"/>
        <v>ที่ว่าการอำเภอนาโยง ตรัง</v>
      </c>
      <c r="I883" s="1" t="str">
        <f>VLOOKUP(H883, 'Office Location'!D:G, 3, FALSE)</f>
        <v>7.561650899992816</v>
      </c>
      <c r="J883" s="1" t="str">
        <f>VLOOKUP(H883, 'Office Location'!D:G, 4, FALSE)</f>
        <v>99.69495845950368</v>
      </c>
    </row>
    <row r="884" spans="1:10" ht="15.75" customHeight="1" x14ac:dyDescent="0.2">
      <c r="A884" s="1" t="s">
        <v>398</v>
      </c>
      <c r="B884" s="1" t="str">
        <f t="shared" si="9"/>
        <v>รัษฎา</v>
      </c>
      <c r="C884" s="1" t="s">
        <v>30</v>
      </c>
      <c r="D884" s="1" t="str">
        <f>VLOOKUP(C884, Provinces!A:B, 2, FALSE)</f>
        <v>Trang</v>
      </c>
      <c r="E884" s="1" t="str">
        <f>VLOOKUP(B884,'AmperTh-Code-AmperEn'!A:C, 1, FALSE)</f>
        <v>รัษฎา</v>
      </c>
      <c r="F884" s="1" t="str">
        <f>VLOOKUP(E884, 'AmperTh-Code-AmperEn'!A:C,2, FALSE)</f>
        <v>92090000</v>
      </c>
      <c r="G884" s="1" t="str">
        <f>VLOOKUP(E884, 'AmperTh-Code-AmperEn'!A:C, 3, FALSE)</f>
        <v>Ratsada</v>
      </c>
      <c r="H884" s="1" t="str">
        <f t="shared" si="8"/>
        <v>ที่ว่าการอำเภอรัษฎา ตรัง</v>
      </c>
      <c r="I884" s="1" t="str">
        <f>VLOOKUP(H884, 'Office Location'!D:G, 3, FALSE)</f>
        <v>7.97471975015444</v>
      </c>
      <c r="J884" s="1" t="str">
        <f>VLOOKUP(H884, 'Office Location'!D:G, 4, FALSE)</f>
        <v>99.63321143554873</v>
      </c>
    </row>
    <row r="885" spans="1:10" ht="15.75" customHeight="1" x14ac:dyDescent="0.2">
      <c r="A885" s="1" t="s">
        <v>399</v>
      </c>
      <c r="B885" s="1" t="str">
        <f t="shared" si="9"/>
        <v>หาดสำราญ</v>
      </c>
      <c r="C885" s="1" t="s">
        <v>30</v>
      </c>
      <c r="D885" s="1" t="str">
        <f>VLOOKUP(C885, Provinces!A:B, 2, FALSE)</f>
        <v>Trang</v>
      </c>
      <c r="E885" s="1" t="str">
        <f>VLOOKUP(B885,'AmperTh-Code-AmperEn'!A:C, 1, FALSE)</f>
        <v>หาดสำราญ</v>
      </c>
      <c r="F885" s="1" t="str">
        <f>VLOOKUP(E885, 'AmperTh-Code-AmperEn'!A:C,2, FALSE)</f>
        <v>92100000</v>
      </c>
      <c r="G885" s="1" t="str">
        <f>VLOOKUP(E885, 'AmperTh-Code-AmperEn'!A:C, 3, FALSE)</f>
        <v>Hat Samran</v>
      </c>
      <c r="H885" s="1" t="str">
        <f t="shared" si="8"/>
        <v>ที่ว่าการอำเภอหาดสำราญ ตรัง</v>
      </c>
      <c r="I885" s="1" t="str">
        <f>VLOOKUP(H885, 'Office Location'!D:G, 3, FALSE)</f>
        <v>7.239887245254499</v>
      </c>
      <c r="J885" s="1" t="str">
        <f>VLOOKUP(H885, 'Office Location'!D:G, 4, FALSE)</f>
        <v>99.57671815029327</v>
      </c>
    </row>
    <row r="886" spans="1:10" ht="15.75" customHeight="1" x14ac:dyDescent="0.2">
      <c r="A886" s="1" t="s">
        <v>638</v>
      </c>
      <c r="B886" s="1" t="str">
        <f t="shared" si="9"/>
        <v>เมืองพัทลุง</v>
      </c>
      <c r="C886" s="1" t="s">
        <v>72</v>
      </c>
      <c r="D886" s="1" t="str">
        <f>VLOOKUP(C886, Provinces!A:B, 2, FALSE)</f>
        <v>Phatthalung</v>
      </c>
      <c r="E886" s="1" t="str">
        <f>VLOOKUP(B886,'AmperTh-Code-AmperEn'!A:C, 1, FALSE)</f>
        <v>เมืองพัทลุง</v>
      </c>
      <c r="F886" s="1" t="str">
        <f>VLOOKUP(E886, 'AmperTh-Code-AmperEn'!A:C,2, FALSE)</f>
        <v>93010000</v>
      </c>
      <c r="G886" s="1" t="str">
        <f>VLOOKUP(E886, 'AmperTh-Code-AmperEn'!A:C, 3, FALSE)</f>
        <v>Mueang Phatthalung</v>
      </c>
      <c r="H886" s="1" t="str">
        <f t="shared" si="8"/>
        <v>ที่ว่าการอำเภอเมืองพัทลุง พัทลุง</v>
      </c>
      <c r="I886" s="1" t="str">
        <f>VLOOKUP(H886, 'Office Location'!D:G, 3, FALSE)</f>
        <v>7.619160126428291</v>
      </c>
      <c r="J886" s="1" t="str">
        <f>VLOOKUP(H886, 'Office Location'!D:G, 4, FALSE)</f>
        <v>100.07297209887872</v>
      </c>
    </row>
    <row r="887" spans="1:10" ht="15.75" customHeight="1" x14ac:dyDescent="0.2">
      <c r="A887" s="1" t="s">
        <v>639</v>
      </c>
      <c r="B887" s="1" t="str">
        <f t="shared" si="9"/>
        <v>กงหรา</v>
      </c>
      <c r="C887" s="1" t="s">
        <v>72</v>
      </c>
      <c r="D887" s="1" t="str">
        <f>VLOOKUP(C887, Provinces!A:B, 2, FALSE)</f>
        <v>Phatthalung</v>
      </c>
      <c r="E887" s="1" t="str">
        <f>VLOOKUP(B887,'AmperTh-Code-AmperEn'!A:C, 1, FALSE)</f>
        <v>กงหรา</v>
      </c>
      <c r="F887" s="1" t="str">
        <f>VLOOKUP(E887, 'AmperTh-Code-AmperEn'!A:C,2, FALSE)</f>
        <v>93020000</v>
      </c>
      <c r="G887" s="1" t="str">
        <f>VLOOKUP(E887, 'AmperTh-Code-AmperEn'!A:C, 3, FALSE)</f>
        <v>Kong Ra</v>
      </c>
      <c r="H887" s="1" t="str">
        <f t="shared" si="8"/>
        <v>ที่ว่าการอำเภอกงหรา พัทลุง</v>
      </c>
      <c r="I887" s="1" t="str">
        <f>VLOOKUP(H887, 'Office Location'!D:G, 3, FALSE)</f>
        <v>7.402979141249867</v>
      </c>
      <c r="J887" s="1" t="str">
        <f>VLOOKUP(H887, 'Office Location'!D:G, 4, FALSE)</f>
        <v>99.94982752045227</v>
      </c>
    </row>
    <row r="888" spans="1:10" ht="15.75" customHeight="1" x14ac:dyDescent="0.2">
      <c r="A888" s="1" t="s">
        <v>640</v>
      </c>
      <c r="B888" s="1" t="str">
        <f t="shared" si="9"/>
        <v>เขาชัยสน</v>
      </c>
      <c r="C888" s="1" t="s">
        <v>72</v>
      </c>
      <c r="D888" s="1" t="str">
        <f>VLOOKUP(C888, Provinces!A:B, 2, FALSE)</f>
        <v>Phatthalung</v>
      </c>
      <c r="E888" s="1" t="str">
        <f>VLOOKUP(B888,'AmperTh-Code-AmperEn'!A:C, 1, FALSE)</f>
        <v>เขาชัยสน</v>
      </c>
      <c r="F888" s="1" t="str">
        <f>VLOOKUP(E888, 'AmperTh-Code-AmperEn'!A:C,2, FALSE)</f>
        <v>93030000</v>
      </c>
      <c r="G888" s="1" t="str">
        <f>VLOOKUP(E888, 'AmperTh-Code-AmperEn'!A:C, 3, FALSE)</f>
        <v>Khao Chaison</v>
      </c>
      <c r="H888" s="1" t="str">
        <f t="shared" si="8"/>
        <v>ที่ว่าการอำเภอเขาชัยสน พัทลุง</v>
      </c>
      <c r="I888" s="1" t="str">
        <f>VLOOKUP(H888, 'Office Location'!D:G, 3, FALSE)</f>
        <v>7.460980642985884</v>
      </c>
      <c r="J888" s="1" t="str">
        <f>VLOOKUP(H888, 'Office Location'!D:G, 4, FALSE)</f>
        <v>100.1339323134254</v>
      </c>
    </row>
    <row r="889" spans="1:10" ht="15.75" customHeight="1" x14ac:dyDescent="0.2">
      <c r="A889" s="1" t="s">
        <v>637</v>
      </c>
      <c r="B889" s="1" t="str">
        <f t="shared" si="9"/>
        <v>ตะโหมด</v>
      </c>
      <c r="C889" s="1" t="s">
        <v>72</v>
      </c>
      <c r="D889" s="1" t="str">
        <f>VLOOKUP(C889, Provinces!A:B, 2, FALSE)</f>
        <v>Phatthalung</v>
      </c>
      <c r="E889" s="1" t="str">
        <f>VLOOKUP(B889,'AmperTh-Code-AmperEn'!A:C, 1, FALSE)</f>
        <v>ตะโหมด</v>
      </c>
      <c r="F889" s="1" t="str">
        <f>VLOOKUP(E889, 'AmperTh-Code-AmperEn'!A:C,2, FALSE)</f>
        <v>93040000</v>
      </c>
      <c r="G889" s="1" t="str">
        <f>VLOOKUP(E889, 'AmperTh-Code-AmperEn'!A:C, 3, FALSE)</f>
        <v>Tamot</v>
      </c>
      <c r="H889" s="1" t="str">
        <f t="shared" si="8"/>
        <v>ที่ว่าการอำเภอตะโหมด พัทลุง</v>
      </c>
      <c r="I889" s="1" t="str">
        <f>VLOOKUP(H889, 'Office Location'!D:G, 3, FALSE)</f>
        <v>7.3395242385908634</v>
      </c>
      <c r="J889" s="1" t="str">
        <f>VLOOKUP(H889, 'Office Location'!D:G, 4, FALSE)</f>
        <v>100.11114544224212</v>
      </c>
    </row>
    <row r="890" spans="1:10" ht="15.75" customHeight="1" x14ac:dyDescent="0.2">
      <c r="A890" s="1" t="s">
        <v>636</v>
      </c>
      <c r="B890" s="1" t="str">
        <f t="shared" si="9"/>
        <v>ควนขนุน</v>
      </c>
      <c r="C890" s="1" t="s">
        <v>72</v>
      </c>
      <c r="D890" s="1" t="str">
        <f>VLOOKUP(C890, Provinces!A:B, 2, FALSE)</f>
        <v>Phatthalung</v>
      </c>
      <c r="E890" s="1" t="str">
        <f>VLOOKUP(B890,'AmperTh-Code-AmperEn'!A:C, 1, FALSE)</f>
        <v>ควนขนุน</v>
      </c>
      <c r="F890" s="1" t="str">
        <f>VLOOKUP(E890, 'AmperTh-Code-AmperEn'!A:C,2, FALSE)</f>
        <v>93050000</v>
      </c>
      <c r="G890" s="1" t="str">
        <f>VLOOKUP(E890, 'AmperTh-Code-AmperEn'!A:C, 3, FALSE)</f>
        <v>Khuan Khanun</v>
      </c>
      <c r="H890" s="1" t="str">
        <f t="shared" si="8"/>
        <v>ที่ว่าการอำเภอควนขนุน พัทลุง</v>
      </c>
      <c r="I890" s="1" t="str">
        <f>VLOOKUP(H890, 'Office Location'!D:G, 3, FALSE)</f>
        <v>7.735246746910693</v>
      </c>
      <c r="J890" s="1" t="str">
        <f>VLOOKUP(H890, 'Office Location'!D:G, 4, FALSE)</f>
        <v>100.01023238044866</v>
      </c>
    </row>
    <row r="891" spans="1:10" ht="15.75" customHeight="1" x14ac:dyDescent="0.2">
      <c r="A891" s="1" t="s">
        <v>641</v>
      </c>
      <c r="B891" s="1" t="str">
        <f t="shared" si="9"/>
        <v>ปากพะยูน</v>
      </c>
      <c r="C891" s="1" t="s">
        <v>72</v>
      </c>
      <c r="D891" s="1" t="str">
        <f>VLOOKUP(C891, Provinces!A:B, 2, FALSE)</f>
        <v>Phatthalung</v>
      </c>
      <c r="E891" s="1" t="str">
        <f>VLOOKUP(B891,'AmperTh-Code-AmperEn'!A:C, 1, FALSE)</f>
        <v>ปากพะยูน</v>
      </c>
      <c r="F891" s="1" t="str">
        <f>VLOOKUP(E891, 'AmperTh-Code-AmperEn'!A:C,2, FALSE)</f>
        <v>93060000</v>
      </c>
      <c r="G891" s="1" t="str">
        <f>VLOOKUP(E891, 'AmperTh-Code-AmperEn'!A:C, 3, FALSE)</f>
        <v>Pak Phayun</v>
      </c>
      <c r="H891" s="1" t="str">
        <f t="shared" si="8"/>
        <v>ที่ว่าการอำเภอปากพะยูน พัทลุง</v>
      </c>
      <c r="I891" s="1" t="str">
        <f>VLOOKUP(H891, 'Office Location'!D:G, 3, FALSE)</f>
        <v>7.342260211944945</v>
      </c>
      <c r="J891" s="1" t="str">
        <f>VLOOKUP(H891, 'Office Location'!D:G, 4, FALSE)</f>
        <v>100.31725301557935</v>
      </c>
    </row>
    <row r="892" spans="1:10" ht="15.75" customHeight="1" x14ac:dyDescent="0.2">
      <c r="A892" s="1" t="s">
        <v>642</v>
      </c>
      <c r="B892" s="1" t="str">
        <f t="shared" si="9"/>
        <v>ศรีบรรพต</v>
      </c>
      <c r="C892" s="1" t="s">
        <v>72</v>
      </c>
      <c r="D892" s="1" t="str">
        <f>VLOOKUP(C892, Provinces!A:B, 2, FALSE)</f>
        <v>Phatthalung</v>
      </c>
      <c r="E892" s="1" t="str">
        <f>VLOOKUP(B892,'AmperTh-Code-AmperEn'!A:C, 1, FALSE)</f>
        <v>ศรีบรรพต</v>
      </c>
      <c r="F892" s="1" t="str">
        <f>VLOOKUP(E892, 'AmperTh-Code-AmperEn'!A:C,2, FALSE)</f>
        <v>93070000</v>
      </c>
      <c r="G892" s="1" t="str">
        <f>VLOOKUP(E892, 'AmperTh-Code-AmperEn'!A:C, 3, FALSE)</f>
        <v>Si Banphot</v>
      </c>
      <c r="H892" s="1" t="str">
        <f t="shared" si="8"/>
        <v>ที่ว่าการอำเภอศรีบรรพต พัทลุง</v>
      </c>
      <c r="I892" s="1" t="str">
        <f>VLOOKUP(H892, 'Office Location'!D:G, 3, FALSE)</f>
        <v>7.719301022696043</v>
      </c>
      <c r="J892" s="1" t="str">
        <f>VLOOKUP(H892, 'Office Location'!D:G, 4, FALSE)</f>
        <v>99.88258138341722</v>
      </c>
    </row>
    <row r="893" spans="1:10" ht="15.75" customHeight="1" x14ac:dyDescent="0.2">
      <c r="A893" s="1" t="s">
        <v>643</v>
      </c>
      <c r="B893" s="1" t="str">
        <f t="shared" si="9"/>
        <v>ป่าบอน</v>
      </c>
      <c r="C893" s="1" t="s">
        <v>72</v>
      </c>
      <c r="D893" s="1" t="str">
        <f>VLOOKUP(C893, Provinces!A:B, 2, FALSE)</f>
        <v>Phatthalung</v>
      </c>
      <c r="E893" s="1" t="str">
        <f>VLOOKUP(B893,'AmperTh-Code-AmperEn'!A:C, 1, FALSE)</f>
        <v>ป่าบอน</v>
      </c>
      <c r="F893" s="1" t="str">
        <f>VLOOKUP(E893, 'AmperTh-Code-AmperEn'!A:C,2, FALSE)</f>
        <v>93080000</v>
      </c>
      <c r="G893" s="1" t="str">
        <f>VLOOKUP(E893, 'AmperTh-Code-AmperEn'!A:C, 3, FALSE)</f>
        <v>Pa Bon</v>
      </c>
      <c r="H893" s="1" t="str">
        <f t="shared" si="8"/>
        <v>ที่ว่าการอำเภอป่าบอน พัทลุง</v>
      </c>
      <c r="I893" s="1" t="str">
        <f>VLOOKUP(H893, 'Office Location'!D:G, 3, FALSE)</f>
        <v>7.269760451004929</v>
      </c>
      <c r="J893" s="1" t="str">
        <f>VLOOKUP(H893, 'Office Location'!D:G, 4, FALSE)</f>
        <v>100.1703598583859</v>
      </c>
    </row>
    <row r="894" spans="1:10" ht="15.75" customHeight="1" x14ac:dyDescent="0.2">
      <c r="A894" s="1" t="s">
        <v>644</v>
      </c>
      <c r="B894" s="1" t="str">
        <f t="shared" si="9"/>
        <v>บางแก้ว</v>
      </c>
      <c r="C894" s="1" t="s">
        <v>72</v>
      </c>
      <c r="D894" s="1" t="str">
        <f>VLOOKUP(C894, Provinces!A:B, 2, FALSE)</f>
        <v>Phatthalung</v>
      </c>
      <c r="E894" s="1" t="str">
        <f>VLOOKUP(B894,'AmperTh-Code-AmperEn'!A:C, 1, FALSE)</f>
        <v>บางแก้ว</v>
      </c>
      <c r="F894" s="1" t="str">
        <f>VLOOKUP(E894, 'AmperTh-Code-AmperEn'!A:C,2, FALSE)</f>
        <v>93090000</v>
      </c>
      <c r="G894" s="1" t="str">
        <f>VLOOKUP(E894, 'AmperTh-Code-AmperEn'!A:C, 3, FALSE)</f>
        <v>Bang Kaeo</v>
      </c>
      <c r="H894" s="1" t="str">
        <f t="shared" si="8"/>
        <v>ที่ว่าการอำเภอบางแก้ว พัทลุง</v>
      </c>
      <c r="I894" s="1" t="str">
        <f>VLOOKUP(H894, 'Office Location'!D:G, 3, FALSE)</f>
        <v>7.429570696891464</v>
      </c>
      <c r="J894" s="1" t="str">
        <f>VLOOKUP(H894, 'Office Location'!D:G, 4, FALSE)</f>
        <v>100.17796129991953</v>
      </c>
    </row>
    <row r="895" spans="1:10" ht="15.75" customHeight="1" x14ac:dyDescent="0.2">
      <c r="A895" s="1" t="s">
        <v>645</v>
      </c>
      <c r="B895" s="1" t="s">
        <v>1937</v>
      </c>
      <c r="C895" s="1" t="s">
        <v>72</v>
      </c>
      <c r="D895" s="1" t="str">
        <f>VLOOKUP(C895, Provinces!A:B, 2, FALSE)</f>
        <v>Phatthalung</v>
      </c>
      <c r="E895" s="1" t="str">
        <f>VLOOKUP(B895,'AmperTh-Code-AmperEn'!A:C, 1, FALSE)</f>
        <v>ป่าพะยอม</v>
      </c>
      <c r="F895" s="1" t="str">
        <f>VLOOKUP(E895, 'AmperTh-Code-AmperEn'!A:C,2, FALSE)</f>
        <v>93100000</v>
      </c>
      <c r="G895" s="1" t="str">
        <f>VLOOKUP(E895, 'AmperTh-Code-AmperEn'!A:C, 3, FALSE)</f>
        <v>Pa Phayom</v>
      </c>
      <c r="H895" s="1" t="str">
        <f t="shared" si="8"/>
        <v>ที่ว่าการอำเภอป่าพยอม พัทลุง</v>
      </c>
      <c r="I895" s="1" t="str">
        <f>VLOOKUP(H895, 'Office Location'!D:G, 3, FALSE)</f>
        <v>7.840228163274621</v>
      </c>
      <c r="J895" s="1" t="str">
        <f>VLOOKUP(H895, 'Office Location'!D:G, 4, FALSE)</f>
        <v>99.91774879179803</v>
      </c>
    </row>
    <row r="896" spans="1:10" ht="15.75" customHeight="1" x14ac:dyDescent="0.2">
      <c r="A896" s="1" t="s">
        <v>646</v>
      </c>
      <c r="B896" s="1" t="str">
        <f t="shared" ref="B896:B915" si="10">A896</f>
        <v>ศรีนครินทร์</v>
      </c>
      <c r="C896" s="1" t="s">
        <v>72</v>
      </c>
      <c r="D896" s="1" t="str">
        <f>VLOOKUP(C896, Provinces!A:B, 2, FALSE)</f>
        <v>Phatthalung</v>
      </c>
      <c r="E896" s="1" t="str">
        <f>VLOOKUP(B896,'AmperTh-Code-AmperEn'!A:C, 1, FALSE)</f>
        <v>ศรีนครินทร์</v>
      </c>
      <c r="F896" s="1" t="str">
        <f>VLOOKUP(E896, 'AmperTh-Code-AmperEn'!A:C,2, FALSE)</f>
        <v>93110000</v>
      </c>
      <c r="G896" s="1" t="str">
        <f>VLOOKUP(E896, 'AmperTh-Code-AmperEn'!A:C, 3, FALSE)</f>
        <v>Srinagarindra</v>
      </c>
      <c r="H896" s="1" t="str">
        <f t="shared" si="8"/>
        <v>ที่ว่าการอำเภอศรีนครินทร์ พัทลุง</v>
      </c>
      <c r="I896" s="1" t="str">
        <f>VLOOKUP(H896, 'Office Location'!D:G, 3, FALSE)</f>
        <v>7.569875575960848</v>
      </c>
      <c r="J896" s="1" t="str">
        <f>VLOOKUP(H896, 'Office Location'!D:G, 4, FALSE)</f>
        <v>99.94330406532671</v>
      </c>
    </row>
    <row r="897" spans="1:10" ht="15.75" customHeight="1" x14ac:dyDescent="0.2">
      <c r="A897" s="1" t="s">
        <v>592</v>
      </c>
      <c r="B897" s="1" t="str">
        <f t="shared" si="10"/>
        <v>เมืองปัตตานี</v>
      </c>
      <c r="C897" s="1" t="s">
        <v>64</v>
      </c>
      <c r="D897" s="1" t="str">
        <f>VLOOKUP(C897, Provinces!A:B, 2, FALSE)</f>
        <v>Pattani</v>
      </c>
      <c r="E897" s="1" t="str">
        <f>VLOOKUP(B897,'AmperTh-Code-AmperEn'!A:C, 1, FALSE)</f>
        <v>เมืองปัตตานี</v>
      </c>
      <c r="F897" s="1" t="str">
        <f>VLOOKUP(E897, 'AmperTh-Code-AmperEn'!A:C,2, FALSE)</f>
        <v>94010000</v>
      </c>
      <c r="G897" s="1" t="str">
        <f>VLOOKUP(E897, 'AmperTh-Code-AmperEn'!A:C, 3, FALSE)</f>
        <v>Mueang Pattani</v>
      </c>
      <c r="H897" s="1" t="str">
        <f t="shared" si="8"/>
        <v>ที่ว่าการอำเภอเมืองปัตตานี ปัตตานี</v>
      </c>
      <c r="I897" s="1" t="str">
        <f>VLOOKUP(H897, 'Office Location'!D:G, 3, FALSE)</f>
        <v>6.868793050636623</v>
      </c>
      <c r="J897" s="1" t="str">
        <f>VLOOKUP(H897, 'Office Location'!D:G, 4, FALSE)</f>
        <v>101.25021229685827</v>
      </c>
    </row>
    <row r="898" spans="1:10" ht="15.75" customHeight="1" x14ac:dyDescent="0.2">
      <c r="A898" s="1" t="s">
        <v>593</v>
      </c>
      <c r="B898" s="1" t="str">
        <f t="shared" si="10"/>
        <v>โคกโพธิ์</v>
      </c>
      <c r="C898" s="1" t="s">
        <v>64</v>
      </c>
      <c r="D898" s="1" t="str">
        <f>VLOOKUP(C898, Provinces!A:B, 2, FALSE)</f>
        <v>Pattani</v>
      </c>
      <c r="E898" s="1" t="str">
        <f>VLOOKUP(B898,'AmperTh-Code-AmperEn'!A:C, 1, FALSE)</f>
        <v>โคกโพธิ์</v>
      </c>
      <c r="F898" s="1" t="str">
        <f>VLOOKUP(E898, 'AmperTh-Code-AmperEn'!A:C,2, FALSE)</f>
        <v>94020000</v>
      </c>
      <c r="G898" s="1" t="str">
        <f>VLOOKUP(E898, 'AmperTh-Code-AmperEn'!A:C, 3, FALSE)</f>
        <v>Khok Pho</v>
      </c>
      <c r="H898" s="1" t="str">
        <f t="shared" si="8"/>
        <v>ที่ว่าการอำเภอโคกโพธิ์ ปัตตานี</v>
      </c>
      <c r="I898" s="1" t="str">
        <f>VLOOKUP(H898, 'Office Location'!D:G, 3, FALSE)</f>
        <v>6.729931167128322</v>
      </c>
      <c r="J898" s="1" t="str">
        <f>VLOOKUP(H898, 'Office Location'!D:G, 4, FALSE)</f>
        <v>101.09619798863478</v>
      </c>
    </row>
    <row r="899" spans="1:10" ht="15.75" customHeight="1" x14ac:dyDescent="0.2">
      <c r="A899" s="1" t="s">
        <v>594</v>
      </c>
      <c r="B899" s="1" t="str">
        <f t="shared" si="10"/>
        <v>หนองจิก</v>
      </c>
      <c r="C899" s="1" t="s">
        <v>64</v>
      </c>
      <c r="D899" s="1" t="str">
        <f>VLOOKUP(C899, Provinces!A:B, 2, FALSE)</f>
        <v>Pattani</v>
      </c>
      <c r="E899" s="1" t="str">
        <f>VLOOKUP(B899,'AmperTh-Code-AmperEn'!A:C, 1, FALSE)</f>
        <v>หนองจิก</v>
      </c>
      <c r="F899" s="1" t="str">
        <f>VLOOKUP(E899, 'AmperTh-Code-AmperEn'!A:C,2, FALSE)</f>
        <v>94030000</v>
      </c>
      <c r="G899" s="1" t="str">
        <f>VLOOKUP(E899, 'AmperTh-Code-AmperEn'!A:C, 3, FALSE)</f>
        <v>Nong Chik</v>
      </c>
      <c r="H899" s="1" t="str">
        <f t="shared" si="8"/>
        <v>ที่ว่าการอำเภอหนองจิก ปัตตานี</v>
      </c>
      <c r="I899" s="1" t="str">
        <f>VLOOKUP(H899, 'Office Location'!D:G, 3, FALSE)</f>
        <v>6.844308616338846</v>
      </c>
      <c r="J899" s="1" t="str">
        <f>VLOOKUP(H899, 'Office Location'!D:G, 4, FALSE)</f>
        <v>101.17870365132319</v>
      </c>
    </row>
    <row r="900" spans="1:10" ht="15.75" customHeight="1" x14ac:dyDescent="0.2">
      <c r="A900" s="1" t="s">
        <v>595</v>
      </c>
      <c r="B900" s="1" t="str">
        <f t="shared" si="10"/>
        <v>ปะนาเระ</v>
      </c>
      <c r="C900" s="1" t="s">
        <v>64</v>
      </c>
      <c r="D900" s="1" t="str">
        <f>VLOOKUP(C900, Provinces!A:B, 2, FALSE)</f>
        <v>Pattani</v>
      </c>
      <c r="E900" s="1" t="str">
        <f>VLOOKUP(B900,'AmperTh-Code-AmperEn'!A:C, 1, FALSE)</f>
        <v>ปะนาเระ</v>
      </c>
      <c r="F900" s="1" t="str">
        <f>VLOOKUP(E900, 'AmperTh-Code-AmperEn'!A:C,2, FALSE)</f>
        <v>94040000</v>
      </c>
      <c r="G900" s="1" t="str">
        <f>VLOOKUP(E900, 'AmperTh-Code-AmperEn'!A:C, 3, FALSE)</f>
        <v>Panare</v>
      </c>
      <c r="H900" s="1" t="str">
        <f t="shared" si="8"/>
        <v>ที่ว่าการอำเภอปะนาเระ ปัตตานี</v>
      </c>
      <c r="I900" s="1" t="str">
        <f>VLOOKUP(H900, 'Office Location'!D:G, 3, FALSE)</f>
        <v>6.8602961818262616</v>
      </c>
      <c r="J900" s="1" t="str">
        <f>VLOOKUP(H900, 'Office Location'!D:G, 4, FALSE)</f>
        <v>101.49094233626874</v>
      </c>
    </row>
    <row r="901" spans="1:10" ht="15.75" customHeight="1" x14ac:dyDescent="0.2">
      <c r="A901" s="1" t="s">
        <v>596</v>
      </c>
      <c r="B901" s="1" t="str">
        <f t="shared" si="10"/>
        <v>มายอ</v>
      </c>
      <c r="C901" s="1" t="s">
        <v>64</v>
      </c>
      <c r="D901" s="1" t="str">
        <f>VLOOKUP(C901, Provinces!A:B, 2, FALSE)</f>
        <v>Pattani</v>
      </c>
      <c r="E901" s="1" t="str">
        <f>VLOOKUP(B901,'AmperTh-Code-AmperEn'!A:C, 1, FALSE)</f>
        <v>มายอ</v>
      </c>
      <c r="F901" s="1" t="str">
        <f>VLOOKUP(E901, 'AmperTh-Code-AmperEn'!A:C,2, FALSE)</f>
        <v>94050000</v>
      </c>
      <c r="G901" s="1" t="str">
        <f>VLOOKUP(E901, 'AmperTh-Code-AmperEn'!A:C, 3, FALSE)</f>
        <v>Mayo</v>
      </c>
      <c r="H901" s="1" t="str">
        <f t="shared" si="8"/>
        <v>ที่ว่าการอำเภอมายอ ปัตตานี</v>
      </c>
      <c r="I901" s="1" t="str">
        <f>VLOOKUP(H901, 'Office Location'!D:G, 3, FALSE)</f>
        <v>6.718668068409561</v>
      </c>
      <c r="J901" s="1" t="str">
        <f>VLOOKUP(H901, 'Office Location'!D:G, 4, FALSE)</f>
        <v>101.41007690222412</v>
      </c>
    </row>
    <row r="902" spans="1:10" ht="15.75" customHeight="1" x14ac:dyDescent="0.2">
      <c r="A902" s="1" t="s">
        <v>597</v>
      </c>
      <c r="B902" s="1" t="str">
        <f t="shared" si="10"/>
        <v>ทุ่งยางแดง</v>
      </c>
      <c r="C902" s="1" t="s">
        <v>64</v>
      </c>
      <c r="D902" s="1" t="str">
        <f>VLOOKUP(C902, Provinces!A:B, 2, FALSE)</f>
        <v>Pattani</v>
      </c>
      <c r="E902" s="1" t="str">
        <f>VLOOKUP(B902,'AmperTh-Code-AmperEn'!A:C, 1, FALSE)</f>
        <v>ทุ่งยางแดง</v>
      </c>
      <c r="F902" s="1" t="str">
        <f>VLOOKUP(E902, 'AmperTh-Code-AmperEn'!A:C,2, FALSE)</f>
        <v>94060000</v>
      </c>
      <c r="G902" s="1" t="str">
        <f>VLOOKUP(E902, 'AmperTh-Code-AmperEn'!A:C, 3, FALSE)</f>
        <v>Thung Yang Daeng</v>
      </c>
      <c r="H902" s="1" t="str">
        <f t="shared" si="8"/>
        <v>ที่ว่าการอำเภอทุ่งยางแดง ปัตตานี</v>
      </c>
      <c r="I902" s="1" t="str">
        <f>VLOOKUP(H902, 'Office Location'!D:G, 3, FALSE)</f>
        <v>6.616380093204992</v>
      </c>
      <c r="J902" s="1" t="str">
        <f>VLOOKUP(H902, 'Office Location'!D:G, 4, FALSE)</f>
        <v>101.42552079745933</v>
      </c>
    </row>
    <row r="903" spans="1:10" ht="15.75" customHeight="1" x14ac:dyDescent="0.2">
      <c r="A903" s="1" t="s">
        <v>598</v>
      </c>
      <c r="B903" s="1" t="str">
        <f t="shared" si="10"/>
        <v>สายบุรี</v>
      </c>
      <c r="C903" s="1" t="s">
        <v>64</v>
      </c>
      <c r="D903" s="1" t="str">
        <f>VLOOKUP(C903, Provinces!A:B, 2, FALSE)</f>
        <v>Pattani</v>
      </c>
      <c r="E903" s="1" t="str">
        <f>VLOOKUP(B903,'AmperTh-Code-AmperEn'!A:C, 1, FALSE)</f>
        <v>สายบุรี</v>
      </c>
      <c r="F903" s="1" t="str">
        <f>VLOOKUP(E903, 'AmperTh-Code-AmperEn'!A:C,2, FALSE)</f>
        <v>94070000</v>
      </c>
      <c r="G903" s="1" t="str">
        <f>VLOOKUP(E903, 'AmperTh-Code-AmperEn'!A:C, 3, FALSE)</f>
        <v>Sai Buri</v>
      </c>
      <c r="H903" s="1" t="str">
        <f t="shared" si="8"/>
        <v>ที่ว่าการอำเภอสายบุรี ปัตตานี</v>
      </c>
      <c r="I903" s="1" t="str">
        <f>VLOOKUP(H903, 'Office Location'!D:G, 3, FALSE)</f>
        <v>6.701367251887247</v>
      </c>
      <c r="J903" s="1" t="str">
        <f>VLOOKUP(H903, 'Office Location'!D:G, 4, FALSE)</f>
        <v>101.61744370721573</v>
      </c>
    </row>
    <row r="904" spans="1:10" ht="15.75" customHeight="1" x14ac:dyDescent="0.2">
      <c r="A904" s="1" t="s">
        <v>599</v>
      </c>
      <c r="B904" s="1" t="str">
        <f t="shared" si="10"/>
        <v>ไม้แก่น</v>
      </c>
      <c r="C904" s="1" t="s">
        <v>64</v>
      </c>
      <c r="D904" s="1" t="str">
        <f>VLOOKUP(C904, Provinces!A:B, 2, FALSE)</f>
        <v>Pattani</v>
      </c>
      <c r="E904" s="1" t="str">
        <f>VLOOKUP(B904,'AmperTh-Code-AmperEn'!A:C, 1, FALSE)</f>
        <v>ไม้แก่น</v>
      </c>
      <c r="F904" s="1" t="str">
        <f>VLOOKUP(E904, 'AmperTh-Code-AmperEn'!A:C,2, FALSE)</f>
        <v>94080000</v>
      </c>
      <c r="G904" s="1" t="str">
        <f>VLOOKUP(E904, 'AmperTh-Code-AmperEn'!A:C, 3, FALSE)</f>
        <v>Mai Kaen</v>
      </c>
      <c r="H904" s="1" t="str">
        <f t="shared" si="8"/>
        <v>ที่ว่าการอำเภอไม้แก่น ปัตตานี</v>
      </c>
      <c r="I904" s="1" t="str">
        <f>VLOOKUP(H904, 'Office Location'!D:G, 3, FALSE)</f>
        <v>6.610121891012221</v>
      </c>
      <c r="J904" s="1" t="str">
        <f>VLOOKUP(H904, 'Office Location'!D:G, 4, FALSE)</f>
        <v>101.66719527642951</v>
      </c>
    </row>
    <row r="905" spans="1:10" ht="15.75" customHeight="1" x14ac:dyDescent="0.2">
      <c r="A905" s="1" t="s">
        <v>600</v>
      </c>
      <c r="B905" s="1" t="str">
        <f t="shared" si="10"/>
        <v>ยะหริ่ง</v>
      </c>
      <c r="C905" s="1" t="s">
        <v>64</v>
      </c>
      <c r="D905" s="1" t="str">
        <f>VLOOKUP(C905, Provinces!A:B, 2, FALSE)</f>
        <v>Pattani</v>
      </c>
      <c r="E905" s="1" t="str">
        <f>VLOOKUP(B905,'AmperTh-Code-AmperEn'!A:C, 1, FALSE)</f>
        <v>ยะหริ่ง</v>
      </c>
      <c r="F905" s="1" t="str">
        <f>VLOOKUP(E905, 'AmperTh-Code-AmperEn'!A:C,2, FALSE)</f>
        <v>94090000</v>
      </c>
      <c r="G905" s="1" t="str">
        <f>VLOOKUP(E905, 'AmperTh-Code-AmperEn'!A:C, 3, FALSE)</f>
        <v>Yaring</v>
      </c>
      <c r="H905" s="1" t="str">
        <f t="shared" si="8"/>
        <v>ที่ว่าการอำเภอยะหริ่ง ปัตตานี</v>
      </c>
      <c r="I905" s="1" t="str">
        <f>VLOOKUP(H905, 'Office Location'!D:G, 3, FALSE)</f>
        <v>6.866137306657821</v>
      </c>
      <c r="J905" s="1" t="str">
        <f>VLOOKUP(H905, 'Office Location'!D:G, 4, FALSE)</f>
        <v>101.36927591239383</v>
      </c>
    </row>
    <row r="906" spans="1:10" ht="15.75" customHeight="1" x14ac:dyDescent="0.2">
      <c r="A906" s="1" t="s">
        <v>601</v>
      </c>
      <c r="B906" s="1" t="str">
        <f t="shared" si="10"/>
        <v>ยะรัง</v>
      </c>
      <c r="C906" s="1" t="s">
        <v>64</v>
      </c>
      <c r="D906" s="1" t="str">
        <f>VLOOKUP(C906, Provinces!A:B, 2, FALSE)</f>
        <v>Pattani</v>
      </c>
      <c r="E906" s="1" t="str">
        <f>VLOOKUP(B906,'AmperTh-Code-AmperEn'!A:C, 1, FALSE)</f>
        <v>ยะรัง</v>
      </c>
      <c r="F906" s="1" t="str">
        <f>VLOOKUP(E906, 'AmperTh-Code-AmperEn'!A:C,2, FALSE)</f>
        <v>94100000</v>
      </c>
      <c r="G906" s="1" t="str">
        <f>VLOOKUP(E906, 'AmperTh-Code-AmperEn'!A:C, 3, FALSE)</f>
        <v>Yarang</v>
      </c>
      <c r="H906" s="1" t="str">
        <f t="shared" si="8"/>
        <v>ที่ว่าการอำเภอยะรัง ปัตตานี</v>
      </c>
      <c r="I906" s="1" t="str">
        <f>VLOOKUP(H906, 'Office Location'!D:G, 3, FALSE)</f>
        <v>6.760078605247956</v>
      </c>
      <c r="J906" s="1" t="str">
        <f>VLOOKUP(H906, 'Office Location'!D:G, 4, FALSE)</f>
        <v>101.29370299503489</v>
      </c>
    </row>
    <row r="907" spans="1:10" ht="15.75" customHeight="1" x14ac:dyDescent="0.2">
      <c r="A907" s="1" t="s">
        <v>602</v>
      </c>
      <c r="B907" s="1" t="str">
        <f t="shared" si="10"/>
        <v>กะพ้อ</v>
      </c>
      <c r="C907" s="1" t="s">
        <v>64</v>
      </c>
      <c r="D907" s="1" t="str">
        <f>VLOOKUP(C907, Provinces!A:B, 2, FALSE)</f>
        <v>Pattani</v>
      </c>
      <c r="E907" s="1" t="str">
        <f>VLOOKUP(B907,'AmperTh-Code-AmperEn'!A:C, 1, FALSE)</f>
        <v>กะพ้อ</v>
      </c>
      <c r="F907" s="1" t="str">
        <f>VLOOKUP(E907, 'AmperTh-Code-AmperEn'!A:C,2, FALSE)</f>
        <v>94110000</v>
      </c>
      <c r="G907" s="1" t="str">
        <f>VLOOKUP(E907, 'AmperTh-Code-AmperEn'!A:C, 3, FALSE)</f>
        <v>Kapho</v>
      </c>
      <c r="H907" s="1" t="str">
        <f t="shared" si="8"/>
        <v>ที่ว่าการอำเภอกะพ้อ ปัตตานี</v>
      </c>
      <c r="I907" s="1" t="str">
        <f>VLOOKUP(H907, 'Office Location'!D:G, 3, FALSE)</f>
        <v>6.559395270911327</v>
      </c>
      <c r="J907" s="1" t="str">
        <f>VLOOKUP(H907, 'Office Location'!D:G, 4, FALSE)</f>
        <v>101.53452627891039</v>
      </c>
    </row>
    <row r="908" spans="1:10" ht="15.75" customHeight="1" x14ac:dyDescent="0.2">
      <c r="A908" s="1" t="s">
        <v>603</v>
      </c>
      <c r="B908" s="1" t="str">
        <f t="shared" si="10"/>
        <v>แม่ลาน</v>
      </c>
      <c r="C908" s="1" t="s">
        <v>64</v>
      </c>
      <c r="D908" s="1" t="str">
        <f>VLOOKUP(C908, Provinces!A:B, 2, FALSE)</f>
        <v>Pattani</v>
      </c>
      <c r="E908" s="1" t="str">
        <f>VLOOKUP(B908,'AmperTh-Code-AmperEn'!A:C, 1, FALSE)</f>
        <v>แม่ลาน</v>
      </c>
      <c r="F908" s="1" t="str">
        <f>VLOOKUP(E908, 'AmperTh-Code-AmperEn'!A:C,2, FALSE)</f>
        <v>94120000</v>
      </c>
      <c r="G908" s="1" t="str">
        <f>VLOOKUP(E908, 'AmperTh-Code-AmperEn'!A:C, 3, FALSE)</f>
        <v>Mae Lan</v>
      </c>
      <c r="H908" s="1" t="str">
        <f t="shared" si="8"/>
        <v>ที่ว่าการอำเภอแม่ลาน ปัตตานี</v>
      </c>
      <c r="I908" s="1" t="str">
        <f>VLOOKUP(H908, 'Office Location'!D:G, 3, FALSE)</f>
        <v>6.660882990969411</v>
      </c>
      <c r="J908" s="1" t="str">
        <f>VLOOKUP(H908, 'Office Location'!D:G, 4, FALSE)</f>
        <v>101.23980036631839</v>
      </c>
    </row>
    <row r="909" spans="1:10" ht="15.75" customHeight="1" x14ac:dyDescent="0.2">
      <c r="A909" s="1" t="s">
        <v>734</v>
      </c>
      <c r="B909" s="1" t="str">
        <f t="shared" si="10"/>
        <v>เมืองยะลา</v>
      </c>
      <c r="C909" s="1" t="s">
        <v>94</v>
      </c>
      <c r="D909" s="1" t="str">
        <f>VLOOKUP(C909, Provinces!A:B, 2, FALSE)</f>
        <v>Yala</v>
      </c>
      <c r="E909" s="1" t="str">
        <f>VLOOKUP(B909,'AmperTh-Code-AmperEn'!A:C, 1, FALSE)</f>
        <v>เมืองยะลา</v>
      </c>
      <c r="F909" s="1" t="str">
        <f>VLOOKUP(E909, 'AmperTh-Code-AmperEn'!A:C,2, FALSE)</f>
        <v>95010000</v>
      </c>
      <c r="G909" s="1" t="str">
        <f>VLOOKUP(E909, 'AmperTh-Code-AmperEn'!A:C, 3, FALSE)</f>
        <v>Mueang Yala</v>
      </c>
      <c r="H909" s="1" t="str">
        <f t="shared" si="8"/>
        <v>ที่ว่าการอำเภอเมืองยะลา ยะลา</v>
      </c>
      <c r="I909" s="1" t="str">
        <f>VLOOKUP(H909, 'Office Location'!D:G, 3, FALSE)</f>
        <v>6.541713290045728</v>
      </c>
      <c r="J909" s="1" t="str">
        <f>VLOOKUP(H909, 'Office Location'!D:G, 4, FALSE)</f>
        <v>101.28144223792293</v>
      </c>
    </row>
    <row r="910" spans="1:10" ht="15.75" customHeight="1" x14ac:dyDescent="0.2">
      <c r="A910" s="1" t="s">
        <v>735</v>
      </c>
      <c r="B910" s="1" t="str">
        <f t="shared" si="10"/>
        <v>เบตง</v>
      </c>
      <c r="C910" s="1" t="s">
        <v>94</v>
      </c>
      <c r="D910" s="1" t="str">
        <f>VLOOKUP(C910, Provinces!A:B, 2, FALSE)</f>
        <v>Yala</v>
      </c>
      <c r="E910" s="1" t="str">
        <f>VLOOKUP(B910,'AmperTh-Code-AmperEn'!A:C, 1, FALSE)</f>
        <v>เบตง</v>
      </c>
      <c r="F910" s="1" t="str">
        <f>VLOOKUP(E910, 'AmperTh-Code-AmperEn'!A:C,2, FALSE)</f>
        <v>95020000</v>
      </c>
      <c r="G910" s="1" t="str">
        <f>VLOOKUP(E910, 'AmperTh-Code-AmperEn'!A:C, 3, FALSE)</f>
        <v>Betong</v>
      </c>
      <c r="H910" s="1" t="str">
        <f t="shared" si="8"/>
        <v>ที่ว่าการอำเภอเบตง ยะลา</v>
      </c>
      <c r="I910" s="1" t="str">
        <f>VLOOKUP(H910, 'Office Location'!D:G, 3, FALSE)</f>
        <v>5.773545811604548</v>
      </c>
      <c r="J910" s="1" t="str">
        <f>VLOOKUP(H910, 'Office Location'!D:G, 4, FALSE)</f>
        <v>101.06047043555151</v>
      </c>
    </row>
    <row r="911" spans="1:10" ht="15.75" customHeight="1" x14ac:dyDescent="0.2">
      <c r="A911" s="1" t="s">
        <v>736</v>
      </c>
      <c r="B911" s="1" t="str">
        <f t="shared" si="10"/>
        <v>บันนังสตา</v>
      </c>
      <c r="C911" s="1" t="s">
        <v>94</v>
      </c>
      <c r="D911" s="1" t="str">
        <f>VLOOKUP(C911, Provinces!A:B, 2, FALSE)</f>
        <v>Yala</v>
      </c>
      <c r="E911" s="1" t="str">
        <f>VLOOKUP(B911,'AmperTh-Code-AmperEn'!A:C, 1, FALSE)</f>
        <v>บันนังสตา</v>
      </c>
      <c r="F911" s="1" t="str">
        <f>VLOOKUP(E911, 'AmperTh-Code-AmperEn'!A:C,2, FALSE)</f>
        <v>95030000</v>
      </c>
      <c r="G911" s="1" t="str">
        <f>VLOOKUP(E911, 'AmperTh-Code-AmperEn'!A:C, 3, FALSE)</f>
        <v>Bannang Sata</v>
      </c>
      <c r="H911" s="1" t="str">
        <f t="shared" si="8"/>
        <v>ที่ว่าการอำเภอบันนังสตา ยะลา</v>
      </c>
      <c r="I911" s="1" t="str">
        <f>VLOOKUP(H911, 'Office Location'!D:G, 3, FALSE)</f>
        <v>6.266145129077294</v>
      </c>
      <c r="J911" s="1" t="str">
        <f>VLOOKUP(H911, 'Office Location'!D:G, 4, FALSE)</f>
        <v>101.26512903405224</v>
      </c>
    </row>
    <row r="912" spans="1:10" ht="15.75" customHeight="1" x14ac:dyDescent="0.2">
      <c r="A912" s="1" t="s">
        <v>737</v>
      </c>
      <c r="B912" s="1" t="str">
        <f t="shared" si="10"/>
        <v>ธารโต</v>
      </c>
      <c r="C912" s="1" t="s">
        <v>94</v>
      </c>
      <c r="D912" s="1" t="str">
        <f>VLOOKUP(C912, Provinces!A:B, 2, FALSE)</f>
        <v>Yala</v>
      </c>
      <c r="E912" s="1" t="str">
        <f>VLOOKUP(B912,'AmperTh-Code-AmperEn'!A:C, 1, FALSE)</f>
        <v>ธารโต</v>
      </c>
      <c r="F912" s="1" t="str">
        <f>VLOOKUP(E912, 'AmperTh-Code-AmperEn'!A:C,2, FALSE)</f>
        <v>95040000</v>
      </c>
      <c r="G912" s="1" t="str">
        <f>VLOOKUP(E912, 'AmperTh-Code-AmperEn'!A:C, 3, FALSE)</f>
        <v>Than To</v>
      </c>
      <c r="H912" s="1" t="str">
        <f t="shared" si="8"/>
        <v>ที่ว่าการอำเภอธารโต ยะลา</v>
      </c>
      <c r="I912" s="1" t="str">
        <f>VLOOKUP(H912, 'Office Location'!D:G, 3, FALSE)</f>
        <v>6.1673916787902145</v>
      </c>
      <c r="J912" s="1" t="str">
        <f>VLOOKUP(H912, 'Office Location'!D:G, 4, FALSE)</f>
        <v>101.17954088317</v>
      </c>
    </row>
    <row r="913" spans="1:10" ht="15.75" customHeight="1" x14ac:dyDescent="0.2">
      <c r="A913" s="1" t="s">
        <v>738</v>
      </c>
      <c r="B913" s="1" t="str">
        <f t="shared" si="10"/>
        <v>ยะหา</v>
      </c>
      <c r="C913" s="1" t="s">
        <v>94</v>
      </c>
      <c r="D913" s="1" t="str">
        <f>VLOOKUP(C913, Provinces!A:B, 2, FALSE)</f>
        <v>Yala</v>
      </c>
      <c r="E913" s="1" t="str">
        <f>VLOOKUP(B913,'AmperTh-Code-AmperEn'!A:C, 1, FALSE)</f>
        <v>ยะหา</v>
      </c>
      <c r="F913" s="1" t="str">
        <f>VLOOKUP(E913, 'AmperTh-Code-AmperEn'!A:C,2, FALSE)</f>
        <v>95050000</v>
      </c>
      <c r="G913" s="1" t="str">
        <f>VLOOKUP(E913, 'AmperTh-Code-AmperEn'!A:C, 3, FALSE)</f>
        <v>Yaha</v>
      </c>
      <c r="H913" s="1" t="str">
        <f t="shared" si="8"/>
        <v>ที่ว่าการอำเภอยะหา ยะลา</v>
      </c>
      <c r="I913" s="1" t="str">
        <f>VLOOKUP(H913, 'Office Location'!D:G, 3, FALSE)</f>
        <v>6.478297292100972</v>
      </c>
      <c r="J913" s="1" t="str">
        <f>VLOOKUP(H913, 'Office Location'!D:G, 4, FALSE)</f>
        <v>101.13482060090686</v>
      </c>
    </row>
    <row r="914" spans="1:10" ht="15.75" customHeight="1" x14ac:dyDescent="0.2">
      <c r="A914" s="1" t="s">
        <v>739</v>
      </c>
      <c r="B914" s="1" t="str">
        <f t="shared" si="10"/>
        <v>รามัน</v>
      </c>
      <c r="C914" s="1" t="s">
        <v>94</v>
      </c>
      <c r="D914" s="1" t="str">
        <f>VLOOKUP(C914, Provinces!A:B, 2, FALSE)</f>
        <v>Yala</v>
      </c>
      <c r="E914" s="1" t="str">
        <f>VLOOKUP(B914,'AmperTh-Code-AmperEn'!A:C, 1, FALSE)</f>
        <v>รามัน</v>
      </c>
      <c r="F914" s="1" t="str">
        <f>VLOOKUP(E914, 'AmperTh-Code-AmperEn'!A:C,2, FALSE)</f>
        <v>95060000</v>
      </c>
      <c r="G914" s="1" t="str">
        <f>VLOOKUP(E914, 'AmperTh-Code-AmperEn'!A:C, 3, FALSE)</f>
        <v>Raman</v>
      </c>
      <c r="H914" s="1" t="str">
        <f t="shared" si="8"/>
        <v>ที่ว่าการอำเภอรามัน ยะลา</v>
      </c>
      <c r="I914" s="1" t="str">
        <f>VLOOKUP(H914, 'Office Location'!D:G, 3, FALSE)</f>
        <v>6.478622645223379</v>
      </c>
      <c r="J914" s="1" t="str">
        <f>VLOOKUP(H914, 'Office Location'!D:G, 4, FALSE)</f>
        <v>101.42429396421007</v>
      </c>
    </row>
    <row r="915" spans="1:10" ht="15.75" customHeight="1" x14ac:dyDescent="0.2">
      <c r="A915" s="1" t="s">
        <v>740</v>
      </c>
      <c r="B915" s="1" t="str">
        <f t="shared" si="10"/>
        <v>กาบัง</v>
      </c>
      <c r="C915" s="1" t="s">
        <v>94</v>
      </c>
      <c r="D915" s="1" t="str">
        <f>VLOOKUP(C915, Provinces!A:B, 2, FALSE)</f>
        <v>Yala</v>
      </c>
      <c r="E915" s="1" t="str">
        <f>VLOOKUP(B915,'AmperTh-Code-AmperEn'!A:C, 1, FALSE)</f>
        <v>กาบัง</v>
      </c>
      <c r="F915" s="1" t="str">
        <f>VLOOKUP(E915, 'AmperTh-Code-AmperEn'!A:C,2, FALSE)</f>
        <v>95070000</v>
      </c>
      <c r="G915" s="1" t="str">
        <f>VLOOKUP(E915, 'AmperTh-Code-AmperEn'!A:C, 3, FALSE)</f>
        <v>Kabang</v>
      </c>
      <c r="H915" s="1" t="str">
        <f t="shared" si="8"/>
        <v>ที่ว่าการอำเภอกาบัง ยะลา</v>
      </c>
      <c r="I915" s="1" t="str">
        <f>VLOOKUP(H915, 'Office Location'!D:G, 3, FALSE)</f>
        <v>6.4786156951323735</v>
      </c>
      <c r="J915" s="1" t="str">
        <f>VLOOKUP(H915, 'Office Location'!D:G, 4, FALSE)</f>
        <v>101.42426639577955</v>
      </c>
    </row>
    <row r="916" spans="1:10" ht="15.75" customHeight="1" x14ac:dyDescent="0.2">
      <c r="A916" s="1" t="s">
        <v>741</v>
      </c>
      <c r="B916" s="1" t="s">
        <v>1431</v>
      </c>
      <c r="C916" s="1" t="s">
        <v>94</v>
      </c>
      <c r="D916" s="1" t="str">
        <f>VLOOKUP(C916, Provinces!A:B, 2, FALSE)</f>
        <v>Yala</v>
      </c>
      <c r="E916" s="1" t="str">
        <f>VLOOKUP(B916,'AmperTh-Code-AmperEn'!A:C, 1, FALSE)</f>
        <v>กรงปินัง</v>
      </c>
      <c r="F916" s="1" t="str">
        <f>VLOOKUP(E916, 'AmperTh-Code-AmperEn'!A:C,2, FALSE)</f>
        <v>95080000</v>
      </c>
      <c r="G916" s="1" t="str">
        <f>VLOOKUP(E916, 'AmperTh-Code-AmperEn'!A:C, 3, FALSE)</f>
        <v>Krong Pinang</v>
      </c>
      <c r="H916" s="1" t="str">
        <f t="shared" si="8"/>
        <v>ที่ว่าการอำเภอกรงปีนัง ยะลา</v>
      </c>
      <c r="I916" s="1" t="str">
        <f>VLOOKUP(H916, 'Office Location'!D:G, 3, FALSE)</f>
        <v>6.411091615375598</v>
      </c>
      <c r="J916" s="1" t="str">
        <f>VLOOKUP(H916, 'Office Location'!D:G, 4, FALSE)</f>
        <v>101.27335413822671</v>
      </c>
    </row>
    <row r="917" spans="1:10" ht="15.75" customHeight="1" x14ac:dyDescent="0.2">
      <c r="A917" s="1" t="s">
        <v>523</v>
      </c>
      <c r="B917" s="1" t="str">
        <f t="shared" ref="B917:B929" si="11">A917</f>
        <v>เมืองนราธิวาส</v>
      </c>
      <c r="C917" s="1" t="s">
        <v>50</v>
      </c>
      <c r="D917" s="1" t="str">
        <f>VLOOKUP(C917, Provinces!A:B, 2, FALSE)</f>
        <v>Narathiwat</v>
      </c>
      <c r="E917" s="1" t="str">
        <f>VLOOKUP(B917,'AmperTh-Code-AmperEn'!A:C, 1, FALSE)</f>
        <v>เมืองนราธิวาส</v>
      </c>
      <c r="F917" s="1" t="str">
        <f>VLOOKUP(E917, 'AmperTh-Code-AmperEn'!A:C,2, FALSE)</f>
        <v>96010000</v>
      </c>
      <c r="G917" s="1" t="str">
        <f>VLOOKUP(E917, 'AmperTh-Code-AmperEn'!A:C, 3, FALSE)</f>
        <v>Mueang Narathiwat</v>
      </c>
      <c r="H917" s="1" t="str">
        <f t="shared" si="8"/>
        <v>ที่ว่าการอำเภอเมืองนราธิวาส นราธิวาส</v>
      </c>
      <c r="I917" s="1" t="str">
        <f>VLOOKUP(H917, 'Office Location'!D:G, 3, FALSE)</f>
        <v>6.4251753863204</v>
      </c>
      <c r="J917" s="1" t="str">
        <f>VLOOKUP(H917, 'Office Location'!D:G, 4, FALSE)</f>
        <v>101.82351543167016</v>
      </c>
    </row>
    <row r="918" spans="1:10" ht="15.75" customHeight="1" x14ac:dyDescent="0.2">
      <c r="A918" s="1" t="s">
        <v>524</v>
      </c>
      <c r="B918" s="1" t="str">
        <f t="shared" si="11"/>
        <v>ตากใบ</v>
      </c>
      <c r="C918" s="1" t="s">
        <v>50</v>
      </c>
      <c r="D918" s="1" t="str">
        <f>VLOOKUP(C918, Provinces!A:B, 2, FALSE)</f>
        <v>Narathiwat</v>
      </c>
      <c r="E918" s="1" t="str">
        <f>VLOOKUP(B918,'AmperTh-Code-AmperEn'!A:C, 1, FALSE)</f>
        <v>ตากใบ</v>
      </c>
      <c r="F918" s="1" t="str">
        <f>VLOOKUP(E918, 'AmperTh-Code-AmperEn'!A:C,2, FALSE)</f>
        <v>96020000</v>
      </c>
      <c r="G918" s="1" t="str">
        <f>VLOOKUP(E918, 'AmperTh-Code-AmperEn'!A:C, 3, FALSE)</f>
        <v>Tak Bai</v>
      </c>
      <c r="H918" s="1" t="str">
        <f t="shared" si="8"/>
        <v>ที่ว่าการอำเภอตากใบ นราธิวาส</v>
      </c>
      <c r="I918" s="1" t="str">
        <f>VLOOKUP(H918, 'Office Location'!D:G, 3, FALSE)</f>
        <v>6.25905284893509</v>
      </c>
      <c r="J918" s="1" t="str">
        <f>VLOOKUP(H918, 'Office Location'!D:G, 4, FALSE)</f>
        <v>102.05513875985723</v>
      </c>
    </row>
    <row r="919" spans="1:10" ht="15.75" customHeight="1" x14ac:dyDescent="0.2">
      <c r="A919" s="1" t="s">
        <v>525</v>
      </c>
      <c r="B919" s="1" t="str">
        <f t="shared" si="11"/>
        <v>บาเจาะ</v>
      </c>
      <c r="C919" s="1" t="s">
        <v>50</v>
      </c>
      <c r="D919" s="1" t="str">
        <f>VLOOKUP(C919, Provinces!A:B, 2, FALSE)</f>
        <v>Narathiwat</v>
      </c>
      <c r="E919" s="1" t="str">
        <f>VLOOKUP(B919,'AmperTh-Code-AmperEn'!A:C, 1, FALSE)</f>
        <v>บาเจาะ</v>
      </c>
      <c r="F919" s="1" t="str">
        <f>VLOOKUP(E919, 'AmperTh-Code-AmperEn'!A:C,2, FALSE)</f>
        <v>96030000</v>
      </c>
      <c r="G919" s="1" t="str">
        <f>VLOOKUP(E919, 'AmperTh-Code-AmperEn'!A:C, 3, FALSE)</f>
        <v>Tak Bai</v>
      </c>
      <c r="H919" s="1" t="str">
        <f t="shared" si="8"/>
        <v>ที่ว่าการอำเภอบาเจาะ นราธิวาส</v>
      </c>
      <c r="I919" s="1" t="str">
        <f>VLOOKUP(H919, 'Office Location'!D:G, 3, FALSE)</f>
        <v>6.517122419676882</v>
      </c>
      <c r="J919" s="1" t="str">
        <f>VLOOKUP(H919, 'Office Location'!D:G, 4, FALSE)</f>
        <v>101.65211882155317</v>
      </c>
    </row>
    <row r="920" spans="1:10" ht="15.75" customHeight="1" x14ac:dyDescent="0.2">
      <c r="A920" s="1" t="s">
        <v>514</v>
      </c>
      <c r="B920" s="1" t="str">
        <f t="shared" si="11"/>
        <v>ยี่งอ</v>
      </c>
      <c r="C920" s="1" t="s">
        <v>50</v>
      </c>
      <c r="D920" s="1" t="str">
        <f>VLOOKUP(C920, Provinces!A:B, 2, FALSE)</f>
        <v>Narathiwat</v>
      </c>
      <c r="E920" s="1" t="str">
        <f>VLOOKUP(B920,'AmperTh-Code-AmperEn'!A:C, 1, FALSE)</f>
        <v>ยี่งอ</v>
      </c>
      <c r="F920" s="1" t="str">
        <f>VLOOKUP(E920, 'AmperTh-Code-AmperEn'!A:C,2, FALSE)</f>
        <v>96040000</v>
      </c>
      <c r="G920" s="1" t="str">
        <f>VLOOKUP(E920, 'AmperTh-Code-AmperEn'!A:C, 3, FALSE)</f>
        <v>Yi-ngo</v>
      </c>
      <c r="H920" s="1" t="str">
        <f t="shared" si="8"/>
        <v>ที่ว่าการอำเภอยี่งอ นราธิวาส</v>
      </c>
      <c r="I920" s="1" t="str">
        <f>VLOOKUP(H920, 'Office Location'!D:G, 3, FALSE)</f>
        <v>6.403024176333826</v>
      </c>
      <c r="J920" s="1" t="str">
        <f>VLOOKUP(H920, 'Office Location'!D:G, 4, FALSE)</f>
        <v>101.70652044770654</v>
      </c>
    </row>
    <row r="921" spans="1:10" ht="15.75" customHeight="1" x14ac:dyDescent="0.2">
      <c r="A921" s="1" t="s">
        <v>515</v>
      </c>
      <c r="B921" s="1" t="str">
        <f t="shared" si="11"/>
        <v>ระแงะ</v>
      </c>
      <c r="C921" s="1" t="s">
        <v>50</v>
      </c>
      <c r="D921" s="1" t="str">
        <f>VLOOKUP(C921, Provinces!A:B, 2, FALSE)</f>
        <v>Narathiwat</v>
      </c>
      <c r="E921" s="1" t="str">
        <f>VLOOKUP(B921,'AmperTh-Code-AmperEn'!A:C, 1, FALSE)</f>
        <v>ระแงะ</v>
      </c>
      <c r="F921" s="1" t="str">
        <f>VLOOKUP(E921, 'AmperTh-Code-AmperEn'!A:C,2, FALSE)</f>
        <v>96050000</v>
      </c>
      <c r="G921" s="1" t="str">
        <f>VLOOKUP(E921, 'AmperTh-Code-AmperEn'!A:C, 3, FALSE)</f>
        <v>Ra-ngae</v>
      </c>
      <c r="H921" s="1" t="str">
        <f t="shared" si="8"/>
        <v>ที่ว่าการอำเภอระแงะ นราธิวาส</v>
      </c>
      <c r="I921" s="1" t="str">
        <f>VLOOKUP(H921, 'Office Location'!D:G, 3, FALSE)</f>
        <v>6.296453354728177</v>
      </c>
      <c r="J921" s="1" t="str">
        <f>VLOOKUP(H921, 'Office Location'!D:G, 4, FALSE)</f>
        <v>101.72875967053677</v>
      </c>
    </row>
    <row r="922" spans="1:10" ht="15.75" customHeight="1" x14ac:dyDescent="0.2">
      <c r="A922" s="1" t="s">
        <v>516</v>
      </c>
      <c r="B922" s="1" t="str">
        <f t="shared" si="11"/>
        <v>รือเสาะ</v>
      </c>
      <c r="C922" s="1" t="s">
        <v>50</v>
      </c>
      <c r="D922" s="1" t="str">
        <f>VLOOKUP(C922, Provinces!A:B, 2, FALSE)</f>
        <v>Narathiwat</v>
      </c>
      <c r="E922" s="1" t="str">
        <f>VLOOKUP(B922,'AmperTh-Code-AmperEn'!A:C, 1, FALSE)</f>
        <v>รือเสาะ</v>
      </c>
      <c r="F922" s="1" t="str">
        <f>VLOOKUP(E922, 'AmperTh-Code-AmperEn'!A:C,2, FALSE)</f>
        <v>96060000</v>
      </c>
      <c r="G922" s="1" t="str">
        <f>VLOOKUP(E922, 'AmperTh-Code-AmperEn'!A:C, 3, FALSE)</f>
        <v>Rueso</v>
      </c>
      <c r="H922" s="1" t="str">
        <f t="shared" si="8"/>
        <v>ที่ว่าการอำเภอรือเสาะ นราธิวาส</v>
      </c>
      <c r="I922" s="1" t="str">
        <f>VLOOKUP(H922, 'Office Location'!D:G, 3, FALSE)</f>
        <v>6.394700015504791</v>
      </c>
      <c r="J922" s="1" t="str">
        <f>VLOOKUP(H922, 'Office Location'!D:G, 4, FALSE)</f>
        <v>101.5183294012002</v>
      </c>
    </row>
    <row r="923" spans="1:10" ht="15.75" customHeight="1" x14ac:dyDescent="0.2">
      <c r="A923" s="1" t="s">
        <v>517</v>
      </c>
      <c r="B923" s="1" t="str">
        <f t="shared" si="11"/>
        <v>ศรีสาคร</v>
      </c>
      <c r="C923" s="1" t="s">
        <v>50</v>
      </c>
      <c r="D923" s="1" t="str">
        <f>VLOOKUP(C923, Provinces!A:B, 2, FALSE)</f>
        <v>Narathiwat</v>
      </c>
      <c r="E923" s="1" t="str">
        <f>VLOOKUP(B923,'AmperTh-Code-AmperEn'!A:C, 1, FALSE)</f>
        <v>ศรีสาคร</v>
      </c>
      <c r="F923" s="1" t="str">
        <f>VLOOKUP(E923, 'AmperTh-Code-AmperEn'!A:C,2, FALSE)</f>
        <v>96070000</v>
      </c>
      <c r="G923" s="1" t="str">
        <f>VLOOKUP(E923, 'AmperTh-Code-AmperEn'!A:C, 3, FALSE)</f>
        <v>Si Sakhon</v>
      </c>
      <c r="H923" s="1" t="str">
        <f t="shared" si="8"/>
        <v>ที่ว่าการอำเภอศรีสาคร นราธิวาส</v>
      </c>
      <c r="I923" s="1" t="str">
        <f>VLOOKUP(H923, 'Office Location'!D:G, 3, FALSE)</f>
        <v>6.23024183642094</v>
      </c>
      <c r="J923" s="1" t="str">
        <f>VLOOKUP(H923, 'Office Location'!D:G, 4, FALSE)</f>
        <v>101.49960812214174</v>
      </c>
    </row>
    <row r="924" spans="1:10" ht="15.75" customHeight="1" x14ac:dyDescent="0.2">
      <c r="A924" s="1" t="s">
        <v>518</v>
      </c>
      <c r="B924" s="1" t="str">
        <f t="shared" si="11"/>
        <v>แว้ง</v>
      </c>
      <c r="C924" s="1" t="s">
        <v>50</v>
      </c>
      <c r="D924" s="1" t="str">
        <f>VLOOKUP(C924, Provinces!A:B, 2, FALSE)</f>
        <v>Narathiwat</v>
      </c>
      <c r="E924" s="1" t="str">
        <f>VLOOKUP(B924,'AmperTh-Code-AmperEn'!A:C, 1, FALSE)</f>
        <v>แว้ง</v>
      </c>
      <c r="F924" s="1" t="str">
        <f>VLOOKUP(E924, 'AmperTh-Code-AmperEn'!A:C,2, FALSE)</f>
        <v>96080000</v>
      </c>
      <c r="G924" s="1" t="str">
        <f>VLOOKUP(E924, 'AmperTh-Code-AmperEn'!A:C, 3, FALSE)</f>
        <v>Waeng</v>
      </c>
      <c r="H924" s="1" t="str">
        <f t="shared" si="8"/>
        <v>ที่ว่าการอำเภอแว้ง นราธิวาส</v>
      </c>
      <c r="I924" s="1" t="str">
        <f>VLOOKUP(H924, 'Office Location'!D:G, 3, FALSE)</f>
        <v>5.928195180404217</v>
      </c>
      <c r="J924" s="1" t="str">
        <f>VLOOKUP(H924, 'Office Location'!D:G, 4, FALSE)</f>
        <v>101.88354470752056</v>
      </c>
    </row>
    <row r="925" spans="1:10" ht="15.75" customHeight="1" x14ac:dyDescent="0.2">
      <c r="A925" s="1" t="s">
        <v>519</v>
      </c>
      <c r="B925" s="1" t="str">
        <f t="shared" si="11"/>
        <v>สุคิริน</v>
      </c>
      <c r="C925" s="1" t="s">
        <v>50</v>
      </c>
      <c r="D925" s="1" t="str">
        <f>VLOOKUP(C925, Provinces!A:B, 2, FALSE)</f>
        <v>Narathiwat</v>
      </c>
      <c r="E925" s="1" t="str">
        <f>VLOOKUP(B925,'AmperTh-Code-AmperEn'!A:C, 1, FALSE)</f>
        <v>สุคิริน</v>
      </c>
      <c r="F925" s="1" t="str">
        <f>VLOOKUP(E925, 'AmperTh-Code-AmperEn'!A:C,2, FALSE)</f>
        <v>96090000</v>
      </c>
      <c r="G925" s="1" t="str">
        <f>VLOOKUP(E925, 'AmperTh-Code-AmperEn'!A:C, 3, FALSE)</f>
        <v>Sukhirin</v>
      </c>
      <c r="H925" s="1" t="str">
        <f t="shared" si="8"/>
        <v>ที่ว่าการอำเภอสุคิริน นราธิวาส</v>
      </c>
      <c r="I925" s="1" t="str">
        <f>VLOOKUP(H925, 'Office Location'!D:G, 3, FALSE)</f>
        <v>5.939935389318846</v>
      </c>
      <c r="J925" s="1" t="str">
        <f>VLOOKUP(H925, 'Office Location'!D:G, 4, FALSE)</f>
        <v>101.77135030993496</v>
      </c>
    </row>
    <row r="926" spans="1:10" ht="15.75" customHeight="1" x14ac:dyDescent="0.2">
      <c r="A926" s="1" t="s">
        <v>520</v>
      </c>
      <c r="B926" s="1" t="str">
        <f t="shared" si="11"/>
        <v>สุไหงโก-ลก</v>
      </c>
      <c r="C926" s="1" t="s">
        <v>50</v>
      </c>
      <c r="D926" s="1" t="str">
        <f>VLOOKUP(C926, Provinces!A:B, 2, FALSE)</f>
        <v>Narathiwat</v>
      </c>
      <c r="E926" s="1" t="str">
        <f>VLOOKUP(B926,'AmperTh-Code-AmperEn'!A:C, 1, FALSE)</f>
        <v>สุไหงโก-ลก</v>
      </c>
      <c r="F926" s="1" t="str">
        <f>VLOOKUP(E926, 'AmperTh-Code-AmperEn'!A:C,2, FALSE)</f>
        <v>96100000</v>
      </c>
      <c r="G926" s="1" t="str">
        <f>VLOOKUP(E926, 'AmperTh-Code-AmperEn'!A:C, 3, FALSE)</f>
        <v>Su-ngai Kolok</v>
      </c>
      <c r="H926" s="1" t="str">
        <f t="shared" si="8"/>
        <v>ที่ว่าการอำเภอสุไหงโก-ลก นราธิวาส</v>
      </c>
      <c r="I926" s="1" t="str">
        <f>VLOOKUP(H926, 'Office Location'!D:G, 3, FALSE)</f>
        <v>6.029325504214691</v>
      </c>
      <c r="J926" s="1" t="str">
        <f>VLOOKUP(H926, 'Office Location'!D:G, 4, FALSE)</f>
        <v>101.96628960660931</v>
      </c>
    </row>
    <row r="927" spans="1:10" ht="15.75" customHeight="1" x14ac:dyDescent="0.2">
      <c r="A927" s="1" t="s">
        <v>521</v>
      </c>
      <c r="B927" s="1" t="str">
        <f t="shared" si="11"/>
        <v>สุไหงปาดี</v>
      </c>
      <c r="C927" s="1" t="s">
        <v>50</v>
      </c>
      <c r="D927" s="1" t="str">
        <f>VLOOKUP(C927, Provinces!A:B, 2, FALSE)</f>
        <v>Narathiwat</v>
      </c>
      <c r="E927" s="1" t="str">
        <f>VLOOKUP(B927,'AmperTh-Code-AmperEn'!A:C, 1, FALSE)</f>
        <v>สุไหงปาดี</v>
      </c>
      <c r="F927" s="1" t="str">
        <f>VLOOKUP(E927, 'AmperTh-Code-AmperEn'!A:C,2, FALSE)</f>
        <v>96110000</v>
      </c>
      <c r="G927" s="1" t="str">
        <f>VLOOKUP(E927, 'AmperTh-Code-AmperEn'!A:C, 3, FALSE)</f>
        <v>Su-ngai Padi</v>
      </c>
      <c r="H927" s="1" t="str">
        <f t="shared" si="8"/>
        <v>ที่ว่าการอำเภอสุไหงปาดี นราธิวาส</v>
      </c>
      <c r="I927" s="1" t="str">
        <f>VLOOKUP(H927, 'Office Location'!D:G, 3, FALSE)</f>
        <v>6.08524720171948</v>
      </c>
      <c r="J927" s="1" t="str">
        <f>VLOOKUP(H927, 'Office Location'!D:G, 4, FALSE)</f>
        <v>101.87996295696237</v>
      </c>
    </row>
    <row r="928" spans="1:10" ht="15.75" customHeight="1" x14ac:dyDescent="0.2">
      <c r="A928" s="1" t="s">
        <v>522</v>
      </c>
      <c r="B928" s="1" t="str">
        <f t="shared" si="11"/>
        <v>จะแนะ</v>
      </c>
      <c r="C928" s="1" t="s">
        <v>50</v>
      </c>
      <c r="D928" s="1" t="str">
        <f>VLOOKUP(C928, Provinces!A:B, 2, FALSE)</f>
        <v>Narathiwat</v>
      </c>
      <c r="E928" s="1" t="str">
        <f>VLOOKUP(B928,'AmperTh-Code-AmperEn'!A:C, 1, FALSE)</f>
        <v>จะแนะ</v>
      </c>
      <c r="F928" s="1" t="str">
        <f>VLOOKUP(E928, 'AmperTh-Code-AmperEn'!A:C,2, FALSE)</f>
        <v>96120000</v>
      </c>
      <c r="G928" s="1" t="str">
        <f>VLOOKUP(E928, 'AmperTh-Code-AmperEn'!A:C, 3, FALSE)</f>
        <v>Chanae</v>
      </c>
      <c r="H928" s="1" t="str">
        <f t="shared" si="8"/>
        <v>ที่ว่าการอำเภอจะแนะ นราธิวาส</v>
      </c>
      <c r="I928" s="1" t="str">
        <f>VLOOKUP(H928, 'Office Location'!D:G, 3, FALSE)</f>
        <v>6.09898933150209</v>
      </c>
      <c r="J928" s="1" t="str">
        <f>VLOOKUP(H928, 'Office Location'!D:G, 4, FALSE)</f>
        <v>101.69326743563278</v>
      </c>
    </row>
    <row r="929" spans="1:10" ht="15.75" customHeight="1" x14ac:dyDescent="0.2">
      <c r="A929" s="1" t="s">
        <v>526</v>
      </c>
      <c r="B929" s="1" t="str">
        <f t="shared" si="11"/>
        <v>เจาะไอร้อง</v>
      </c>
      <c r="C929" s="1" t="s">
        <v>50</v>
      </c>
      <c r="D929" s="1" t="str">
        <f>VLOOKUP(C929, Provinces!A:B, 2, FALSE)</f>
        <v>Narathiwat</v>
      </c>
      <c r="E929" s="1" t="str">
        <f>VLOOKUP(B929,'AmperTh-Code-AmperEn'!A:C, 1, FALSE)</f>
        <v>เจาะไอร้อง</v>
      </c>
      <c r="F929" s="1" t="str">
        <f>VLOOKUP(E929, 'AmperTh-Code-AmperEn'!A:C,2, FALSE)</f>
        <v>96130000</v>
      </c>
      <c r="G929" s="1" t="str">
        <f>VLOOKUP(E929, 'AmperTh-Code-AmperEn'!A:C, 3, FALSE)</f>
        <v>Cho-airong</v>
      </c>
      <c r="H929" s="1" t="str">
        <f t="shared" si="8"/>
        <v>ที่ว่าการอำเภอเจาะไอร้อง นราธิวาส</v>
      </c>
      <c r="I929" s="1" t="str">
        <f>VLOOKUP(H929, 'Office Location'!D:G, 3, FALSE)</f>
        <v>6.225381810463167</v>
      </c>
      <c r="J929" s="1" t="str">
        <f>VLOOKUP(H929, 'Office Location'!D:G, 4, FALSE)</f>
        <v>101.81145734533712</v>
      </c>
    </row>
    <row r="931" spans="1:10" ht="15.75" customHeight="1" x14ac:dyDescent="0.2"/>
    <row r="932" spans="1:10" ht="15.75" customHeight="1" x14ac:dyDescent="0.2"/>
    <row r="933" spans="1:10" ht="15.75" customHeight="1" x14ac:dyDescent="0.2"/>
    <row r="934" spans="1:10" ht="15.75" customHeight="1" x14ac:dyDescent="0.2"/>
    <row r="935" spans="1:10" ht="15.75" customHeight="1" x14ac:dyDescent="0.2"/>
    <row r="936" spans="1:10" ht="15.75" customHeight="1" x14ac:dyDescent="0.2"/>
    <row r="937" spans="1:10" ht="15.75" customHeight="1" x14ac:dyDescent="0.2"/>
    <row r="938" spans="1:10" ht="15.75" customHeight="1" x14ac:dyDescent="0.2"/>
    <row r="939" spans="1:10" ht="15.75" customHeight="1" x14ac:dyDescent="0.2"/>
    <row r="940" spans="1:10" ht="15.75" customHeight="1" x14ac:dyDescent="0.2"/>
    <row r="941" spans="1:10" ht="15.75" customHeight="1" x14ac:dyDescent="0.2"/>
    <row r="942" spans="1:10" ht="15.75" customHeight="1" x14ac:dyDescent="0.2"/>
    <row r="943" spans="1:10" ht="15.75" customHeight="1" x14ac:dyDescent="0.2"/>
    <row r="944" spans="1:10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Provinces</vt:lpstr>
      <vt:lpstr>Amper-Province</vt:lpstr>
      <vt:lpstr>AmperTh-Code-AmperEn</vt:lpstr>
      <vt:lpstr>Office Location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WORAWIT TEPSAN</cp:lastModifiedBy>
  <dcterms:created xsi:type="dcterms:W3CDTF">2014-01-14T12:06:47Z</dcterms:created>
  <dcterms:modified xsi:type="dcterms:W3CDTF">2024-04-14T18:50:17Z</dcterms:modified>
</cp:coreProperties>
</file>