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ata" sheetId="1" r:id="rId1"/>
    <sheet name="Cha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3" i="1"/>
  <c r="M56"/>
  <c r="L56"/>
  <c r="K56"/>
  <c r="J56"/>
  <c r="M55"/>
  <c r="L55"/>
  <c r="K55"/>
  <c r="J55"/>
  <c r="M54"/>
  <c r="L54"/>
  <c r="K54"/>
  <c r="J54"/>
  <c r="C54"/>
  <c r="M53"/>
  <c r="L53"/>
  <c r="K53"/>
  <c r="M50"/>
  <c r="L50"/>
  <c r="K50"/>
  <c r="J50"/>
  <c r="M49"/>
  <c r="L49"/>
  <c r="K49"/>
  <c r="J49"/>
  <c r="M48"/>
  <c r="L48"/>
  <c r="K48"/>
  <c r="J48"/>
  <c r="C48"/>
  <c r="M47"/>
  <c r="L47"/>
  <c r="K47"/>
  <c r="J47"/>
  <c r="M44"/>
  <c r="L44"/>
  <c r="K44"/>
  <c r="J44"/>
  <c r="M43"/>
  <c r="L43"/>
  <c r="K43"/>
  <c r="J43"/>
  <c r="M42"/>
  <c r="L42"/>
  <c r="K42"/>
  <c r="J42"/>
  <c r="C42"/>
  <c r="M41"/>
  <c r="L41"/>
  <c r="K41"/>
  <c r="J41"/>
  <c r="G14"/>
  <c r="G13"/>
  <c r="M19" s="1"/>
  <c r="N11"/>
  <c r="G11"/>
  <c r="G17"/>
  <c r="L23" s="1"/>
  <c r="F17"/>
  <c r="J23" s="1"/>
  <c r="F11"/>
  <c r="M26"/>
  <c r="L26"/>
  <c r="K26"/>
  <c r="J26"/>
  <c r="M25"/>
  <c r="L25"/>
  <c r="K25"/>
  <c r="J25"/>
  <c r="M24"/>
  <c r="L24"/>
  <c r="K24"/>
  <c r="J24"/>
  <c r="M23"/>
  <c r="M38"/>
  <c r="L38"/>
  <c r="K38"/>
  <c r="J38"/>
  <c r="M37"/>
  <c r="L37"/>
  <c r="K37"/>
  <c r="J37"/>
  <c r="M36"/>
  <c r="L36"/>
  <c r="K36"/>
  <c r="J36"/>
  <c r="M32"/>
  <c r="L32"/>
  <c r="K32"/>
  <c r="J32"/>
  <c r="M31"/>
  <c r="L31"/>
  <c r="K31"/>
  <c r="J31"/>
  <c r="M30"/>
  <c r="L30"/>
  <c r="K30"/>
  <c r="J30"/>
  <c r="M20"/>
  <c r="L20"/>
  <c r="K20"/>
  <c r="J20"/>
  <c r="K19"/>
  <c r="J19"/>
  <c r="M18"/>
  <c r="L18"/>
  <c r="K18"/>
  <c r="J18"/>
  <c r="C36"/>
  <c r="L19" l="1"/>
  <c r="K23"/>
  <c r="L29"/>
  <c r="C30"/>
  <c r="L14"/>
  <c r="J14"/>
  <c r="L13"/>
  <c r="J13"/>
  <c r="L12"/>
  <c r="J12"/>
  <c r="G29"/>
  <c r="F29"/>
  <c r="L17"/>
  <c r="J17"/>
  <c r="L35" l="1"/>
  <c r="M35"/>
  <c r="M29"/>
  <c r="M17"/>
  <c r="J35"/>
  <c r="J29"/>
  <c r="K35"/>
  <c r="K29"/>
  <c r="K17"/>
  <c r="J11"/>
  <c r="L11"/>
</calcChain>
</file>

<file path=xl/sharedStrings.xml><?xml version="1.0" encoding="utf-8"?>
<sst xmlns="http://schemas.openxmlformats.org/spreadsheetml/2006/main" count="142" uniqueCount="34">
  <si>
    <t>HumModOMCTotal</t>
  </si>
  <si>
    <t>RobotR3</t>
  </si>
  <si>
    <t>EngineV6</t>
  </si>
  <si>
    <t>EngineV6_analytic</t>
  </si>
  <si>
    <t>instantiate</t>
  </si>
  <si>
    <t>check</t>
  </si>
  <si>
    <t>equations</t>
  </si>
  <si>
    <t>date</t>
  </si>
  <si>
    <t>revision</t>
  </si>
  <si>
    <t xml:space="preserve">Performance measurements for OpenModelica </t>
  </si>
  <si>
    <t>Adrian.Pop@liu.se</t>
  </si>
  <si>
    <t>legend</t>
  </si>
  <si>
    <t>faster</t>
  </si>
  <si>
    <t>slower</t>
  </si>
  <si>
    <t>more equations due to more correct handling of expandable connectors</t>
  </si>
  <si>
    <t>operations</t>
  </si>
  <si>
    <t>difference</t>
  </si>
  <si>
    <t>revisions</t>
  </si>
  <si>
    <t>All numbers are in seconds</t>
  </si>
  <si>
    <t>test</t>
  </si>
  <si>
    <t>Tests done on an HP Elitebook 8440p, Core-I7 (M620) @ 2.67Gz 8GB RAM, SSD, Win 7 64bit</t>
  </si>
  <si>
    <t xml:space="preserve">OpenModelica OMC is compiled with MinGW32 GCC 4.4 with -O3 </t>
  </si>
  <si>
    <t xml:space="preserve">https://openmodelica.org/svn/OpenModelica/trunk/doc/performance/benchmarks </t>
  </si>
  <si>
    <t>OpenModelica</t>
  </si>
  <si>
    <t xml:space="preserve">Dymola 7.4 </t>
  </si>
  <si>
    <t>1.6.0</t>
  </si>
  <si>
    <t>version</t>
  </si>
  <si>
    <t>1.7.0</t>
  </si>
  <si>
    <t>1.8.0</t>
  </si>
  <si>
    <t>out of memory</t>
  </si>
  <si>
    <t>max (MB)</t>
  </si>
  <si>
    <t>mem</t>
  </si>
  <si>
    <t>1.9.0</t>
  </si>
  <si>
    <t>1.8.1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</si>
</sst>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 applyProtection="1"/>
    <xf numFmtId="0" fontId="1" fillId="0" borderId="0" xfId="0" applyFont="1" applyBorder="1" applyAlignment="1">
      <alignment horizontal="center"/>
    </xf>
    <xf numFmtId="9" fontId="1" fillId="3" borderId="2" xfId="2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4" borderId="2" xfId="0" applyFill="1" applyBorder="1"/>
    <xf numFmtId="0" fontId="5" fillId="4" borderId="0" xfId="0" applyFont="1" applyFill="1" applyAlignment="1">
      <alignment horizontal="center"/>
    </xf>
    <xf numFmtId="0" fontId="1" fillId="5" borderId="2" xfId="0" applyFont="1" applyFill="1" applyBorder="1"/>
    <xf numFmtId="9" fontId="1" fillId="5" borderId="2" xfId="2" applyFont="1" applyFill="1" applyBorder="1"/>
    <xf numFmtId="0" fontId="0" fillId="5" borderId="2" xfId="0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sv-SE" sz="2400"/>
              <a:t>OpenModelica</a:t>
            </a:r>
            <a:r>
              <a:rPr lang="sv-SE" sz="2400" baseline="0"/>
              <a:t> Performance Benchmarks</a:t>
            </a:r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v>checkHumMod</c:v>
          </c:tx>
          <c:cat>
            <c:numRef>
              <c:f>(Data!$B$11,Data!$B$17,Data!$B$23,Data!$B$29,Data!$B$35,Data!$B$41,Data!$B$47,Data!$B$53)</c:f>
              <c:numCache>
                <c:formatCode>yyyy/mm/dd</c:formatCode>
                <c:ptCount val="8"/>
                <c:pt idx="0">
                  <c:v>40533</c:v>
                </c:pt>
                <c:pt idx="1">
                  <c:v>40653</c:v>
                </c:pt>
                <c:pt idx="2">
                  <c:v>40814</c:v>
                </c:pt>
                <c:pt idx="3">
                  <c:v>40867</c:v>
                </c:pt>
                <c:pt idx="4">
                  <c:v>40877</c:v>
                </c:pt>
                <c:pt idx="5">
                  <c:v>41087</c:v>
                </c:pt>
                <c:pt idx="6">
                  <c:v>41149</c:v>
                </c:pt>
                <c:pt idx="7">
                  <c:v>41197</c:v>
                </c:pt>
              </c:numCache>
            </c:numRef>
          </c:cat>
          <c:val>
            <c:numRef>
              <c:f>(Data!$G$11,Data!$G$17,Data!$G$23,Data!$G$29,Data!$G$35,Data!$G$41,Data!$G$47,Data!$G$53)</c:f>
              <c:numCache>
                <c:formatCode>General</c:formatCode>
                <c:ptCount val="8"/>
                <c:pt idx="0">
                  <c:v>3914</c:v>
                </c:pt>
                <c:pt idx="1">
                  <c:v>2535</c:v>
                </c:pt>
                <c:pt idx="2">
                  <c:v>554</c:v>
                </c:pt>
                <c:pt idx="3">
                  <c:v>445</c:v>
                </c:pt>
                <c:pt idx="4">
                  <c:v>48.5</c:v>
                </c:pt>
                <c:pt idx="5">
                  <c:v>51.4</c:v>
                </c:pt>
                <c:pt idx="6">
                  <c:v>49.06</c:v>
                </c:pt>
                <c:pt idx="7">
                  <c:v>46.6</c:v>
                </c:pt>
              </c:numCache>
            </c:numRef>
          </c:val>
        </c:ser>
        <c:ser>
          <c:idx val="0"/>
          <c:order val="1"/>
          <c:tx>
            <c:v>checkEngineV6</c:v>
          </c:tx>
          <c:cat>
            <c:numRef>
              <c:f>(Data!$B$11,Data!$B$17,Data!$B$23,Data!$B$29,Data!$B$35,Data!$B$41,Data!$B$47,Data!$B$53)</c:f>
              <c:numCache>
                <c:formatCode>yyyy/mm/dd</c:formatCode>
                <c:ptCount val="8"/>
                <c:pt idx="0">
                  <c:v>40533</c:v>
                </c:pt>
                <c:pt idx="1">
                  <c:v>40653</c:v>
                </c:pt>
                <c:pt idx="2">
                  <c:v>40814</c:v>
                </c:pt>
                <c:pt idx="3">
                  <c:v>40867</c:v>
                </c:pt>
                <c:pt idx="4">
                  <c:v>40877</c:v>
                </c:pt>
                <c:pt idx="5">
                  <c:v>41087</c:v>
                </c:pt>
                <c:pt idx="6">
                  <c:v>41149</c:v>
                </c:pt>
                <c:pt idx="7">
                  <c:v>41197</c:v>
                </c:pt>
              </c:numCache>
            </c:numRef>
          </c:cat>
          <c:val>
            <c:numRef>
              <c:f>(Data!$G$13,Data!$G$19,Data!$G$25,Data!$G$31,Data!$G$37,Data!$G$43,Data!$G$49,Data!$G$55)</c:f>
              <c:numCache>
                <c:formatCode>General</c:formatCode>
                <c:ptCount val="8"/>
                <c:pt idx="0">
                  <c:v>245</c:v>
                </c:pt>
                <c:pt idx="1">
                  <c:v>56.4</c:v>
                </c:pt>
                <c:pt idx="2">
                  <c:v>13</c:v>
                </c:pt>
                <c:pt idx="3">
                  <c:v>10.1</c:v>
                </c:pt>
                <c:pt idx="4">
                  <c:v>9.6999999999999993</c:v>
                </c:pt>
                <c:pt idx="5">
                  <c:v>11</c:v>
                </c:pt>
                <c:pt idx="6">
                  <c:v>9.9</c:v>
                </c:pt>
                <c:pt idx="7">
                  <c:v>9.8000000000000007</c:v>
                </c:pt>
              </c:numCache>
            </c:numRef>
          </c:val>
        </c:ser>
        <c:ser>
          <c:idx val="1"/>
          <c:order val="2"/>
          <c:tx>
            <c:v>checkEngineV6_analytic</c:v>
          </c:tx>
          <c:cat>
            <c:numRef>
              <c:f>(Data!$B$11,Data!$B$17,Data!$B$23,Data!$B$29,Data!$B$35,Data!$B$41,Data!$B$47,Data!$B$53)</c:f>
              <c:numCache>
                <c:formatCode>yyyy/mm/dd</c:formatCode>
                <c:ptCount val="8"/>
                <c:pt idx="0">
                  <c:v>40533</c:v>
                </c:pt>
                <c:pt idx="1">
                  <c:v>40653</c:v>
                </c:pt>
                <c:pt idx="2">
                  <c:v>40814</c:v>
                </c:pt>
                <c:pt idx="3">
                  <c:v>40867</c:v>
                </c:pt>
                <c:pt idx="4">
                  <c:v>40877</c:v>
                </c:pt>
                <c:pt idx="5">
                  <c:v>41087</c:v>
                </c:pt>
                <c:pt idx="6">
                  <c:v>41149</c:v>
                </c:pt>
                <c:pt idx="7">
                  <c:v>41197</c:v>
                </c:pt>
              </c:numCache>
            </c:numRef>
          </c:cat>
          <c:val>
            <c:numRef>
              <c:f>(Data!$G$14,Data!$G$20,Data!$G$26,Data!$G$32,Data!$G$38,Data!$G$44,Data!$G$50,Data!$G$56)</c:f>
              <c:numCache>
                <c:formatCode>General</c:formatCode>
                <c:ptCount val="8"/>
                <c:pt idx="0">
                  <c:v>186</c:v>
                </c:pt>
                <c:pt idx="1">
                  <c:v>66.7</c:v>
                </c:pt>
                <c:pt idx="2">
                  <c:v>24</c:v>
                </c:pt>
                <c:pt idx="3">
                  <c:v>10.8</c:v>
                </c:pt>
                <c:pt idx="4">
                  <c:v>10.3</c:v>
                </c:pt>
                <c:pt idx="5">
                  <c:v>11.81</c:v>
                </c:pt>
                <c:pt idx="6">
                  <c:v>11.05</c:v>
                </c:pt>
                <c:pt idx="7">
                  <c:v>10.7</c:v>
                </c:pt>
              </c:numCache>
            </c:numRef>
          </c:val>
        </c:ser>
        <c:marker val="1"/>
        <c:axId val="201767552"/>
        <c:axId val="202248576"/>
      </c:lineChart>
      <c:dateAx>
        <c:axId val="201767552"/>
        <c:scaling>
          <c:orientation val="minMax"/>
        </c:scaling>
        <c:axPos val="b"/>
        <c:numFmt formatCode="yyyy/mm/dd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2248576"/>
        <c:crosses val="autoZero"/>
        <c:auto val="1"/>
        <c:lblOffset val="100"/>
        <c:baseTimeUnit val="days"/>
      </c:dateAx>
      <c:valAx>
        <c:axId val="202248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20176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2616652085165"/>
          <c:y val="0.12363900210640102"/>
          <c:w val="0.20317030046334461"/>
          <c:h val="9.6976655103253068E-2"/>
        </c:manualLayout>
      </c:layout>
      <c:overlay val="1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1</xdr:row>
      <xdr:rowOff>133350</xdr:rowOff>
    </xdr:from>
    <xdr:to>
      <xdr:col>20</xdr:col>
      <xdr:colOff>295275</xdr:colOff>
      <xdr:row>29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modelica.org/svn/OpenModelica/trunk/doc/performance/benchmarks" TargetMode="External"/><Relationship Id="rId1" Type="http://schemas.openxmlformats.org/officeDocument/2006/relationships/hyperlink" Target="mailto:Adrian.Pop@liu.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A32" workbookViewId="0">
      <selection activeCell="G56" sqref="G56"/>
    </sheetView>
  </sheetViews>
  <sheetFormatPr defaultRowHeight="15"/>
  <cols>
    <col min="2" max="2" width="13.7109375" customWidth="1"/>
    <col min="3" max="3" width="8.85546875" customWidth="1"/>
    <col min="4" max="4" width="2.28515625" customWidth="1"/>
    <col min="5" max="5" width="19" customWidth="1"/>
    <col min="6" max="6" width="12" customWidth="1"/>
    <col min="8" max="8" width="10.7109375" customWidth="1"/>
    <col min="9" max="9" width="1.7109375" customWidth="1"/>
    <col min="10" max="10" width="8" customWidth="1"/>
    <col min="11" max="11" width="6.140625" customWidth="1"/>
    <col min="12" max="12" width="7" customWidth="1"/>
    <col min="13" max="13" width="6.140625" customWidth="1"/>
    <col min="14" max="14" width="9.7109375" customWidth="1"/>
    <col min="15" max="15" width="5.7109375" customWidth="1"/>
    <col min="16" max="16" width="15" customWidth="1"/>
    <col min="17" max="17" width="11.28515625" customWidth="1"/>
  </cols>
  <sheetData>
    <row r="1" spans="1:18">
      <c r="P1" s="3" t="s">
        <v>11</v>
      </c>
    </row>
    <row r="2" spans="1:18">
      <c r="B2" s="34" t="s">
        <v>9</v>
      </c>
      <c r="C2" s="34"/>
      <c r="D2" s="34"/>
      <c r="E2" s="34"/>
      <c r="P2" s="4" t="s">
        <v>12</v>
      </c>
    </row>
    <row r="3" spans="1:18">
      <c r="B3" s="33" t="s">
        <v>10</v>
      </c>
      <c r="C3" s="33"/>
      <c r="P3" s="30" t="s">
        <v>13</v>
      </c>
    </row>
    <row r="4" spans="1:18">
      <c r="B4" s="15" t="s">
        <v>20</v>
      </c>
      <c r="C4" s="15"/>
      <c r="D4" s="15"/>
      <c r="E4" s="15"/>
      <c r="F4" s="15"/>
      <c r="G4" s="15"/>
      <c r="P4" s="25" t="s">
        <v>29</v>
      </c>
    </row>
    <row r="5" spans="1:18">
      <c r="B5" t="s">
        <v>21</v>
      </c>
    </row>
    <row r="6" spans="1:18">
      <c r="B6" t="s">
        <v>18</v>
      </c>
    </row>
    <row r="7" spans="1:18">
      <c r="B7" s="16" t="s">
        <v>22</v>
      </c>
    </row>
    <row r="9" spans="1:18" ht="15.75" thickBot="1">
      <c r="B9" s="1" t="s">
        <v>23</v>
      </c>
      <c r="F9" s="35" t="s">
        <v>15</v>
      </c>
      <c r="G9" s="35"/>
      <c r="J9" s="35" t="s">
        <v>16</v>
      </c>
      <c r="K9" s="35"/>
      <c r="L9" s="35"/>
      <c r="M9" s="17"/>
      <c r="N9" s="3" t="s">
        <v>30</v>
      </c>
      <c r="P9" s="23" t="s">
        <v>24</v>
      </c>
      <c r="R9" s="1"/>
    </row>
    <row r="10" spans="1:18" ht="15.75" thickBot="1">
      <c r="A10" s="22" t="s">
        <v>26</v>
      </c>
      <c r="B10" s="9" t="s">
        <v>7</v>
      </c>
      <c r="C10" s="10" t="s">
        <v>8</v>
      </c>
      <c r="D10" s="10"/>
      <c r="E10" s="11" t="s">
        <v>19</v>
      </c>
      <c r="F10" s="10" t="s">
        <v>4</v>
      </c>
      <c r="G10" s="10" t="s">
        <v>5</v>
      </c>
      <c r="H10" s="10" t="s">
        <v>6</v>
      </c>
      <c r="I10" s="12"/>
      <c r="J10" s="31" t="s">
        <v>4</v>
      </c>
      <c r="K10" s="32"/>
      <c r="L10" s="31" t="s">
        <v>5</v>
      </c>
      <c r="M10" s="32"/>
      <c r="N10" s="19" t="s">
        <v>31</v>
      </c>
      <c r="P10" s="20" t="s">
        <v>5</v>
      </c>
    </row>
    <row r="11" spans="1:18">
      <c r="A11" s="3" t="s">
        <v>25</v>
      </c>
      <c r="B11" s="2">
        <v>40533</v>
      </c>
      <c r="C11" s="1">
        <v>7524</v>
      </c>
      <c r="D11" s="1"/>
      <c r="E11" s="13" t="s">
        <v>0</v>
      </c>
      <c r="F11" s="13">
        <f>49*60+48</f>
        <v>2988</v>
      </c>
      <c r="G11" s="24">
        <f>65*60+14</f>
        <v>3914</v>
      </c>
      <c r="H11" s="13">
        <v>24055</v>
      </c>
      <c r="J11" s="13">
        <f>F11-F11</f>
        <v>0</v>
      </c>
      <c r="K11" s="13"/>
      <c r="L11" s="13">
        <f>G11-G11</f>
        <v>0</v>
      </c>
      <c r="M11" s="13"/>
      <c r="N11" s="13">
        <f>2.3*1024</f>
        <v>2355.1999999999998</v>
      </c>
      <c r="P11" s="21">
        <v>13.95</v>
      </c>
    </row>
    <row r="12" spans="1:18">
      <c r="E12" s="5" t="s">
        <v>1</v>
      </c>
      <c r="F12" s="5">
        <v>10.199999999999999</v>
      </c>
      <c r="G12" s="5">
        <v>22</v>
      </c>
      <c r="H12" s="5">
        <v>4828</v>
      </c>
      <c r="J12" s="5">
        <f>F12-F12</f>
        <v>0</v>
      </c>
      <c r="K12" s="5"/>
      <c r="L12" s="5">
        <f>G12-G12</f>
        <v>0</v>
      </c>
      <c r="M12" s="5"/>
      <c r="N12" s="5"/>
      <c r="P12" s="21">
        <v>4.68</v>
      </c>
    </row>
    <row r="13" spans="1:18">
      <c r="E13" s="5" t="s">
        <v>2</v>
      </c>
      <c r="F13" s="5">
        <v>34.6</v>
      </c>
      <c r="G13" s="5">
        <f>4*60+5</f>
        <v>245</v>
      </c>
      <c r="H13" s="5">
        <v>12491</v>
      </c>
      <c r="J13" s="5">
        <f>F13-F13</f>
        <v>0</v>
      </c>
      <c r="K13" s="5"/>
      <c r="L13" s="5">
        <f>G13-G13</f>
        <v>0</v>
      </c>
      <c r="M13" s="5"/>
      <c r="N13" s="5"/>
      <c r="P13" s="21">
        <v>2.6</v>
      </c>
    </row>
    <row r="14" spans="1:18">
      <c r="E14" s="5" t="s">
        <v>3</v>
      </c>
      <c r="F14" s="5">
        <v>27.5</v>
      </c>
      <c r="G14" s="5">
        <f>3*60+6</f>
        <v>186</v>
      </c>
      <c r="H14" s="5">
        <v>9491</v>
      </c>
      <c r="J14" s="5">
        <f>F14-F14</f>
        <v>0</v>
      </c>
      <c r="K14" s="5"/>
      <c r="L14" s="5">
        <f>G14-G14</f>
        <v>0</v>
      </c>
      <c r="M14" s="5"/>
      <c r="N14" s="5"/>
      <c r="P14" s="21">
        <v>2.4</v>
      </c>
    </row>
    <row r="15" spans="1:18" ht="15.75" thickBot="1"/>
    <row r="16" spans="1:18" ht="15.75" thickBot="1">
      <c r="A16" s="22" t="s">
        <v>26</v>
      </c>
      <c r="B16" s="9" t="s">
        <v>7</v>
      </c>
      <c r="C16" s="10" t="s">
        <v>8</v>
      </c>
      <c r="D16" s="10"/>
      <c r="E16" s="11" t="s">
        <v>19</v>
      </c>
      <c r="F16" s="10" t="s">
        <v>4</v>
      </c>
      <c r="G16" s="10" t="s">
        <v>5</v>
      </c>
      <c r="H16" s="10" t="s">
        <v>6</v>
      </c>
      <c r="I16" s="12"/>
      <c r="J16" s="31" t="s">
        <v>4</v>
      </c>
      <c r="K16" s="32"/>
      <c r="L16" s="31" t="s">
        <v>5</v>
      </c>
      <c r="M16" s="32"/>
      <c r="N16" s="19" t="s">
        <v>31</v>
      </c>
    </row>
    <row r="17" spans="1:16">
      <c r="A17" s="3" t="s">
        <v>27</v>
      </c>
      <c r="B17" s="2">
        <v>40653</v>
      </c>
      <c r="C17" s="1">
        <v>8711</v>
      </c>
      <c r="D17" s="1"/>
      <c r="E17" s="7" t="s">
        <v>0</v>
      </c>
      <c r="F17" s="7">
        <f>39*60+51</f>
        <v>2391</v>
      </c>
      <c r="G17" s="7">
        <f>42*60+15</f>
        <v>2535</v>
      </c>
      <c r="H17" s="7">
        <v>24055</v>
      </c>
      <c r="J17" s="8">
        <f>F11-F17</f>
        <v>597</v>
      </c>
      <c r="K17" s="18">
        <f>(F17-F11)/F11</f>
        <v>-0.19979919678714858</v>
      </c>
      <c r="L17" s="8">
        <f>G11-G17</f>
        <v>1379</v>
      </c>
      <c r="M17" s="18">
        <f>(G17-G11)/G11</f>
        <v>-0.35232498722534494</v>
      </c>
      <c r="N17" s="7">
        <v>675</v>
      </c>
    </row>
    <row r="18" spans="1:16">
      <c r="B18" s="14"/>
      <c r="E18" s="6" t="s">
        <v>1</v>
      </c>
      <c r="F18" s="6">
        <v>9.1</v>
      </c>
      <c r="G18" s="6">
        <v>11.5</v>
      </c>
      <c r="H18" s="6">
        <v>4828</v>
      </c>
      <c r="J18" s="8">
        <f>F12-F18</f>
        <v>1.0999999999999996</v>
      </c>
      <c r="K18" s="18">
        <f>(F18-F12)/F12</f>
        <v>-0.10784313725490194</v>
      </c>
      <c r="L18" s="8">
        <f>G12-G18</f>
        <v>10.5</v>
      </c>
      <c r="M18" s="18">
        <f>(G18-G12)/G12</f>
        <v>-0.47727272727272729</v>
      </c>
      <c r="N18" s="6"/>
    </row>
    <row r="19" spans="1:16">
      <c r="E19" s="6" t="s">
        <v>2</v>
      </c>
      <c r="F19" s="6">
        <v>25.4</v>
      </c>
      <c r="G19" s="6">
        <v>56.4</v>
      </c>
      <c r="H19" s="6">
        <v>12491</v>
      </c>
      <c r="J19" s="8">
        <f>F13-F19</f>
        <v>9.2000000000000028</v>
      </c>
      <c r="K19" s="18">
        <f>(F19-F13)/F13</f>
        <v>-0.26589595375722552</v>
      </c>
      <c r="L19" s="8">
        <f>G13-G19</f>
        <v>188.6</v>
      </c>
      <c r="M19" s="18">
        <f>(G19-G13)/G13</f>
        <v>-0.76979591836734695</v>
      </c>
      <c r="N19" s="6"/>
    </row>
    <row r="20" spans="1:16">
      <c r="E20" s="6" t="s">
        <v>3</v>
      </c>
      <c r="F20" s="6">
        <v>25.6</v>
      </c>
      <c r="G20" s="6">
        <v>66.7</v>
      </c>
      <c r="H20" s="6">
        <v>9491</v>
      </c>
      <c r="J20" s="8">
        <f>F14-F20</f>
        <v>1.8999999999999986</v>
      </c>
      <c r="K20" s="18">
        <f>(F20-F14)/F14</f>
        <v>-6.9090909090909036E-2</v>
      </c>
      <c r="L20" s="8">
        <f>G14-G20</f>
        <v>119.3</v>
      </c>
      <c r="M20" s="18">
        <f>(G20-G14)/G14</f>
        <v>-0.64139784946236555</v>
      </c>
      <c r="N20" s="6"/>
    </row>
    <row r="21" spans="1:16" ht="15.75" thickBot="1"/>
    <row r="22" spans="1:16" ht="15.75" thickBot="1">
      <c r="A22" s="22" t="s">
        <v>26</v>
      </c>
      <c r="B22" s="9" t="s">
        <v>7</v>
      </c>
      <c r="C22" s="10" t="s">
        <v>8</v>
      </c>
      <c r="D22" s="10"/>
      <c r="E22" s="11" t="s">
        <v>19</v>
      </c>
      <c r="F22" s="10" t="s">
        <v>4</v>
      </c>
      <c r="G22" s="10" t="s">
        <v>5</v>
      </c>
      <c r="H22" s="10" t="s">
        <v>6</v>
      </c>
      <c r="I22" s="12"/>
      <c r="J22" s="31" t="s">
        <v>4</v>
      </c>
      <c r="K22" s="32"/>
      <c r="L22" s="31" t="s">
        <v>5</v>
      </c>
      <c r="M22" s="32"/>
      <c r="N22" s="19" t="s">
        <v>31</v>
      </c>
    </row>
    <row r="23" spans="1:16">
      <c r="A23" s="3" t="s">
        <v>28</v>
      </c>
      <c r="B23" s="2">
        <v>40814</v>
      </c>
      <c r="C23" s="1">
        <v>9944</v>
      </c>
      <c r="D23" s="1"/>
      <c r="E23" s="7" t="s">
        <v>0</v>
      </c>
      <c r="F23" s="7">
        <v>550</v>
      </c>
      <c r="G23" s="7">
        <v>554</v>
      </c>
      <c r="H23" s="7">
        <v>24091</v>
      </c>
      <c r="J23" s="8">
        <f>F17-F23</f>
        <v>1841</v>
      </c>
      <c r="K23" s="18">
        <f>(F23-F17)/F17</f>
        <v>-0.76997072354663321</v>
      </c>
      <c r="L23" s="8">
        <f>G17-G23</f>
        <v>1981</v>
      </c>
      <c r="M23" s="18">
        <f>(G23-G17)/G17</f>
        <v>-0.78145956607495071</v>
      </c>
      <c r="N23" s="7">
        <v>274</v>
      </c>
    </row>
    <row r="24" spans="1:16">
      <c r="B24" s="14"/>
      <c r="E24" s="6" t="s">
        <v>1</v>
      </c>
      <c r="F24" s="6">
        <v>7.1</v>
      </c>
      <c r="G24" s="6">
        <v>7.5</v>
      </c>
      <c r="H24" s="6">
        <v>4828</v>
      </c>
      <c r="J24" s="8">
        <f>F18-F24</f>
        <v>2</v>
      </c>
      <c r="K24" s="18">
        <f>(F24-F18)/F18</f>
        <v>-0.21978021978021978</v>
      </c>
      <c r="L24" s="8">
        <f>G18-G24</f>
        <v>4</v>
      </c>
      <c r="M24" s="18">
        <f>(G24-G18)/G18</f>
        <v>-0.34782608695652173</v>
      </c>
      <c r="N24" s="6"/>
    </row>
    <row r="25" spans="1:16">
      <c r="E25" s="6" t="s">
        <v>2</v>
      </c>
      <c r="F25" s="6">
        <v>12</v>
      </c>
      <c r="G25" s="6">
        <v>13</v>
      </c>
      <c r="H25" s="6">
        <v>12491</v>
      </c>
      <c r="J25" s="8">
        <f>F19-F25</f>
        <v>13.399999999999999</v>
      </c>
      <c r="K25" s="18">
        <f>(F25-F19)/F19</f>
        <v>-0.52755905511811019</v>
      </c>
      <c r="L25" s="8">
        <f>G19-G25</f>
        <v>43.4</v>
      </c>
      <c r="M25" s="18">
        <f>(G25-G19)/G19</f>
        <v>-0.76950354609929073</v>
      </c>
      <c r="N25" s="6"/>
    </row>
    <row r="26" spans="1:16">
      <c r="E26" s="6" t="s">
        <v>3</v>
      </c>
      <c r="F26" s="6">
        <v>24</v>
      </c>
      <c r="G26" s="6">
        <v>24</v>
      </c>
      <c r="H26" s="6">
        <v>9491</v>
      </c>
      <c r="J26" s="8">
        <f>F20-F26</f>
        <v>1.6000000000000014</v>
      </c>
      <c r="K26" s="18">
        <f>(F26-F20)/F20</f>
        <v>-6.2500000000000056E-2</v>
      </c>
      <c r="L26" s="8">
        <f>G20-G26</f>
        <v>42.7</v>
      </c>
      <c r="M26" s="18">
        <f>(G26-G20)/G20</f>
        <v>-0.64017991004497754</v>
      </c>
      <c r="N26" s="6"/>
    </row>
    <row r="27" spans="1:16" ht="15.75" thickBot="1"/>
    <row r="28" spans="1:16" ht="15.75" thickBot="1">
      <c r="A28" s="22" t="s">
        <v>26</v>
      </c>
      <c r="B28" s="9" t="s">
        <v>7</v>
      </c>
      <c r="C28" s="10" t="s">
        <v>8</v>
      </c>
      <c r="D28" s="10"/>
      <c r="E28" s="11" t="s">
        <v>19</v>
      </c>
      <c r="F28" s="10" t="s">
        <v>4</v>
      </c>
      <c r="G28" s="10" t="s">
        <v>5</v>
      </c>
      <c r="H28" s="10" t="s">
        <v>6</v>
      </c>
      <c r="I28" s="12"/>
      <c r="J28" s="31" t="s">
        <v>4</v>
      </c>
      <c r="K28" s="32"/>
      <c r="L28" s="31" t="s">
        <v>5</v>
      </c>
      <c r="M28" s="32"/>
      <c r="N28" s="19" t="s">
        <v>31</v>
      </c>
    </row>
    <row r="29" spans="1:16">
      <c r="A29" s="3" t="s">
        <v>28</v>
      </c>
      <c r="B29" s="2">
        <v>40867</v>
      </c>
      <c r="C29" s="1">
        <v>10556</v>
      </c>
      <c r="D29" s="1"/>
      <c r="E29" s="7" t="s">
        <v>0</v>
      </c>
      <c r="F29" s="7">
        <f>7*60+17</f>
        <v>437</v>
      </c>
      <c r="G29" s="7">
        <f>7*60+25</f>
        <v>445</v>
      </c>
      <c r="H29" s="7">
        <v>28083</v>
      </c>
      <c r="J29" s="8">
        <f>F23-F29</f>
        <v>113</v>
      </c>
      <c r="K29" s="18">
        <f>(F29-F23)/F23</f>
        <v>-0.20545454545454545</v>
      </c>
      <c r="L29" s="8">
        <f>G23-G29</f>
        <v>109</v>
      </c>
      <c r="M29" s="18">
        <f>(G29-G23)/G23</f>
        <v>-0.1967509025270758</v>
      </c>
      <c r="N29" s="7">
        <v>245</v>
      </c>
      <c r="P29" t="s">
        <v>14</v>
      </c>
    </row>
    <row r="30" spans="1:16">
      <c r="B30" s="14" t="s">
        <v>17</v>
      </c>
      <c r="C30">
        <f>C29-C11</f>
        <v>3032</v>
      </c>
      <c r="E30" s="6" t="s">
        <v>1</v>
      </c>
      <c r="F30" s="6">
        <v>6.8</v>
      </c>
      <c r="G30" s="6">
        <v>7.1</v>
      </c>
      <c r="H30" s="6">
        <v>4828</v>
      </c>
      <c r="J30" s="8">
        <f>F24-F30</f>
        <v>0.29999999999999982</v>
      </c>
      <c r="K30" s="18">
        <f>(F30-F24)/F24</f>
        <v>-4.2253521126760542E-2</v>
      </c>
      <c r="L30" s="8">
        <f>G24-G30</f>
        <v>0.40000000000000036</v>
      </c>
      <c r="M30" s="18">
        <f>(G30-G24)/G24</f>
        <v>-5.3333333333333378E-2</v>
      </c>
      <c r="N30" s="6"/>
    </row>
    <row r="31" spans="1:16">
      <c r="E31" s="6" t="s">
        <v>2</v>
      </c>
      <c r="F31" s="6">
        <v>9.5</v>
      </c>
      <c r="G31" s="6">
        <v>10.1</v>
      </c>
      <c r="H31" s="6">
        <v>12491</v>
      </c>
      <c r="J31" s="8">
        <f>F25-F31</f>
        <v>2.5</v>
      </c>
      <c r="K31" s="18">
        <f>(F31-F25)/F25</f>
        <v>-0.20833333333333334</v>
      </c>
      <c r="L31" s="8">
        <f>G25-G31</f>
        <v>2.9000000000000004</v>
      </c>
      <c r="M31" s="18">
        <f>(G31-G25)/G25</f>
        <v>-0.22307692307692312</v>
      </c>
      <c r="N31" s="6"/>
    </row>
    <row r="32" spans="1:16">
      <c r="E32" s="6" t="s">
        <v>3</v>
      </c>
      <c r="F32" s="6">
        <v>10.199999999999999</v>
      </c>
      <c r="G32" s="6">
        <v>10.8</v>
      </c>
      <c r="H32" s="6">
        <v>9491</v>
      </c>
      <c r="J32" s="8">
        <f>F26-F32</f>
        <v>13.8</v>
      </c>
      <c r="K32" s="18">
        <f>(F32-F26)/F26</f>
        <v>-0.57500000000000007</v>
      </c>
      <c r="L32" s="8">
        <f>G26-G32</f>
        <v>13.2</v>
      </c>
      <c r="M32" s="18">
        <f>(G32-G26)/G26</f>
        <v>-0.54999999999999993</v>
      </c>
      <c r="N32" s="6"/>
    </row>
    <row r="33" spans="1:14" ht="15.75" thickBot="1"/>
    <row r="34" spans="1:14" ht="15.75" thickBot="1">
      <c r="A34" s="22" t="s">
        <v>26</v>
      </c>
      <c r="B34" s="9" t="s">
        <v>7</v>
      </c>
      <c r="C34" s="10" t="s">
        <v>8</v>
      </c>
      <c r="D34" s="10"/>
      <c r="E34" s="11" t="s">
        <v>19</v>
      </c>
      <c r="F34" s="10" t="s">
        <v>4</v>
      </c>
      <c r="G34" s="10" t="s">
        <v>5</v>
      </c>
      <c r="H34" s="10" t="s">
        <v>6</v>
      </c>
      <c r="I34" s="12"/>
      <c r="J34" s="31" t="s">
        <v>4</v>
      </c>
      <c r="K34" s="32"/>
      <c r="L34" s="31" t="s">
        <v>5</v>
      </c>
      <c r="M34" s="32"/>
      <c r="N34" s="19" t="s">
        <v>31</v>
      </c>
    </row>
    <row r="35" spans="1:14">
      <c r="A35" s="3" t="s">
        <v>28</v>
      </c>
      <c r="B35" s="2">
        <v>40877</v>
      </c>
      <c r="C35" s="1">
        <v>10604</v>
      </c>
      <c r="D35" s="1"/>
      <c r="E35" s="7" t="s">
        <v>0</v>
      </c>
      <c r="F35" s="7">
        <v>46.5</v>
      </c>
      <c r="G35" s="7">
        <v>48.5</v>
      </c>
      <c r="H35" s="7">
        <v>28083</v>
      </c>
      <c r="J35" s="8">
        <f>F29-F35</f>
        <v>390.5</v>
      </c>
      <c r="K35" s="18">
        <f>(F35-F29)/F29</f>
        <v>-0.89359267734553771</v>
      </c>
      <c r="L35" s="8">
        <f>G29-G35</f>
        <v>396.5</v>
      </c>
      <c r="M35" s="18">
        <f>(G35-G29)/G29</f>
        <v>-0.89101123595505616</v>
      </c>
      <c r="N35" s="7">
        <v>243</v>
      </c>
    </row>
    <row r="36" spans="1:14">
      <c r="B36" s="14" t="s">
        <v>17</v>
      </c>
      <c r="C36">
        <f>C35-C29</f>
        <v>48</v>
      </c>
      <c r="E36" s="6" t="s">
        <v>1</v>
      </c>
      <c r="F36" s="6">
        <v>5.6</v>
      </c>
      <c r="G36" s="6">
        <v>6</v>
      </c>
      <c r="H36" s="6">
        <v>4828</v>
      </c>
      <c r="J36" s="8">
        <f>F30-F36</f>
        <v>1.2000000000000002</v>
      </c>
      <c r="K36" s="18">
        <f>(F36-F30)/F30</f>
        <v>-0.17647058823529416</v>
      </c>
      <c r="L36" s="8">
        <f>G30-G36</f>
        <v>1.0999999999999996</v>
      </c>
      <c r="M36" s="18">
        <f>(G36-G30)/G30</f>
        <v>-0.15492957746478869</v>
      </c>
      <c r="N36" s="6"/>
    </row>
    <row r="37" spans="1:14">
      <c r="E37" s="6" t="s">
        <v>2</v>
      </c>
      <c r="F37" s="6">
        <v>8.8000000000000007</v>
      </c>
      <c r="G37" s="6">
        <v>9.6999999999999993</v>
      </c>
      <c r="H37" s="6">
        <v>12491</v>
      </c>
      <c r="J37" s="8">
        <f>F31-F37</f>
        <v>0.69999999999999929</v>
      </c>
      <c r="K37" s="18">
        <f>(F37-F31)/F31</f>
        <v>-7.3684210526315713E-2</v>
      </c>
      <c r="L37" s="8">
        <f>G31-G37</f>
        <v>0.40000000000000036</v>
      </c>
      <c r="M37" s="18">
        <f>(G37-G31)/G31</f>
        <v>-3.9603960396039639E-2</v>
      </c>
      <c r="N37" s="6"/>
    </row>
    <row r="38" spans="1:14">
      <c r="E38" s="6" t="s">
        <v>3</v>
      </c>
      <c r="F38" s="6">
        <v>9.6</v>
      </c>
      <c r="G38" s="6">
        <v>10.3</v>
      </c>
      <c r="H38" s="6">
        <v>9491</v>
      </c>
      <c r="J38" s="8">
        <f>F32-F38</f>
        <v>0.59999999999999964</v>
      </c>
      <c r="K38" s="18">
        <f>(F38-F32)/F32</f>
        <v>-5.8823529411764677E-2</v>
      </c>
      <c r="L38" s="8">
        <f>G32-G38</f>
        <v>0.5</v>
      </c>
      <c r="M38" s="18">
        <f>(G38-G32)/G32</f>
        <v>-4.6296296296296294E-2</v>
      </c>
      <c r="N38" s="6"/>
    </row>
    <row r="39" spans="1:14" ht="15.75" thickBot="1"/>
    <row r="40" spans="1:14" ht="15.75" thickBot="1">
      <c r="A40" s="22" t="s">
        <v>26</v>
      </c>
      <c r="B40" s="9" t="s">
        <v>7</v>
      </c>
      <c r="C40" s="10" t="s">
        <v>8</v>
      </c>
      <c r="D40" s="10"/>
      <c r="E40" s="11" t="s">
        <v>19</v>
      </c>
      <c r="F40" s="10" t="s">
        <v>4</v>
      </c>
      <c r="G40" s="10" t="s">
        <v>5</v>
      </c>
      <c r="H40" s="10" t="s">
        <v>6</v>
      </c>
      <c r="I40" s="12"/>
      <c r="J40" s="31" t="s">
        <v>4</v>
      </c>
      <c r="K40" s="32"/>
      <c r="L40" s="31" t="s">
        <v>5</v>
      </c>
      <c r="M40" s="32"/>
      <c r="N40" s="19" t="s">
        <v>31</v>
      </c>
    </row>
    <row r="41" spans="1:14">
      <c r="A41" s="3" t="s">
        <v>33</v>
      </c>
      <c r="B41" s="2">
        <v>41087</v>
      </c>
      <c r="C41" s="1">
        <v>12214</v>
      </c>
      <c r="D41" s="1"/>
      <c r="E41" s="7" t="s">
        <v>0</v>
      </c>
      <c r="F41" s="7">
        <v>49</v>
      </c>
      <c r="G41" s="7">
        <v>51.4</v>
      </c>
      <c r="H41" s="7">
        <v>28083</v>
      </c>
      <c r="J41" s="26">
        <f>F35-F41</f>
        <v>-2.5</v>
      </c>
      <c r="K41" s="27">
        <f>(F41-F35)/F35</f>
        <v>5.3763440860215055E-2</v>
      </c>
      <c r="L41" s="26">
        <f>G35-G41</f>
        <v>-2.8999999999999986</v>
      </c>
      <c r="M41" s="27">
        <f>(G41-G35)/G35</f>
        <v>5.9793814432989659E-2</v>
      </c>
      <c r="N41" s="28"/>
    </row>
    <row r="42" spans="1:14">
      <c r="B42" s="14" t="s">
        <v>17</v>
      </c>
      <c r="C42">
        <f>C41-C35</f>
        <v>1610</v>
      </c>
      <c r="E42" s="6" t="s">
        <v>1</v>
      </c>
      <c r="F42" s="6">
        <v>7.95</v>
      </c>
      <c r="G42" s="6">
        <v>8.7200000000000006</v>
      </c>
      <c r="H42" s="6">
        <v>4828</v>
      </c>
      <c r="J42" s="26">
        <f>F36-F42</f>
        <v>-2.3500000000000005</v>
      </c>
      <c r="K42" s="27">
        <f>(F42-F36)/F36</f>
        <v>0.41964285714285726</v>
      </c>
      <c r="L42" s="26">
        <f>G36-G42</f>
        <v>-2.7200000000000006</v>
      </c>
      <c r="M42" s="27">
        <f>(G42-G36)/G36</f>
        <v>0.45333333333333342</v>
      </c>
      <c r="N42" s="29"/>
    </row>
    <row r="43" spans="1:14">
      <c r="E43" s="6" t="s">
        <v>2</v>
      </c>
      <c r="F43" s="6">
        <v>10.220000000000001</v>
      </c>
      <c r="G43" s="6">
        <v>11</v>
      </c>
      <c r="H43" s="6">
        <v>12491</v>
      </c>
      <c r="J43" s="26">
        <f>F37-F43</f>
        <v>-1.42</v>
      </c>
      <c r="K43" s="27">
        <f>(F43-F37)/F37</f>
        <v>0.16136363636363635</v>
      </c>
      <c r="L43" s="26">
        <f>G37-G43</f>
        <v>-1.3000000000000007</v>
      </c>
      <c r="M43" s="27">
        <f>(G43-G37)/G37</f>
        <v>0.13402061855670111</v>
      </c>
      <c r="N43" s="29"/>
    </row>
    <row r="44" spans="1:14">
      <c r="E44" s="6" t="s">
        <v>3</v>
      </c>
      <c r="F44" s="6">
        <v>10.94</v>
      </c>
      <c r="G44" s="6">
        <v>11.81</v>
      </c>
      <c r="H44" s="6">
        <v>9491</v>
      </c>
      <c r="J44" s="26">
        <f>F38-F44</f>
        <v>-1.3399999999999999</v>
      </c>
      <c r="K44" s="27">
        <f>(F44-F38)/F38</f>
        <v>0.13958333333333334</v>
      </c>
      <c r="L44" s="26">
        <f>G38-G44</f>
        <v>-1.5099999999999998</v>
      </c>
      <c r="M44" s="27">
        <f>(G44-G38)/G38</f>
        <v>0.14660194174757279</v>
      </c>
      <c r="N44" s="29"/>
    </row>
    <row r="45" spans="1:14" ht="15.75" thickBot="1"/>
    <row r="46" spans="1:14" ht="15.75" thickBot="1">
      <c r="A46" s="22" t="s">
        <v>26</v>
      </c>
      <c r="B46" s="9" t="s">
        <v>7</v>
      </c>
      <c r="C46" s="10" t="s">
        <v>8</v>
      </c>
      <c r="D46" s="10"/>
      <c r="E46" s="11" t="s">
        <v>19</v>
      </c>
      <c r="F46" s="10" t="s">
        <v>4</v>
      </c>
      <c r="G46" s="10" t="s">
        <v>5</v>
      </c>
      <c r="H46" s="10" t="s">
        <v>6</v>
      </c>
      <c r="I46" s="12"/>
      <c r="J46" s="31" t="s">
        <v>4</v>
      </c>
      <c r="K46" s="32"/>
      <c r="L46" s="31" t="s">
        <v>5</v>
      </c>
      <c r="M46" s="32"/>
      <c r="N46" s="19" t="s">
        <v>31</v>
      </c>
    </row>
    <row r="47" spans="1:14">
      <c r="A47" s="3" t="s">
        <v>32</v>
      </c>
      <c r="B47" s="2">
        <v>41149</v>
      </c>
      <c r="C47" s="1">
        <v>12693</v>
      </c>
      <c r="D47" s="1"/>
      <c r="E47" s="7" t="s">
        <v>0</v>
      </c>
      <c r="F47" s="7">
        <v>50.87</v>
      </c>
      <c r="G47" s="7">
        <v>49.06</v>
      </c>
      <c r="H47" s="7">
        <v>28083</v>
      </c>
      <c r="J47" s="26">
        <f>F41-F47</f>
        <v>-1.8699999999999974</v>
      </c>
      <c r="K47" s="27">
        <f>(F47-F41)/F41</f>
        <v>3.81632653061224E-2</v>
      </c>
      <c r="L47" s="8">
        <f>G41-G47</f>
        <v>2.3399999999999963</v>
      </c>
      <c r="M47" s="18">
        <f>(G47-G41)/G41</f>
        <v>-4.5525291828793703E-2</v>
      </c>
      <c r="N47" s="7"/>
    </row>
    <row r="48" spans="1:14">
      <c r="B48" s="14" t="s">
        <v>17</v>
      </c>
      <c r="C48">
        <f>C47-C41</f>
        <v>479</v>
      </c>
      <c r="E48" s="6" t="s">
        <v>1</v>
      </c>
      <c r="F48" s="6">
        <v>7.78</v>
      </c>
      <c r="G48" s="6">
        <v>7.49</v>
      </c>
      <c r="H48" s="6">
        <v>4828</v>
      </c>
      <c r="J48" s="8">
        <f>F42-F48</f>
        <v>0.16999999999999993</v>
      </c>
      <c r="K48" s="18">
        <f>(F48-F42)/F42</f>
        <v>-2.138364779874213E-2</v>
      </c>
      <c r="L48" s="8">
        <f>G42-G48</f>
        <v>1.2300000000000004</v>
      </c>
      <c r="M48" s="18">
        <f>(G48-G42)/G42</f>
        <v>-0.14105504587155968</v>
      </c>
      <c r="N48" s="6"/>
    </row>
    <row r="49" spans="1:14">
      <c r="E49" s="6" t="s">
        <v>2</v>
      </c>
      <c r="F49" s="6">
        <v>10.6</v>
      </c>
      <c r="G49" s="6">
        <v>9.9</v>
      </c>
      <c r="H49" s="6">
        <v>12491</v>
      </c>
      <c r="J49" s="26">
        <f>F43-F49</f>
        <v>-0.37999999999999901</v>
      </c>
      <c r="K49" s="27">
        <f>(F49-F43)/F43</f>
        <v>3.7181996086105576E-2</v>
      </c>
      <c r="L49" s="8">
        <f>G43-G49</f>
        <v>1.0999999999999996</v>
      </c>
      <c r="M49" s="18">
        <f>(G49-G43)/G43</f>
        <v>-9.9999999999999964E-2</v>
      </c>
      <c r="N49" s="6"/>
    </row>
    <row r="50" spans="1:14">
      <c r="E50" s="6" t="s">
        <v>3</v>
      </c>
      <c r="F50" s="6">
        <v>11.35</v>
      </c>
      <c r="G50" s="6">
        <v>11.05</v>
      </c>
      <c r="H50" s="6">
        <v>9491</v>
      </c>
      <c r="J50" s="26">
        <f>F44-F50</f>
        <v>-0.41000000000000014</v>
      </c>
      <c r="K50" s="27">
        <f>(F50-F44)/F44</f>
        <v>3.7477148080438769E-2</v>
      </c>
      <c r="L50" s="8">
        <f>G44-G50</f>
        <v>0.75999999999999979</v>
      </c>
      <c r="M50" s="18">
        <f>(G50-G44)/G44</f>
        <v>-6.4352243861134611E-2</v>
      </c>
      <c r="N50" s="6"/>
    </row>
    <row r="51" spans="1:14" ht="15.75" thickBot="1"/>
    <row r="52" spans="1:14" ht="15.75" thickBot="1">
      <c r="A52" s="22" t="s">
        <v>26</v>
      </c>
      <c r="B52" s="9" t="s">
        <v>7</v>
      </c>
      <c r="C52" s="10" t="s">
        <v>8</v>
      </c>
      <c r="D52" s="10"/>
      <c r="E52" s="11" t="s">
        <v>19</v>
      </c>
      <c r="F52" s="10" t="s">
        <v>4</v>
      </c>
      <c r="G52" s="10" t="s">
        <v>5</v>
      </c>
      <c r="H52" s="10" t="s">
        <v>6</v>
      </c>
      <c r="I52" s="12"/>
      <c r="J52" s="31" t="s">
        <v>4</v>
      </c>
      <c r="K52" s="32"/>
      <c r="L52" s="31" t="s">
        <v>5</v>
      </c>
      <c r="M52" s="32"/>
      <c r="N52" s="19" t="s">
        <v>31</v>
      </c>
    </row>
    <row r="53" spans="1:14">
      <c r="A53" s="3" t="s">
        <v>32</v>
      </c>
      <c r="B53" s="2">
        <v>41197</v>
      </c>
      <c r="C53" s="1">
        <v>13389</v>
      </c>
      <c r="D53" s="1"/>
      <c r="E53" s="7" t="s">
        <v>0</v>
      </c>
      <c r="F53" s="7">
        <v>48.1</v>
      </c>
      <c r="G53" s="7">
        <v>46.6</v>
      </c>
      <c r="H53" s="7">
        <v>28083</v>
      </c>
      <c r="J53" s="8">
        <f>F47-F53</f>
        <v>2.769999999999996</v>
      </c>
      <c r="K53" s="18">
        <f>(F53-F47)/F47</f>
        <v>-5.4452526046785847E-2</v>
      </c>
      <c r="L53" s="8">
        <f>G47-G53</f>
        <v>2.4600000000000009</v>
      </c>
      <c r="M53" s="18">
        <f>(G53-G47)/G47</f>
        <v>-5.0142682429677961E-2</v>
      </c>
      <c r="N53" s="7"/>
    </row>
    <row r="54" spans="1:14">
      <c r="B54" s="14" t="s">
        <v>17</v>
      </c>
      <c r="C54">
        <f>C53-C47</f>
        <v>696</v>
      </c>
      <c r="E54" s="6" t="s">
        <v>1</v>
      </c>
      <c r="F54" s="6">
        <v>7.69</v>
      </c>
      <c r="G54" s="6">
        <v>7.43</v>
      </c>
      <c r="H54" s="6">
        <v>4828</v>
      </c>
      <c r="J54" s="8">
        <f>F48-F54</f>
        <v>8.9999999999999858E-2</v>
      </c>
      <c r="K54" s="18">
        <f>(F54-F48)/F48</f>
        <v>-1.1568123393316176E-2</v>
      </c>
      <c r="L54" s="8">
        <f>G48-G54</f>
        <v>6.0000000000000497E-2</v>
      </c>
      <c r="M54" s="18">
        <f>(G54-G48)/G48</f>
        <v>-8.0106809078772361E-3</v>
      </c>
      <c r="N54" s="6"/>
    </row>
    <row r="55" spans="1:14">
      <c r="E55" s="6" t="s">
        <v>2</v>
      </c>
      <c r="F55" s="6">
        <v>10.5</v>
      </c>
      <c r="G55" s="6">
        <v>9.8000000000000007</v>
      </c>
      <c r="H55" s="6">
        <v>12491</v>
      </c>
      <c r="J55" s="8">
        <f>F49-F55</f>
        <v>9.9999999999999645E-2</v>
      </c>
      <c r="K55" s="18">
        <f>(F55-F49)/F49</f>
        <v>-9.4339622641509101E-3</v>
      </c>
      <c r="L55" s="8">
        <f>G49-G55</f>
        <v>9.9999999999999645E-2</v>
      </c>
      <c r="M55" s="18">
        <f>(G55-G49)/G49</f>
        <v>-1.0101010101010065E-2</v>
      </c>
      <c r="N55" s="6"/>
    </row>
    <row r="56" spans="1:14">
      <c r="E56" s="6" t="s">
        <v>3</v>
      </c>
      <c r="F56" s="6">
        <v>10.94</v>
      </c>
      <c r="G56" s="6">
        <v>10.7</v>
      </c>
      <c r="H56" s="6">
        <v>9491</v>
      </c>
      <c r="J56" s="8">
        <f>F50-F56</f>
        <v>0.41000000000000014</v>
      </c>
      <c r="K56" s="18">
        <f>(F56-F50)/F50</f>
        <v>-3.6123348017621161E-2</v>
      </c>
      <c r="L56" s="8">
        <f>G50-G56</f>
        <v>0.35000000000000142</v>
      </c>
      <c r="M56" s="18">
        <f>(G56-G50)/G50</f>
        <v>-3.1674208144796503E-2</v>
      </c>
      <c r="N56" s="6"/>
    </row>
  </sheetData>
  <mergeCells count="20">
    <mergeCell ref="J16:K16"/>
    <mergeCell ref="L16:M16"/>
    <mergeCell ref="J22:K22"/>
    <mergeCell ref="L22:M22"/>
    <mergeCell ref="J28:K28"/>
    <mergeCell ref="L28:M28"/>
    <mergeCell ref="B3:C3"/>
    <mergeCell ref="B2:E2"/>
    <mergeCell ref="F9:G9"/>
    <mergeCell ref="J9:L9"/>
    <mergeCell ref="J10:K10"/>
    <mergeCell ref="L10:M10"/>
    <mergeCell ref="J46:K46"/>
    <mergeCell ref="L46:M46"/>
    <mergeCell ref="J34:K34"/>
    <mergeCell ref="L34:M34"/>
    <mergeCell ref="J52:K52"/>
    <mergeCell ref="L52:M52"/>
    <mergeCell ref="J40:K40"/>
    <mergeCell ref="L40:M40"/>
  </mergeCells>
  <hyperlinks>
    <hyperlink ref="B3" r:id="rId1"/>
    <hyperlink ref="B7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W3" sqref="W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2012-10-15T16:12:56Z</dcterms:modified>
</cp:coreProperties>
</file>