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Eigenentwicklungen\GitHub\uTTA\080_Calibration\"/>
    </mc:Choice>
  </mc:AlternateContent>
  <xr:revisionPtr revIDLastSave="0" documentId="13_ncr:1_{AADF6D18-A92C-4422-A99B-6CD2B8309548}" xr6:coauthVersionLast="47" xr6:coauthVersionMax="47" xr10:uidLastSave="{00000000-0000-0000-0000-000000000000}"/>
  <bookViews>
    <workbookView xWindow="-120" yWindow="-120" windowWidth="51840" windowHeight="21120" tabRatio="804" xr2:uid="{5A948594-E980-4DDA-9D2E-A8D1945BB44F}"/>
  </bookViews>
  <sheets>
    <sheet name="Initial Instructions" sheetId="38" r:id="rId1"/>
    <sheet name="Instruction ISENSE" sheetId="33" r:id="rId2"/>
    <sheet name="ISENSE_CAL" sheetId="25" r:id="rId3"/>
    <sheet name="Instruction VOFFS" sheetId="34" r:id="rId4"/>
    <sheet name="VOFFS_CAL" sheetId="29" r:id="rId5"/>
    <sheet name="Instruction AMP" sheetId="35" r:id="rId6"/>
    <sheet name="AMP_CAL" sheetId="31" r:id="rId7"/>
    <sheet name="Instruction DIFF" sheetId="36" r:id="rId8"/>
    <sheet name="DIFF_CAL_CH0" sheetId="32" r:id="rId9"/>
    <sheet name="DIFF_CAL_CH1+2" sheetId="28" r:id="rId10"/>
    <sheet name="Instruction ADC_I" sheetId="37" r:id="rId11"/>
    <sheet name="ADC_I_CAL" sheetId="30" r:id="rId12"/>
    <sheet name="Results" sheetId="1" r:id="rId13"/>
  </sheets>
  <definedNames>
    <definedName name="A0P0_Gain">AMP_CAL!$B$4</definedName>
    <definedName name="A0P0_Offs">AMP_CAL!$B$5</definedName>
    <definedName name="A0P1_Gain">AMP_CAL!$F$4</definedName>
    <definedName name="A0P1_Offs">AMP_CAL!$F$5</definedName>
    <definedName name="A0P2_Gain">AMP_CAL!$J$4</definedName>
    <definedName name="A0P2_Offs">AMP_CAL!$J$5</definedName>
    <definedName name="A0P3_Gain">AMP_CAL!$N$4</definedName>
    <definedName name="A0P3_Offs">AMP_CAL!$N$5</definedName>
    <definedName name="A1_Gain">AMP_CAL!$R$4</definedName>
    <definedName name="A1_Offs">AMP_CAL!$R$5</definedName>
    <definedName name="A2_Gain">AMP_CAL!$V$4</definedName>
    <definedName name="A2_Offs">AMP_CAL!$V$5</definedName>
    <definedName name="I_ADC_Gain">ADC_I_CAL!$E$4</definedName>
    <definedName name="I_ADC_Offs">ADC_I_CAL!$E$5</definedName>
    <definedName name="ISEN_GAIN">ISENSE_CAL!$E$4</definedName>
    <definedName name="ISEN_OFFS">ISENSE_CAL!$E$5</definedName>
    <definedName name="VOFFS0_GAIN">VOFFS_CAL!$E$4</definedName>
    <definedName name="VOFFS0_OFF">VOFFS_CAL!$E$5</definedName>
    <definedName name="VOFFS1_GAIN">VOFFS_CAL!$K$4</definedName>
    <definedName name="VOFFS1_OFF">VOFFS_CAL!$K$5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3" i="32" l="1"/>
  <c r="N34" i="32"/>
  <c r="N35" i="32"/>
  <c r="N36" i="32"/>
  <c r="N37" i="32"/>
  <c r="N38" i="32"/>
  <c r="N39" i="32"/>
  <c r="N40" i="32"/>
  <c r="N41" i="32"/>
  <c r="N42" i="32"/>
  <c r="N43" i="32"/>
  <c r="N44" i="32"/>
  <c r="N45" i="32"/>
  <c r="N46" i="32"/>
  <c r="N47" i="32"/>
  <c r="N48" i="32"/>
  <c r="N49" i="32"/>
  <c r="N50" i="32"/>
  <c r="N51" i="32"/>
  <c r="N52" i="32"/>
  <c r="N53" i="32"/>
  <c r="N54" i="32"/>
  <c r="N55" i="32"/>
  <c r="N56" i="32"/>
  <c r="N57" i="32"/>
  <c r="N58" i="32"/>
  <c r="N59" i="32"/>
  <c r="N60" i="32"/>
  <c r="N61" i="32"/>
  <c r="N62" i="32"/>
  <c r="N63" i="32"/>
  <c r="N64" i="32"/>
  <c r="N65" i="32"/>
  <c r="N66" i="32"/>
  <c r="N67" i="32"/>
  <c r="N68" i="32"/>
  <c r="N69" i="32"/>
  <c r="N70" i="32"/>
  <c r="N71" i="32"/>
  <c r="R31" i="32"/>
  <c r="R32" i="32"/>
  <c r="R33" i="32"/>
  <c r="R34" i="32"/>
  <c r="R35" i="32"/>
  <c r="R36" i="32"/>
  <c r="R37" i="32"/>
  <c r="R38" i="32"/>
  <c r="R39" i="32"/>
  <c r="R40" i="32"/>
  <c r="R41" i="32"/>
  <c r="R42" i="32"/>
  <c r="R43" i="32"/>
  <c r="R44" i="32"/>
  <c r="R45" i="32"/>
  <c r="R46" i="32"/>
  <c r="R47" i="32"/>
  <c r="R48" i="32"/>
  <c r="R49" i="32"/>
  <c r="R50" i="32"/>
  <c r="R51" i="32"/>
  <c r="R52" i="32"/>
  <c r="R53" i="32"/>
  <c r="R54" i="32"/>
  <c r="R55" i="32"/>
  <c r="R56" i="32"/>
  <c r="R57" i="32"/>
  <c r="R58" i="32"/>
  <c r="R59" i="32"/>
  <c r="R60" i="32"/>
  <c r="R61" i="32"/>
  <c r="R62" i="32"/>
  <c r="R63" i="32"/>
  <c r="R64" i="32"/>
  <c r="R65" i="32"/>
  <c r="R66" i="32"/>
  <c r="R67" i="32"/>
  <c r="R68" i="32"/>
  <c r="R69" i="32"/>
  <c r="R70" i="32"/>
  <c r="R71" i="32"/>
  <c r="S31" i="32"/>
  <c r="S32" i="32"/>
  <c r="S33" i="32"/>
  <c r="S34" i="32"/>
  <c r="S35" i="32"/>
  <c r="S36" i="32"/>
  <c r="S37" i="32"/>
  <c r="S38" i="32"/>
  <c r="S39" i="32"/>
  <c r="S40" i="32"/>
  <c r="S41" i="32"/>
  <c r="S42" i="32"/>
  <c r="S43" i="32"/>
  <c r="S44" i="32"/>
  <c r="S45" i="32"/>
  <c r="S46" i="32"/>
  <c r="S47" i="32"/>
  <c r="S48" i="32"/>
  <c r="S49" i="32"/>
  <c r="S50" i="32"/>
  <c r="S51" i="32"/>
  <c r="S52" i="32"/>
  <c r="S53" i="32"/>
  <c r="S54" i="32"/>
  <c r="S55" i="32"/>
  <c r="S56" i="32"/>
  <c r="S57" i="32"/>
  <c r="S58" i="32"/>
  <c r="S59" i="32"/>
  <c r="S60" i="32"/>
  <c r="S61" i="32"/>
  <c r="S62" i="32"/>
  <c r="S63" i="32"/>
  <c r="S64" i="32"/>
  <c r="S65" i="32"/>
  <c r="S66" i="32"/>
  <c r="S67" i="32"/>
  <c r="S68" i="32"/>
  <c r="S69" i="32"/>
  <c r="S70" i="32"/>
  <c r="S71" i="32"/>
  <c r="I53" i="32"/>
  <c r="I54" i="32"/>
  <c r="I55" i="32"/>
  <c r="I56" i="32"/>
  <c r="I57" i="32"/>
  <c r="I58" i="32"/>
  <c r="I59" i="32"/>
  <c r="I60" i="32"/>
  <c r="I61" i="32"/>
  <c r="I62" i="32"/>
  <c r="I63" i="32"/>
  <c r="I64" i="32"/>
  <c r="I65" i="32"/>
  <c r="I66" i="32"/>
  <c r="I67" i="32"/>
  <c r="I68" i="32"/>
  <c r="I69" i="32"/>
  <c r="I70" i="32"/>
  <c r="I71" i="32"/>
  <c r="K53" i="29"/>
  <c r="L53" i="29" s="1"/>
  <c r="H56" i="32"/>
  <c r="H57" i="32"/>
  <c r="H58" i="32"/>
  <c r="H59" i="32"/>
  <c r="H60" i="32"/>
  <c r="H61" i="32"/>
  <c r="H62" i="32"/>
  <c r="H63" i="32"/>
  <c r="H64" i="32"/>
  <c r="H65" i="32"/>
  <c r="H66" i="32"/>
  <c r="H67" i="32"/>
  <c r="H68" i="32"/>
  <c r="H69" i="32"/>
  <c r="H70" i="32"/>
  <c r="H71" i="32"/>
  <c r="E4" i="25"/>
  <c r="W40" i="31"/>
  <c r="X40" i="31"/>
  <c r="W41" i="31"/>
  <c r="X41" i="31"/>
  <c r="W42" i="31"/>
  <c r="X42" i="31"/>
  <c r="W43" i="31"/>
  <c r="X43" i="31"/>
  <c r="W44" i="31"/>
  <c r="X44" i="31"/>
  <c r="W45" i="31"/>
  <c r="X45" i="31"/>
  <c r="W46" i="31"/>
  <c r="X46" i="31"/>
  <c r="W47" i="31"/>
  <c r="X47" i="31"/>
  <c r="W48" i="31"/>
  <c r="X48" i="31"/>
  <c r="W49" i="31"/>
  <c r="X49" i="31"/>
  <c r="W50" i="31"/>
  <c r="X50" i="31"/>
  <c r="W51" i="31"/>
  <c r="X51" i="31"/>
  <c r="W52" i="31"/>
  <c r="X52" i="31"/>
  <c r="W53" i="31"/>
  <c r="X53" i="31"/>
  <c r="W54" i="31"/>
  <c r="X54" i="31"/>
  <c r="W55" i="31"/>
  <c r="X55" i="31"/>
  <c r="W56" i="31"/>
  <c r="X56" i="31"/>
  <c r="W57" i="31"/>
  <c r="X57" i="31"/>
  <c r="W58" i="31"/>
  <c r="X58" i="31"/>
  <c r="W59" i="31"/>
  <c r="X59" i="31"/>
  <c r="W60" i="31"/>
  <c r="X60" i="31"/>
  <c r="W61" i="31"/>
  <c r="X61" i="31"/>
  <c r="W62" i="31"/>
  <c r="X62" i="31"/>
  <c r="W63" i="31"/>
  <c r="X63" i="31"/>
  <c r="W64" i="31"/>
  <c r="X64" i="31"/>
  <c r="W65" i="31"/>
  <c r="X65" i="31"/>
  <c r="W66" i="31"/>
  <c r="X66" i="31"/>
  <c r="W67" i="31"/>
  <c r="X67" i="31"/>
  <c r="W68" i="31"/>
  <c r="X68" i="31"/>
  <c r="W69" i="31"/>
  <c r="X69" i="31"/>
  <c r="W70" i="31"/>
  <c r="X70" i="31"/>
  <c r="W71" i="31"/>
  <c r="X71" i="31"/>
  <c r="W72" i="31"/>
  <c r="X72" i="31"/>
  <c r="W73" i="31"/>
  <c r="X73" i="31"/>
  <c r="W74" i="31"/>
  <c r="X74" i="31"/>
  <c r="W75" i="31"/>
  <c r="X75" i="31"/>
  <c r="W76" i="31"/>
  <c r="X76" i="31"/>
  <c r="W77" i="31"/>
  <c r="X77" i="31"/>
  <c r="W78" i="31"/>
  <c r="X78" i="31"/>
  <c r="W79" i="31"/>
  <c r="X79" i="31"/>
  <c r="W80" i="31"/>
  <c r="X80" i="31"/>
  <c r="W81" i="31"/>
  <c r="X81" i="31"/>
  <c r="W82" i="31"/>
  <c r="X82" i="31"/>
  <c r="W83" i="31"/>
  <c r="X83" i="31"/>
  <c r="W84" i="31"/>
  <c r="X84" i="31"/>
  <c r="W85" i="31"/>
  <c r="X85" i="31"/>
  <c r="W86" i="31"/>
  <c r="X86" i="31"/>
  <c r="W87" i="31"/>
  <c r="X87" i="31"/>
  <c r="W88" i="31"/>
  <c r="X88" i="31"/>
  <c r="W89" i="31"/>
  <c r="X89" i="31"/>
  <c r="W90" i="31"/>
  <c r="X90" i="31"/>
  <c r="W91" i="31"/>
  <c r="X91" i="31"/>
  <c r="S40" i="31"/>
  <c r="T40" i="31"/>
  <c r="S41" i="31"/>
  <c r="T41" i="31"/>
  <c r="S42" i="31"/>
  <c r="T42" i="31"/>
  <c r="S43" i="31"/>
  <c r="T43" i="31"/>
  <c r="S44" i="31"/>
  <c r="T44" i="31"/>
  <c r="S45" i="31"/>
  <c r="T45" i="31"/>
  <c r="S46" i="31"/>
  <c r="T46" i="31"/>
  <c r="S47" i="31"/>
  <c r="T47" i="31"/>
  <c r="S48" i="31"/>
  <c r="T48" i="31"/>
  <c r="S49" i="31"/>
  <c r="T49" i="31"/>
  <c r="S50" i="31"/>
  <c r="T50" i="31"/>
  <c r="S51" i="31"/>
  <c r="T51" i="31"/>
  <c r="S52" i="31"/>
  <c r="T52" i="31"/>
  <c r="S53" i="31"/>
  <c r="T53" i="31"/>
  <c r="S54" i="31"/>
  <c r="T54" i="31"/>
  <c r="S55" i="31"/>
  <c r="T55" i="31"/>
  <c r="S56" i="31"/>
  <c r="T56" i="31"/>
  <c r="S57" i="31"/>
  <c r="T57" i="31"/>
  <c r="S58" i="31"/>
  <c r="T58" i="31"/>
  <c r="S59" i="31"/>
  <c r="T59" i="31"/>
  <c r="S60" i="31"/>
  <c r="T60" i="31"/>
  <c r="S61" i="31"/>
  <c r="T61" i="31"/>
  <c r="S62" i="31"/>
  <c r="T62" i="31"/>
  <c r="S63" i="31"/>
  <c r="T63" i="31"/>
  <c r="S64" i="31"/>
  <c r="T64" i="31"/>
  <c r="S65" i="31"/>
  <c r="T65" i="31"/>
  <c r="S66" i="31"/>
  <c r="T66" i="31"/>
  <c r="S67" i="31"/>
  <c r="T67" i="31"/>
  <c r="S68" i="31"/>
  <c r="T68" i="31"/>
  <c r="S69" i="31"/>
  <c r="T69" i="31"/>
  <c r="S70" i="31"/>
  <c r="T70" i="31"/>
  <c r="S71" i="31"/>
  <c r="T71" i="31"/>
  <c r="S72" i="31"/>
  <c r="T72" i="31"/>
  <c r="S73" i="31"/>
  <c r="T73" i="31"/>
  <c r="S74" i="31"/>
  <c r="T74" i="31"/>
  <c r="S75" i="31"/>
  <c r="T75" i="31"/>
  <c r="S76" i="31"/>
  <c r="T76" i="31"/>
  <c r="S77" i="31"/>
  <c r="T77" i="31"/>
  <c r="S78" i="31"/>
  <c r="T78" i="31"/>
  <c r="S79" i="31"/>
  <c r="T79" i="31"/>
  <c r="S80" i="31"/>
  <c r="T80" i="31"/>
  <c r="S81" i="31"/>
  <c r="T81" i="31"/>
  <c r="S82" i="31"/>
  <c r="T82" i="31"/>
  <c r="S83" i="31"/>
  <c r="T83" i="31"/>
  <c r="S84" i="31"/>
  <c r="T84" i="31"/>
  <c r="S85" i="31"/>
  <c r="T85" i="31"/>
  <c r="S86" i="31"/>
  <c r="T86" i="31"/>
  <c r="S87" i="31"/>
  <c r="T87" i="31"/>
  <c r="S88" i="31"/>
  <c r="T88" i="31"/>
  <c r="S89" i="31"/>
  <c r="T89" i="31"/>
  <c r="S90" i="31"/>
  <c r="T90" i="31"/>
  <c r="S91" i="31"/>
  <c r="T91" i="31"/>
  <c r="S10" i="31"/>
  <c r="T10" i="31" s="1"/>
  <c r="O45" i="31"/>
  <c r="P45" i="31"/>
  <c r="O46" i="31"/>
  <c r="P46" i="31"/>
  <c r="O47" i="31"/>
  <c r="P47" i="31"/>
  <c r="O51" i="31"/>
  <c r="P51" i="31"/>
  <c r="O52" i="31"/>
  <c r="P52" i="31"/>
  <c r="O53" i="31"/>
  <c r="P53" i="31"/>
  <c r="O57" i="31"/>
  <c r="P57" i="31"/>
  <c r="O58" i="31"/>
  <c r="P58" i="31"/>
  <c r="O59" i="31"/>
  <c r="P59" i="31"/>
  <c r="O63" i="31"/>
  <c r="P63" i="31"/>
  <c r="O64" i="31"/>
  <c r="P64" i="31"/>
  <c r="O65" i="31"/>
  <c r="P65" i="31"/>
  <c r="O69" i="31"/>
  <c r="P69" i="31"/>
  <c r="O70" i="31"/>
  <c r="P70" i="31"/>
  <c r="O71" i="31"/>
  <c r="P71" i="31"/>
  <c r="O75" i="31"/>
  <c r="P75" i="31"/>
  <c r="O76" i="31"/>
  <c r="P76" i="31"/>
  <c r="O77" i="31"/>
  <c r="P77" i="31"/>
  <c r="O80" i="31"/>
  <c r="P80" i="31"/>
  <c r="O81" i="31"/>
  <c r="P81" i="31"/>
  <c r="O82" i="31"/>
  <c r="P82" i="31"/>
  <c r="O83" i="31"/>
  <c r="P83" i="31"/>
  <c r="O84" i="31"/>
  <c r="P84" i="31"/>
  <c r="O85" i="31"/>
  <c r="P85" i="31"/>
  <c r="O86" i="31"/>
  <c r="P86" i="31"/>
  <c r="O87" i="31"/>
  <c r="P87" i="31"/>
  <c r="O88" i="31"/>
  <c r="P88" i="31"/>
  <c r="O89" i="31"/>
  <c r="P89" i="31"/>
  <c r="O90" i="31"/>
  <c r="P90" i="31"/>
  <c r="O91" i="31"/>
  <c r="P91" i="31"/>
  <c r="K49" i="31"/>
  <c r="L49" i="31"/>
  <c r="K52" i="31"/>
  <c r="L52" i="31" s="1"/>
  <c r="K53" i="31"/>
  <c r="L53" i="31"/>
  <c r="K54" i="31"/>
  <c r="L54" i="31"/>
  <c r="K55" i="31"/>
  <c r="L55" i="31"/>
  <c r="K58" i="31"/>
  <c r="L58" i="31" s="1"/>
  <c r="K59" i="31"/>
  <c r="L59" i="31"/>
  <c r="K60" i="31"/>
  <c r="L60" i="31"/>
  <c r="K61" i="31"/>
  <c r="L61" i="31"/>
  <c r="K64" i="31"/>
  <c r="L64" i="31" s="1"/>
  <c r="K65" i="31"/>
  <c r="L65" i="31"/>
  <c r="K66" i="31"/>
  <c r="L66" i="31"/>
  <c r="K67" i="31"/>
  <c r="L67" i="31"/>
  <c r="K70" i="31"/>
  <c r="L70" i="31" s="1"/>
  <c r="K71" i="31"/>
  <c r="L71" i="31"/>
  <c r="K72" i="31"/>
  <c r="L72" i="31"/>
  <c r="K73" i="31"/>
  <c r="L73" i="31"/>
  <c r="K76" i="31"/>
  <c r="L76" i="31" s="1"/>
  <c r="K77" i="31"/>
  <c r="L77" i="31"/>
  <c r="K78" i="31"/>
  <c r="L78" i="31"/>
  <c r="K79" i="31"/>
  <c r="L79" i="31"/>
  <c r="K82" i="31"/>
  <c r="L82" i="31" s="1"/>
  <c r="K83" i="31"/>
  <c r="L83" i="31"/>
  <c r="K84" i="31"/>
  <c r="L84" i="31"/>
  <c r="K85" i="31"/>
  <c r="L85" i="31"/>
  <c r="K88" i="31"/>
  <c r="L88" i="31" s="1"/>
  <c r="K89" i="31"/>
  <c r="L89" i="31"/>
  <c r="K90" i="31"/>
  <c r="L90" i="31"/>
  <c r="H80" i="31"/>
  <c r="H81" i="31"/>
  <c r="H82" i="31"/>
  <c r="H83" i="31"/>
  <c r="H84" i="31"/>
  <c r="H85" i="31"/>
  <c r="H86" i="31"/>
  <c r="H87" i="31"/>
  <c r="H88" i="31"/>
  <c r="H89" i="31"/>
  <c r="H90" i="31"/>
  <c r="H91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I72" i="32"/>
  <c r="S72" i="32"/>
  <c r="I73" i="32"/>
  <c r="S73" i="32"/>
  <c r="I74" i="32"/>
  <c r="S74" i="32"/>
  <c r="I75" i="32"/>
  <c r="S75" i="32"/>
  <c r="I76" i="32"/>
  <c r="S76" i="32"/>
  <c r="I77" i="32"/>
  <c r="S77" i="32"/>
  <c r="K76" i="29"/>
  <c r="L76" i="29" s="1"/>
  <c r="M76" i="29" s="1"/>
  <c r="K77" i="29"/>
  <c r="L77" i="29" s="1"/>
  <c r="M77" i="29" s="1"/>
  <c r="K78" i="29"/>
  <c r="L78" i="29" s="1"/>
  <c r="M78" i="29" s="1"/>
  <c r="K79" i="29"/>
  <c r="L79" i="29"/>
  <c r="M79" i="29" s="1"/>
  <c r="K80" i="29"/>
  <c r="L80" i="29"/>
  <c r="M80" i="29" s="1"/>
  <c r="K81" i="29"/>
  <c r="L81" i="29"/>
  <c r="M81" i="29" s="1"/>
  <c r="K82" i="29"/>
  <c r="L82" i="29" s="1"/>
  <c r="M82" i="29" s="1"/>
  <c r="K83" i="29"/>
  <c r="L83" i="29" s="1"/>
  <c r="M83" i="29" s="1"/>
  <c r="K84" i="29"/>
  <c r="L84" i="29"/>
  <c r="M84" i="29" s="1"/>
  <c r="K85" i="29"/>
  <c r="L85" i="29" s="1"/>
  <c r="M85" i="29" s="1"/>
  <c r="K86" i="29"/>
  <c r="L86" i="29" s="1"/>
  <c r="M86" i="29" s="1"/>
  <c r="K87" i="29"/>
  <c r="L87" i="29" s="1"/>
  <c r="M87" i="29" s="1"/>
  <c r="K88" i="29"/>
  <c r="L88" i="29" s="1"/>
  <c r="M88" i="29" s="1"/>
  <c r="K89" i="29"/>
  <c r="L89" i="29" s="1"/>
  <c r="M89" i="29" s="1"/>
  <c r="K90" i="29"/>
  <c r="L90" i="29" s="1"/>
  <c r="M90" i="29" s="1"/>
  <c r="K91" i="29"/>
  <c r="L91" i="29"/>
  <c r="M91" i="29" s="1"/>
  <c r="K92" i="29"/>
  <c r="L92" i="29" s="1"/>
  <c r="M92" i="29" s="1"/>
  <c r="K93" i="29"/>
  <c r="L93" i="29"/>
  <c r="M93" i="29" s="1"/>
  <c r="K94" i="29"/>
  <c r="L94" i="29" s="1"/>
  <c r="M94" i="29" s="1"/>
  <c r="K95" i="29"/>
  <c r="L95" i="29" s="1"/>
  <c r="M95" i="29" s="1"/>
  <c r="K96" i="29"/>
  <c r="L96" i="29" s="1"/>
  <c r="M96" i="29" s="1"/>
  <c r="K97" i="29"/>
  <c r="L97" i="29" s="1"/>
  <c r="M97" i="29" s="1"/>
  <c r="K98" i="29"/>
  <c r="L98" i="29"/>
  <c r="M98" i="29" s="1"/>
  <c r="K99" i="29"/>
  <c r="L99" i="29" s="1"/>
  <c r="M99" i="29" s="1"/>
  <c r="K100" i="29"/>
  <c r="L100" i="29"/>
  <c r="M100" i="29" s="1"/>
  <c r="K101" i="29"/>
  <c r="L101" i="29" s="1"/>
  <c r="M101" i="29" s="1"/>
  <c r="K102" i="29"/>
  <c r="L102" i="29" s="1"/>
  <c r="M102" i="29" s="1"/>
  <c r="K103" i="29"/>
  <c r="L103" i="29" s="1"/>
  <c r="M103" i="29" s="1"/>
  <c r="K104" i="29"/>
  <c r="L104" i="29" s="1"/>
  <c r="M104" i="29" s="1"/>
  <c r="K105" i="29"/>
  <c r="L105" i="29"/>
  <c r="M105" i="29" s="1"/>
  <c r="K106" i="29"/>
  <c r="L106" i="29" s="1"/>
  <c r="M106" i="29" s="1"/>
  <c r="K107" i="29"/>
  <c r="L107" i="29" s="1"/>
  <c r="M107" i="29" s="1"/>
  <c r="K108" i="29"/>
  <c r="L108" i="29"/>
  <c r="M108" i="29" s="1"/>
  <c r="K109" i="29"/>
  <c r="L109" i="29" s="1"/>
  <c r="M109" i="29" s="1"/>
  <c r="K110" i="29"/>
  <c r="L110" i="29" s="1"/>
  <c r="M110" i="29" s="1"/>
  <c r="K111" i="29"/>
  <c r="L111" i="29" s="1"/>
  <c r="M111" i="29" s="1"/>
  <c r="K112" i="29"/>
  <c r="L112" i="29"/>
  <c r="M112" i="29" s="1"/>
  <c r="K113" i="29"/>
  <c r="L113" i="29" s="1"/>
  <c r="M113" i="29" s="1"/>
  <c r="K114" i="29"/>
  <c r="L114" i="29"/>
  <c r="M114" i="29" s="1"/>
  <c r="K115" i="29"/>
  <c r="L115" i="29" s="1"/>
  <c r="M115" i="29" s="1"/>
  <c r="K116" i="29"/>
  <c r="L116" i="29"/>
  <c r="M116" i="29" s="1"/>
  <c r="K117" i="29"/>
  <c r="L117" i="29"/>
  <c r="M117" i="29" s="1"/>
  <c r="K118" i="29"/>
  <c r="L118" i="29" s="1"/>
  <c r="M118" i="29" s="1"/>
  <c r="K119" i="29"/>
  <c r="L119" i="29" s="1"/>
  <c r="M119" i="29" s="1"/>
  <c r="K120" i="29"/>
  <c r="L120" i="29" s="1"/>
  <c r="M120" i="29" s="1"/>
  <c r="K121" i="29"/>
  <c r="L121" i="29" s="1"/>
  <c r="M121" i="29" s="1"/>
  <c r="K122" i="29"/>
  <c r="L122" i="29"/>
  <c r="M122" i="29" s="1"/>
  <c r="K123" i="29"/>
  <c r="L123" i="29" s="1"/>
  <c r="M123" i="29" s="1"/>
  <c r="K124" i="29"/>
  <c r="L124" i="29"/>
  <c r="M124" i="29" s="1"/>
  <c r="K125" i="29"/>
  <c r="L125" i="29" s="1"/>
  <c r="M125" i="29" s="1"/>
  <c r="K126" i="29"/>
  <c r="L126" i="29" s="1"/>
  <c r="M126" i="29" s="1"/>
  <c r="K127" i="29"/>
  <c r="L127" i="29" s="1"/>
  <c r="M127" i="29" s="1"/>
  <c r="K128" i="29"/>
  <c r="L128" i="29" s="1"/>
  <c r="M128" i="29" s="1"/>
  <c r="K129" i="29"/>
  <c r="L129" i="29"/>
  <c r="M129" i="29" s="1"/>
  <c r="K130" i="29"/>
  <c r="L130" i="29" s="1"/>
  <c r="M130" i="29" s="1"/>
  <c r="K131" i="29"/>
  <c r="L131" i="29" s="1"/>
  <c r="M131" i="29" s="1"/>
  <c r="K132" i="29"/>
  <c r="L132" i="29" s="1"/>
  <c r="M132" i="29" s="1"/>
  <c r="K133" i="29"/>
  <c r="L133" i="29" s="1"/>
  <c r="M133" i="29" s="1"/>
  <c r="K134" i="29"/>
  <c r="L134" i="29"/>
  <c r="M134" i="29" s="1"/>
  <c r="K135" i="29"/>
  <c r="L135" i="29" s="1"/>
  <c r="M135" i="29" s="1"/>
  <c r="K136" i="29"/>
  <c r="L136" i="29" s="1"/>
  <c r="M136" i="29" s="1"/>
  <c r="K137" i="29"/>
  <c r="L137" i="29" s="1"/>
  <c r="M137" i="29" s="1"/>
  <c r="K138" i="29"/>
  <c r="L138" i="29"/>
  <c r="M138" i="29" s="1"/>
  <c r="K139" i="29"/>
  <c r="L139" i="29"/>
  <c r="M139" i="29" s="1"/>
  <c r="K140" i="29"/>
  <c r="L140" i="29" s="1"/>
  <c r="M140" i="29" s="1"/>
  <c r="K141" i="29"/>
  <c r="L141" i="29" s="1"/>
  <c r="M141" i="29" s="1"/>
  <c r="F76" i="29"/>
  <c r="G76" i="29" s="1"/>
  <c r="H76" i="29" s="1"/>
  <c r="F77" i="29"/>
  <c r="G77" i="29" s="1"/>
  <c r="H77" i="29" s="1"/>
  <c r="F78" i="29"/>
  <c r="G78" i="29" s="1"/>
  <c r="H78" i="29" s="1"/>
  <c r="F79" i="29"/>
  <c r="F80" i="29"/>
  <c r="F81" i="29"/>
  <c r="G81" i="29" s="1"/>
  <c r="H81" i="29" s="1"/>
  <c r="F82" i="29"/>
  <c r="G82" i="29" s="1"/>
  <c r="H82" i="29" s="1"/>
  <c r="F83" i="29"/>
  <c r="G83" i="29" s="1"/>
  <c r="H83" i="29" s="1"/>
  <c r="F84" i="29"/>
  <c r="G84" i="29" s="1"/>
  <c r="H84" i="29" s="1"/>
  <c r="F85" i="29"/>
  <c r="G85" i="29" s="1"/>
  <c r="H85" i="29" s="1"/>
  <c r="F86" i="29"/>
  <c r="G86" i="29" s="1"/>
  <c r="H86" i="29" s="1"/>
  <c r="F87" i="29"/>
  <c r="G87" i="29" s="1"/>
  <c r="H87" i="29" s="1"/>
  <c r="F88" i="29"/>
  <c r="G88" i="29" s="1"/>
  <c r="H88" i="29" s="1"/>
  <c r="F89" i="29"/>
  <c r="G89" i="29" s="1"/>
  <c r="H89" i="29" s="1"/>
  <c r="F90" i="29"/>
  <c r="G90" i="29" s="1"/>
  <c r="H90" i="29" s="1"/>
  <c r="F91" i="29"/>
  <c r="G91" i="29" s="1"/>
  <c r="H91" i="29" s="1"/>
  <c r="F92" i="29"/>
  <c r="G92" i="29" s="1"/>
  <c r="H92" i="29" s="1"/>
  <c r="F93" i="29"/>
  <c r="G93" i="29" s="1"/>
  <c r="H93" i="29" s="1"/>
  <c r="F94" i="29"/>
  <c r="G94" i="29" s="1"/>
  <c r="H94" i="29" s="1"/>
  <c r="F95" i="29"/>
  <c r="G95" i="29" s="1"/>
  <c r="H95" i="29" s="1"/>
  <c r="F96" i="29"/>
  <c r="G96" i="29" s="1"/>
  <c r="H96" i="29" s="1"/>
  <c r="F97" i="29"/>
  <c r="G97" i="29" s="1"/>
  <c r="H97" i="29" s="1"/>
  <c r="F98" i="29"/>
  <c r="G98" i="29" s="1"/>
  <c r="H98" i="29" s="1"/>
  <c r="F99" i="29"/>
  <c r="G99" i="29" s="1"/>
  <c r="H99" i="29" s="1"/>
  <c r="F100" i="29"/>
  <c r="G100" i="29" s="1"/>
  <c r="H100" i="29" s="1"/>
  <c r="F101" i="29"/>
  <c r="G101" i="29" s="1"/>
  <c r="H101" i="29" s="1"/>
  <c r="F102" i="29"/>
  <c r="G102" i="29" s="1"/>
  <c r="H102" i="29" s="1"/>
  <c r="F103" i="29"/>
  <c r="G103" i="29" s="1"/>
  <c r="H103" i="29" s="1"/>
  <c r="F104" i="29"/>
  <c r="G104" i="29" s="1"/>
  <c r="H104" i="29" s="1"/>
  <c r="F105" i="29"/>
  <c r="G105" i="29" s="1"/>
  <c r="H105" i="29" s="1"/>
  <c r="F106" i="29"/>
  <c r="G106" i="29" s="1"/>
  <c r="H106" i="29" s="1"/>
  <c r="F107" i="29"/>
  <c r="G107" i="29" s="1"/>
  <c r="H107" i="29" s="1"/>
  <c r="F108" i="29"/>
  <c r="G108" i="29" s="1"/>
  <c r="H108" i="29" s="1"/>
  <c r="F109" i="29"/>
  <c r="G109" i="29" s="1"/>
  <c r="H109" i="29" s="1"/>
  <c r="F110" i="29"/>
  <c r="G110" i="29" s="1"/>
  <c r="H110" i="29" s="1"/>
  <c r="F111" i="29"/>
  <c r="G111" i="29" s="1"/>
  <c r="H111" i="29" s="1"/>
  <c r="F112" i="29"/>
  <c r="G112" i="29" s="1"/>
  <c r="H112" i="29" s="1"/>
  <c r="F113" i="29"/>
  <c r="G113" i="29" s="1"/>
  <c r="H113" i="29" s="1"/>
  <c r="F114" i="29"/>
  <c r="G114" i="29" s="1"/>
  <c r="H114" i="29" s="1"/>
  <c r="F115" i="29"/>
  <c r="G115" i="29" s="1"/>
  <c r="H115" i="29" s="1"/>
  <c r="F116" i="29"/>
  <c r="G116" i="29" s="1"/>
  <c r="H116" i="29" s="1"/>
  <c r="F117" i="29"/>
  <c r="G117" i="29" s="1"/>
  <c r="H117" i="29" s="1"/>
  <c r="F118" i="29"/>
  <c r="G118" i="29" s="1"/>
  <c r="H118" i="29" s="1"/>
  <c r="F119" i="29"/>
  <c r="G119" i="29" s="1"/>
  <c r="H119" i="29" s="1"/>
  <c r="F120" i="29"/>
  <c r="G120" i="29" s="1"/>
  <c r="H120" i="29" s="1"/>
  <c r="F121" i="29"/>
  <c r="G121" i="29" s="1"/>
  <c r="H121" i="29" s="1"/>
  <c r="F122" i="29"/>
  <c r="G122" i="29" s="1"/>
  <c r="H122" i="29" s="1"/>
  <c r="F123" i="29"/>
  <c r="G123" i="29" s="1"/>
  <c r="H123" i="29" s="1"/>
  <c r="F124" i="29"/>
  <c r="G124" i="29" s="1"/>
  <c r="H124" i="29" s="1"/>
  <c r="F125" i="29"/>
  <c r="G125" i="29" s="1"/>
  <c r="H125" i="29" s="1"/>
  <c r="F126" i="29"/>
  <c r="G126" i="29" s="1"/>
  <c r="H126" i="29" s="1"/>
  <c r="F127" i="29"/>
  <c r="G127" i="29" s="1"/>
  <c r="H127" i="29" s="1"/>
  <c r="F128" i="29"/>
  <c r="G128" i="29" s="1"/>
  <c r="H128" i="29" s="1"/>
  <c r="F129" i="29"/>
  <c r="G129" i="29" s="1"/>
  <c r="H129" i="29" s="1"/>
  <c r="F130" i="29"/>
  <c r="G130" i="29" s="1"/>
  <c r="H130" i="29" s="1"/>
  <c r="F131" i="29"/>
  <c r="G131" i="29" s="1"/>
  <c r="H131" i="29" s="1"/>
  <c r="F132" i="29"/>
  <c r="G132" i="29" s="1"/>
  <c r="H132" i="29" s="1"/>
  <c r="F133" i="29"/>
  <c r="G133" i="29" s="1"/>
  <c r="H133" i="29" s="1"/>
  <c r="F134" i="29"/>
  <c r="G134" i="29" s="1"/>
  <c r="H134" i="29" s="1"/>
  <c r="F135" i="29"/>
  <c r="G135" i="29" s="1"/>
  <c r="H135" i="29" s="1"/>
  <c r="F136" i="29"/>
  <c r="G136" i="29" s="1"/>
  <c r="H136" i="29" s="1"/>
  <c r="F137" i="29"/>
  <c r="G137" i="29" s="1"/>
  <c r="H137" i="29" s="1"/>
  <c r="F138" i="29"/>
  <c r="G138" i="29" s="1"/>
  <c r="H138" i="29" s="1"/>
  <c r="F139" i="29"/>
  <c r="G139" i="29" s="1"/>
  <c r="H139" i="29" s="1"/>
  <c r="F140" i="29"/>
  <c r="G140" i="29" s="1"/>
  <c r="H140" i="29" s="1"/>
  <c r="F141" i="29"/>
  <c r="G141" i="29" s="1"/>
  <c r="H141" i="29" s="1"/>
  <c r="G79" i="29"/>
  <c r="H79" i="29" s="1"/>
  <c r="G80" i="29"/>
  <c r="H80" i="29" s="1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E6" i="30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K43" i="29"/>
  <c r="L43" i="29" s="1"/>
  <c r="M43" i="29" s="1"/>
  <c r="K44" i="29"/>
  <c r="L44" i="29" s="1"/>
  <c r="M44" i="29" s="1"/>
  <c r="K45" i="29"/>
  <c r="L45" i="29" s="1"/>
  <c r="M45" i="29" s="1"/>
  <c r="K46" i="29"/>
  <c r="L46" i="29"/>
  <c r="M46" i="29" s="1"/>
  <c r="K47" i="29"/>
  <c r="L47" i="29" s="1"/>
  <c r="M47" i="29" s="1"/>
  <c r="K48" i="29"/>
  <c r="L48" i="29" s="1"/>
  <c r="M48" i="29" s="1"/>
  <c r="K49" i="29"/>
  <c r="L49" i="29" s="1"/>
  <c r="M49" i="29" s="1"/>
  <c r="K50" i="29"/>
  <c r="L50" i="29" s="1"/>
  <c r="M50" i="29" s="1"/>
  <c r="K51" i="29"/>
  <c r="L51" i="29" s="1"/>
  <c r="M51" i="29" s="1"/>
  <c r="K52" i="29"/>
  <c r="L52" i="29" s="1"/>
  <c r="M52" i="29" s="1"/>
  <c r="M53" i="29"/>
  <c r="K54" i="29"/>
  <c r="L54" i="29" s="1"/>
  <c r="M54" i="29" s="1"/>
  <c r="K55" i="29"/>
  <c r="L55" i="29" s="1"/>
  <c r="M55" i="29" s="1"/>
  <c r="K56" i="29"/>
  <c r="L56" i="29" s="1"/>
  <c r="M56" i="29" s="1"/>
  <c r="K57" i="29"/>
  <c r="L57" i="29" s="1"/>
  <c r="M57" i="29" s="1"/>
  <c r="K58" i="29"/>
  <c r="L58" i="29" s="1"/>
  <c r="M58" i="29" s="1"/>
  <c r="K59" i="29"/>
  <c r="L59" i="29" s="1"/>
  <c r="M59" i="29" s="1"/>
  <c r="K60" i="29"/>
  <c r="L60" i="29"/>
  <c r="M60" i="29" s="1"/>
  <c r="K61" i="29"/>
  <c r="L61" i="29" s="1"/>
  <c r="M61" i="29" s="1"/>
  <c r="K62" i="29"/>
  <c r="L62" i="29" s="1"/>
  <c r="M62" i="29" s="1"/>
  <c r="K63" i="29"/>
  <c r="L63" i="29" s="1"/>
  <c r="M63" i="29" s="1"/>
  <c r="K64" i="29"/>
  <c r="L64" i="29" s="1"/>
  <c r="M64" i="29" s="1"/>
  <c r="K65" i="29"/>
  <c r="L65" i="29" s="1"/>
  <c r="M65" i="29" s="1"/>
  <c r="K66" i="29"/>
  <c r="L66" i="29" s="1"/>
  <c r="M66" i="29" s="1"/>
  <c r="K67" i="29"/>
  <c r="L67" i="29" s="1"/>
  <c r="M67" i="29" s="1"/>
  <c r="K68" i="29"/>
  <c r="L68" i="29" s="1"/>
  <c r="M68" i="29" s="1"/>
  <c r="K69" i="29"/>
  <c r="L69" i="29" s="1"/>
  <c r="M69" i="29" s="1"/>
  <c r="K70" i="29"/>
  <c r="L70" i="29" s="1"/>
  <c r="M70" i="29" s="1"/>
  <c r="K71" i="29"/>
  <c r="L71" i="29" s="1"/>
  <c r="M71" i="29" s="1"/>
  <c r="K72" i="29"/>
  <c r="L72" i="29" s="1"/>
  <c r="M72" i="29" s="1"/>
  <c r="K73" i="29"/>
  <c r="L73" i="29" s="1"/>
  <c r="M73" i="29" s="1"/>
  <c r="K74" i="29"/>
  <c r="L74" i="29" s="1"/>
  <c r="M74" i="29" s="1"/>
  <c r="K75" i="29"/>
  <c r="L75" i="29" s="1"/>
  <c r="M75" i="29" s="1"/>
  <c r="F52" i="29"/>
  <c r="F53" i="29"/>
  <c r="F54" i="29"/>
  <c r="G54" i="29" s="1"/>
  <c r="H54" i="29" s="1"/>
  <c r="F55" i="29"/>
  <c r="G55" i="29" s="1"/>
  <c r="H55" i="29" s="1"/>
  <c r="F56" i="29"/>
  <c r="G56" i="29" s="1"/>
  <c r="H56" i="29" s="1"/>
  <c r="F57" i="29"/>
  <c r="G57" i="29" s="1"/>
  <c r="H57" i="29" s="1"/>
  <c r="F58" i="29"/>
  <c r="G58" i="29" s="1"/>
  <c r="H58" i="29" s="1"/>
  <c r="F59" i="29"/>
  <c r="G59" i="29" s="1"/>
  <c r="H59" i="29" s="1"/>
  <c r="F60" i="29"/>
  <c r="G60" i="29" s="1"/>
  <c r="H60" i="29" s="1"/>
  <c r="F61" i="29"/>
  <c r="G61" i="29" s="1"/>
  <c r="H61" i="29" s="1"/>
  <c r="F62" i="29"/>
  <c r="G62" i="29" s="1"/>
  <c r="H62" i="29" s="1"/>
  <c r="F63" i="29"/>
  <c r="G63" i="29" s="1"/>
  <c r="H63" i="29" s="1"/>
  <c r="F64" i="29"/>
  <c r="G64" i="29" s="1"/>
  <c r="H64" i="29" s="1"/>
  <c r="F65" i="29"/>
  <c r="G65" i="29" s="1"/>
  <c r="H65" i="29" s="1"/>
  <c r="F66" i="29"/>
  <c r="G66" i="29" s="1"/>
  <c r="H66" i="29" s="1"/>
  <c r="F67" i="29"/>
  <c r="G67" i="29" s="1"/>
  <c r="H67" i="29" s="1"/>
  <c r="F68" i="29"/>
  <c r="G68" i="29" s="1"/>
  <c r="H68" i="29" s="1"/>
  <c r="F69" i="29"/>
  <c r="G69" i="29" s="1"/>
  <c r="H69" i="29" s="1"/>
  <c r="F70" i="29"/>
  <c r="G70" i="29" s="1"/>
  <c r="H70" i="29" s="1"/>
  <c r="F71" i="29"/>
  <c r="G71" i="29" s="1"/>
  <c r="H71" i="29" s="1"/>
  <c r="F72" i="29"/>
  <c r="G72" i="29" s="1"/>
  <c r="H72" i="29" s="1"/>
  <c r="F73" i="29"/>
  <c r="G73" i="29" s="1"/>
  <c r="H73" i="29" s="1"/>
  <c r="F74" i="29"/>
  <c r="G74" i="29" s="1"/>
  <c r="H74" i="29" s="1"/>
  <c r="F75" i="29"/>
  <c r="G75" i="29" s="1"/>
  <c r="H75" i="29" s="1"/>
  <c r="G52" i="29"/>
  <c r="H52" i="29" s="1"/>
  <c r="G53" i="29"/>
  <c r="H53" i="29" s="1"/>
  <c r="E10" i="25"/>
  <c r="F10" i="25" s="1"/>
  <c r="G10" i="25" s="1"/>
  <c r="E11" i="25"/>
  <c r="F11" i="25" s="1"/>
  <c r="G11" i="25" s="1"/>
  <c r="E12" i="25"/>
  <c r="F12" i="25" s="1"/>
  <c r="G12" i="25" s="1"/>
  <c r="E13" i="25"/>
  <c r="F13" i="25" s="1"/>
  <c r="G13" i="25" s="1"/>
  <c r="E14" i="25"/>
  <c r="F14" i="25" s="1"/>
  <c r="G14" i="25" s="1"/>
  <c r="E15" i="25"/>
  <c r="F15" i="25" s="1"/>
  <c r="G15" i="25" s="1"/>
  <c r="E16" i="25"/>
  <c r="F16" i="25" s="1"/>
  <c r="G16" i="25" s="1"/>
  <c r="E17" i="25"/>
  <c r="F17" i="25" s="1"/>
  <c r="G17" i="25" s="1"/>
  <c r="E18" i="25"/>
  <c r="F18" i="25" s="1"/>
  <c r="G18" i="25" s="1"/>
  <c r="E19" i="25"/>
  <c r="F19" i="25" s="1"/>
  <c r="G19" i="25" s="1"/>
  <c r="E20" i="25"/>
  <c r="F20" i="25" s="1"/>
  <c r="G20" i="25" s="1"/>
  <c r="E21" i="25"/>
  <c r="F21" i="25"/>
  <c r="G21" i="25" s="1"/>
  <c r="E22" i="25"/>
  <c r="F22" i="25" s="1"/>
  <c r="G22" i="25" s="1"/>
  <c r="E23" i="25"/>
  <c r="F23" i="25" s="1"/>
  <c r="G23" i="25" s="1"/>
  <c r="E24" i="25"/>
  <c r="F24" i="25" s="1"/>
  <c r="G24" i="25" s="1"/>
  <c r="E25" i="25"/>
  <c r="F25" i="25" s="1"/>
  <c r="G25" i="25" s="1"/>
  <c r="E26" i="25"/>
  <c r="F26" i="25" s="1"/>
  <c r="G26" i="25" s="1"/>
  <c r="E27" i="25"/>
  <c r="F27" i="25" s="1"/>
  <c r="G27" i="25" s="1"/>
  <c r="E28" i="25"/>
  <c r="F28" i="25" s="1"/>
  <c r="G28" i="25" s="1"/>
  <c r="E34" i="25"/>
  <c r="F34" i="25" s="1"/>
  <c r="G34" i="25" s="1"/>
  <c r="E35" i="25"/>
  <c r="F35" i="25" s="1"/>
  <c r="G35" i="25" s="1"/>
  <c r="E36" i="25"/>
  <c r="F36" i="25" s="1"/>
  <c r="G36" i="25" s="1"/>
  <c r="E37" i="25"/>
  <c r="F37" i="25" s="1"/>
  <c r="G37" i="25" s="1"/>
  <c r="E38" i="25"/>
  <c r="F38" i="25" s="1"/>
  <c r="G38" i="25" s="1"/>
  <c r="E39" i="25"/>
  <c r="F39" i="25" s="1"/>
  <c r="G39" i="25" s="1"/>
  <c r="E40" i="25"/>
  <c r="F40" i="25" s="1"/>
  <c r="G40" i="25" s="1"/>
  <c r="E41" i="25"/>
  <c r="F41" i="25" s="1"/>
  <c r="G41" i="25" s="1"/>
  <c r="E42" i="25"/>
  <c r="F42" i="25" s="1"/>
  <c r="G42" i="25" s="1"/>
  <c r="E43" i="25"/>
  <c r="F43" i="25" s="1"/>
  <c r="G43" i="25" s="1"/>
  <c r="E44" i="25"/>
  <c r="F44" i="25" s="1"/>
  <c r="G44" i="25" s="1"/>
  <c r="E45" i="25"/>
  <c r="F45" i="25" s="1"/>
  <c r="G45" i="25" s="1"/>
  <c r="E46" i="25"/>
  <c r="F46" i="25" s="1"/>
  <c r="G46" i="25" s="1"/>
  <c r="E47" i="25"/>
  <c r="F47" i="25" s="1"/>
  <c r="G47" i="25" s="1"/>
  <c r="E48" i="25"/>
  <c r="F48" i="25" s="1"/>
  <c r="G48" i="25" s="1"/>
  <c r="E49" i="25"/>
  <c r="F49" i="25" s="1"/>
  <c r="G49" i="25" s="1"/>
  <c r="E50" i="25"/>
  <c r="F50" i="25" s="1"/>
  <c r="G50" i="25" s="1"/>
  <c r="E51" i="25"/>
  <c r="F51" i="25" s="1"/>
  <c r="G51" i="25" s="1"/>
  <c r="E52" i="25"/>
  <c r="F52" i="25" s="1"/>
  <c r="G52" i="25" s="1"/>
  <c r="E53" i="25"/>
  <c r="F53" i="25" s="1"/>
  <c r="G53" i="25" s="1"/>
  <c r="E54" i="25"/>
  <c r="F54" i="25" s="1"/>
  <c r="G54" i="25" s="1"/>
  <c r="E55" i="25"/>
  <c r="F55" i="25" s="1"/>
  <c r="G55" i="25" s="1"/>
  <c r="E56" i="25"/>
  <c r="F56" i="25" s="1"/>
  <c r="G56" i="25" s="1"/>
  <c r="E57" i="25"/>
  <c r="F57" i="25" s="1"/>
  <c r="G57" i="25" s="1"/>
  <c r="E58" i="25"/>
  <c r="F58" i="25" s="1"/>
  <c r="G58" i="25" s="1"/>
  <c r="E59" i="25"/>
  <c r="F59" i="25" s="1"/>
  <c r="G59" i="25" s="1"/>
  <c r="E60" i="25"/>
  <c r="F60" i="25" s="1"/>
  <c r="G60" i="25" s="1"/>
  <c r="E61" i="25"/>
  <c r="F61" i="25" s="1"/>
  <c r="G61" i="25" s="1"/>
  <c r="E62" i="25"/>
  <c r="F62" i="25" s="1"/>
  <c r="G62" i="25" s="1"/>
  <c r="E63" i="25"/>
  <c r="F63" i="25" s="1"/>
  <c r="G63" i="25" s="1"/>
  <c r="E64" i="25"/>
  <c r="F64" i="25" s="1"/>
  <c r="G64" i="25" s="1"/>
  <c r="E65" i="25"/>
  <c r="F65" i="25" s="1"/>
  <c r="G65" i="25" s="1"/>
  <c r="E66" i="25"/>
  <c r="F66" i="25" s="1"/>
  <c r="G66" i="25" s="1"/>
  <c r="E67" i="25"/>
  <c r="F67" i="25" s="1"/>
  <c r="G67" i="25" s="1"/>
  <c r="E68" i="25"/>
  <c r="F68" i="25" s="1"/>
  <c r="G68" i="25" s="1"/>
  <c r="E69" i="25"/>
  <c r="F69" i="25" s="1"/>
  <c r="G69" i="25" s="1"/>
  <c r="E70" i="25"/>
  <c r="F70" i="25" s="1"/>
  <c r="G70" i="25" s="1"/>
  <c r="E71" i="25"/>
  <c r="F71" i="25" s="1"/>
  <c r="G71" i="25" s="1"/>
  <c r="E72" i="25"/>
  <c r="F72" i="25" s="1"/>
  <c r="G72" i="25" s="1"/>
  <c r="E73" i="25"/>
  <c r="F73" i="25" s="1"/>
  <c r="G73" i="25" s="1"/>
  <c r="E74" i="25"/>
  <c r="F74" i="25" s="1"/>
  <c r="G74" i="25" s="1"/>
  <c r="E75" i="25"/>
  <c r="F75" i="25" s="1"/>
  <c r="G75" i="25" s="1"/>
  <c r="H52" i="32"/>
  <c r="H53" i="32"/>
  <c r="H54" i="32"/>
  <c r="H55" i="32"/>
  <c r="N77" i="32"/>
  <c r="D77" i="32"/>
  <c r="N76" i="32"/>
  <c r="D76" i="32"/>
  <c r="N75" i="32"/>
  <c r="D75" i="32"/>
  <c r="N74" i="32"/>
  <c r="D74" i="32"/>
  <c r="N73" i="32"/>
  <c r="D73" i="32"/>
  <c r="N72" i="32"/>
  <c r="D72" i="32"/>
  <c r="I52" i="32"/>
  <c r="E4" i="30"/>
  <c r="S14" i="1" s="1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V6" i="31"/>
  <c r="V5" i="31"/>
  <c r="I28" i="1" s="1"/>
  <c r="V4" i="31"/>
  <c r="H28" i="1" s="1"/>
  <c r="R6" i="31"/>
  <c r="R5" i="31"/>
  <c r="I23" i="1" s="1"/>
  <c r="R4" i="31"/>
  <c r="H23" i="1" s="1"/>
  <c r="N6" i="31"/>
  <c r="N5" i="31"/>
  <c r="Q9" i="32" s="1"/>
  <c r="N4" i="31"/>
  <c r="H13" i="1" s="1"/>
  <c r="J6" i="31"/>
  <c r="J5" i="31"/>
  <c r="J4" i="31"/>
  <c r="H12" i="1" s="1"/>
  <c r="F6" i="31"/>
  <c r="F5" i="31"/>
  <c r="G9" i="32" s="1"/>
  <c r="F4" i="31"/>
  <c r="G11" i="31" s="1"/>
  <c r="H11" i="31" s="1"/>
  <c r="B4" i="31"/>
  <c r="B6" i="31"/>
  <c r="B5" i="31"/>
  <c r="B9" i="32" s="1"/>
  <c r="E5" i="30"/>
  <c r="S15" i="1" s="1"/>
  <c r="K10" i="29"/>
  <c r="K42" i="29"/>
  <c r="L42" i="29" s="1"/>
  <c r="M42" i="29" s="1"/>
  <c r="K41" i="29"/>
  <c r="L41" i="29" s="1"/>
  <c r="M41" i="29" s="1"/>
  <c r="K40" i="29"/>
  <c r="L40" i="29" s="1"/>
  <c r="M40" i="29" s="1"/>
  <c r="K39" i="29"/>
  <c r="L39" i="29" s="1"/>
  <c r="M39" i="29" s="1"/>
  <c r="K38" i="29"/>
  <c r="L38" i="29" s="1"/>
  <c r="M38" i="29" s="1"/>
  <c r="K37" i="29"/>
  <c r="L37" i="29" s="1"/>
  <c r="M37" i="29" s="1"/>
  <c r="K36" i="29"/>
  <c r="L36" i="29" s="1"/>
  <c r="M36" i="29" s="1"/>
  <c r="K35" i="29"/>
  <c r="L35" i="29" s="1"/>
  <c r="M35" i="29" s="1"/>
  <c r="K34" i="29"/>
  <c r="L34" i="29" s="1"/>
  <c r="M34" i="29" s="1"/>
  <c r="K33" i="29"/>
  <c r="L33" i="29" s="1"/>
  <c r="M33" i="29" s="1"/>
  <c r="K32" i="29"/>
  <c r="L32" i="29" s="1"/>
  <c r="M32" i="29" s="1"/>
  <c r="K31" i="29"/>
  <c r="L31" i="29" s="1"/>
  <c r="M31" i="29" s="1"/>
  <c r="K30" i="29"/>
  <c r="L30" i="29" s="1"/>
  <c r="M30" i="29" s="1"/>
  <c r="K29" i="29"/>
  <c r="L29" i="29" s="1"/>
  <c r="M29" i="29" s="1"/>
  <c r="K28" i="29"/>
  <c r="L28" i="29" s="1"/>
  <c r="M28" i="29" s="1"/>
  <c r="K27" i="29"/>
  <c r="L27" i="29" s="1"/>
  <c r="M27" i="29" s="1"/>
  <c r="K26" i="29"/>
  <c r="L26" i="29" s="1"/>
  <c r="M26" i="29" s="1"/>
  <c r="K25" i="29"/>
  <c r="L25" i="29" s="1"/>
  <c r="M25" i="29" s="1"/>
  <c r="K24" i="29"/>
  <c r="L24" i="29" s="1"/>
  <c r="M24" i="29" s="1"/>
  <c r="K23" i="29"/>
  <c r="L23" i="29" s="1"/>
  <c r="M23" i="29" s="1"/>
  <c r="K22" i="29"/>
  <c r="L22" i="29" s="1"/>
  <c r="M22" i="29" s="1"/>
  <c r="K21" i="29"/>
  <c r="L21" i="29" s="1"/>
  <c r="M21" i="29" s="1"/>
  <c r="K20" i="29"/>
  <c r="L20" i="29" s="1"/>
  <c r="M20" i="29" s="1"/>
  <c r="K19" i="29"/>
  <c r="L19" i="29" s="1"/>
  <c r="M19" i="29" s="1"/>
  <c r="K18" i="29"/>
  <c r="L18" i="29" s="1"/>
  <c r="M18" i="29" s="1"/>
  <c r="K17" i="29"/>
  <c r="L17" i="29" s="1"/>
  <c r="M17" i="29" s="1"/>
  <c r="K16" i="29"/>
  <c r="L16" i="29" s="1"/>
  <c r="M16" i="29" s="1"/>
  <c r="K15" i="29"/>
  <c r="L15" i="29" s="1"/>
  <c r="M15" i="29" s="1"/>
  <c r="K14" i="29"/>
  <c r="L14" i="29" s="1"/>
  <c r="M14" i="29" s="1"/>
  <c r="K13" i="29"/>
  <c r="L13" i="29" s="1"/>
  <c r="M13" i="29" s="1"/>
  <c r="K12" i="29"/>
  <c r="L12" i="29" s="1"/>
  <c r="M12" i="29" s="1"/>
  <c r="K11" i="29"/>
  <c r="L11" i="29" s="1"/>
  <c r="M11" i="29" s="1"/>
  <c r="F10" i="29"/>
  <c r="G10" i="29" s="1"/>
  <c r="F11" i="29"/>
  <c r="G11" i="29" s="1"/>
  <c r="H11" i="29" s="1"/>
  <c r="F12" i="29"/>
  <c r="G12" i="29" s="1"/>
  <c r="H12" i="29" s="1"/>
  <c r="F13" i="29"/>
  <c r="G13" i="29" s="1"/>
  <c r="H13" i="29" s="1"/>
  <c r="F14" i="29"/>
  <c r="G14" i="29" s="1"/>
  <c r="H14" i="29" s="1"/>
  <c r="F15" i="29"/>
  <c r="G15" i="29" s="1"/>
  <c r="H15" i="29" s="1"/>
  <c r="F16" i="29"/>
  <c r="G16" i="29" s="1"/>
  <c r="H16" i="29" s="1"/>
  <c r="F17" i="29"/>
  <c r="G17" i="29" s="1"/>
  <c r="H17" i="29" s="1"/>
  <c r="F18" i="29"/>
  <c r="G18" i="29" s="1"/>
  <c r="H18" i="29" s="1"/>
  <c r="F19" i="29"/>
  <c r="G19" i="29" s="1"/>
  <c r="H19" i="29" s="1"/>
  <c r="F20" i="29"/>
  <c r="G20" i="29" s="1"/>
  <c r="H20" i="29" s="1"/>
  <c r="F21" i="29"/>
  <c r="F22" i="29"/>
  <c r="G22" i="29" s="1"/>
  <c r="H22" i="29" s="1"/>
  <c r="F23" i="29"/>
  <c r="G23" i="29" s="1"/>
  <c r="H23" i="29" s="1"/>
  <c r="F24" i="29"/>
  <c r="G24" i="29" s="1"/>
  <c r="H24" i="29" s="1"/>
  <c r="F25" i="29"/>
  <c r="G25" i="29" s="1"/>
  <c r="H25" i="29" s="1"/>
  <c r="F26" i="29"/>
  <c r="G26" i="29" s="1"/>
  <c r="H26" i="29" s="1"/>
  <c r="F27" i="29"/>
  <c r="G27" i="29" s="1"/>
  <c r="H27" i="29" s="1"/>
  <c r="F28" i="29"/>
  <c r="G28" i="29" s="1"/>
  <c r="H28" i="29" s="1"/>
  <c r="F29" i="29"/>
  <c r="G29" i="29" s="1"/>
  <c r="H29" i="29" s="1"/>
  <c r="F30" i="29"/>
  <c r="G30" i="29" s="1"/>
  <c r="H30" i="29" s="1"/>
  <c r="F31" i="29"/>
  <c r="G31" i="29" s="1"/>
  <c r="H31" i="29" s="1"/>
  <c r="F32" i="29"/>
  <c r="G32" i="29" s="1"/>
  <c r="H32" i="29" s="1"/>
  <c r="F33" i="29"/>
  <c r="G33" i="29" s="1"/>
  <c r="H33" i="29" s="1"/>
  <c r="F34" i="29"/>
  <c r="G34" i="29" s="1"/>
  <c r="H34" i="29" s="1"/>
  <c r="F35" i="29"/>
  <c r="G35" i="29" s="1"/>
  <c r="H35" i="29" s="1"/>
  <c r="F36" i="29"/>
  <c r="G36" i="29" s="1"/>
  <c r="H36" i="29" s="1"/>
  <c r="F37" i="29"/>
  <c r="G37" i="29" s="1"/>
  <c r="H37" i="29" s="1"/>
  <c r="F38" i="29"/>
  <c r="G38" i="29" s="1"/>
  <c r="H38" i="29" s="1"/>
  <c r="F39" i="29"/>
  <c r="G39" i="29" s="1"/>
  <c r="H39" i="29" s="1"/>
  <c r="F40" i="29"/>
  <c r="G40" i="29" s="1"/>
  <c r="H40" i="29" s="1"/>
  <c r="F41" i="29"/>
  <c r="G41" i="29" s="1"/>
  <c r="H41" i="29" s="1"/>
  <c r="F42" i="29"/>
  <c r="G42" i="29" s="1"/>
  <c r="H42" i="29" s="1"/>
  <c r="F43" i="29"/>
  <c r="G43" i="29" s="1"/>
  <c r="H43" i="29" s="1"/>
  <c r="F44" i="29"/>
  <c r="G44" i="29" s="1"/>
  <c r="H44" i="29" s="1"/>
  <c r="F45" i="29"/>
  <c r="G45" i="29" s="1"/>
  <c r="H45" i="29" s="1"/>
  <c r="F46" i="29"/>
  <c r="G46" i="29" s="1"/>
  <c r="H46" i="29" s="1"/>
  <c r="F47" i="29"/>
  <c r="G47" i="29" s="1"/>
  <c r="H47" i="29" s="1"/>
  <c r="F48" i="29"/>
  <c r="G48" i="29" s="1"/>
  <c r="H48" i="29" s="1"/>
  <c r="F49" i="29"/>
  <c r="G49" i="29" s="1"/>
  <c r="H49" i="29" s="1"/>
  <c r="F50" i="29"/>
  <c r="G50" i="29" s="1"/>
  <c r="H50" i="29" s="1"/>
  <c r="F51" i="29"/>
  <c r="G51" i="29" s="1"/>
  <c r="H51" i="29" s="1"/>
  <c r="E29" i="25"/>
  <c r="F29" i="25" s="1"/>
  <c r="G29" i="25" s="1"/>
  <c r="E30" i="25"/>
  <c r="F30" i="25" s="1"/>
  <c r="G30" i="25" s="1"/>
  <c r="E31" i="25"/>
  <c r="F31" i="25" s="1"/>
  <c r="G31" i="25" s="1"/>
  <c r="E32" i="25"/>
  <c r="F32" i="25" s="1"/>
  <c r="G32" i="25" s="1"/>
  <c r="E33" i="25"/>
  <c r="F33" i="25" s="1"/>
  <c r="G33" i="25" s="1"/>
  <c r="W26" i="31" l="1"/>
  <c r="X26" i="31" s="1"/>
  <c r="W11" i="31"/>
  <c r="X11" i="31" s="1"/>
  <c r="W12" i="31"/>
  <c r="X12" i="31" s="1"/>
  <c r="W33" i="31"/>
  <c r="X33" i="31" s="1"/>
  <c r="W19" i="31"/>
  <c r="X19" i="31" s="1"/>
  <c r="W18" i="31"/>
  <c r="X18" i="31" s="1"/>
  <c r="W10" i="31"/>
  <c r="X10" i="31" s="1"/>
  <c r="W24" i="31"/>
  <c r="X24" i="31" s="1"/>
  <c r="W38" i="31"/>
  <c r="X38" i="31" s="1"/>
  <c r="W31" i="31"/>
  <c r="X31" i="31" s="1"/>
  <c r="W23" i="31"/>
  <c r="X23" i="31" s="1"/>
  <c r="W16" i="31"/>
  <c r="X16" i="31" s="1"/>
  <c r="W30" i="31"/>
  <c r="X30" i="31" s="1"/>
  <c r="W37" i="31"/>
  <c r="X37" i="31" s="1"/>
  <c r="W29" i="31"/>
  <c r="X29" i="31" s="1"/>
  <c r="W22" i="31"/>
  <c r="X22" i="31" s="1"/>
  <c r="W15" i="31"/>
  <c r="X15" i="31" s="1"/>
  <c r="W36" i="31"/>
  <c r="X36" i="31" s="1"/>
  <c r="W32" i="31"/>
  <c r="X32" i="31" s="1"/>
  <c r="W17" i="31"/>
  <c r="X17" i="31" s="1"/>
  <c r="W28" i="31"/>
  <c r="X28" i="31" s="1"/>
  <c r="W39" i="31"/>
  <c r="X39" i="31" s="1"/>
  <c r="W21" i="31"/>
  <c r="X21" i="31" s="1"/>
  <c r="W25" i="31"/>
  <c r="X25" i="31" s="1"/>
  <c r="W35" i="31"/>
  <c r="X35" i="31" s="1"/>
  <c r="W14" i="31"/>
  <c r="X14" i="31" s="1"/>
  <c r="W34" i="31"/>
  <c r="X34" i="31" s="1"/>
  <c r="W27" i="31"/>
  <c r="X27" i="31" s="1"/>
  <c r="W20" i="31"/>
  <c r="X20" i="31" s="1"/>
  <c r="W13" i="31"/>
  <c r="X13" i="31" s="1"/>
  <c r="S17" i="31"/>
  <c r="T17" i="31" s="1"/>
  <c r="S13" i="31"/>
  <c r="T13" i="31" s="1"/>
  <c r="S12" i="31"/>
  <c r="T12" i="31" s="1"/>
  <c r="S36" i="31"/>
  <c r="T36" i="31" s="1"/>
  <c r="S11" i="31"/>
  <c r="T11" i="31" s="1"/>
  <c r="S32" i="31"/>
  <c r="T32" i="31" s="1"/>
  <c r="S31" i="31"/>
  <c r="T31" i="31" s="1"/>
  <c r="S30" i="31"/>
  <c r="T30" i="31" s="1"/>
  <c r="S23" i="31"/>
  <c r="T23" i="31" s="1"/>
  <c r="S26" i="31"/>
  <c r="T26" i="31" s="1"/>
  <c r="S24" i="31"/>
  <c r="T24" i="31" s="1"/>
  <c r="S19" i="31"/>
  <c r="T19" i="31" s="1"/>
  <c r="S39" i="31"/>
  <c r="T39" i="31" s="1"/>
  <c r="S37" i="31"/>
  <c r="T37" i="31" s="1"/>
  <c r="S38" i="31"/>
  <c r="T38" i="31" s="1"/>
  <c r="S25" i="31"/>
  <c r="T25" i="31" s="1"/>
  <c r="S18" i="31"/>
  <c r="T18" i="31" s="1"/>
  <c r="S29" i="31"/>
  <c r="T29" i="31" s="1"/>
  <c r="S16" i="31"/>
  <c r="T16" i="31" s="1"/>
  <c r="S35" i="31"/>
  <c r="T35" i="31" s="1"/>
  <c r="S22" i="31"/>
  <c r="T22" i="31" s="1"/>
  <c r="S28" i="31"/>
  <c r="T28" i="31" s="1"/>
  <c r="S15" i="31"/>
  <c r="T15" i="31" s="1"/>
  <c r="S34" i="31"/>
  <c r="T34" i="31" s="1"/>
  <c r="S21" i="31"/>
  <c r="T21" i="31" s="1"/>
  <c r="S27" i="31"/>
  <c r="T27" i="31" s="1"/>
  <c r="S14" i="31"/>
  <c r="T14" i="31" s="1"/>
  <c r="S33" i="31"/>
  <c r="T33" i="31" s="1"/>
  <c r="S20" i="31"/>
  <c r="T20" i="31" s="1"/>
  <c r="O34" i="31"/>
  <c r="P34" i="31" s="1"/>
  <c r="O22" i="31"/>
  <c r="P22" i="31" s="1"/>
  <c r="O11" i="31"/>
  <c r="P11" i="31" s="1"/>
  <c r="O10" i="31"/>
  <c r="P10" i="31" s="1"/>
  <c r="O33" i="31"/>
  <c r="P33" i="31" s="1"/>
  <c r="O21" i="31"/>
  <c r="P21" i="31" s="1"/>
  <c r="O40" i="31"/>
  <c r="P40" i="31" s="1"/>
  <c r="O28" i="31"/>
  <c r="P28" i="31" s="1"/>
  <c r="O27" i="31"/>
  <c r="P27" i="31" s="1"/>
  <c r="O16" i="31"/>
  <c r="P16" i="31" s="1"/>
  <c r="O39" i="31"/>
  <c r="P39" i="31" s="1"/>
  <c r="O41" i="31"/>
  <c r="P41" i="31" s="1"/>
  <c r="O29" i="31"/>
  <c r="P29" i="31" s="1"/>
  <c r="O20" i="31"/>
  <c r="P20" i="31" s="1"/>
  <c r="O17" i="31"/>
  <c r="P17" i="31" s="1"/>
  <c r="O26" i="31"/>
  <c r="P26" i="31" s="1"/>
  <c r="O15" i="31"/>
  <c r="P15" i="31" s="1"/>
  <c r="O35" i="31"/>
  <c r="P35" i="31" s="1"/>
  <c r="O23" i="31"/>
  <c r="P23" i="31" s="1"/>
  <c r="O14" i="31"/>
  <c r="P14" i="31" s="1"/>
  <c r="O74" i="31"/>
  <c r="P74" i="31" s="1"/>
  <c r="O68" i="31"/>
  <c r="P68" i="31" s="1"/>
  <c r="O62" i="31"/>
  <c r="P62" i="31" s="1"/>
  <c r="O56" i="31"/>
  <c r="P56" i="31" s="1"/>
  <c r="O50" i="31"/>
  <c r="P50" i="31" s="1"/>
  <c r="O44" i="31"/>
  <c r="P44" i="31" s="1"/>
  <c r="O38" i="31"/>
  <c r="P38" i="31" s="1"/>
  <c r="O32" i="31"/>
  <c r="P32" i="31" s="1"/>
  <c r="O79" i="31"/>
  <c r="P79" i="31" s="1"/>
  <c r="O73" i="31"/>
  <c r="P73" i="31" s="1"/>
  <c r="O67" i="31"/>
  <c r="P67" i="31" s="1"/>
  <c r="O61" i="31"/>
  <c r="P61" i="31" s="1"/>
  <c r="O55" i="31"/>
  <c r="P55" i="31" s="1"/>
  <c r="O49" i="31"/>
  <c r="P49" i="31" s="1"/>
  <c r="O43" i="31"/>
  <c r="P43" i="31" s="1"/>
  <c r="O37" i="31"/>
  <c r="P37" i="31" s="1"/>
  <c r="O31" i="31"/>
  <c r="P31" i="31" s="1"/>
  <c r="O24" i="31"/>
  <c r="P24" i="31" s="1"/>
  <c r="O18" i="31"/>
  <c r="P18" i="31" s="1"/>
  <c r="O12" i="31"/>
  <c r="P12" i="31" s="1"/>
  <c r="O25" i="31"/>
  <c r="P25" i="31" s="1"/>
  <c r="O19" i="31"/>
  <c r="P19" i="31" s="1"/>
  <c r="O13" i="31"/>
  <c r="P13" i="31" s="1"/>
  <c r="O78" i="31"/>
  <c r="P78" i="31" s="1"/>
  <c r="O72" i="31"/>
  <c r="P72" i="31" s="1"/>
  <c r="O66" i="31"/>
  <c r="P66" i="31" s="1"/>
  <c r="O60" i="31"/>
  <c r="P60" i="31" s="1"/>
  <c r="O54" i="31"/>
  <c r="P54" i="31" s="1"/>
  <c r="O48" i="31"/>
  <c r="P48" i="31" s="1"/>
  <c r="O42" i="31"/>
  <c r="P42" i="31" s="1"/>
  <c r="O36" i="31"/>
  <c r="P36" i="31" s="1"/>
  <c r="O30" i="31"/>
  <c r="P30" i="31" s="1"/>
  <c r="K12" i="31"/>
  <c r="L12" i="31" s="1"/>
  <c r="K23" i="31"/>
  <c r="L23" i="31" s="1"/>
  <c r="K42" i="31"/>
  <c r="L42" i="31" s="1"/>
  <c r="K91" i="31"/>
  <c r="L91" i="31" s="1"/>
  <c r="K46" i="31"/>
  <c r="L46" i="31" s="1"/>
  <c r="K35" i="31"/>
  <c r="L35" i="31" s="1"/>
  <c r="K24" i="31"/>
  <c r="L24" i="31" s="1"/>
  <c r="K13" i="31"/>
  <c r="L13" i="31" s="1"/>
  <c r="K43" i="31"/>
  <c r="L43" i="31" s="1"/>
  <c r="K34" i="31"/>
  <c r="L34" i="31" s="1"/>
  <c r="K40" i="31"/>
  <c r="L40" i="31" s="1"/>
  <c r="K31" i="31"/>
  <c r="L31" i="31" s="1"/>
  <c r="K22" i="31"/>
  <c r="L22" i="31" s="1"/>
  <c r="K41" i="31"/>
  <c r="L41" i="31" s="1"/>
  <c r="K30" i="31"/>
  <c r="L30" i="31" s="1"/>
  <c r="K19" i="31"/>
  <c r="L19" i="31" s="1"/>
  <c r="K18" i="31"/>
  <c r="L18" i="31" s="1"/>
  <c r="K48" i="31"/>
  <c r="L48" i="31" s="1"/>
  <c r="K11" i="31"/>
  <c r="L11" i="31" s="1"/>
  <c r="K28" i="31"/>
  <c r="L28" i="31" s="1"/>
  <c r="K17" i="31"/>
  <c r="L17" i="31" s="1"/>
  <c r="K29" i="31"/>
  <c r="L29" i="31" s="1"/>
  <c r="K37" i="31"/>
  <c r="L37" i="31" s="1"/>
  <c r="K47" i="31"/>
  <c r="L47" i="31" s="1"/>
  <c r="K36" i="31"/>
  <c r="L36" i="31" s="1"/>
  <c r="K25" i="31"/>
  <c r="L25" i="31" s="1"/>
  <c r="K16" i="31"/>
  <c r="L16" i="31" s="1"/>
  <c r="K87" i="31"/>
  <c r="L87" i="31" s="1"/>
  <c r="K81" i="31"/>
  <c r="L81" i="31" s="1"/>
  <c r="K75" i="31"/>
  <c r="L75" i="31" s="1"/>
  <c r="K69" i="31"/>
  <c r="L69" i="31" s="1"/>
  <c r="K63" i="31"/>
  <c r="L63" i="31" s="1"/>
  <c r="K57" i="31"/>
  <c r="L57" i="31" s="1"/>
  <c r="K51" i="31"/>
  <c r="L51" i="31" s="1"/>
  <c r="K45" i="31"/>
  <c r="L45" i="31" s="1"/>
  <c r="K39" i="31"/>
  <c r="L39" i="31" s="1"/>
  <c r="K33" i="31"/>
  <c r="L33" i="31" s="1"/>
  <c r="K27" i="31"/>
  <c r="L27" i="31" s="1"/>
  <c r="K21" i="31"/>
  <c r="L21" i="31" s="1"/>
  <c r="K15" i="31"/>
  <c r="L15" i="31" s="1"/>
  <c r="K10" i="31"/>
  <c r="L10" i="31" s="1"/>
  <c r="K86" i="31"/>
  <c r="L86" i="31" s="1"/>
  <c r="K80" i="31"/>
  <c r="L80" i="31" s="1"/>
  <c r="K74" i="31"/>
  <c r="L74" i="31" s="1"/>
  <c r="K68" i="31"/>
  <c r="L68" i="31" s="1"/>
  <c r="K62" i="31"/>
  <c r="L62" i="31" s="1"/>
  <c r="K56" i="31"/>
  <c r="L56" i="31" s="1"/>
  <c r="K50" i="31"/>
  <c r="L50" i="31" s="1"/>
  <c r="K44" i="31"/>
  <c r="L44" i="31" s="1"/>
  <c r="K38" i="31"/>
  <c r="L38" i="31" s="1"/>
  <c r="K32" i="31"/>
  <c r="L32" i="31" s="1"/>
  <c r="K26" i="31"/>
  <c r="L26" i="31" s="1"/>
  <c r="K20" i="31"/>
  <c r="L20" i="31" s="1"/>
  <c r="K14" i="31"/>
  <c r="L14" i="31" s="1"/>
  <c r="G58" i="31"/>
  <c r="H58" i="31" s="1"/>
  <c r="G68" i="31"/>
  <c r="H68" i="31" s="1"/>
  <c r="G56" i="31"/>
  <c r="H56" i="31" s="1"/>
  <c r="G44" i="31"/>
  <c r="H44" i="31" s="1"/>
  <c r="G32" i="31"/>
  <c r="H32" i="31" s="1"/>
  <c r="G20" i="31"/>
  <c r="H20" i="31" s="1"/>
  <c r="G79" i="31"/>
  <c r="H79" i="31" s="1"/>
  <c r="G67" i="31"/>
  <c r="H67" i="31" s="1"/>
  <c r="G55" i="31"/>
  <c r="H55" i="31" s="1"/>
  <c r="G43" i="31"/>
  <c r="H43" i="31" s="1"/>
  <c r="G31" i="31"/>
  <c r="H31" i="31" s="1"/>
  <c r="G19" i="31"/>
  <c r="H19" i="31" s="1"/>
  <c r="G78" i="31"/>
  <c r="H78" i="31" s="1"/>
  <c r="G66" i="31"/>
  <c r="H66" i="31" s="1"/>
  <c r="G54" i="31"/>
  <c r="H54" i="31" s="1"/>
  <c r="G42" i="31"/>
  <c r="H42" i="31" s="1"/>
  <c r="G30" i="31"/>
  <c r="H30" i="31" s="1"/>
  <c r="G18" i="31"/>
  <c r="H18" i="31" s="1"/>
  <c r="G77" i="31"/>
  <c r="H77" i="31" s="1"/>
  <c r="G65" i="31"/>
  <c r="H65" i="31" s="1"/>
  <c r="G53" i="31"/>
  <c r="H53" i="31" s="1"/>
  <c r="G41" i="31"/>
  <c r="H41" i="31" s="1"/>
  <c r="G29" i="31"/>
  <c r="H29" i="31" s="1"/>
  <c r="G17" i="31"/>
  <c r="H17" i="31" s="1"/>
  <c r="G76" i="31"/>
  <c r="H76" i="31" s="1"/>
  <c r="G64" i="31"/>
  <c r="H64" i="31" s="1"/>
  <c r="G52" i="31"/>
  <c r="H52" i="31" s="1"/>
  <c r="G40" i="31"/>
  <c r="H40" i="31" s="1"/>
  <c r="G28" i="31"/>
  <c r="H28" i="31" s="1"/>
  <c r="G16" i="31"/>
  <c r="H16" i="31" s="1"/>
  <c r="G75" i="31"/>
  <c r="H75" i="31" s="1"/>
  <c r="G63" i="31"/>
  <c r="H63" i="31" s="1"/>
  <c r="G51" i="31"/>
  <c r="H51" i="31" s="1"/>
  <c r="G39" i="31"/>
  <c r="H39" i="31" s="1"/>
  <c r="G27" i="31"/>
  <c r="H27" i="31" s="1"/>
  <c r="G15" i="31"/>
  <c r="H15" i="31" s="1"/>
  <c r="G74" i="31"/>
  <c r="H74" i="31" s="1"/>
  <c r="G62" i="31"/>
  <c r="H62" i="31" s="1"/>
  <c r="G50" i="31"/>
  <c r="H50" i="31" s="1"/>
  <c r="G38" i="31"/>
  <c r="H38" i="31" s="1"/>
  <c r="G26" i="31"/>
  <c r="H26" i="31" s="1"/>
  <c r="G14" i="31"/>
  <c r="H14" i="31" s="1"/>
  <c r="G73" i="31"/>
  <c r="H73" i="31" s="1"/>
  <c r="G61" i="31"/>
  <c r="H61" i="31" s="1"/>
  <c r="G49" i="31"/>
  <c r="H49" i="31" s="1"/>
  <c r="G37" i="31"/>
  <c r="H37" i="31" s="1"/>
  <c r="G25" i="31"/>
  <c r="H25" i="31" s="1"/>
  <c r="G13" i="31"/>
  <c r="H13" i="31" s="1"/>
  <c r="G70" i="31"/>
  <c r="H70" i="31" s="1"/>
  <c r="G46" i="31"/>
  <c r="H46" i="31" s="1"/>
  <c r="G34" i="31"/>
  <c r="H34" i="31" s="1"/>
  <c r="G22" i="31"/>
  <c r="H22" i="31" s="1"/>
  <c r="G10" i="31"/>
  <c r="H10" i="31" s="1"/>
  <c r="G69" i="31"/>
  <c r="H69" i="31" s="1"/>
  <c r="G57" i="31"/>
  <c r="H57" i="31" s="1"/>
  <c r="G45" i="31"/>
  <c r="H45" i="31" s="1"/>
  <c r="G33" i="31"/>
  <c r="H33" i="31" s="1"/>
  <c r="G21" i="31"/>
  <c r="H21" i="31" s="1"/>
  <c r="G72" i="31"/>
  <c r="H72" i="31" s="1"/>
  <c r="G60" i="31"/>
  <c r="H60" i="31" s="1"/>
  <c r="G48" i="31"/>
  <c r="H48" i="31" s="1"/>
  <c r="G36" i="31"/>
  <c r="H36" i="31" s="1"/>
  <c r="G24" i="31"/>
  <c r="H24" i="31" s="1"/>
  <c r="G12" i="31"/>
  <c r="H12" i="31" s="1"/>
  <c r="G71" i="31"/>
  <c r="H71" i="31" s="1"/>
  <c r="G59" i="31"/>
  <c r="H59" i="31" s="1"/>
  <c r="G47" i="31"/>
  <c r="H47" i="31" s="1"/>
  <c r="G35" i="31"/>
  <c r="H35" i="31" s="1"/>
  <c r="G23" i="31"/>
  <c r="H23" i="31" s="1"/>
  <c r="H10" i="29"/>
  <c r="B8" i="32"/>
  <c r="C28" i="32" s="1"/>
  <c r="D28" i="32" s="1"/>
  <c r="C21" i="31"/>
  <c r="D21" i="31" s="1"/>
  <c r="C33" i="31"/>
  <c r="D33" i="31" s="1"/>
  <c r="C45" i="31"/>
  <c r="D45" i="31" s="1"/>
  <c r="C57" i="31"/>
  <c r="D57" i="31" s="1"/>
  <c r="C69" i="31"/>
  <c r="D69" i="31" s="1"/>
  <c r="C81" i="31"/>
  <c r="D81" i="31" s="1"/>
  <c r="C23" i="31"/>
  <c r="D23" i="31" s="1"/>
  <c r="C47" i="31"/>
  <c r="D47" i="31" s="1"/>
  <c r="C71" i="31"/>
  <c r="D71" i="31" s="1"/>
  <c r="C22" i="31"/>
  <c r="D22" i="31" s="1"/>
  <c r="C34" i="31"/>
  <c r="D34" i="31" s="1"/>
  <c r="C46" i="31"/>
  <c r="D46" i="31" s="1"/>
  <c r="C58" i="31"/>
  <c r="D58" i="31" s="1"/>
  <c r="C70" i="31"/>
  <c r="D70" i="31" s="1"/>
  <c r="C82" i="31"/>
  <c r="D82" i="31" s="1"/>
  <c r="C11" i="31"/>
  <c r="D11" i="31" s="1"/>
  <c r="C35" i="31"/>
  <c r="D35" i="31" s="1"/>
  <c r="C59" i="31"/>
  <c r="D59" i="31" s="1"/>
  <c r="C83" i="31"/>
  <c r="D83" i="31" s="1"/>
  <c r="C14" i="31"/>
  <c r="D14" i="31" s="1"/>
  <c r="C29" i="31"/>
  <c r="D29" i="31" s="1"/>
  <c r="C44" i="31"/>
  <c r="D44" i="31" s="1"/>
  <c r="C62" i="31"/>
  <c r="D62" i="31" s="1"/>
  <c r="C77" i="31"/>
  <c r="D77" i="31" s="1"/>
  <c r="C10" i="31"/>
  <c r="D10" i="31" s="1"/>
  <c r="C50" i="31"/>
  <c r="D50" i="31" s="1"/>
  <c r="C15" i="31"/>
  <c r="D15" i="31" s="1"/>
  <c r="C30" i="31"/>
  <c r="D30" i="31" s="1"/>
  <c r="C48" i="31"/>
  <c r="D48" i="31" s="1"/>
  <c r="C63" i="31"/>
  <c r="D63" i="31" s="1"/>
  <c r="C78" i="31"/>
  <c r="D78" i="31" s="1"/>
  <c r="C16" i="31"/>
  <c r="D16" i="31" s="1"/>
  <c r="C31" i="31"/>
  <c r="D31" i="31" s="1"/>
  <c r="C49" i="31"/>
  <c r="D49" i="31" s="1"/>
  <c r="C64" i="31"/>
  <c r="D64" i="31" s="1"/>
  <c r="C79" i="31"/>
  <c r="D79" i="31" s="1"/>
  <c r="C17" i="31"/>
  <c r="D17" i="31" s="1"/>
  <c r="C32" i="31"/>
  <c r="D32" i="31" s="1"/>
  <c r="C65" i="31"/>
  <c r="D65" i="31" s="1"/>
  <c r="C80" i="31"/>
  <c r="D80" i="31" s="1"/>
  <c r="C55" i="31"/>
  <c r="D55" i="31" s="1"/>
  <c r="C54" i="31"/>
  <c r="D54" i="31" s="1"/>
  <c r="C75" i="31"/>
  <c r="D75" i="31" s="1"/>
  <c r="C27" i="31"/>
  <c r="D27" i="31" s="1"/>
  <c r="C26" i="31"/>
  <c r="D26" i="31" s="1"/>
  <c r="C73" i="31"/>
  <c r="D73" i="31" s="1"/>
  <c r="C25" i="31"/>
  <c r="D25" i="31" s="1"/>
  <c r="C91" i="31"/>
  <c r="D91" i="31" s="1"/>
  <c r="C72" i="31"/>
  <c r="D72" i="31" s="1"/>
  <c r="C43" i="31"/>
  <c r="D43" i="31" s="1"/>
  <c r="C24" i="31"/>
  <c r="D24" i="31" s="1"/>
  <c r="C90" i="31"/>
  <c r="D90" i="31" s="1"/>
  <c r="C68" i="31"/>
  <c r="D68" i="31" s="1"/>
  <c r="C42" i="31"/>
  <c r="D42" i="31" s="1"/>
  <c r="C20" i="31"/>
  <c r="D20" i="31" s="1"/>
  <c r="C89" i="31"/>
  <c r="D89" i="31" s="1"/>
  <c r="C67" i="31"/>
  <c r="D67" i="31" s="1"/>
  <c r="C41" i="31"/>
  <c r="D41" i="31" s="1"/>
  <c r="C19" i="31"/>
  <c r="D19" i="31" s="1"/>
  <c r="C88" i="31"/>
  <c r="D88" i="31" s="1"/>
  <c r="C66" i="31"/>
  <c r="D66" i="31" s="1"/>
  <c r="C40" i="31"/>
  <c r="D40" i="31" s="1"/>
  <c r="C18" i="31"/>
  <c r="D18" i="31" s="1"/>
  <c r="C87" i="31"/>
  <c r="D87" i="31" s="1"/>
  <c r="C61" i="31"/>
  <c r="D61" i="31" s="1"/>
  <c r="C39" i="31"/>
  <c r="D39" i="31" s="1"/>
  <c r="C13" i="31"/>
  <c r="D13" i="31" s="1"/>
  <c r="C86" i="31"/>
  <c r="D86" i="31" s="1"/>
  <c r="C60" i="31"/>
  <c r="D60" i="31" s="1"/>
  <c r="C38" i="31"/>
  <c r="D38" i="31" s="1"/>
  <c r="C12" i="31"/>
  <c r="D12" i="31" s="1"/>
  <c r="C84" i="31"/>
  <c r="D84" i="31" s="1"/>
  <c r="C36" i="31"/>
  <c r="D36" i="31" s="1"/>
  <c r="G8" i="32"/>
  <c r="H39" i="32" s="1"/>
  <c r="I39" i="32" s="1"/>
  <c r="C76" i="31"/>
  <c r="D76" i="31" s="1"/>
  <c r="C28" i="31"/>
  <c r="D28" i="31" s="1"/>
  <c r="C53" i="31"/>
  <c r="D53" i="31" s="1"/>
  <c r="C74" i="31"/>
  <c r="D74" i="31" s="1"/>
  <c r="C52" i="31"/>
  <c r="D52" i="31" s="1"/>
  <c r="C51" i="31"/>
  <c r="D51" i="31" s="1"/>
  <c r="C85" i="31"/>
  <c r="D85" i="31" s="1"/>
  <c r="C56" i="31"/>
  <c r="D56" i="31" s="1"/>
  <c r="C37" i="31"/>
  <c r="D37" i="31" s="1"/>
  <c r="I12" i="1"/>
  <c r="C48" i="32"/>
  <c r="D48" i="32" s="1"/>
  <c r="C60" i="32"/>
  <c r="D60" i="32" s="1"/>
  <c r="C50" i="32"/>
  <c r="D50" i="32" s="1"/>
  <c r="C40" i="32"/>
  <c r="D40" i="32" s="1"/>
  <c r="C61" i="32"/>
  <c r="D61" i="32" s="1"/>
  <c r="C51" i="32"/>
  <c r="D51" i="32" s="1"/>
  <c r="C49" i="32"/>
  <c r="D49" i="32" s="1"/>
  <c r="C16" i="32"/>
  <c r="D16" i="32" s="1"/>
  <c r="C43" i="32"/>
  <c r="D43" i="32" s="1"/>
  <c r="C66" i="32"/>
  <c r="D66" i="32" s="1"/>
  <c r="C15" i="32"/>
  <c r="D15" i="32" s="1"/>
  <c r="C65" i="32"/>
  <c r="D65" i="32" s="1"/>
  <c r="C42" i="32"/>
  <c r="D42" i="32" s="1"/>
  <c r="C64" i="32"/>
  <c r="D64" i="32" s="1"/>
  <c r="C53" i="32"/>
  <c r="D53" i="32" s="1"/>
  <c r="H42" i="32"/>
  <c r="I42" i="32" s="1"/>
  <c r="C71" i="32"/>
  <c r="D71" i="32" s="1"/>
  <c r="C59" i="32"/>
  <c r="D59" i="32" s="1"/>
  <c r="C46" i="32"/>
  <c r="D46" i="32" s="1"/>
  <c r="C39" i="32"/>
  <c r="D39" i="32" s="1"/>
  <c r="C45" i="32"/>
  <c r="D45" i="32" s="1"/>
  <c r="C38" i="32"/>
  <c r="D38" i="32" s="1"/>
  <c r="C70" i="32"/>
  <c r="D70" i="32" s="1"/>
  <c r="C44" i="32"/>
  <c r="D44" i="32" s="1"/>
  <c r="C68" i="32"/>
  <c r="D68" i="32" s="1"/>
  <c r="C56" i="32"/>
  <c r="D56" i="32" s="1"/>
  <c r="C55" i="32"/>
  <c r="D55" i="32" s="1"/>
  <c r="C30" i="32"/>
  <c r="D30" i="32" s="1"/>
  <c r="C54" i="32"/>
  <c r="D54" i="32" s="1"/>
  <c r="C29" i="32"/>
  <c r="D29" i="32" s="1"/>
  <c r="C67" i="32"/>
  <c r="D67" i="32" s="1"/>
  <c r="C26" i="32"/>
  <c r="D26" i="32" s="1"/>
  <c r="C14" i="32"/>
  <c r="D14" i="32" s="1"/>
  <c r="C25" i="32"/>
  <c r="D25" i="32" s="1"/>
  <c r="C36" i="32"/>
  <c r="D36" i="32" s="1"/>
  <c r="C24" i="32"/>
  <c r="D24" i="32" s="1"/>
  <c r="C12" i="32"/>
  <c r="D12" i="32" s="1"/>
  <c r="C37" i="32"/>
  <c r="D37" i="32" s="1"/>
  <c r="C13" i="32"/>
  <c r="D13" i="32" s="1"/>
  <c r="C21" i="32"/>
  <c r="D21" i="32" s="1"/>
  <c r="C32" i="32"/>
  <c r="D32" i="32" s="1"/>
  <c r="C20" i="32"/>
  <c r="D20" i="32" s="1"/>
  <c r="C31" i="32"/>
  <c r="D31" i="32" s="1"/>
  <c r="G9" i="28"/>
  <c r="H10" i="1"/>
  <c r="H11" i="1"/>
  <c r="I11" i="1"/>
  <c r="L9" i="32"/>
  <c r="I13" i="1"/>
  <c r="I10" i="1"/>
  <c r="L8" i="32"/>
  <c r="Q8" i="32"/>
  <c r="K4" i="29"/>
  <c r="H39" i="1" s="1"/>
  <c r="B8" i="28"/>
  <c r="B9" i="28"/>
  <c r="G8" i="28"/>
  <c r="K5" i="29"/>
  <c r="I39" i="1" s="1"/>
  <c r="L10" i="29"/>
  <c r="M10" i="29" s="1"/>
  <c r="K6" i="29"/>
  <c r="E4" i="29"/>
  <c r="H19" i="1" s="1"/>
  <c r="E5" i="29"/>
  <c r="I19" i="1" s="1"/>
  <c r="E6" i="29"/>
  <c r="G21" i="29"/>
  <c r="H21" i="29" s="1"/>
  <c r="E6" i="25"/>
  <c r="S20" i="1"/>
  <c r="E5" i="25"/>
  <c r="S21" i="1" s="1"/>
  <c r="R20" i="32" l="1"/>
  <c r="S20" i="32" s="1"/>
  <c r="R21" i="32"/>
  <c r="S21" i="32" s="1"/>
  <c r="R22" i="32"/>
  <c r="S22" i="32" s="1"/>
  <c r="R23" i="32"/>
  <c r="S23" i="32" s="1"/>
  <c r="R12" i="32"/>
  <c r="S12" i="32" s="1"/>
  <c r="R24" i="32"/>
  <c r="S24" i="32" s="1"/>
  <c r="R11" i="32"/>
  <c r="S11" i="32" s="1"/>
  <c r="R13" i="32"/>
  <c r="S13" i="32" s="1"/>
  <c r="R25" i="32"/>
  <c r="S25" i="32" s="1"/>
  <c r="R14" i="32"/>
  <c r="S14" i="32" s="1"/>
  <c r="R26" i="32"/>
  <c r="S26" i="32" s="1"/>
  <c r="R15" i="32"/>
  <c r="S15" i="32" s="1"/>
  <c r="R27" i="32"/>
  <c r="S27" i="32" s="1"/>
  <c r="R16" i="32"/>
  <c r="S16" i="32" s="1"/>
  <c r="R28" i="32"/>
  <c r="S28" i="32" s="1"/>
  <c r="R17" i="32"/>
  <c r="S17" i="32" s="1"/>
  <c r="R29" i="32"/>
  <c r="S29" i="32" s="1"/>
  <c r="R18" i="32"/>
  <c r="S18" i="32" s="1"/>
  <c r="R30" i="32"/>
  <c r="S30" i="32" s="1"/>
  <c r="R19" i="32"/>
  <c r="S19" i="32" s="1"/>
  <c r="H16" i="32"/>
  <c r="I16" i="32" s="1"/>
  <c r="C18" i="32"/>
  <c r="D18" i="32" s="1"/>
  <c r="C62" i="32"/>
  <c r="D62" i="32" s="1"/>
  <c r="C17" i="32"/>
  <c r="D17" i="32" s="1"/>
  <c r="C11" i="32"/>
  <c r="D11" i="32" s="1"/>
  <c r="D9" i="32" s="1"/>
  <c r="H2" i="32" s="1"/>
  <c r="C69" i="32"/>
  <c r="D69" i="32" s="1"/>
  <c r="C41" i="32"/>
  <c r="D41" i="32" s="1"/>
  <c r="C27" i="32"/>
  <c r="D27" i="32" s="1"/>
  <c r="C33" i="32"/>
  <c r="D33" i="32" s="1"/>
  <c r="C57" i="32"/>
  <c r="D57" i="32" s="1"/>
  <c r="C23" i="32"/>
  <c r="D23" i="32" s="1"/>
  <c r="C22" i="32"/>
  <c r="D22" i="32" s="1"/>
  <c r="C34" i="32"/>
  <c r="D34" i="32" s="1"/>
  <c r="C52" i="32"/>
  <c r="D52" i="32" s="1"/>
  <c r="C47" i="32"/>
  <c r="D47" i="32" s="1"/>
  <c r="C35" i="32"/>
  <c r="D35" i="32" s="1"/>
  <c r="C19" i="32"/>
  <c r="D19" i="32" s="1"/>
  <c r="C58" i="32"/>
  <c r="D58" i="32" s="1"/>
  <c r="C63" i="32"/>
  <c r="D63" i="32" s="1"/>
  <c r="H22" i="32"/>
  <c r="I22" i="32" s="1"/>
  <c r="H36" i="32"/>
  <c r="I36" i="32" s="1"/>
  <c r="H48" i="32"/>
  <c r="I48" i="32" s="1"/>
  <c r="H34" i="32"/>
  <c r="I34" i="32" s="1"/>
  <c r="H29" i="32"/>
  <c r="I29" i="32" s="1"/>
  <c r="H47" i="32"/>
  <c r="I47" i="32" s="1"/>
  <c r="H18" i="32"/>
  <c r="I18" i="32" s="1"/>
  <c r="H26" i="32"/>
  <c r="I26" i="32" s="1"/>
  <c r="H49" i="32"/>
  <c r="I49" i="32" s="1"/>
  <c r="H51" i="32"/>
  <c r="I51" i="32" s="1"/>
  <c r="H30" i="32"/>
  <c r="I30" i="32" s="1"/>
  <c r="H21" i="32"/>
  <c r="I21" i="32" s="1"/>
  <c r="H27" i="32"/>
  <c r="I27" i="32" s="1"/>
  <c r="H43" i="32"/>
  <c r="I43" i="32" s="1"/>
  <c r="H17" i="32"/>
  <c r="I17" i="32" s="1"/>
  <c r="H12" i="32"/>
  <c r="I12" i="32" s="1"/>
  <c r="H32" i="32"/>
  <c r="I32" i="32" s="1"/>
  <c r="H37" i="32"/>
  <c r="I37" i="32" s="1"/>
  <c r="H33" i="32"/>
  <c r="I33" i="32" s="1"/>
  <c r="H19" i="32"/>
  <c r="I19" i="32" s="1"/>
  <c r="H13" i="32"/>
  <c r="I13" i="32" s="1"/>
  <c r="H45" i="32"/>
  <c r="I45" i="32" s="1"/>
  <c r="H31" i="32"/>
  <c r="I31" i="32" s="1"/>
  <c r="H14" i="32"/>
  <c r="I14" i="32" s="1"/>
  <c r="H46" i="32"/>
  <c r="I46" i="32" s="1"/>
  <c r="H20" i="32"/>
  <c r="I20" i="32" s="1"/>
  <c r="H11" i="32"/>
  <c r="I11" i="32" s="1"/>
  <c r="H15" i="32"/>
  <c r="I15" i="32" s="1"/>
  <c r="H41" i="32"/>
  <c r="I41" i="32" s="1"/>
  <c r="H38" i="32"/>
  <c r="I38" i="32" s="1"/>
  <c r="H28" i="32"/>
  <c r="I28" i="32" s="1"/>
  <c r="H23" i="32"/>
  <c r="I23" i="32" s="1"/>
  <c r="H24" i="32"/>
  <c r="I24" i="32" s="1"/>
  <c r="H44" i="32"/>
  <c r="I44" i="32" s="1"/>
  <c r="H50" i="32"/>
  <c r="I50" i="32" s="1"/>
  <c r="H25" i="32"/>
  <c r="I25" i="32" s="1"/>
  <c r="H35" i="32"/>
  <c r="I35" i="32" s="1"/>
  <c r="H40" i="32"/>
  <c r="I40" i="32" s="1"/>
  <c r="H24" i="28"/>
  <c r="I24" i="28" s="1"/>
  <c r="H26" i="28"/>
  <c r="I26" i="28" s="1"/>
  <c r="H20" i="28"/>
  <c r="I20" i="28" s="1"/>
  <c r="H21" i="28"/>
  <c r="I21" i="28" s="1"/>
  <c r="H25" i="28"/>
  <c r="I25" i="28" s="1"/>
  <c r="H27" i="28"/>
  <c r="I27" i="28" s="1"/>
  <c r="H22" i="28"/>
  <c r="I22" i="28" s="1"/>
  <c r="H23" i="28"/>
  <c r="I23" i="28" s="1"/>
  <c r="H28" i="28"/>
  <c r="I28" i="28" s="1"/>
  <c r="C22" i="28"/>
  <c r="D22" i="28" s="1"/>
  <c r="C26" i="28"/>
  <c r="D26" i="28" s="1"/>
  <c r="C27" i="28"/>
  <c r="D27" i="28" s="1"/>
  <c r="C21" i="28"/>
  <c r="D21" i="28" s="1"/>
  <c r="C25" i="28"/>
  <c r="D25" i="28" s="1"/>
  <c r="C23" i="28"/>
  <c r="D23" i="28" s="1"/>
  <c r="C24" i="28"/>
  <c r="D24" i="28" s="1"/>
  <c r="C20" i="28"/>
  <c r="D20" i="28" s="1"/>
  <c r="C28" i="28"/>
  <c r="D28" i="28" s="1"/>
  <c r="M56" i="32"/>
  <c r="M68" i="32"/>
  <c r="M39" i="32"/>
  <c r="M45" i="32"/>
  <c r="M57" i="32"/>
  <c r="M69" i="32"/>
  <c r="M40" i="32"/>
  <c r="M46" i="32"/>
  <c r="M58" i="32"/>
  <c r="M70" i="32"/>
  <c r="M41" i="32"/>
  <c r="M47" i="32"/>
  <c r="M59" i="32"/>
  <c r="M71" i="32"/>
  <c r="M48" i="32"/>
  <c r="M60" i="32"/>
  <c r="M42" i="32"/>
  <c r="M49" i="32"/>
  <c r="M61" i="32"/>
  <c r="M50" i="32"/>
  <c r="M62" i="32"/>
  <c r="M43" i="32"/>
  <c r="M51" i="32"/>
  <c r="M52" i="32"/>
  <c r="M64" i="32"/>
  <c r="M44" i="32"/>
  <c r="M54" i="32"/>
  <c r="M55" i="32"/>
  <c r="M67" i="32"/>
  <c r="M63" i="32"/>
  <c r="M53" i="32"/>
  <c r="M65" i="32"/>
  <c r="M66" i="32"/>
  <c r="M13" i="32"/>
  <c r="N13" i="32" s="1"/>
  <c r="M25" i="32"/>
  <c r="N25" i="32" s="1"/>
  <c r="M37" i="32"/>
  <c r="M14" i="32"/>
  <c r="N14" i="32" s="1"/>
  <c r="M26" i="32"/>
  <c r="N26" i="32" s="1"/>
  <c r="M38" i="32"/>
  <c r="M15" i="32"/>
  <c r="N15" i="32" s="1"/>
  <c r="M27" i="32"/>
  <c r="N27" i="32" s="1"/>
  <c r="M16" i="32"/>
  <c r="N16" i="32" s="1"/>
  <c r="M28" i="32"/>
  <c r="N28" i="32" s="1"/>
  <c r="M21" i="32"/>
  <c r="N21" i="32" s="1"/>
  <c r="M33" i="32"/>
  <c r="M34" i="32"/>
  <c r="M24" i="32"/>
  <c r="N24" i="32" s="1"/>
  <c r="M36" i="32"/>
  <c r="M17" i="32"/>
  <c r="N17" i="32" s="1"/>
  <c r="M29" i="32"/>
  <c r="N29" i="32" s="1"/>
  <c r="M19" i="32"/>
  <c r="N19" i="32" s="1"/>
  <c r="M31" i="32"/>
  <c r="N31" i="32" s="1"/>
  <c r="M22" i="32"/>
  <c r="N22" i="32" s="1"/>
  <c r="M11" i="32"/>
  <c r="N11" i="32" s="1"/>
  <c r="M23" i="32"/>
  <c r="N23" i="32" s="1"/>
  <c r="M18" i="32"/>
  <c r="N18" i="32" s="1"/>
  <c r="M30" i="32"/>
  <c r="N30" i="32" s="1"/>
  <c r="M20" i="32"/>
  <c r="N20" i="32" s="1"/>
  <c r="M32" i="32"/>
  <c r="N32" i="32" s="1"/>
  <c r="M35" i="32"/>
  <c r="M12" i="32"/>
  <c r="N12" i="32" s="1"/>
  <c r="H11" i="28"/>
  <c r="I11" i="28" s="1"/>
  <c r="H12" i="28"/>
  <c r="I12" i="28" s="1"/>
  <c r="H13" i="28"/>
  <c r="I13" i="28" s="1"/>
  <c r="H14" i="28"/>
  <c r="I14" i="28" s="1"/>
  <c r="H15" i="28"/>
  <c r="I15" i="28" s="1"/>
  <c r="H18" i="28"/>
  <c r="I18" i="28" s="1"/>
  <c r="H16" i="28"/>
  <c r="I16" i="28" s="1"/>
  <c r="H17" i="28"/>
  <c r="I17" i="28" s="1"/>
  <c r="H19" i="28"/>
  <c r="I19" i="28" s="1"/>
  <c r="C12" i="28"/>
  <c r="D12" i="28" s="1"/>
  <c r="C13" i="28"/>
  <c r="D13" i="28" s="1"/>
  <c r="C11" i="28"/>
  <c r="D11" i="28" s="1"/>
  <c r="D9" i="28" s="1"/>
  <c r="C15" i="28"/>
  <c r="D15" i="28" s="1"/>
  <c r="C19" i="28"/>
  <c r="D19" i="28" s="1"/>
  <c r="C14" i="28"/>
  <c r="D14" i="28" s="1"/>
  <c r="C16" i="28"/>
  <c r="D16" i="28" s="1"/>
  <c r="C17" i="28"/>
  <c r="D17" i="28" s="1"/>
  <c r="C18" i="28"/>
  <c r="D18" i="28" s="1"/>
  <c r="I9" i="28" l="1"/>
  <c r="S9" i="32"/>
  <c r="H5" i="32" s="1"/>
  <c r="N9" i="32"/>
  <c r="I9" i="32"/>
  <c r="H4" i="32"/>
  <c r="H3" i="32"/>
  <c r="C5" i="28"/>
  <c r="D23" i="1" s="1"/>
  <c r="H5" i="28" l="1"/>
  <c r="D28" i="1" s="1"/>
  <c r="H6" i="32"/>
  <c r="D14" i="1" s="1"/>
</calcChain>
</file>

<file path=xl/sharedStrings.xml><?xml version="1.0" encoding="utf-8"?>
<sst xmlns="http://schemas.openxmlformats.org/spreadsheetml/2006/main" count="260" uniqueCount="124">
  <si>
    <t>Gain</t>
  </si>
  <si>
    <t>Offset</t>
  </si>
  <si>
    <t>DAC_Count</t>
  </si>
  <si>
    <t>AMP1</t>
  </si>
  <si>
    <t>AMP2</t>
  </si>
  <si>
    <t>R²</t>
  </si>
  <si>
    <t>Paste the measured calibration values into the table below</t>
  </si>
  <si>
    <t>Calibration Output</t>
  </si>
  <si>
    <t>Calibration Result VOFFS0</t>
  </si>
  <si>
    <t>Calibration Result VOFFS1</t>
  </si>
  <si>
    <t>DAC Count</t>
  </si>
  <si>
    <r>
      <t>I</t>
    </r>
    <r>
      <rPr>
        <b/>
        <vertAlign val="subscript"/>
        <sz val="11"/>
        <color theme="1"/>
        <rFont val="Calibri"/>
        <family val="2"/>
        <scheme val="minor"/>
      </rPr>
      <t>SENSE0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</si>
  <si>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SENSE1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</si>
  <si>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SENSE2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</si>
  <si>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AVG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</si>
  <si>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Sense,Variance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</si>
  <si>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Sense,Tolerance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</si>
  <si>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OFFS0,PGA0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</si>
  <si>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OFFS0,PGA1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</si>
  <si>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OFFS0,PGA2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</si>
  <si>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OFFS0,PGA3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</si>
  <si>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OFFS0,AVG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</si>
  <si>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OFFS0,Variance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</si>
  <si>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OFFS0,Tolerance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</si>
  <si>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OFFS1,Tolerance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</si>
  <si>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OFFS1,AMP1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</si>
  <si>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OFFS1,AMP2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</si>
  <si>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OFFS1,AVG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</si>
  <si>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OFFS1,Variance</t>
    </r>
  </si>
  <si>
    <t xml:space="preserve">
</t>
  </si>
  <si>
    <r>
      <t>I</t>
    </r>
    <r>
      <rPr>
        <b/>
        <vertAlign val="subscript"/>
        <sz val="11"/>
        <color theme="1"/>
        <rFont val="Calibri"/>
        <family val="2"/>
        <scheme val="minor"/>
      </rPr>
      <t>Measured</t>
    </r>
  </si>
  <si>
    <t>ADC Count</t>
  </si>
  <si>
    <t>A/Digit</t>
  </si>
  <si>
    <t>A</t>
  </si>
  <si>
    <t>V/Digit</t>
  </si>
  <si>
    <t>V</t>
  </si>
  <si>
    <r>
      <t>AMP0</t>
    </r>
    <r>
      <rPr>
        <b/>
        <vertAlign val="subscript"/>
        <sz val="11"/>
        <color theme="1"/>
        <rFont val="Calibri"/>
        <family val="2"/>
        <scheme val="minor"/>
      </rPr>
      <t>PGA0</t>
    </r>
  </si>
  <si>
    <r>
      <t>ADC Count AMP0</t>
    </r>
    <r>
      <rPr>
        <b/>
        <vertAlign val="subscript"/>
        <sz val="11"/>
        <color theme="1"/>
        <rFont val="Calibri"/>
        <family val="2"/>
        <scheme val="minor"/>
      </rPr>
      <t>PGA0</t>
    </r>
  </si>
  <si>
    <r>
      <t>ADC Count AMP0</t>
    </r>
    <r>
      <rPr>
        <b/>
        <vertAlign val="subscript"/>
        <sz val="11"/>
        <color theme="1"/>
        <rFont val="Calibri"/>
        <family val="2"/>
        <scheme val="minor"/>
      </rPr>
      <t>PGA1</t>
    </r>
  </si>
  <si>
    <r>
      <t>AMP0</t>
    </r>
    <r>
      <rPr>
        <b/>
        <vertAlign val="subscript"/>
        <sz val="11"/>
        <color theme="1"/>
        <rFont val="Calibri"/>
        <family val="2"/>
        <scheme val="minor"/>
      </rPr>
      <t>PGA1</t>
    </r>
  </si>
  <si>
    <r>
      <t>AMP0</t>
    </r>
    <r>
      <rPr>
        <b/>
        <vertAlign val="subscript"/>
        <sz val="11"/>
        <color theme="1"/>
        <rFont val="Calibri"/>
        <family val="2"/>
        <scheme val="minor"/>
      </rPr>
      <t>PGA2</t>
    </r>
  </si>
  <si>
    <r>
      <t>ADC Count AMP0</t>
    </r>
    <r>
      <rPr>
        <b/>
        <vertAlign val="subscript"/>
        <sz val="11"/>
        <color theme="1"/>
        <rFont val="Calibri"/>
        <family val="2"/>
        <scheme val="minor"/>
      </rPr>
      <t>PGA2</t>
    </r>
  </si>
  <si>
    <r>
      <t>ADC Count AMP0</t>
    </r>
    <r>
      <rPr>
        <b/>
        <vertAlign val="subscript"/>
        <sz val="11"/>
        <color theme="1"/>
        <rFont val="Calibri"/>
        <family val="2"/>
        <scheme val="minor"/>
      </rPr>
      <t>PGA3</t>
    </r>
  </si>
  <si>
    <r>
      <t>AMP0</t>
    </r>
    <r>
      <rPr>
        <b/>
        <vertAlign val="subscript"/>
        <sz val="11"/>
        <color theme="1"/>
        <rFont val="Calibri"/>
        <family val="2"/>
        <scheme val="minor"/>
      </rPr>
      <t>PGA3</t>
    </r>
  </si>
  <si>
    <t>ADC Count AMP1</t>
  </si>
  <si>
    <t>ADC Count AMP2</t>
  </si>
  <si>
    <r>
      <t>Calibration Result AMP0</t>
    </r>
    <r>
      <rPr>
        <b/>
        <vertAlign val="subscript"/>
        <sz val="11"/>
        <color theme="1"/>
        <rFont val="Calibri"/>
        <family val="2"/>
        <scheme val="minor"/>
      </rPr>
      <t>PGA0</t>
    </r>
  </si>
  <si>
    <r>
      <t>Calibration Result AMP0</t>
    </r>
    <r>
      <rPr>
        <b/>
        <vertAlign val="subscript"/>
        <sz val="11"/>
        <color theme="1"/>
        <rFont val="Calibri"/>
        <family val="2"/>
        <scheme val="minor"/>
      </rPr>
      <t>PGA1</t>
    </r>
  </si>
  <si>
    <r>
      <t>Calibration Result AMP0</t>
    </r>
    <r>
      <rPr>
        <b/>
        <vertAlign val="subscript"/>
        <sz val="11"/>
        <color theme="1"/>
        <rFont val="Calibri"/>
        <family val="2"/>
        <scheme val="minor"/>
      </rPr>
      <t>PGA2</t>
    </r>
  </si>
  <si>
    <t>Calibration Result AMP1</t>
  </si>
  <si>
    <t>Calibration Result AMP2</t>
  </si>
  <si>
    <r>
      <t>Calibration Result AMP0</t>
    </r>
    <r>
      <rPr>
        <b/>
        <vertAlign val="subscript"/>
        <sz val="11"/>
        <color theme="1"/>
        <rFont val="Calibri"/>
        <family val="2"/>
        <scheme val="minor"/>
      </rPr>
      <t>PGA3</t>
    </r>
  </si>
  <si>
    <r>
      <t>ADC</t>
    </r>
    <r>
      <rPr>
        <b/>
        <vertAlign val="subscript"/>
        <sz val="11"/>
        <color theme="0"/>
        <rFont val="Calibri"/>
        <family val="2"/>
        <scheme val="minor"/>
      </rPr>
      <t>DIFF0,PGA0</t>
    </r>
  </si>
  <si>
    <r>
      <t>V</t>
    </r>
    <r>
      <rPr>
        <b/>
        <vertAlign val="subscript"/>
        <sz val="11"/>
        <color theme="0"/>
        <rFont val="Calibri"/>
        <family val="2"/>
        <scheme val="minor"/>
      </rPr>
      <t>Measured</t>
    </r>
  </si>
  <si>
    <r>
      <t>V</t>
    </r>
    <r>
      <rPr>
        <b/>
        <vertAlign val="subscript"/>
        <sz val="11"/>
        <color theme="0"/>
        <rFont val="Calibri"/>
        <family val="2"/>
        <scheme val="minor"/>
      </rPr>
      <t>GainStage</t>
    </r>
  </si>
  <si>
    <t>Ratio</t>
  </si>
  <si>
    <r>
      <t>ADC</t>
    </r>
    <r>
      <rPr>
        <b/>
        <vertAlign val="subscript"/>
        <sz val="11"/>
        <color theme="0"/>
        <rFont val="Calibri"/>
        <family val="2"/>
        <scheme val="minor"/>
      </rPr>
      <t>DIFF0,PGA3</t>
    </r>
  </si>
  <si>
    <r>
      <t>ADC</t>
    </r>
    <r>
      <rPr>
        <b/>
        <vertAlign val="subscript"/>
        <sz val="11"/>
        <color theme="0"/>
        <rFont val="Calibri"/>
        <family val="2"/>
        <scheme val="minor"/>
      </rPr>
      <t>DIFF0,PGA2</t>
    </r>
  </si>
  <si>
    <r>
      <t>ADC</t>
    </r>
    <r>
      <rPr>
        <b/>
        <vertAlign val="subscript"/>
        <sz val="11"/>
        <color theme="0"/>
        <rFont val="Calibri"/>
        <family val="2"/>
        <scheme val="minor"/>
      </rPr>
      <t>DIFF0,PGA1</t>
    </r>
  </si>
  <si>
    <r>
      <t>ADC</t>
    </r>
    <r>
      <rPr>
        <b/>
        <vertAlign val="subscript"/>
        <sz val="11"/>
        <color theme="0"/>
        <rFont val="Calibri"/>
        <family val="2"/>
        <scheme val="minor"/>
      </rPr>
      <t>DIFF1</t>
    </r>
  </si>
  <si>
    <r>
      <t>ADC</t>
    </r>
    <r>
      <rPr>
        <b/>
        <vertAlign val="subscript"/>
        <sz val="11"/>
        <color theme="0"/>
        <rFont val="Calibri"/>
        <family val="2"/>
        <scheme val="minor"/>
      </rPr>
      <t>DIFF2</t>
    </r>
  </si>
  <si>
    <t>PGA0</t>
  </si>
  <si>
    <t>PGA1</t>
  </si>
  <si>
    <t>PGA2</t>
  </si>
  <si>
    <t>PGA3</t>
  </si>
  <si>
    <t>Calibration Result DIFF0</t>
  </si>
  <si>
    <t>Average Diff Gain</t>
  </si>
  <si>
    <t>Differential Gain</t>
  </si>
  <si>
    <t>Calibration Result DIFF1</t>
  </si>
  <si>
    <t>Calibration Result DIFF2</t>
  </si>
  <si>
    <t>Connect a Amperemeter between the center conductor of Channel 0</t>
  </si>
  <si>
    <t>1.</t>
  </si>
  <si>
    <t>2.</t>
  </si>
  <si>
    <t>3.</t>
  </si>
  <si>
    <t>4.</t>
  </si>
  <si>
    <t>Connect an Amperemeter between JP101.1 Pin 4 (Positive) and JP101.1 Pin 3 (Negative)</t>
  </si>
  <si>
    <t>Device:</t>
  </si>
  <si>
    <t>Delete the existing calibration file from the device to be calibrated. Use the MEM:DEL Cali.cal command</t>
  </si>
  <si>
    <t>Set the device to test mode by using the command: SYST:MODE TEST</t>
  </si>
  <si>
    <t>Set the sense current on the device by using the command MEAS:SET ISEN,0,xxxx. Replace xxxx with a number between 0 and 65535.</t>
  </si>
  <si>
    <t>Reset the device by typing *RST</t>
  </si>
  <si>
    <t>5.</t>
  </si>
  <si>
    <t>6.</t>
  </si>
  <si>
    <t>Enable all 3 Sense Enable switches</t>
  </si>
  <si>
    <t>Disable all 3 Sense Enable switches</t>
  </si>
  <si>
    <t>Connect an Voltmeter between JP323 Pin 1 (Positive) and JP323 Pin 2 (Negative)</t>
  </si>
  <si>
    <t>Take a reading of the Voltmeter and enter the set value and the meter reading into the table in worksheet "VOFFS_CAL"</t>
  </si>
  <si>
    <t>Take a reading of the Amperemeter and enter the set value and the meter reading into the table in worksheet "ISENSE_CAL"</t>
  </si>
  <si>
    <t>Repeat the steps 3&amp;4 for other sense current settings until you have a decent amount of values. This also serves as a check for sufficient linearity of the device.</t>
  </si>
  <si>
    <t>Repeat the steps 1-5 for the remaining two channels. Connect the meter to the respective headers. The pinout of the headers can be seen in the picture on the right side.</t>
  </si>
  <si>
    <t>Repeat the steps 2-5 for the other offset channel. Connect the meter to the respective headers (JP323.3). The pinout of the headers can be seen in the picture on the right side.</t>
  </si>
  <si>
    <t>Connect on all channels short circuit jumpers on JP101.x between 1-2 and 3-4</t>
  </si>
  <si>
    <t>7.</t>
  </si>
  <si>
    <t>Set the offset voltage on the device by using the command MEAS:SET VOFF,yyy,xxxx. Replace xxxx with a number between 0 and 65535 and yyy by the channel number (0=CH0, 1=CH1-3)</t>
  </si>
  <si>
    <t>8.</t>
  </si>
  <si>
    <t>Start a new measurement by sending MEAS:START. (After this the measurement should be running and the device should print out a new dataset every few miliseconds</t>
  </si>
  <si>
    <t>Take a reading of the Voltmeter and of the respective ADC channel (ideally an averaged value) and enter the readings into the table in worksheet "AMP_CAL"</t>
  </si>
  <si>
    <t>Repeat the steps 5&amp;6 for other sense current settings until you have a decent amount of values. This also serves as a check for sufficient linearity of the device.</t>
  </si>
  <si>
    <t>Repeat the steps 4-7 for the other offset channel. Connect the meter to the respective headers (JP323.3). The pinout of the headers can be seen in the picture on the right side.</t>
  </si>
  <si>
    <t>9.</t>
  </si>
  <si>
    <t>Disconnect the Amperemeter and disable all Sense Enable Switches</t>
  </si>
  <si>
    <t>Disconnect the voltmeter from JP323</t>
  </si>
  <si>
    <t>Reduce the sense current on channel 0 to the lowest possible value by sending MEAS:SET ISEN,0,0</t>
  </si>
  <si>
    <t>10.</t>
  </si>
  <si>
    <t>Remove all short circuit jumpers on JP101.x</t>
  </si>
  <si>
    <t>11.</t>
  </si>
  <si>
    <t>Connect a programmable low voltage (0-3V) source to all channels on JP101.x Pin 4 (Positive)  and JP101.x Pin2 (Negative). Furthermore connect the negative terminal of the power supply to ground (e.g. JP323 Pin2)</t>
  </si>
  <si>
    <t>Stop the measurement by typing MEAS:STOP</t>
  </si>
  <si>
    <t>Connect an Voltmeter on the output terminals of the power supply to get a precise readback of the applied voltage</t>
  </si>
  <si>
    <t>Set the power supply to a output voltage between 0 and 1.5V</t>
  </si>
  <si>
    <t>Repeat the steps 6&amp;7 for other voltage settings until you have a decent amount of values. This also serves as a check for sufficient linearity of the device.</t>
  </si>
  <si>
    <t>Take a reading of the Voltmeter and of all ADC channels (ideally an averaged value) and enter the readings into the table in worksheet "DIFF_CAL_CHx"</t>
  </si>
  <si>
    <t>AMP0PGA1 Error</t>
  </si>
  <si>
    <t>AMP0PGA1 Interpol</t>
  </si>
  <si>
    <t>AMP0PGA0 Interpol</t>
  </si>
  <si>
    <t>AMP0PGA0 Error</t>
  </si>
  <si>
    <t>AMP0PGA2 Interpol</t>
  </si>
  <si>
    <t>AMP0PGA2 Error</t>
  </si>
  <si>
    <t>AMP0PGA3 Interpol</t>
  </si>
  <si>
    <t>AMP0PGA3 Error</t>
  </si>
  <si>
    <t>AMP1 Interpol</t>
  </si>
  <si>
    <t>AMP1 Error</t>
  </si>
  <si>
    <t>AMP2 Error</t>
  </si>
  <si>
    <t>AMP2 Interpol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</si>
</sst>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#0.000E+0"/>
    <numFmt numFmtId="165" formatCode="##0.00E+0"/>
    <numFmt numFmtId="166" formatCode="0.00000"/>
    <numFmt numFmtId="167" formatCode="##0.00E+0&quot; A&quot;;##0.00E+0&quot; A&quot;;;@"/>
    <numFmt numFmtId="168" formatCode="##0.00E+0&quot; V&quot;;##0.00E+0&quot; V&quot;;;@"/>
    <numFmt numFmtId="169" formatCode="##0.000E+0;\-##0.000E+0;;@"/>
    <numFmt numFmtId="170" formatCode="0.000&quot; A&quot;;0.000&quot; A&quot;;;@"/>
    <numFmt numFmtId="171" formatCode="0.000000\ &quot;V/V&quot;"/>
    <numFmt numFmtId="172" formatCode="##0.00000E+0\ &quot;V/Digit&quot;"/>
    <numFmt numFmtId="173" formatCode="##0.000000E+0\ &quot;V&quot;"/>
    <numFmt numFmtId="174" formatCode="##0.00000E+0\ &quot;A/Digit&quot;"/>
    <numFmt numFmtId="175" formatCode="##0.000000E+0\ &quot;A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94">
    <xf numFmtId="0" fontId="0" fillId="0" borderId="0" xfId="0"/>
    <xf numFmtId="49" fontId="2" fillId="0" borderId="0" xfId="0" applyNumberFormat="1" applyFont="1"/>
    <xf numFmtId="0" fontId="0" fillId="4" borderId="0" xfId="0" applyFill="1"/>
    <xf numFmtId="0" fontId="0" fillId="4" borderId="1" xfId="0" applyFill="1" applyBorder="1"/>
    <xf numFmtId="0" fontId="6" fillId="4" borderId="0" xfId="0" applyFont="1" applyFill="1" applyAlignment="1"/>
    <xf numFmtId="49" fontId="2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 wrapText="1"/>
    </xf>
    <xf numFmtId="49" fontId="2" fillId="5" borderId="0" xfId="0" applyNumberFormat="1" applyFont="1" applyFill="1" applyAlignment="1">
      <alignment vertical="top" wrapText="1"/>
    </xf>
    <xf numFmtId="0" fontId="0" fillId="4" borderId="0" xfId="0" applyFill="1" applyAlignment="1">
      <alignment vertical="top"/>
    </xf>
    <xf numFmtId="0" fontId="0" fillId="0" borderId="0" xfId="0" applyAlignment="1">
      <alignment vertical="top"/>
    </xf>
    <xf numFmtId="0" fontId="0" fillId="4" borderId="0" xfId="0" applyFill="1" applyAlignment="1">
      <alignment vertical="top" wrapText="1"/>
    </xf>
    <xf numFmtId="0" fontId="0" fillId="4" borderId="0" xfId="0" applyFill="1" applyAlignment="1">
      <alignment wrapText="1"/>
    </xf>
    <xf numFmtId="0" fontId="0" fillId="0" borderId="0" xfId="0" applyAlignment="1">
      <alignment vertical="top" wrapText="1"/>
    </xf>
    <xf numFmtId="49" fontId="5" fillId="3" borderId="0" xfId="0" applyNumberFormat="1" applyFont="1" applyFill="1" applyBorder="1"/>
    <xf numFmtId="0" fontId="0" fillId="4" borderId="6" xfId="0" applyFill="1" applyBorder="1" applyAlignment="1">
      <alignment wrapText="1"/>
    </xf>
    <xf numFmtId="164" fontId="0" fillId="4" borderId="0" xfId="0" applyNumberFormat="1" applyFill="1"/>
    <xf numFmtId="11" fontId="0" fillId="4" borderId="0" xfId="0" applyNumberFormat="1" applyFill="1"/>
    <xf numFmtId="0" fontId="0" fillId="4" borderId="6" xfId="0" applyFill="1" applyBorder="1"/>
    <xf numFmtId="0" fontId="0" fillId="4" borderId="0" xfId="0" applyFill="1" applyBorder="1"/>
    <xf numFmtId="0" fontId="0" fillId="4" borderId="0" xfId="0" applyFont="1" applyFill="1" applyBorder="1"/>
    <xf numFmtId="168" fontId="0" fillId="4" borderId="0" xfId="0" applyNumberFormat="1" applyFont="1" applyFill="1" applyBorder="1"/>
    <xf numFmtId="169" fontId="0" fillId="4" borderId="0" xfId="0" applyNumberFormat="1" applyFont="1" applyFill="1" applyBorder="1"/>
    <xf numFmtId="0" fontId="0" fillId="4" borderId="0" xfId="0" applyFill="1" applyAlignment="1">
      <alignment horizontal="center"/>
    </xf>
    <xf numFmtId="164" fontId="0" fillId="4" borderId="1" xfId="0" applyNumberFormat="1" applyFill="1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right"/>
    </xf>
    <xf numFmtId="10" fontId="0" fillId="6" borderId="0" xfId="1" applyNumberFormat="1" applyFont="1" applyFill="1"/>
    <xf numFmtId="10" fontId="0" fillId="6" borderId="0" xfId="0" applyNumberFormat="1" applyFill="1"/>
    <xf numFmtId="168" fontId="0" fillId="6" borderId="0" xfId="0" applyNumberFormat="1" applyFill="1"/>
    <xf numFmtId="168" fontId="0" fillId="6" borderId="5" xfId="0" applyNumberFormat="1" applyFont="1" applyFill="1" applyBorder="1"/>
    <xf numFmtId="169" fontId="0" fillId="6" borderId="5" xfId="0" applyNumberFormat="1" applyFont="1" applyFill="1" applyBorder="1"/>
    <xf numFmtId="0" fontId="0" fillId="0" borderId="0" xfId="0"/>
    <xf numFmtId="167" fontId="0" fillId="6" borderId="0" xfId="0" applyNumberFormat="1" applyFill="1"/>
    <xf numFmtId="165" fontId="4" fillId="2" borderId="1" xfId="2" applyNumberFormat="1" applyBorder="1" applyProtection="1">
      <protection locked="0"/>
    </xf>
    <xf numFmtId="166" fontId="4" fillId="2" borderId="1" xfId="2" applyNumberFormat="1" applyBorder="1" applyProtection="1">
      <protection locked="0"/>
    </xf>
    <xf numFmtId="0" fontId="0" fillId="0" borderId="0" xfId="0" applyProtection="1">
      <protection locked="0"/>
    </xf>
    <xf numFmtId="168" fontId="0" fillId="0" borderId="0" xfId="0" applyNumberFormat="1" applyProtection="1">
      <protection locked="0"/>
    </xf>
    <xf numFmtId="164" fontId="4" fillId="2" borderId="1" xfId="2" applyNumberFormat="1" applyBorder="1" applyProtection="1">
      <protection locked="0"/>
    </xf>
    <xf numFmtId="168" fontId="0" fillId="0" borderId="0" xfId="0" applyNumberFormat="1" applyFill="1" applyProtection="1">
      <protection locked="0"/>
    </xf>
    <xf numFmtId="168" fontId="0" fillId="0" borderId="0" xfId="1" applyNumberFormat="1" applyFont="1" applyProtection="1">
      <protection locked="0"/>
    </xf>
    <xf numFmtId="164" fontId="4" fillId="2" borderId="0" xfId="2" applyNumberFormat="1" applyProtection="1">
      <protection locked="0"/>
    </xf>
    <xf numFmtId="0" fontId="0" fillId="0" borderId="5" xfId="0" applyFont="1" applyFill="1" applyBorder="1" applyProtection="1">
      <protection locked="0"/>
    </xf>
    <xf numFmtId="168" fontId="0" fillId="0" borderId="5" xfId="0" applyNumberFormat="1" applyFont="1" applyFill="1" applyBorder="1" applyProtection="1">
      <protection locked="0"/>
    </xf>
    <xf numFmtId="170" fontId="0" fillId="0" borderId="0" xfId="0" applyNumberFormat="1" applyProtection="1">
      <protection locked="0"/>
    </xf>
    <xf numFmtId="171" fontId="0" fillId="4" borderId="0" xfId="0" applyNumberFormat="1" applyFill="1" applyAlignment="1">
      <alignment horizontal="center"/>
    </xf>
    <xf numFmtId="172" fontId="0" fillId="4" borderId="0" xfId="0" applyNumberFormat="1" applyFill="1"/>
    <xf numFmtId="173" fontId="0" fillId="4" borderId="0" xfId="0" applyNumberFormat="1" applyFill="1"/>
    <xf numFmtId="174" fontId="0" fillId="4" borderId="0" xfId="0" applyNumberFormat="1" applyFill="1"/>
    <xf numFmtId="175" fontId="0" fillId="4" borderId="0" xfId="0" applyNumberFormat="1" applyFill="1"/>
    <xf numFmtId="0" fontId="0" fillId="4" borderId="0" xfId="0" applyFill="1" applyAlignment="1">
      <alignment horizontal="center" vertical="top"/>
    </xf>
    <xf numFmtId="172" fontId="0" fillId="4" borderId="0" xfId="0" applyNumberFormat="1" applyFill="1" applyAlignment="1">
      <alignment vertical="top"/>
    </xf>
    <xf numFmtId="173" fontId="0" fillId="4" borderId="0" xfId="0" applyNumberFormat="1" applyFill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 applyFill="1" applyBorder="1" applyProtection="1">
      <protection locked="0"/>
    </xf>
    <xf numFmtId="168" fontId="0" fillId="0" borderId="0" xfId="0" applyNumberFormat="1" applyFont="1" applyFill="1" applyBorder="1" applyProtection="1">
      <protection locked="0"/>
    </xf>
    <xf numFmtId="168" fontId="0" fillId="6" borderId="0" xfId="0" applyNumberFormat="1" applyFont="1" applyFill="1" applyBorder="1"/>
    <xf numFmtId="169" fontId="0" fillId="6" borderId="0" xfId="0" applyNumberFormat="1" applyFont="1" applyFill="1" applyBorder="1"/>
    <xf numFmtId="0" fontId="0" fillId="0" borderId="0" xfId="0" applyFill="1"/>
    <xf numFmtId="0" fontId="0" fillId="0" borderId="0" xfId="0"/>
    <xf numFmtId="0" fontId="0" fillId="8" borderId="0" xfId="0" applyFill="1"/>
    <xf numFmtId="10" fontId="0" fillId="8" borderId="0" xfId="1" applyNumberFormat="1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0" applyFill="1" applyAlignment="1">
      <alignment horizontal="left" wrapText="1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left" vertical="center" wrapText="1"/>
    </xf>
    <xf numFmtId="0" fontId="6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6" fillId="4" borderId="0" xfId="0" applyFont="1" applyFill="1" applyAlignment="1">
      <alignment horizontal="center" wrapText="1"/>
    </xf>
    <xf numFmtId="0" fontId="0" fillId="7" borderId="0" xfId="0" applyFill="1" applyAlignment="1" applyProtection="1">
      <alignment horizontal="left"/>
      <protection locked="0"/>
    </xf>
  </cellXfs>
  <cellStyles count="3">
    <cellStyle name="Gut" xfId="2" builtinId="26"/>
    <cellStyle name="Prozent" xfId="1" builtinId="5"/>
    <cellStyle name="Standard" xfId="0" builtinId="0"/>
  </cellStyles>
  <dxfs count="94">
    <dxf>
      <numFmt numFmtId="170" formatCode="0.000&quot; A&quot;;0.000&quot; A&quot;;;@"/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##0.000E+0;\-##0.000E+0;;@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##0.00E+0&quot; V&quot;;##0.00E+0&quot; V&quot;;;@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##0.00E+0&quot; V&quot;;##0.00E+0&quot; V&quot;;;@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  <protection locked="0" hidden="0"/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##0.000E+0;\-##0.000E+0;;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##0.00E+0&quot; V&quot;;##0.00E+0&quot; V&quot;;;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##0.00E+0&quot; V&quot;;##0.00E+0&quot; V&quot;;;@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  <protection locked="0" hidden="0"/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##0.000E+0;\-##0.000E+0;;@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##0.00E+0&quot; V&quot;;##0.00E+0&quot; V&quot;;;@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##0.00E+0&quot; V&quot;;##0.00E+0&quot; V&quot;;;@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  <protection locked="0" hidden="0"/>
    </dxf>
    <dxf>
      <border outline="0"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##0.000E+0;\-##0.000E+0;;@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##0.00E+0&quot; V&quot;;##0.00E+0&quot; V&quot;;;@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##0.00E+0&quot; V&quot;;##0.00E+0&quot; V&quot;;;@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  <protection locked="0" hidden="0"/>
    </dxf>
    <dxf>
      <border outline="0"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4"/>
          <bgColor theme="4"/>
        </patternFill>
      </fill>
    </dxf>
    <dxf>
      <numFmt numFmtId="169" formatCode="##0.000E+0;\-##0.000E+0;;@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##0.00E+0&quot; V&quot;;##0.00E+0&quot; V&quot;;;@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##0.00E+0&quot; V&quot;;##0.00E+0&quot; V&quot;;;@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  <protection locked="0" hidden="0"/>
    </dxf>
    <dxf>
      <border outline="0">
        <top style="thin">
          <color rgb="FF8EA9DB"/>
        </top>
        <bottom style="thin">
          <color rgb="FF8EA9DB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4"/>
          <bgColor theme="4"/>
        </patternFill>
      </fill>
    </dxf>
    <dxf>
      <numFmt numFmtId="169" formatCode="##0.000E+0;\-##0.000E+0;;@"/>
      <fill>
        <patternFill patternType="solid">
          <fgColor indexed="64"/>
          <bgColor theme="0" tint="-0.14999847407452621"/>
        </patternFill>
      </fill>
    </dxf>
    <dxf>
      <numFmt numFmtId="168" formatCode="##0.00E+0&quot; V&quot;;##0.00E+0&quot; V&quot;;;@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##0.00E+0&quot; V&quot;;##0.00E+0&quot; V&quot;;;@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  <protection locked="0" hidden="0"/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4"/>
          <bgColor theme="4"/>
        </patternFill>
      </fill>
    </dxf>
    <dxf>
      <numFmt numFmtId="168" formatCode="##0.00E+0&quot; V&quot;;##0.00E+0&quot; V&quot;;;@"/>
      <fill>
        <patternFill patternType="solid">
          <fgColor indexed="64"/>
          <bgColor theme="0" tint="-0.249977111117893"/>
        </patternFill>
      </fill>
      <protection locked="0" hidden="0"/>
    </dxf>
    <dxf>
      <numFmt numFmtId="168" formatCode="##0.00E+0&quot; V&quot;;##0.00E+0&quot; V&quot;;;@"/>
      <fill>
        <patternFill patternType="solid">
          <fgColor indexed="64"/>
          <bgColor theme="0" tint="-0.249977111117893"/>
        </patternFill>
      </fill>
      <protection locked="0" hidden="0"/>
    </dxf>
    <dxf>
      <numFmt numFmtId="168" formatCode="##0.00E+0&quot; V&quot;;##0.00E+0&quot; V&quot;;;@"/>
      <protection locked="0" hidden="0"/>
    </dxf>
    <dxf>
      <numFmt numFmtId="168" formatCode="##0.00E+0&quot; V&quot;;##0.00E+0&quot; V&quot;;;@"/>
      <protection locked="0" hidden="0"/>
    </dxf>
    <dxf>
      <numFmt numFmtId="168" formatCode="##0.00E+0&quot; V&quot;;##0.00E+0&quot; V&quot;;;@"/>
      <fill>
        <patternFill patternType="solid">
          <fgColor indexed="64"/>
          <bgColor theme="0" tint="-0.249977111117893"/>
        </patternFill>
      </fill>
      <protection locked="0" hidden="0"/>
    </dxf>
    <dxf>
      <numFmt numFmtId="168" formatCode="##0.00E+0&quot; V&quot;;##0.00E+0&quot; V&quot;;;@"/>
      <fill>
        <patternFill patternType="solid">
          <fgColor indexed="64"/>
          <bgColor theme="0" tint="-0.249977111117893"/>
        </patternFill>
      </fill>
      <protection locked="0" hidden="0"/>
    </dxf>
    <dxf>
      <numFmt numFmtId="168" formatCode="##0.00E+0&quot; V&quot;;##0.00E+0&quot; V&quot;;;@"/>
      <protection locked="0" hidden="0"/>
    </dxf>
    <dxf>
      <numFmt numFmtId="168" formatCode="##0.00E+0&quot; V&quot;;##0.00E+0&quot; V&quot;;;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##0.00E+0&quot; V&quot;;##0.00E+0&quot; V&quot;;;@"/>
      <fill>
        <patternFill patternType="solid">
          <fgColor indexed="64"/>
          <bgColor theme="0" tint="-0.249977111117893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##0.00E+0&quot; V&quot;;##0.00E+0&quot; V&quot;;;@"/>
      <fill>
        <patternFill patternType="solid">
          <fgColor indexed="64"/>
          <bgColor theme="0" tint="-0.249977111117893"/>
        </patternFill>
      </fill>
      <protection locked="0" hidden="0"/>
    </dxf>
    <dxf>
      <numFmt numFmtId="168" formatCode="##0.00E+0&quot; V&quot;;##0.00E+0&quot; V&quot;;;@"/>
      <protection locked="0" hidden="0"/>
    </dxf>
    <dxf>
      <numFmt numFmtId="168" formatCode="##0.00E+0&quot; V&quot;;##0.00E+0&quot; V&quot;;;@"/>
      <protection locked="0" hidden="0"/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168" formatCode="##0.00E+0&quot; V&quot;;##0.00E+0&quot; V&quot;;;@"/>
      <protection locked="0" hidden="0"/>
    </dxf>
    <dxf>
      <numFmt numFmtId="168" formatCode="##0.00E+0&quot; V&quot;;##0.00E+0&quot; V&quot;;;@"/>
      <protection locked="0" hidden="0"/>
    </dxf>
    <dxf>
      <numFmt numFmtId="168" formatCode="##0.00E+0&quot; V&quot;;##0.00E+0&quot; V&quot;;;@"/>
      <fill>
        <patternFill patternType="solid">
          <fgColor indexed="64"/>
          <bgColor theme="0" tint="-0.249977111117893"/>
        </patternFill>
      </fill>
      <protection locked="0" hidden="0"/>
    </dxf>
    <dxf>
      <numFmt numFmtId="168" formatCode="##0.00E+0&quot; V&quot;;##0.00E+0&quot; V&quot;;;@"/>
      <fill>
        <patternFill patternType="solid">
          <fgColor indexed="64"/>
          <bgColor theme="0" tint="-0.249977111117893"/>
        </patternFill>
      </fill>
      <protection locked="0" hidden="0"/>
    </dxf>
    <dxf>
      <numFmt numFmtId="168" formatCode="##0.00E+0&quot; V&quot;;##0.00E+0&quot; V&quot;;;@"/>
      <protection locked="0" hidden="0"/>
    </dxf>
    <dxf>
      <numFmt numFmtId="168" formatCode="##0.00E+0&quot; V&quot;;##0.00E+0&quot; V&quot;;;@"/>
      <protection locked="0" hidden="0"/>
    </dxf>
    <dxf>
      <numFmt numFmtId="168" formatCode="##0.00E+0&quot; V&quot;;##0.00E+0&quot; V&quot;;;@"/>
      <fill>
        <patternFill patternType="solid">
          <fgColor indexed="64"/>
          <bgColor theme="0" tint="-0.249977111117893"/>
        </patternFill>
      </fill>
      <protection locked="0" hidden="0"/>
    </dxf>
    <dxf>
      <numFmt numFmtId="168" formatCode="##0.00E+0&quot; V&quot;;##0.00E+0&quot; V&quot;;;@"/>
      <fill>
        <patternFill patternType="solid">
          <fgColor indexed="64"/>
          <bgColor theme="0" tint="-0.249977111117893"/>
        </patternFill>
      </fill>
      <protection locked="0" hidden="0"/>
    </dxf>
    <dxf>
      <numFmt numFmtId="168" formatCode="##0.00E+0&quot; V&quot;;##0.00E+0&quot; V&quot;;;@"/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general" vertical="top" textRotation="0" wrapText="1" indent="0" justifyLastLine="0" shrinkToFit="0" readingOrder="0"/>
    </dxf>
    <dxf>
      <numFmt numFmtId="14" formatCode="0.00%"/>
      <fill>
        <patternFill patternType="solid">
          <fgColor indexed="64"/>
          <bgColor theme="0" tint="-0.14999847407452621"/>
        </patternFill>
      </fill>
    </dxf>
    <dxf>
      <numFmt numFmtId="168" formatCode="##0.00E+0&quot; V&quot;;##0.00E+0&quot; V&quot;;;@"/>
      <fill>
        <patternFill patternType="solid">
          <fgColor indexed="64"/>
          <bgColor theme="0" tint="-0.14999847407452621"/>
        </patternFill>
      </fill>
    </dxf>
    <dxf>
      <numFmt numFmtId="168" formatCode="##0.00E+0&quot; V&quot;;##0.00E+0&quot; V&quot;;;@"/>
      <fill>
        <patternFill patternType="solid">
          <fgColor indexed="64"/>
          <bgColor theme="0" tint="-0.14999847407452621"/>
        </patternFill>
      </fill>
    </dxf>
    <dxf>
      <numFmt numFmtId="168" formatCode="##0.00E+0&quot; V&quot;;##0.00E+0&quot; V&quot;;;@"/>
      <protection locked="0" hidden="0"/>
    </dxf>
    <dxf>
      <numFmt numFmtId="168" formatCode="##0.00E+0&quot; V&quot;;##0.00E+0&quot; V&quot;;;@"/>
      <protection locked="0" hidden="0"/>
    </dxf>
    <dxf>
      <numFmt numFmtId="14" formatCode="0.00%"/>
      <fill>
        <patternFill patternType="solid">
          <fgColor indexed="64"/>
          <bgColor theme="0" tint="-0.14999847407452621"/>
        </patternFill>
      </fill>
    </dxf>
    <dxf>
      <numFmt numFmtId="168" formatCode="##0.00E+0&quot; V&quot;;##0.00E+0&quot; V&quot;;;@"/>
      <fill>
        <patternFill patternType="solid">
          <fgColor indexed="64"/>
          <bgColor theme="0" tint="-0.14999847407452621"/>
        </patternFill>
      </fill>
    </dxf>
    <dxf>
      <numFmt numFmtId="168" formatCode="##0.00E+0&quot; V&quot;;##0.00E+0&quot; V&quot;;;@"/>
      <fill>
        <patternFill patternType="solid">
          <fgColor indexed="64"/>
          <bgColor theme="0" tint="-0.14999847407452621"/>
        </patternFill>
      </fill>
    </dxf>
    <dxf>
      <numFmt numFmtId="168" formatCode="##0.00E+0&quot; V&quot;;##0.00E+0&quot; V&quot;;;@"/>
      <protection locked="0" hidden="0"/>
    </dxf>
    <dxf>
      <numFmt numFmtId="168" formatCode="##0.00E+0&quot; V&quot;;##0.00E+0&quot; V&quot;;;@"/>
      <protection locked="0" hidden="0"/>
    </dxf>
    <dxf>
      <numFmt numFmtId="168" formatCode="##0.00E+0&quot; V&quot;;##0.00E+0&quot; V&quot;;;@"/>
      <protection locked="0" hidden="0"/>
    </dxf>
    <dxf>
      <numFmt numFmtId="168" formatCode="##0.00E+0&quot; V&quot;;##0.00E+0&quot; V&quot;;;@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general" vertical="top" textRotation="0" indent="0" justifyLastLine="0" shrinkToFit="0" readingOrder="0"/>
    </dxf>
    <dxf>
      <numFmt numFmtId="14" formatCode="0.00%"/>
      <fill>
        <patternFill patternType="solid">
          <fgColor indexed="64"/>
          <bgColor theme="0" tint="-0.14999847407452621"/>
        </patternFill>
      </fill>
    </dxf>
    <dxf>
      <numFmt numFmtId="167" formatCode="##0.00E+0&quot; A&quot;;##0.00E+0&quot; A&quot;;;@"/>
      <fill>
        <patternFill patternType="solid">
          <fgColor indexed="64"/>
          <bgColor theme="0" tint="-0.14999847407452621"/>
        </patternFill>
      </fill>
    </dxf>
    <dxf>
      <numFmt numFmtId="167" formatCode="##0.00E+0&quot; A&quot;;##0.00E+0&quot; A&quot;;;@"/>
      <fill>
        <patternFill patternType="solid">
          <fgColor indexed="64"/>
          <bgColor theme="0" tint="-0.14999847407452621"/>
        </patternFill>
      </fill>
    </dxf>
    <dxf>
      <numFmt numFmtId="167" formatCode="##0.00E+0&quot; A&quot;;##0.00E+0&quot; A&quot;;;@"/>
      <protection locked="0" hidden="0"/>
    </dxf>
    <dxf>
      <numFmt numFmtId="167" formatCode="##0.00E+0&quot; A&quot;;##0.00E+0&quot; A&quot;;;@"/>
      <protection locked="0" hidden="0"/>
    </dxf>
    <dxf>
      <numFmt numFmtId="167" formatCode="##0.00E+0&quot; A&quot;;##0.00E+0&quot; A&quot;;;@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Sense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ISENSE_CAL!$B$9</c:f>
              <c:strCache>
                <c:ptCount val="1"/>
                <c:pt idx="0">
                  <c:v>ISENSE0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ISENSE_CAL!$A$10:$A$75</c:f>
              <c:numCache>
                <c:formatCode>General</c:formatCode>
                <c:ptCount val="66"/>
              </c:numCache>
            </c:numRef>
          </c:xVal>
          <c:yVal>
            <c:numRef>
              <c:f>ISENSE_CAL!$B$10:$B$75</c:f>
              <c:numCache>
                <c:formatCode>General</c:formatCode>
                <c:ptCount val="6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4-4B23-865B-81812AB88196}"/>
            </c:ext>
          </c:extLst>
        </c:ser>
        <c:ser>
          <c:idx val="1"/>
          <c:order val="1"/>
          <c:tx>
            <c:strRef>
              <c:f>ISENSE_CAL!$C$9</c:f>
              <c:strCache>
                <c:ptCount val="1"/>
                <c:pt idx="0">
                  <c:v>ISENSE1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ISENSE_CAL!$A$10:$A$75</c:f>
              <c:numCache>
                <c:formatCode>General</c:formatCode>
                <c:ptCount val="66"/>
              </c:numCache>
            </c:numRef>
          </c:xVal>
          <c:yVal>
            <c:numRef>
              <c:f>ISENSE_CAL!$C$10:$C$75</c:f>
              <c:numCache>
                <c:formatCode>General</c:formatCode>
                <c:ptCount val="6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A4-4B23-865B-81812AB88196}"/>
            </c:ext>
          </c:extLst>
        </c:ser>
        <c:ser>
          <c:idx val="2"/>
          <c:order val="2"/>
          <c:tx>
            <c:strRef>
              <c:f>ISENSE_CAL!$D$9</c:f>
              <c:strCache>
                <c:ptCount val="1"/>
                <c:pt idx="0">
                  <c:v>ISENSE2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ISENSE_CAL!$A$10:$A$75</c:f>
              <c:numCache>
                <c:formatCode>General</c:formatCode>
                <c:ptCount val="66"/>
              </c:numCache>
            </c:numRef>
          </c:xVal>
          <c:yVal>
            <c:numRef>
              <c:f>ISENSE_CAL!$D$10:$D$75</c:f>
              <c:numCache>
                <c:formatCode>General</c:formatCode>
                <c:ptCount val="6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A4-4B23-865B-81812AB88196}"/>
            </c:ext>
          </c:extLst>
        </c:ser>
        <c:ser>
          <c:idx val="3"/>
          <c:order val="3"/>
          <c:tx>
            <c:strRef>
              <c:f>ISENSE_CAL!$E$9</c:f>
              <c:strCache>
                <c:ptCount val="1"/>
                <c:pt idx="0">
                  <c:v>IAVG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688538932633418E-4"/>
                  <c:y val="0.25884259259259257"/>
                </c:manualLayout>
              </c:layout>
              <c:numFmt formatCode="##0.000E+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ISENSE_CAL!$A$10:$A$75</c:f>
              <c:numCache>
                <c:formatCode>General</c:formatCode>
                <c:ptCount val="66"/>
              </c:numCache>
            </c:numRef>
          </c:xVal>
          <c:yVal>
            <c:numRef>
              <c:f>ISENSE_CAL!$E$10:$E$75</c:f>
              <c:numCache>
                <c:formatCode>##0.00E+0" A";##0.00E+0" A";;@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A4-4B23-865B-81812AB88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611472"/>
        <c:axId val="1039598160"/>
      </c:scatterChart>
      <c:valAx>
        <c:axId val="103961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DAC Setting / [DAC 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9598160"/>
        <c:crosses val="autoZero"/>
        <c:crossBetween val="midCat"/>
      </c:valAx>
      <c:valAx>
        <c:axId val="10395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Current</a:t>
                </a:r>
                <a:r>
                  <a:rPr lang="de-DE" baseline="0"/>
                  <a:t> / [A]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961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Channel</a:t>
            </a:r>
            <a:r>
              <a:rPr lang="de-DE" baseline="0"/>
              <a:t> 0 Offset Voltage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VOFFS_CAL!$B$9</c:f>
              <c:strCache>
                <c:ptCount val="1"/>
                <c:pt idx="0">
                  <c:v>VOFFS0,PGA0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VOFFS_CAL!$A$10:$A$141</c:f>
              <c:numCache>
                <c:formatCode>General</c:formatCode>
                <c:ptCount val="132"/>
              </c:numCache>
            </c:numRef>
          </c:xVal>
          <c:yVal>
            <c:numRef>
              <c:f>VOFFS_CAL!$B$10:$B$141</c:f>
              <c:numCache>
                <c:formatCode>General</c:formatCode>
                <c:ptCount val="1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1-4209-82DA-10F35C1F9A25}"/>
            </c:ext>
          </c:extLst>
        </c:ser>
        <c:ser>
          <c:idx val="1"/>
          <c:order val="1"/>
          <c:tx>
            <c:strRef>
              <c:f>VOFFS_CAL!$C$9</c:f>
              <c:strCache>
                <c:ptCount val="1"/>
                <c:pt idx="0">
                  <c:v>VOFFS0,PGA1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VOFFS_CAL!$A$10:$A$141</c:f>
              <c:numCache>
                <c:formatCode>General</c:formatCode>
                <c:ptCount val="132"/>
              </c:numCache>
            </c:numRef>
          </c:xVal>
          <c:yVal>
            <c:numRef>
              <c:f>VOFFS_CAL!$C$10:$C$141</c:f>
              <c:numCache>
                <c:formatCode>General</c:formatCode>
                <c:ptCount val="1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1-4209-82DA-10F35C1F9A25}"/>
            </c:ext>
          </c:extLst>
        </c:ser>
        <c:ser>
          <c:idx val="2"/>
          <c:order val="2"/>
          <c:tx>
            <c:strRef>
              <c:f>VOFFS_CAL!$D$9</c:f>
              <c:strCache>
                <c:ptCount val="1"/>
                <c:pt idx="0">
                  <c:v>VOFFS0,PGA2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VOFFS_CAL!$A$10:$A$141</c:f>
              <c:numCache>
                <c:formatCode>General</c:formatCode>
                <c:ptCount val="132"/>
              </c:numCache>
            </c:numRef>
          </c:xVal>
          <c:yVal>
            <c:numRef>
              <c:f>VOFFS_CAL!$D$10:$D$141</c:f>
              <c:numCache>
                <c:formatCode>General</c:formatCode>
                <c:ptCount val="1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1-4209-82DA-10F35C1F9A25}"/>
            </c:ext>
          </c:extLst>
        </c:ser>
        <c:ser>
          <c:idx val="3"/>
          <c:order val="3"/>
          <c:tx>
            <c:strRef>
              <c:f>VOFFS_CAL!$E$9</c:f>
              <c:strCache>
                <c:ptCount val="1"/>
                <c:pt idx="0">
                  <c:v>VOFFS0,PGA3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VOFFS_CAL!$A$10:$A$141</c:f>
              <c:numCache>
                <c:formatCode>General</c:formatCode>
                <c:ptCount val="132"/>
              </c:numCache>
            </c:numRef>
          </c:xVal>
          <c:yVal>
            <c:numRef>
              <c:f>VOFFS_CAL!$E$10:$E$141</c:f>
              <c:numCache>
                <c:formatCode>General</c:formatCode>
                <c:ptCount val="1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D1-4209-82DA-10F35C1F9A25}"/>
            </c:ext>
          </c:extLst>
        </c:ser>
        <c:ser>
          <c:idx val="4"/>
          <c:order val="4"/>
          <c:tx>
            <c:strRef>
              <c:f>VOFFS_CAL!$F$9</c:f>
              <c:strCache>
                <c:ptCount val="1"/>
                <c:pt idx="0">
                  <c:v>VOFFS0,AVG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914102842407857E-2"/>
                  <c:y val="0.21373728439859446"/>
                </c:manualLayout>
              </c:layout>
              <c:numFmt formatCode="##0.00E+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VOFFS_CAL!$A$10:$A$141</c:f>
              <c:numCache>
                <c:formatCode>General</c:formatCode>
                <c:ptCount val="132"/>
              </c:numCache>
            </c:numRef>
          </c:xVal>
          <c:yVal>
            <c:numRef>
              <c:f>VOFFS_CAL!$F$10:$F$141</c:f>
              <c:numCache>
                <c:formatCode>##0.00E+0" V";##0.00E+0" V";;@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D1-4209-82DA-10F35C1F9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611472"/>
        <c:axId val="1039598160"/>
      </c:scatterChart>
      <c:valAx>
        <c:axId val="103961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DAC Setting / [DAC 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9598160"/>
        <c:crosses val="autoZero"/>
        <c:crossBetween val="midCat"/>
      </c:valAx>
      <c:valAx>
        <c:axId val="10395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Offset Voltage</a:t>
                </a:r>
                <a:r>
                  <a:rPr lang="de-DE" baseline="0"/>
                  <a:t> / [V]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961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Channel</a:t>
            </a:r>
            <a:r>
              <a:rPr lang="de-DE" baseline="0"/>
              <a:t> 1 Offset Voltage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VOFFS_CAL!$I$9</c:f>
              <c:strCache>
                <c:ptCount val="1"/>
                <c:pt idx="0">
                  <c:v>VOFFS1,AMP1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VOFFS_CAL!$A$10:$A$141</c:f>
              <c:numCache>
                <c:formatCode>General</c:formatCode>
                <c:ptCount val="132"/>
              </c:numCache>
            </c:numRef>
          </c:xVal>
          <c:yVal>
            <c:numRef>
              <c:f>VOFFS_CAL!$I$10:$I$141</c:f>
              <c:numCache>
                <c:formatCode>General</c:formatCode>
                <c:ptCount val="1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3-4851-8C31-1D904C8738B6}"/>
            </c:ext>
          </c:extLst>
        </c:ser>
        <c:ser>
          <c:idx val="1"/>
          <c:order val="1"/>
          <c:tx>
            <c:strRef>
              <c:f>VOFFS_CAL!$J$9</c:f>
              <c:strCache>
                <c:ptCount val="1"/>
                <c:pt idx="0">
                  <c:v>VOFFS1,AMP2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VOFFS_CAL!$A$10:$A$141</c:f>
              <c:numCache>
                <c:formatCode>General</c:formatCode>
                <c:ptCount val="132"/>
              </c:numCache>
            </c:numRef>
          </c:xVal>
          <c:yVal>
            <c:numRef>
              <c:f>VOFFS_CAL!$J$10:$J$141</c:f>
              <c:numCache>
                <c:formatCode>General</c:formatCode>
                <c:ptCount val="1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03-4851-8C31-1D904C8738B6}"/>
            </c:ext>
          </c:extLst>
        </c:ser>
        <c:ser>
          <c:idx val="2"/>
          <c:order val="2"/>
          <c:tx>
            <c:strRef>
              <c:f>VOFFS_CAL!$K$9</c:f>
              <c:strCache>
                <c:ptCount val="1"/>
                <c:pt idx="0">
                  <c:v>VOFFS1,AVG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77672527776133E-2"/>
                  <c:y val="-3.5448375765272405E-2"/>
                </c:manualLayout>
              </c:layout>
              <c:numFmt formatCode="##0.00E+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VOFFS_CAL!$A$10:$A$141</c:f>
              <c:numCache>
                <c:formatCode>General</c:formatCode>
                <c:ptCount val="132"/>
              </c:numCache>
            </c:numRef>
          </c:xVal>
          <c:yVal>
            <c:numRef>
              <c:f>VOFFS_CAL!$K$10:$K$141</c:f>
              <c:numCache>
                <c:formatCode>##0.00E+0" V";##0.00E+0" V";;@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203-4851-8C31-1D904C873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611472"/>
        <c:axId val="1039598160"/>
      </c:scatterChart>
      <c:valAx>
        <c:axId val="103961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DAC Setting / [DAC 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9598160"/>
        <c:crosses val="autoZero"/>
        <c:crossBetween val="midCat"/>
      </c:valAx>
      <c:valAx>
        <c:axId val="10395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Offset Voltage</a:t>
                </a:r>
                <a:r>
                  <a:rPr lang="de-DE" baseline="0"/>
                  <a:t> / [V]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961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Channel</a:t>
            </a:r>
            <a:r>
              <a:rPr lang="de-DE" baseline="0"/>
              <a:t> 0 PGA Gains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AMP_CAL!$B$9</c:f>
              <c:strCache>
                <c:ptCount val="1"/>
                <c:pt idx="0">
                  <c:v>AMP0PGA0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AMP_CAL!$A$10:$A$91</c:f>
              <c:numCache>
                <c:formatCode>General</c:formatCode>
                <c:ptCount val="82"/>
              </c:numCache>
            </c:numRef>
          </c:xVal>
          <c:yVal>
            <c:numRef>
              <c:f>AMP_CAL!$B$10:$B$91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2A-4956-B96A-1EB5E298F560}"/>
            </c:ext>
          </c:extLst>
        </c:ser>
        <c:ser>
          <c:idx val="0"/>
          <c:order val="1"/>
          <c:tx>
            <c:strRef>
              <c:f>AMP_CAL!$F$9</c:f>
              <c:strCache>
                <c:ptCount val="1"/>
                <c:pt idx="0">
                  <c:v>AMP0PGA1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AMP_CAL!$E$10:$E$91</c:f>
              <c:numCache>
                <c:formatCode>General</c:formatCode>
                <c:ptCount val="82"/>
              </c:numCache>
            </c:numRef>
          </c:xVal>
          <c:yVal>
            <c:numRef>
              <c:f>AMP_CAL!$F$10:$F$91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02A-4956-B96A-1EB5E298F560}"/>
            </c:ext>
          </c:extLst>
        </c:ser>
        <c:ser>
          <c:idx val="1"/>
          <c:order val="2"/>
          <c:tx>
            <c:strRef>
              <c:f>AMP_CAL!$J$9</c:f>
              <c:strCache>
                <c:ptCount val="1"/>
                <c:pt idx="0">
                  <c:v>AMP0PGA2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AMP_CAL!$I$10:$I$91</c:f>
              <c:numCache>
                <c:formatCode>General</c:formatCode>
                <c:ptCount val="82"/>
              </c:numCache>
            </c:numRef>
          </c:xVal>
          <c:yVal>
            <c:numRef>
              <c:f>AMP_CAL!$J$10:$J$91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02A-4956-B96A-1EB5E298F560}"/>
            </c:ext>
          </c:extLst>
        </c:ser>
        <c:ser>
          <c:idx val="2"/>
          <c:order val="3"/>
          <c:tx>
            <c:strRef>
              <c:f>AMP_CAL!$N$9</c:f>
              <c:strCache>
                <c:ptCount val="1"/>
                <c:pt idx="0">
                  <c:v>AMP0PGA3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AMP_CAL!$M$10:$M$91</c:f>
              <c:numCache>
                <c:formatCode>General</c:formatCode>
                <c:ptCount val="82"/>
              </c:numCache>
            </c:numRef>
          </c:xVal>
          <c:yVal>
            <c:numRef>
              <c:f>AMP_CAL!$N$10:$N$91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02A-4956-B96A-1EB5E298F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611472"/>
        <c:axId val="1039598160"/>
      </c:scatterChart>
      <c:valAx>
        <c:axId val="103961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ADC Output / [ADC 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9598160"/>
        <c:crosses val="autoZero"/>
        <c:crossBetween val="midCat"/>
      </c:valAx>
      <c:valAx>
        <c:axId val="10395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/>
                  <a:t>Input Voltage / [V]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961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Channel</a:t>
            </a:r>
            <a:r>
              <a:rPr lang="de-DE" baseline="0"/>
              <a:t> 1 &amp; Channel 2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AMP_CAL!$R$9</c:f>
              <c:strCache>
                <c:ptCount val="1"/>
                <c:pt idx="0">
                  <c:v>AMP1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AMP_CAL!$Q$10:$Q$91</c:f>
              <c:numCache>
                <c:formatCode>General</c:formatCode>
                <c:ptCount val="82"/>
              </c:numCache>
            </c:numRef>
          </c:xVal>
          <c:yVal>
            <c:numRef>
              <c:f>AMP_CAL!$R$10:$R$91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49-44ED-BF7A-C3D6208A43F8}"/>
            </c:ext>
          </c:extLst>
        </c:ser>
        <c:ser>
          <c:idx val="1"/>
          <c:order val="1"/>
          <c:tx>
            <c:strRef>
              <c:f>AMP_CAL!$V$9</c:f>
              <c:strCache>
                <c:ptCount val="1"/>
                <c:pt idx="0">
                  <c:v>AMP2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AMP_CAL!$U$10:$U$91</c:f>
              <c:numCache>
                <c:formatCode>General</c:formatCode>
                <c:ptCount val="82"/>
              </c:numCache>
            </c:numRef>
          </c:xVal>
          <c:yVal>
            <c:numRef>
              <c:f>AMP_CAL!$V$10:$V$91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49-44ED-BF7A-C3D6208A4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611472"/>
        <c:axId val="1039598160"/>
      </c:scatterChart>
      <c:valAx>
        <c:axId val="103961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ADC Output/ [ADC 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9598160"/>
        <c:crosses val="autoZero"/>
        <c:crossBetween val="midCat"/>
      </c:valAx>
      <c:valAx>
        <c:axId val="10395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Input</a:t>
                </a:r>
                <a:r>
                  <a:rPr lang="de-DE" baseline="0"/>
                  <a:t> </a:t>
                </a:r>
                <a:r>
                  <a:rPr lang="de-DE"/>
                  <a:t>Voltage</a:t>
                </a:r>
                <a:r>
                  <a:rPr lang="de-DE" baseline="0"/>
                  <a:t> / [V]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961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DIFF0 Transfer</a:t>
            </a:r>
            <a:r>
              <a:rPr lang="de-DE" baseline="0"/>
              <a:t> Functions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DIFF_CAL_CH0!$A$10</c:f>
              <c:strCache>
                <c:ptCount val="1"/>
                <c:pt idx="0">
                  <c:v>ADCDIFF0,PGA0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3.4514323220853495E-2"/>
                  <c:y val="-1.9701348747591545E-2"/>
                </c:manualLayout>
              </c:layout>
              <c:numFmt formatCode="##0.000E+0" sourceLinked="0"/>
            </c:trendlineLbl>
          </c:trendline>
          <c:xVal>
            <c:numRef>
              <c:f>DIFF_CAL_CH0!$A$11:$A$52</c:f>
              <c:numCache>
                <c:formatCode>General</c:formatCode>
                <c:ptCount val="42"/>
              </c:numCache>
            </c:numRef>
          </c:xVal>
          <c:yVal>
            <c:numRef>
              <c:f>DIFF_CAL_CH0!$B$11:$B$52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1C-4EB6-A14C-490559565CAE}"/>
            </c:ext>
          </c:extLst>
        </c:ser>
        <c:ser>
          <c:idx val="3"/>
          <c:order val="1"/>
          <c:tx>
            <c:strRef>
              <c:f>DIFF_CAL_CH0!$F$10</c:f>
              <c:strCache>
                <c:ptCount val="1"/>
                <c:pt idx="0">
                  <c:v>ADCDIFF0,PGA1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5313284665192589"/>
                  <c:y val="-5.1905542154051555E-2"/>
                </c:manualLayout>
              </c:layout>
              <c:numFmt formatCode="##0.000E+0" sourceLinked="0"/>
            </c:trendlineLbl>
          </c:trendline>
          <c:xVal>
            <c:numRef>
              <c:f>DIFF_CAL_CH0!$F$11:$F$44</c:f>
              <c:numCache>
                <c:formatCode>General</c:formatCode>
                <c:ptCount val="34"/>
              </c:numCache>
            </c:numRef>
          </c:xVal>
          <c:yVal>
            <c:numRef>
              <c:f>DIFF_CAL_CH0!$G$11:$G$44</c:f>
              <c:numCache>
                <c:formatCode>General</c:formatCode>
                <c:ptCount val="3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1C-4EB6-A14C-490559565CAE}"/>
            </c:ext>
          </c:extLst>
        </c:ser>
        <c:ser>
          <c:idx val="1"/>
          <c:order val="2"/>
          <c:tx>
            <c:strRef>
              <c:f>DIFF_CAL_CH0!$K$10</c:f>
              <c:strCache>
                <c:ptCount val="1"/>
                <c:pt idx="0">
                  <c:v>ADCDIFF0,PGA2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5969054179528069"/>
                  <c:y val="-5.0455145418961359E-2"/>
                </c:manualLayout>
              </c:layout>
              <c:numFmt formatCode="##0.000E+0" sourceLinked="0"/>
            </c:trendlineLbl>
          </c:trendline>
          <c:xVal>
            <c:numRef>
              <c:f>DIFF_CAL_CH0!$K$11:$K$30</c:f>
              <c:numCache>
                <c:formatCode>General</c:formatCode>
                <c:ptCount val="20"/>
              </c:numCache>
            </c:numRef>
          </c:xVal>
          <c:yVal>
            <c:numRef>
              <c:f>DIFF_CAL_CH0!$L$11:$L$30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1C-4EB6-A14C-490559565CAE}"/>
            </c:ext>
          </c:extLst>
        </c:ser>
        <c:ser>
          <c:idx val="0"/>
          <c:order val="3"/>
          <c:tx>
            <c:strRef>
              <c:f>DIFF_CAL_CH0!$P$10</c:f>
              <c:strCache>
                <c:ptCount val="1"/>
                <c:pt idx="0">
                  <c:v>ADCDIFF0,PGA3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8168779527559056"/>
                  <c:y val="7.1583552055992997E-2"/>
                </c:manualLayout>
              </c:layout>
              <c:numFmt formatCode="##0.000E+0" sourceLinked="0"/>
            </c:trendlineLbl>
          </c:trendline>
          <c:xVal>
            <c:numRef>
              <c:f>DIFF_CAL_CH0!$P$11:$P$26</c:f>
              <c:numCache>
                <c:formatCode>General</c:formatCode>
                <c:ptCount val="16"/>
              </c:numCache>
            </c:numRef>
          </c:xVal>
          <c:yVal>
            <c:numRef>
              <c:f>DIFF_CAL_CH0!$Q$11:$Q$26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1C-4EB6-A14C-490559565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988608"/>
        <c:axId val="1885989024"/>
      </c:scatterChart>
      <c:valAx>
        <c:axId val="188598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989024"/>
        <c:crosses val="autoZero"/>
        <c:crossBetween val="midCat"/>
      </c:valAx>
      <c:valAx>
        <c:axId val="18859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988608"/>
        <c:crosses val="autoZero"/>
        <c:crossBetween val="midCat"/>
      </c:valAx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DIFF1+2</a:t>
            </a:r>
            <a:r>
              <a:rPr lang="de-DE" baseline="0"/>
              <a:t> </a:t>
            </a:r>
            <a:r>
              <a:rPr lang="de-DE"/>
              <a:t>Transfer</a:t>
            </a:r>
            <a:r>
              <a:rPr lang="de-DE" baseline="0"/>
              <a:t> Functions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90259270475806"/>
          <c:y val="0.17917874396135267"/>
          <c:w val="0.77548224140251687"/>
          <c:h val="0.70875232987180947"/>
        </c:manualLayout>
      </c:layout>
      <c:scatterChart>
        <c:scatterStyle val="lineMarker"/>
        <c:varyColors val="0"/>
        <c:ser>
          <c:idx val="2"/>
          <c:order val="0"/>
          <c:tx>
            <c:strRef>
              <c:f>'DIFF_CAL_CH1+2'!$A$10</c:f>
              <c:strCache>
                <c:ptCount val="1"/>
                <c:pt idx="0">
                  <c:v>ADCDIFF1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4.263429571303582E-2"/>
                  <c:y val="-4.1666666666666669E-4"/>
                </c:manualLayout>
              </c:layout>
              <c:numFmt formatCode="##0.000E+0" sourceLinked="0"/>
            </c:trendlineLbl>
          </c:trendline>
          <c:xVal>
            <c:numRef>
              <c:f>'DIFF_CAL_CH1+2'!$A$11:$A$25</c:f>
              <c:numCache>
                <c:formatCode>General</c:formatCode>
                <c:ptCount val="15"/>
              </c:numCache>
            </c:numRef>
          </c:xVal>
          <c:yVal>
            <c:numRef>
              <c:f>'DIFF_CAL_CH1+2'!$B$11:$B$25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9-48D0-B619-DA836080AC92}"/>
            </c:ext>
          </c:extLst>
        </c:ser>
        <c:ser>
          <c:idx val="3"/>
          <c:order val="1"/>
          <c:tx>
            <c:strRef>
              <c:f>'DIFF_CAL_CH1+2'!$F$10</c:f>
              <c:strCache>
                <c:ptCount val="1"/>
                <c:pt idx="0">
                  <c:v>ADCDIFF2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4151093613298338"/>
                  <c:y val="0.28199074074074076"/>
                </c:manualLayout>
              </c:layout>
              <c:numFmt formatCode="##0.000E+0" sourceLinked="0"/>
            </c:trendlineLbl>
          </c:trendline>
          <c:xVal>
            <c:numRef>
              <c:f>'DIFF_CAL_CH1+2'!$F$11:$F$25</c:f>
              <c:numCache>
                <c:formatCode>General</c:formatCode>
                <c:ptCount val="15"/>
              </c:numCache>
            </c:numRef>
          </c:xVal>
          <c:yVal>
            <c:numRef>
              <c:f>'DIFF_CAL_CH1+2'!$G$11:$G$25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89-48D0-B619-DA836080A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988608"/>
        <c:axId val="1885989024"/>
      </c:scatterChart>
      <c:valAx>
        <c:axId val="188598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989024"/>
        <c:crosses val="autoZero"/>
        <c:crossBetween val="midCat"/>
      </c:valAx>
      <c:valAx>
        <c:axId val="18859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988608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4039765462009555"/>
          <c:y val="0.70754612195214739"/>
          <c:w val="0.18748696076451982"/>
          <c:h val="0.17471413899349539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Current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ADC_I_CAL!$B$9</c:f>
              <c:strCache>
                <c:ptCount val="1"/>
                <c:pt idx="0">
                  <c:v>IMeasured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ADC_I_CAL!$A$10:$A$33</c:f>
              <c:numCache>
                <c:formatCode>General</c:formatCode>
                <c:ptCount val="24"/>
              </c:numCache>
            </c:numRef>
          </c:xVal>
          <c:yVal>
            <c:numRef>
              <c:f>ADC_I_CAL!$B$10:$B$33</c:f>
              <c:numCache>
                <c:formatCode>General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1-4206-AD75-2749C3A2A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611472"/>
        <c:axId val="1039598160"/>
      </c:scatterChart>
      <c:valAx>
        <c:axId val="103961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ADC Output / [ADC 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9598160"/>
        <c:crosses val="autoZero"/>
        <c:crossBetween val="midCat"/>
      </c:valAx>
      <c:valAx>
        <c:axId val="10395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Current</a:t>
                </a:r>
                <a:r>
                  <a:rPr lang="de-DE" baseline="0"/>
                  <a:t> / [A]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&quot; A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961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91440</xdr:colOff>
      <xdr:row>0</xdr:row>
      <xdr:rowOff>76199</xdr:rowOff>
    </xdr:from>
    <xdr:to>
      <xdr:col>15</xdr:col>
      <xdr:colOff>769620</xdr:colOff>
      <xdr:row>26</xdr:row>
      <xdr:rowOff>179764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FA47CB22-E8D8-419D-B7C7-571957624B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314" t="36397" r="37647" b="6985"/>
        <a:stretch/>
      </xdr:blipFill>
      <xdr:spPr>
        <a:xfrm>
          <a:off x="6431280" y="76199"/>
          <a:ext cx="6225540" cy="48584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887730</xdr:colOff>
      <xdr:row>7</xdr:row>
      <xdr:rowOff>195262</xdr:rowOff>
    </xdr:from>
    <xdr:to>
      <xdr:col>12</xdr:col>
      <xdr:colOff>344805</xdr:colOff>
      <xdr:row>32</xdr:row>
      <xdr:rowOff>30480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C8E7F22-A2D1-4C9D-AE6C-1700B9F4C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657225</xdr:colOff>
      <xdr:row>10</xdr:row>
      <xdr:rowOff>22860</xdr:rowOff>
    </xdr:from>
    <xdr:to>
      <xdr:col>10</xdr:col>
      <xdr:colOff>55620</xdr:colOff>
      <xdr:row>40</xdr:row>
      <xdr:rowOff>41540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A2E56E24-37FB-44A1-A63B-9109FA16A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1927860"/>
          <a:ext cx="7466070" cy="5819405"/>
        </a:xfrm>
        <a:prstGeom prst="rect">
          <a:avLst/>
        </a:prstGeom>
      </xdr:spPr>
    </xdr:pic>
    <xdr:clientData/>
  </xdr:twoCellAnchor>
  <xdr:twoCellAnchor editAs="oneCell">
    <xdr:from>
      <xdr:col>11</xdr:col>
      <xdr:colOff>563880</xdr:colOff>
      <xdr:row>9</xdr:row>
      <xdr:rowOff>91440</xdr:rowOff>
    </xdr:from>
    <xdr:to>
      <xdr:col>21</xdr:col>
      <xdr:colOff>194685</xdr:colOff>
      <xdr:row>26</xdr:row>
      <xdr:rowOff>34666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4911ABE-ED24-4A2F-B651-C06725700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11640" y="274320"/>
          <a:ext cx="7668000" cy="31741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7</xdr:row>
      <xdr:rowOff>185737</xdr:rowOff>
    </xdr:from>
    <xdr:to>
      <xdr:col>17</xdr:col>
      <xdr:colOff>485775</xdr:colOff>
      <xdr:row>32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29BFCCB-BD7D-4FE9-A929-9DC9A76A5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777240</xdr:colOff>
      <xdr:row>0</xdr:row>
      <xdr:rowOff>99060</xdr:rowOff>
    </xdr:from>
    <xdr:to>
      <xdr:col>14</xdr:col>
      <xdr:colOff>121920</xdr:colOff>
      <xdr:row>23</xdr:row>
      <xdr:rowOff>129540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098E9AF-3F6C-474A-953A-6DB393CC40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9282" t="5363" r="45111" b="45090"/>
        <a:stretch/>
      </xdr:blipFill>
      <xdr:spPr>
        <a:xfrm>
          <a:off x="6324600" y="99060"/>
          <a:ext cx="4892040" cy="42367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3</xdr:row>
      <xdr:rowOff>52387</xdr:rowOff>
    </xdr:from>
    <xdr:to>
      <xdr:col>24</xdr:col>
      <xdr:colOff>228600</xdr:colOff>
      <xdr:row>28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29E6955-AE26-42E5-B952-1972C8065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238125</xdr:colOff>
      <xdr:row>28</xdr:row>
      <xdr:rowOff>104775</xdr:rowOff>
    </xdr:from>
    <xdr:to>
      <xdr:col>24</xdr:col>
      <xdr:colOff>219075</xdr:colOff>
      <xdr:row>54</xdr:row>
      <xdr:rowOff>100013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9DCA9A9-0BF7-494F-AE06-E4B975A12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121920</xdr:colOff>
      <xdr:row>0</xdr:row>
      <xdr:rowOff>114300</xdr:rowOff>
    </xdr:from>
    <xdr:to>
      <xdr:col>14</xdr:col>
      <xdr:colOff>670560</xdr:colOff>
      <xdr:row>41</xdr:row>
      <xdr:rowOff>76200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5D70245-8D5F-4FB9-840D-1BC2353998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9283" t="5362" r="39214" b="7396"/>
        <a:stretch/>
      </xdr:blipFill>
      <xdr:spPr>
        <a:xfrm>
          <a:off x="6461760" y="114300"/>
          <a:ext cx="5524500" cy="74599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152400</xdr:colOff>
      <xdr:row>2</xdr:row>
      <xdr:rowOff>119062</xdr:rowOff>
    </xdr:from>
    <xdr:to>
      <xdr:col>35</xdr:col>
      <xdr:colOff>133350</xdr:colOff>
      <xdr:row>27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E257D49-A504-4AA1-A496-AC52FCED7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171450</xdr:colOff>
      <xdr:row>27</xdr:row>
      <xdr:rowOff>161925</xdr:rowOff>
    </xdr:from>
    <xdr:to>
      <xdr:col>35</xdr:col>
      <xdr:colOff>152400</xdr:colOff>
      <xdr:row>53</xdr:row>
      <xdr:rowOff>157163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85C4C0D-68C1-4077-95C2-64BEE5496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121920</xdr:colOff>
      <xdr:row>0</xdr:row>
      <xdr:rowOff>114300</xdr:rowOff>
    </xdr:from>
    <xdr:to>
      <xdr:col>14</xdr:col>
      <xdr:colOff>670560</xdr:colOff>
      <xdr:row>40</xdr:row>
      <xdr:rowOff>68580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AF74310-E04E-4921-BAF0-E420CB0C22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9283" t="5362" r="39214" b="7396"/>
        <a:stretch/>
      </xdr:blipFill>
      <xdr:spPr>
        <a:xfrm>
          <a:off x="6461760" y="114300"/>
          <a:ext cx="5524500" cy="74599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149542</xdr:colOff>
      <xdr:row>9</xdr:row>
      <xdr:rowOff>4762</xdr:rowOff>
    </xdr:from>
    <xdr:to>
      <xdr:col>27</xdr:col>
      <xdr:colOff>160020</xdr:colOff>
      <xdr:row>23</xdr:row>
      <xdr:rowOff>65722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A2FDE12-8048-475B-8270-9E6F5B2AF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179070</xdr:rowOff>
    </xdr:from>
    <xdr:to>
      <xdr:col>16</xdr:col>
      <xdr:colOff>0</xdr:colOff>
      <xdr:row>23</xdr:row>
      <xdr:rowOff>49530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37BFBDC-5544-46A6-83E6-822AC3AC1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0D8544-0965-4897-A2EC-22FA22750DAC}" name="Tabelle1" displayName="Tabelle1" ref="A9:G75" totalsRowShown="0" headerRowDxfId="93">
  <autoFilter ref="A9:G75" xr:uid="{790D8544-0965-4897-A2EC-22FA22750DAC}"/>
  <tableColumns count="7">
    <tableColumn id="1" xr3:uid="{309E437D-8435-4432-95A2-F980E2C0798E}" name="DAC Count" dataDxfId="92"/>
    <tableColumn id="2" xr3:uid="{11BA3DC7-55F4-44BC-8128-B91888F61FCE}" name="ISENSE0" dataDxfId="91"/>
    <tableColumn id="3" xr3:uid="{01E63E97-D80B-4D95-A515-647A7308901F}" name="ISENSE1" dataDxfId="90"/>
    <tableColumn id="4" xr3:uid="{E4696C77-05AC-4BDD-AB5D-0C443CDE14CF}" name="ISENSE2" dataDxfId="89"/>
    <tableColumn id="5" xr3:uid="{430817DB-7694-41D9-8C6E-C1219D5B25FE}" name="IAVG" dataDxfId="88">
      <calculatedColumnFormula>IF(ISNUMBER(Tabelle1[[#This Row],[DAC Count]]),AVERAGE(Tabelle1[[#This Row],[ISENSE0]:[ISENSE2]]),0)</calculatedColumnFormula>
    </tableColumn>
    <tableColumn id="6" xr3:uid="{D10238DB-ADFC-4DA9-B158-32BF5A57DE5C}" name="ISense,Variance" dataDxfId="87">
      <calculatedColumnFormula>MAX(MAX(Tabelle1[[#This Row],[ISENSE0]:[ISENSE2]])-Tabelle1[[#This Row],[IAVG]],Tabelle1[[#This Row],[IAVG]]-MIN(Tabelle1[[#This Row],[ISENSE0]:[ISENSE2]]))</calculatedColumnFormula>
    </tableColumn>
    <tableColumn id="7" xr3:uid="{5926504E-8391-455B-B2A8-ABB9F6809CB0}" name="ISense,Tolerance" dataDxfId="86">
      <calculatedColumnFormula>IF(ISNUMBER(Tabelle1[[#This Row],[DAC Count]]),Tabelle1[[#This Row],[ISense,Variance]]/Tabelle1[[#This Row],[IAVG]],)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B0C908-3D9D-4C9B-9E53-557FEBDF6404}" name="Tabelle14" displayName="Tabelle14" ref="A9:B33" totalsRowShown="0" headerRowDxfId="3" dataDxfId="2">
  <autoFilter ref="A9:B33" xr:uid="{790D8544-0965-4897-A2EC-22FA22750DAC}"/>
  <tableColumns count="2">
    <tableColumn id="1" xr3:uid="{6476FFA6-3FC1-4036-8D81-70EC5E44DE30}" name="ADC Count" dataDxfId="1"/>
    <tableColumn id="2" xr3:uid="{EAC71155-6297-4510-971C-62AD26EA5968}" name="IMeasure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F2BC09-4806-452E-BAF0-6D3514EBABF5}" name="Tabelle13" displayName="Tabelle13" ref="A9:M141" totalsRowShown="0" headerRowDxfId="85">
  <autoFilter ref="A9:M141" xr:uid="{790D8544-0965-4897-A2EC-22FA22750DAC}"/>
  <tableColumns count="13">
    <tableColumn id="1" xr3:uid="{9EE6CC07-658E-4F8D-B931-CB0123324766}" name="DAC_Count" dataDxfId="84"/>
    <tableColumn id="2" xr3:uid="{DB4F0D4E-3365-4BAD-8059-32885649CC5A}" name="VOFFS0,PGA0" dataDxfId="83"/>
    <tableColumn id="3" xr3:uid="{6C992596-64B8-4CD8-A930-42B66DE37BC5}" name="VOFFS0,PGA1" dataDxfId="82"/>
    <tableColumn id="4" xr3:uid="{ACE31E8D-33FE-4D37-873C-E3A642FB6921}" name="VOFFS0,PGA2" dataDxfId="81"/>
    <tableColumn id="5" xr3:uid="{EA23A201-E65B-4925-922D-3E7520E9D231}" name="VOFFS0,PGA3" dataDxfId="80"/>
    <tableColumn id="6" xr3:uid="{440E0DE2-B4EE-4AFB-A7E6-4C5C70886793}" name="VOFFS0,AVG" dataDxfId="79">
      <calculatedColumnFormula>IF(ISNUMBER(Tabelle13[[#This Row],[DAC_Count]]),AVERAGE(B10:E10),0)</calculatedColumnFormula>
    </tableColumn>
    <tableColumn id="7" xr3:uid="{B239F942-2C14-40FB-A18A-15ABE90D4491}" name="VOFFS0,Variance" dataDxfId="78">
      <calculatedColumnFormula>IF(ISNUMBER(Tabelle13[[#This Row],[DAC_Count]]),MAX(MAX(B10:E10)-F10,F10-MIN(B10:E10)),0)</calculatedColumnFormula>
    </tableColumn>
    <tableColumn id="8" xr3:uid="{05F8C906-8F1B-4A6F-9F33-1AF5C43C1AD7}" name="VOFFS0,Tolerance" dataDxfId="77" dataCellStyle="Prozent">
      <calculatedColumnFormula>IF(ISNUMBER(Tabelle13[[#This Row],[DAC_Count]]),Tabelle13[[#This Row],[VOFFS0,Variance]]/Tabelle13[[#This Row],[VOFFS0,AVG]],0)</calculatedColumnFormula>
    </tableColumn>
    <tableColumn id="9" xr3:uid="{DD106437-F775-48C9-A0FB-750132AB5D63}" name="VOFFS1,AMP1" dataDxfId="76"/>
    <tableColumn id="10" xr3:uid="{5437EC5F-C697-42AF-8438-B5B24E7BF091}" name="VOFFS1,AMP2" dataDxfId="75"/>
    <tableColumn id="11" xr3:uid="{9F0218FA-6210-4748-BF2E-C301176DCA1D}" name="VOFFS1,AVG" dataDxfId="74"/>
    <tableColumn id="12" xr3:uid="{19A484A8-7538-479D-A4FD-47315A272B07}" name="VOFFS1,Variance" dataDxfId="73"/>
    <tableColumn id="13" xr3:uid="{8EC5BEA5-DA64-4F8B-869F-1FC9FBB33241}" name="VOFFS1,Tolerance" dataDxfId="72" dataCellStyle="Prozent">
      <calculatedColumnFormula>IF(ISNUMBER(Tabelle13[[#This Row],[DAC_Count]]),Tabelle13[[#This Row],[VOFFS1,Variance]]/Tabelle13[[#This Row],[VOFFS1,AVG]],0)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5476FD-EEF1-4FBE-A66D-40B6D01A9D46}" name="Tabelle135" displayName="Tabelle135" ref="A9:X91" totalsRowShown="0" headerRowDxfId="71" dataDxfId="70">
  <autoFilter ref="A9:X91" xr:uid="{790D8544-0965-4897-A2EC-22FA22750DAC}"/>
  <tableColumns count="24">
    <tableColumn id="1" xr3:uid="{1085344C-FFD9-4370-86C3-773E60EF3963}" name="ADC Count AMP0PGA0" dataDxfId="69"/>
    <tableColumn id="2" xr3:uid="{770ACB18-29EF-47A1-B256-04323F2F1AC9}" name="AMP0PGA0" dataDxfId="68"/>
    <tableColumn id="13" xr3:uid="{074A2D83-9CA1-4A7C-8F50-4400C6F63B6A}" name="AMP0PGA0 Interpol" dataDxfId="67">
      <calculatedColumnFormula>Tabelle135[[#This Row],[ADC Count AMP0PGA0]]*A0P0_Gain+A0P0_Offs</calculatedColumnFormula>
    </tableColumn>
    <tableColumn id="14" xr3:uid="{8B771945-F519-49CB-B216-005C5F3FF66F}" name="AMP0PGA0 Error" dataDxfId="66">
      <calculatedColumnFormula>Tabelle135[[#This Row],[AMP0PGA0 Interpol]]/Tabelle135[[#This Row],[AMP0PGA0]]-1</calculatedColumnFormula>
    </tableColumn>
    <tableColumn id="3" xr3:uid="{93EE363A-CD73-4272-9A0E-66E5E2DB0669}" name="ADC Count AMP0PGA1" dataDxfId="65"/>
    <tableColumn id="4" xr3:uid="{B166079A-F471-4083-A273-4A1B2045AE2A}" name="AMP0PGA1" dataDxfId="64"/>
    <tableColumn id="15" xr3:uid="{78480727-07E2-4D62-804D-E8C44D71C707}" name="AMP0PGA1 Interpol" dataDxfId="63">
      <calculatedColumnFormula>IF(ISNUMBER(Tabelle135[[#This Row],[ADC Count AMP0PGA1]]),Tabelle135[[#This Row],[ADC Count AMP0PGA1]]*A0P1_Gain+A0P1_Offs,"")</calculatedColumnFormula>
    </tableColumn>
    <tableColumn id="16" xr3:uid="{1F75870A-4ABA-4FED-9669-140CC57ED646}" name="AMP0PGA1 Error" dataDxfId="62">
      <calculatedColumnFormula>IF(ISNUMBER(Tabelle135[[#This Row],[ADC Count AMP0PGA1]]),Tabelle135[[#This Row],[AMP0PGA1 Interpol]]/Tabelle135[[#This Row],[AMP0PGA1]]-1,"")</calculatedColumnFormula>
    </tableColumn>
    <tableColumn id="5" xr3:uid="{8045F38A-2494-42B2-A72F-08152B13FACA}" name="ADC Count AMP0PGA2" dataDxfId="61"/>
    <tableColumn id="6" xr3:uid="{CEBC81B1-126F-4D5A-B80E-C702A8AF9035}" name="AMP0PGA2" dataDxfId="60"/>
    <tableColumn id="17" xr3:uid="{83281C25-6B92-4EB7-9087-8BD28B1AB0A7}" name="AMP0PGA2 Interpol" dataDxfId="59">
      <calculatedColumnFormula>IF(ISNUMBER(Tabelle135[[#This Row],[ADC Count AMP0PGA2]]),Tabelle135[[#This Row],[ADC Count AMP0PGA2]]*A0P2_Gain+A0P2_Offs,"")</calculatedColumnFormula>
    </tableColumn>
    <tableColumn id="18" xr3:uid="{6A252955-577C-4DD4-9AE9-CD503C252D98}" name="AMP0PGA2 Error" dataDxfId="58">
      <calculatedColumnFormula>IF(ISNUMBER(Tabelle135[[#This Row],[ADC Count AMP0PGA2]]),Tabelle135[[#This Row],[AMP0PGA2 Interpol]]/Tabelle135[[#This Row],[AMP0PGA2]]-1,"")</calculatedColumnFormula>
    </tableColumn>
    <tableColumn id="7" xr3:uid="{84D092DB-94BA-4346-8656-F8CEE3BB0378}" name="ADC Count AMP0PGA3" dataDxfId="57"/>
    <tableColumn id="8" xr3:uid="{C629748A-3222-4B66-9CBB-6A9EFB81D539}" name="AMP0PGA3" dataDxfId="56" dataCellStyle="Prozent"/>
    <tableColumn id="19" xr3:uid="{B923CD50-4965-4575-8221-86E7631C69A6}" name="AMP0PGA3 Interpol" dataDxfId="55" dataCellStyle="Prozent">
      <calculatedColumnFormula>IF(ISNUMBER(Tabelle135[[#This Row],[ADC Count AMP0PGA3]]),Tabelle135[[#This Row],[ADC Count AMP0PGA3]]*A0P3_Gain+A0P3_Offs,"")</calculatedColumnFormula>
    </tableColumn>
    <tableColumn id="20" xr3:uid="{8A0C2304-9AEC-4004-9DFF-1E21A11379CF}" name="AMP0PGA3 Error" dataDxfId="54" dataCellStyle="Prozent">
      <calculatedColumnFormula>IF(ISNUMBER(Tabelle135[[#This Row],[ADC Count AMP0PGA3]]),Tabelle135[[#This Row],[AMP0PGA3 Interpol]]/Tabelle135[[#This Row],[AMP0PGA3]]-1,"")</calculatedColumnFormula>
    </tableColumn>
    <tableColumn id="9" xr3:uid="{F5B21D32-75B1-4D9C-9E1A-C4DE3B7A720B}" name="ADC Count AMP1" dataDxfId="53"/>
    <tableColumn id="10" xr3:uid="{03582F23-C0B7-4AF6-BBF0-17C36AF2C303}" name="AMP1" dataDxfId="52"/>
    <tableColumn id="21" xr3:uid="{545C3407-ECC7-4CDF-BEC8-5493C605AFC2}" name="AMP1 Interpol" dataDxfId="51">
      <calculatedColumnFormula>IF(ISNUMBER(Tabelle135[[#This Row],[ADC Count AMP1]]),Tabelle135[[#This Row],[ADC Count AMP1]]*A1_Gain+A1_Offs,"")</calculatedColumnFormula>
    </tableColumn>
    <tableColumn id="22" xr3:uid="{1D26C145-FA64-4B90-A64D-BF7B58E7E2EB}" name="AMP1 Error" dataDxfId="50">
      <calculatedColumnFormula>IF(ISNUMBER(Tabelle135[[#This Row],[ADC Count AMP1]]),Tabelle135[[#This Row],[AMP1 Interpol]]/Tabelle135[[#This Row],[AMP1]]-1,"")</calculatedColumnFormula>
    </tableColumn>
    <tableColumn id="11" xr3:uid="{573EEE6A-6ECB-4AEE-9BFD-C6A343F83897}" name="ADC Count AMP2" dataDxfId="49"/>
    <tableColumn id="12" xr3:uid="{A8A3FF62-0D82-4F9D-9179-1E3CAD93AFCD}" name="AMP2" dataDxfId="48"/>
    <tableColumn id="23" xr3:uid="{5814212F-D67F-4A7C-B0F5-32DE72B95385}" name="AMP2 Interpol" dataDxfId="47">
      <calculatedColumnFormula>IF(ISNUMBER(Tabelle135[[#This Row],[ADC Count AMP2]]),Tabelle135[[#This Row],[ADC Count AMP2]]*A2_Gain+A2_Offs,"")</calculatedColumnFormula>
    </tableColumn>
    <tableColumn id="24" xr3:uid="{26715860-E48B-46EF-B926-447191B77085}" name="AMP2 Error" dataDxfId="46">
      <calculatedColumnFormula>IF(ISNUMBER(Tabelle135[[#This Row],[ADC Count AMP2]]),Tabelle135[[#This Row],[AMP2 Interpol]]/Tabelle135[[#This Row],[AMP2]]-1,"")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C81D87-5ECF-4FED-A6D9-A970ED1CF82D}" name="Tabelle66" displayName="Tabelle66" ref="A10:D71" totalsRowShown="0" headerRowDxfId="45" dataDxfId="44" tableBorderDxfId="43">
  <autoFilter ref="A10:D71" xr:uid="{11D1E63A-7491-4871-B40F-9BDDA5F6E140}"/>
  <tableColumns count="4">
    <tableColumn id="1" xr3:uid="{3CAE08B1-6CDB-4488-874D-98085776FD35}" name="ADCDIFF0,PGA0" dataDxfId="42"/>
    <tableColumn id="2" xr3:uid="{243F4B91-8B11-4C3C-B55D-C01FB4E63F1D}" name="VMeasured" dataDxfId="41"/>
    <tableColumn id="3" xr3:uid="{1940D033-5386-4B0B-946C-9B532B56F695}" name="VGainStage" dataDxfId="40">
      <calculatedColumnFormula>IF(ISNUMBER(A11),A11*B$8-B$9,0)</calculatedColumnFormula>
    </tableColumn>
    <tableColumn id="4" xr3:uid="{38BD6F6D-9520-4A3F-A2AF-E0C497BD088C}" name="Ratio" dataDxfId="39">
      <calculatedColumnFormula>IF(ISNUMBER(A11),C11/B11,0)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FABEC5-205A-45E8-82C4-7AA05DB81398}" name="Tabelle713" displayName="Tabelle713" ref="F10:I71" totalsRowShown="0" headerRowDxfId="38" dataDxfId="37" tableBorderDxfId="36">
  <autoFilter ref="F10:I71" xr:uid="{9CCBD543-602A-4D4F-87F2-690AA092CBF8}"/>
  <tableColumns count="4">
    <tableColumn id="1" xr3:uid="{B23A1218-7A6A-4BCE-9E7E-B65CED99F2A5}" name="ADCDIFF0,PGA1" dataDxfId="35"/>
    <tableColumn id="2" xr3:uid="{38BDA0F1-C904-4A88-AC2A-20A6BF12F016}" name="VMeasured" dataDxfId="34"/>
    <tableColumn id="3" xr3:uid="{F0ACB90F-20BE-4893-834A-4D259FA82C08}" name="VGainStage" dataDxfId="33">
      <calculatedColumnFormula>IF(ISNUMBER(F11),F11*G$8-G$9,0)</calculatedColumnFormula>
    </tableColumn>
    <tableColumn id="4" xr3:uid="{7271A00C-DC0B-4C59-89EB-A0A09892FDCA}" name="Ratio" dataDxfId="32">
      <calculatedColumnFormula>IF(ISNUMBER(F11),H11/G11,0)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263D610-4531-4C1F-BE48-C83D398A9CEE}" name="Tabelle814" displayName="Tabelle814" ref="K10:N71" totalsRowShown="0" headerRowDxfId="31" dataDxfId="30" tableBorderDxfId="29">
  <autoFilter ref="K10:N71" xr:uid="{81F4377F-93A6-491A-B294-535034CB7BDB}"/>
  <tableColumns count="4">
    <tableColumn id="1" xr3:uid="{BD62C4B3-DAB3-4BF7-867B-E65DEB8409AA}" name="ADCDIFF0,PGA2" dataDxfId="28"/>
    <tableColumn id="2" xr3:uid="{4D1C4047-81D8-4C64-ACE7-EA53A023CBCE}" name="VMeasured" dataDxfId="27"/>
    <tableColumn id="3" xr3:uid="{97AC36EF-346C-4B8C-86A7-27DCA2668FB7}" name="VGainStage" dataDxfId="26">
      <calculatedColumnFormula>IF(ISNUMBER(K11),K11*L$8-L$9,0)</calculatedColumnFormula>
    </tableColumn>
    <tableColumn id="4" xr3:uid="{4D199CF6-45CC-4C92-9ED8-C4FFB7858382}" name="Ratio" dataDxfId="25">
      <calculatedColumnFormula>IF(ISNUMBER(K11),M11/L11,0)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FF50714-E442-4334-B86D-9BBB73CAD63F}" name="Tabelle915" displayName="Tabelle915" ref="P10:S71" totalsRowShown="0" headerRowDxfId="24" dataDxfId="23" tableBorderDxfId="22">
  <autoFilter ref="P10:S71" xr:uid="{D145AA07-D88C-4F2D-B3E4-33FB68D19F6D}"/>
  <tableColumns count="4">
    <tableColumn id="1" xr3:uid="{F09BCC6C-1471-40EB-885B-9003EC7EC4BB}" name="ADCDIFF0,PGA3" dataDxfId="21"/>
    <tableColumn id="2" xr3:uid="{786F3A52-E8E6-4315-BD83-265065A5FC1E}" name="VMeasured" dataDxfId="20"/>
    <tableColumn id="3" xr3:uid="{084650F5-B8F0-4D27-AC81-012EBDEAB4A8}" name="VGainStage" dataDxfId="19">
      <calculatedColumnFormula>IF(ISNUMBER(P11),P11*Q$8-Q$9,0)</calculatedColumnFormula>
    </tableColumn>
    <tableColumn id="4" xr3:uid="{04240067-34A8-4962-BCB9-75E820F62D37}" name="Ratio" dataDxfId="18">
      <calculatedColumnFormula>IF(ISNUMBER(P11),R11/Q11,0)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290D6DA-EA75-4229-B12E-3D999037E724}" name="Tabelle10" displayName="Tabelle10" ref="A10:D42" totalsRowShown="0" headerRowDxfId="17" dataDxfId="16" tableBorderDxfId="15">
  <autoFilter ref="A10:D42" xr:uid="{8290D6DA-EA75-4229-B12E-3D999037E724}"/>
  <tableColumns count="4">
    <tableColumn id="1" xr3:uid="{0EEB26F9-3E36-4F6A-8108-69EA7F3B2DEB}" name="ADCDIFF1" dataDxfId="14"/>
    <tableColumn id="2" xr3:uid="{2B80A91E-471B-4B74-87F6-B46CC336263D}" name="VMeasured" dataDxfId="13"/>
    <tableColumn id="3" xr3:uid="{0C01EA21-50FA-4358-A86C-5D4F43ED8346}" name="VGainStage" dataDxfId="12">
      <calculatedColumnFormula>IF(ISNUMBER(Tabelle10[[#This Row],[ADCDIFF1]]),A11*B$8-B$9,0)</calculatedColumnFormula>
    </tableColumn>
    <tableColumn id="4" xr3:uid="{8F31E533-23AF-45EA-A060-C194733650B0}" name="Ratio" dataDxfId="11">
      <calculatedColumnFormula>IF(ISNUMBER(A11),C11/B11,0)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3BE80D4-7A02-458C-A46C-167088AF2A5E}" name="Tabelle11" displayName="Tabelle11" ref="F10:I42" totalsRowShown="0" headerRowDxfId="10" dataDxfId="9" tableBorderDxfId="8">
  <autoFilter ref="F10:I42" xr:uid="{A3BE80D4-7A02-458C-A46C-167088AF2A5E}"/>
  <tableColumns count="4">
    <tableColumn id="1" xr3:uid="{0A345BD4-2790-4515-935A-290E5C7F5BDC}" name="ADCDIFF2" dataDxfId="7"/>
    <tableColumn id="2" xr3:uid="{7BBEEE1A-2787-4FE8-83CB-67974E9140EE}" name="VMeasured" dataDxfId="6"/>
    <tableColumn id="3" xr3:uid="{A04BC12F-4922-4C8F-8518-615B700CD061}" name="VGainStage" dataDxfId="5">
      <calculatedColumnFormula>IF(ISNUMBER(Tabelle11[[#This Row],[ADCDIFF2]]),F11*G$8-G$9,0)</calculatedColumnFormula>
    </tableColumn>
    <tableColumn id="4" xr3:uid="{E69BCEAE-1384-4222-B2BA-9906BC50ACBE}" name="Ratio" dataDxfId="4">
      <calculatedColumnFormula>IF(ISNUMBER(F11),H11/G11,0)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7E9C-B518-4303-B6F5-508D144CD1EB}">
  <dimension ref="A1:H31"/>
  <sheetViews>
    <sheetView tabSelected="1" workbookViewId="0">
      <selection activeCell="C20" sqref="C20"/>
    </sheetView>
  </sheetViews>
  <sheetFormatPr baseColWidth="10" defaultColWidth="0" defaultRowHeight="15" zeroHeight="1" x14ac:dyDescent="0.25"/>
  <cols>
    <col min="1" max="2" width="11.5703125" customWidth="1"/>
    <col min="3" max="3" width="22" customWidth="1"/>
    <col min="4" max="4" width="11.5703125" customWidth="1"/>
    <col min="5" max="5" width="24.28515625" customWidth="1"/>
    <col min="6" max="7" width="11.5703125" customWidth="1"/>
    <col min="8" max="8" width="0" hidden="1" customWidth="1"/>
    <col min="9" max="16384" width="11.5703125" hidden="1"/>
  </cols>
  <sheetData>
    <row r="1" spans="1:8" x14ac:dyDescent="0.25">
      <c r="A1" s="2"/>
      <c r="B1" s="2"/>
      <c r="C1" s="2"/>
      <c r="D1" s="2"/>
      <c r="E1" s="2"/>
      <c r="F1" s="2"/>
      <c r="G1" s="2"/>
      <c r="H1" s="2"/>
    </row>
    <row r="2" spans="1:8" x14ac:dyDescent="0.25">
      <c r="A2" s="25" t="s">
        <v>71</v>
      </c>
      <c r="B2" s="2" t="s">
        <v>77</v>
      </c>
      <c r="C2" s="2"/>
      <c r="D2" s="2"/>
      <c r="E2" s="2"/>
      <c r="F2" s="2"/>
      <c r="G2" s="2"/>
      <c r="H2" s="2"/>
    </row>
    <row r="3" spans="1:8" x14ac:dyDescent="0.25">
      <c r="A3" s="25" t="s">
        <v>72</v>
      </c>
      <c r="B3" s="2" t="s">
        <v>80</v>
      </c>
      <c r="C3" s="2"/>
      <c r="D3" s="2"/>
      <c r="E3" s="2"/>
      <c r="F3" s="2"/>
      <c r="G3" s="2"/>
      <c r="H3" s="2"/>
    </row>
    <row r="4" spans="1:8" x14ac:dyDescent="0.25">
      <c r="A4" s="25" t="s">
        <v>73</v>
      </c>
      <c r="B4" s="2" t="s">
        <v>78</v>
      </c>
      <c r="C4" s="2"/>
      <c r="D4" s="2"/>
      <c r="E4" s="2"/>
      <c r="F4" s="2"/>
      <c r="G4" s="2"/>
      <c r="H4" s="2"/>
    </row>
    <row r="5" spans="1:8" x14ac:dyDescent="0.25">
      <c r="A5" s="25"/>
      <c r="B5" s="2"/>
      <c r="C5" s="2"/>
      <c r="D5" s="2"/>
      <c r="E5" s="2"/>
      <c r="F5" s="2"/>
      <c r="G5" s="2"/>
      <c r="H5" s="2"/>
    </row>
    <row r="6" spans="1:8" x14ac:dyDescent="0.25">
      <c r="A6" s="25"/>
      <c r="B6" s="2"/>
      <c r="C6" s="2"/>
      <c r="D6" s="2"/>
      <c r="E6" s="2"/>
      <c r="F6" s="2"/>
      <c r="G6" s="2"/>
      <c r="H6" s="2"/>
    </row>
    <row r="7" spans="1:8" x14ac:dyDescent="0.25">
      <c r="A7" s="25"/>
      <c r="B7" s="2"/>
      <c r="C7" s="2"/>
      <c r="D7" s="2"/>
      <c r="E7" s="2"/>
      <c r="F7" s="2"/>
      <c r="G7" s="2"/>
      <c r="H7" s="2"/>
    </row>
    <row r="8" spans="1:8" x14ac:dyDescent="0.25">
      <c r="A8" s="25"/>
      <c r="B8" s="2"/>
      <c r="C8" s="2"/>
      <c r="D8" s="2"/>
      <c r="E8" s="2"/>
      <c r="F8" s="2"/>
      <c r="G8" s="2"/>
      <c r="H8" s="2"/>
    </row>
    <row r="9" spans="1:8" x14ac:dyDescent="0.25">
      <c r="A9" s="25"/>
      <c r="B9" s="2"/>
      <c r="C9" s="2"/>
      <c r="D9" s="2"/>
      <c r="E9" s="2"/>
      <c r="F9" s="2"/>
      <c r="G9" s="2"/>
      <c r="H9" s="2"/>
    </row>
    <row r="10" spans="1:8" x14ac:dyDescent="0.25">
      <c r="A10" s="25"/>
      <c r="B10" s="2"/>
      <c r="C10" s="2"/>
      <c r="D10" s="2"/>
      <c r="E10" s="2"/>
      <c r="F10" s="2"/>
      <c r="G10" s="2"/>
      <c r="H10" s="2"/>
    </row>
    <row r="11" spans="1:8" x14ac:dyDescent="0.25">
      <c r="A11" s="25"/>
      <c r="B11" s="2"/>
      <c r="C11" s="2"/>
      <c r="D11" s="2"/>
      <c r="E11" s="2"/>
      <c r="F11" s="2"/>
      <c r="G11" s="2"/>
      <c r="H11" s="2"/>
    </row>
    <row r="12" spans="1:8" x14ac:dyDescent="0.25">
      <c r="A12" s="25"/>
      <c r="B12" s="2"/>
      <c r="C12" s="2"/>
      <c r="D12" s="2"/>
      <c r="E12" s="2"/>
      <c r="F12" s="2"/>
      <c r="G12" s="2"/>
      <c r="H12" s="2"/>
    </row>
    <row r="13" spans="1:8" x14ac:dyDescent="0.25">
      <c r="A13" s="25"/>
      <c r="B13" s="2"/>
      <c r="C13" s="2"/>
      <c r="D13" s="2"/>
      <c r="E13" s="2"/>
      <c r="F13" s="2"/>
      <c r="G13" s="2"/>
      <c r="H13" s="2"/>
    </row>
    <row r="14" spans="1:8" x14ac:dyDescent="0.25">
      <c r="A14" s="25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hidden="1" x14ac:dyDescent="0.25">
      <c r="A31" s="2"/>
      <c r="B31" s="2"/>
      <c r="C31" s="2"/>
      <c r="D31" s="2"/>
      <c r="E31" s="2"/>
      <c r="F31" s="2"/>
      <c r="G31" s="2"/>
      <c r="H31" s="2"/>
    </row>
  </sheetData>
  <sheetProtection sheet="1" objects="1" scenarios="1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6A23-BF9C-4C17-9B1F-5A5095FCF1D9}">
  <dimension ref="A1:Q77"/>
  <sheetViews>
    <sheetView workbookViewId="0">
      <selection activeCell="F11" sqref="F11:G27"/>
    </sheetView>
  </sheetViews>
  <sheetFormatPr baseColWidth="10" defaultColWidth="0" defaultRowHeight="15" zeroHeight="1" x14ac:dyDescent="0.25"/>
  <cols>
    <col min="1" max="3" width="12" style="2" customWidth="1"/>
    <col min="4" max="4" width="8.42578125" style="2" bestFit="1" customWidth="1"/>
    <col min="5" max="5" width="2.28515625" style="2" customWidth="1"/>
    <col min="6" max="8" width="12" style="2" customWidth="1"/>
    <col min="9" max="9" width="10.5703125" style="2" bestFit="1" customWidth="1"/>
    <col min="10" max="10" width="3.28515625" style="2" customWidth="1"/>
    <col min="11" max="17" width="11.5703125" style="2" customWidth="1"/>
    <col min="18" max="16384" width="11.5703125" hidden="1"/>
  </cols>
  <sheetData>
    <row r="1" spans="1:11" x14ac:dyDescent="0.25"/>
    <row r="2" spans="1:11" x14ac:dyDescent="0.25"/>
    <row r="3" spans="1:11" x14ac:dyDescent="0.25"/>
    <row r="4" spans="1:11" x14ac:dyDescent="0.25">
      <c r="A4" s="90" t="s">
        <v>68</v>
      </c>
      <c r="B4" s="90"/>
      <c r="C4" s="90"/>
      <c r="F4" s="90" t="s">
        <v>69</v>
      </c>
      <c r="G4" s="90"/>
      <c r="H4" s="90"/>
    </row>
    <row r="5" spans="1:11" x14ac:dyDescent="0.25">
      <c r="A5" s="91" t="s">
        <v>67</v>
      </c>
      <c r="B5" s="91"/>
      <c r="C5" s="37">
        <f>D9</f>
        <v>0</v>
      </c>
      <c r="F5" s="91" t="s">
        <v>67</v>
      </c>
      <c r="G5" s="91"/>
      <c r="H5" s="37">
        <f>I9</f>
        <v>0</v>
      </c>
    </row>
    <row r="6" spans="1:11" x14ac:dyDescent="0.25"/>
    <row r="7" spans="1:11" x14ac:dyDescent="0.25"/>
    <row r="8" spans="1:11" x14ac:dyDescent="0.25">
      <c r="A8" s="2" t="s">
        <v>0</v>
      </c>
      <c r="B8" s="16" t="e">
        <f>AMP_CAL!R4</f>
        <v>#DIV/0!</v>
      </c>
      <c r="C8" s="2" t="s">
        <v>34</v>
      </c>
      <c r="F8" s="2" t="s">
        <v>0</v>
      </c>
      <c r="G8" s="16" t="e">
        <f>AMP_CAL!V4</f>
        <v>#DIV/0!</v>
      </c>
      <c r="H8" s="2" t="s">
        <v>34</v>
      </c>
    </row>
    <row r="9" spans="1:11" s="2" customFormat="1" x14ac:dyDescent="0.25">
      <c r="A9" s="2" t="s">
        <v>1</v>
      </c>
      <c r="B9" s="16" t="e">
        <f>AMP_CAL!R5</f>
        <v>#DIV/0!</v>
      </c>
      <c r="C9" s="2" t="s">
        <v>35</v>
      </c>
      <c r="D9" s="15">
        <f>MEDIAN(D11:D28)</f>
        <v>0</v>
      </c>
      <c r="F9" s="2" t="s">
        <v>1</v>
      </c>
      <c r="G9" s="16" t="e">
        <f>AMP_CAL!V5</f>
        <v>#DIV/0!</v>
      </c>
      <c r="H9" s="2" t="s">
        <v>35</v>
      </c>
      <c r="I9" s="15">
        <f>MEDIAN(I11:I26)</f>
        <v>0</v>
      </c>
    </row>
    <row r="10" spans="1:11" s="2" customFormat="1" ht="18" x14ac:dyDescent="0.35">
      <c r="A10" s="13" t="s">
        <v>59</v>
      </c>
      <c r="B10" s="13" t="s">
        <v>53</v>
      </c>
      <c r="C10" s="13" t="s">
        <v>54</v>
      </c>
      <c r="D10" s="13" t="s">
        <v>55</v>
      </c>
      <c r="F10" s="13" t="s">
        <v>60</v>
      </c>
      <c r="G10" s="13" t="s">
        <v>53</v>
      </c>
      <c r="H10" s="13" t="s">
        <v>54</v>
      </c>
      <c r="I10" s="13" t="s">
        <v>55</v>
      </c>
      <c r="K10" s="17"/>
    </row>
    <row r="11" spans="1:11" s="2" customFormat="1" x14ac:dyDescent="0.25">
      <c r="A11" s="79"/>
      <c r="B11" s="79"/>
      <c r="C11" s="29">
        <f>IF(ISNUMBER(Tabelle10[[#This Row],[ADCDIFF1]]),A11*B$8-B$9,0)</f>
        <v>0</v>
      </c>
      <c r="D11" s="30">
        <f>IF(ISNUMBER(A11),C11/B11,0)</f>
        <v>0</v>
      </c>
      <c r="F11" s="80"/>
      <c r="G11" s="80"/>
      <c r="H11" s="29">
        <f>IF(ISNUMBER(Tabelle11[[#This Row],[ADCDIFF2]]),F11*G$8-G$9,0)</f>
        <v>0</v>
      </c>
      <c r="I11" s="30">
        <f>IF(ISNUMBER(F11),H11/G11,0)</f>
        <v>0</v>
      </c>
    </row>
    <row r="12" spans="1:11" s="2" customFormat="1" x14ac:dyDescent="0.25">
      <c r="A12" s="79"/>
      <c r="B12" s="79"/>
      <c r="C12" s="29">
        <f>IF(ISNUMBER(Tabelle10[[#This Row],[ADCDIFF1]]),A12*B$8-B$9,0)</f>
        <v>0</v>
      </c>
      <c r="D12" s="30">
        <f t="shared" ref="D12:D69" si="0">IF(ISNUMBER(A12),C12/B12,0)</f>
        <v>0</v>
      </c>
      <c r="F12" s="80"/>
      <c r="G12" s="80"/>
      <c r="H12" s="29">
        <f>IF(ISNUMBER(Tabelle11[[#This Row],[ADCDIFF2]]),F12*G$8-G$9,0)</f>
        <v>0</v>
      </c>
      <c r="I12" s="30">
        <f t="shared" ref="I12:I69" si="1">IF(ISNUMBER(F12),H12/G12,0)</f>
        <v>0</v>
      </c>
    </row>
    <row r="13" spans="1:11" s="2" customFormat="1" x14ac:dyDescent="0.25">
      <c r="A13" s="79"/>
      <c r="B13" s="79"/>
      <c r="C13" s="29">
        <f>IF(ISNUMBER(Tabelle10[[#This Row],[ADCDIFF1]]),A13*B$8-B$9,0)</f>
        <v>0</v>
      </c>
      <c r="D13" s="30">
        <f t="shared" si="0"/>
        <v>0</v>
      </c>
      <c r="F13" s="80"/>
      <c r="G13" s="80"/>
      <c r="H13" s="29">
        <f>IF(ISNUMBER(Tabelle11[[#This Row],[ADCDIFF2]]),F13*G$8-G$9,0)</f>
        <v>0</v>
      </c>
      <c r="I13" s="30">
        <f t="shared" si="1"/>
        <v>0</v>
      </c>
    </row>
    <row r="14" spans="1:11" s="2" customFormat="1" x14ac:dyDescent="0.25">
      <c r="A14" s="79"/>
      <c r="B14" s="79"/>
      <c r="C14" s="29">
        <f>IF(ISNUMBER(Tabelle10[[#This Row],[ADCDIFF1]]),A14*B$8-B$9,0)</f>
        <v>0</v>
      </c>
      <c r="D14" s="30">
        <f t="shared" si="0"/>
        <v>0</v>
      </c>
      <c r="F14" s="80"/>
      <c r="G14" s="80"/>
      <c r="H14" s="29">
        <f>IF(ISNUMBER(Tabelle11[[#This Row],[ADCDIFF2]]),F14*G$8-G$9,0)</f>
        <v>0</v>
      </c>
      <c r="I14" s="30">
        <f t="shared" si="1"/>
        <v>0</v>
      </c>
    </row>
    <row r="15" spans="1:11" s="2" customFormat="1" x14ac:dyDescent="0.25">
      <c r="A15" s="79"/>
      <c r="B15" s="79"/>
      <c r="C15" s="29">
        <f>IF(ISNUMBER(Tabelle10[[#This Row],[ADCDIFF1]]),A15*B$8-B$9,0)</f>
        <v>0</v>
      </c>
      <c r="D15" s="30">
        <f t="shared" si="0"/>
        <v>0</v>
      </c>
      <c r="F15" s="80"/>
      <c r="G15" s="80"/>
      <c r="H15" s="29">
        <f>IF(ISNUMBER(Tabelle11[[#This Row],[ADCDIFF2]]),F15*G$8-G$9,0)</f>
        <v>0</v>
      </c>
      <c r="I15" s="30">
        <f t="shared" si="1"/>
        <v>0</v>
      </c>
    </row>
    <row r="16" spans="1:11" s="2" customFormat="1" x14ac:dyDescent="0.25">
      <c r="A16" s="79"/>
      <c r="B16" s="79"/>
      <c r="C16" s="29">
        <f>IF(ISNUMBER(Tabelle10[[#This Row],[ADCDIFF1]]),A16*B$8-B$9,0)</f>
        <v>0</v>
      </c>
      <c r="D16" s="30">
        <f t="shared" si="0"/>
        <v>0</v>
      </c>
      <c r="F16" s="80"/>
      <c r="G16" s="80"/>
      <c r="H16" s="29">
        <f>IF(ISNUMBER(Tabelle11[[#This Row],[ADCDIFF2]]),F16*G$8-G$9,0)</f>
        <v>0</v>
      </c>
      <c r="I16" s="30">
        <f t="shared" si="1"/>
        <v>0</v>
      </c>
    </row>
    <row r="17" spans="1:9" s="2" customFormat="1" x14ac:dyDescent="0.25">
      <c r="A17" s="79"/>
      <c r="B17" s="79"/>
      <c r="C17" s="29">
        <f>IF(ISNUMBER(Tabelle10[[#This Row],[ADCDIFF1]]),A17*B$8-B$9,0)</f>
        <v>0</v>
      </c>
      <c r="D17" s="30">
        <f t="shared" si="0"/>
        <v>0</v>
      </c>
      <c r="F17" s="80"/>
      <c r="G17" s="80"/>
      <c r="H17" s="29">
        <f>IF(ISNUMBER(Tabelle11[[#This Row],[ADCDIFF2]]),F17*G$8-G$9,0)</f>
        <v>0</v>
      </c>
      <c r="I17" s="30">
        <f t="shared" si="1"/>
        <v>0</v>
      </c>
    </row>
    <row r="18" spans="1:9" s="2" customFormat="1" x14ac:dyDescent="0.25">
      <c r="A18" s="79"/>
      <c r="B18" s="79"/>
      <c r="C18" s="29">
        <f>IF(ISNUMBER(Tabelle10[[#This Row],[ADCDIFF1]]),A18*B$8-B$9,0)</f>
        <v>0</v>
      </c>
      <c r="D18" s="30">
        <f t="shared" si="0"/>
        <v>0</v>
      </c>
      <c r="F18" s="80"/>
      <c r="G18" s="80"/>
      <c r="H18" s="29">
        <f>IF(ISNUMBER(Tabelle11[[#This Row],[ADCDIFF2]]),F18*G$8-G$9,0)</f>
        <v>0</v>
      </c>
      <c r="I18" s="30">
        <f t="shared" si="1"/>
        <v>0</v>
      </c>
    </row>
    <row r="19" spans="1:9" s="2" customFormat="1" x14ac:dyDescent="0.25">
      <c r="A19" s="79"/>
      <c r="B19" s="79"/>
      <c r="C19" s="29">
        <f>IF(ISNUMBER(Tabelle10[[#This Row],[ADCDIFF1]]),A19*B$8-B$9,0)</f>
        <v>0</v>
      </c>
      <c r="D19" s="30">
        <f t="shared" si="0"/>
        <v>0</v>
      </c>
      <c r="F19" s="80"/>
      <c r="G19" s="80"/>
      <c r="H19" s="29">
        <f>IF(ISNUMBER(Tabelle11[[#This Row],[ADCDIFF2]]),F19*G$8-G$9,0)</f>
        <v>0</v>
      </c>
      <c r="I19" s="30">
        <f t="shared" si="1"/>
        <v>0</v>
      </c>
    </row>
    <row r="20" spans="1:9" s="2" customFormat="1" x14ac:dyDescent="0.25">
      <c r="A20" s="79"/>
      <c r="B20" s="79"/>
      <c r="C20" s="29">
        <f>IF(ISNUMBER(Tabelle10[[#This Row],[ADCDIFF1]]),A20*B$8-B$9,0)</f>
        <v>0</v>
      </c>
      <c r="D20" s="30">
        <f t="shared" si="0"/>
        <v>0</v>
      </c>
      <c r="F20" s="80"/>
      <c r="G20" s="80"/>
      <c r="H20" s="29">
        <f>IF(ISNUMBER(Tabelle11[[#This Row],[ADCDIFF2]]),F20*G$8-G$9,0)</f>
        <v>0</v>
      </c>
      <c r="I20" s="30">
        <f t="shared" si="1"/>
        <v>0</v>
      </c>
    </row>
    <row r="21" spans="1:9" s="2" customFormat="1" x14ac:dyDescent="0.25">
      <c r="A21" s="79"/>
      <c r="B21" s="79"/>
      <c r="C21" s="29">
        <f>IF(ISNUMBER(Tabelle10[[#This Row],[ADCDIFF1]]),A21*B$8-B$9,0)</f>
        <v>0</v>
      </c>
      <c r="D21" s="30">
        <f t="shared" si="0"/>
        <v>0</v>
      </c>
      <c r="F21" s="80"/>
      <c r="G21" s="80"/>
      <c r="H21" s="29">
        <f>IF(ISNUMBER(Tabelle11[[#This Row],[ADCDIFF2]]),F21*G$8-G$9,0)</f>
        <v>0</v>
      </c>
      <c r="I21" s="30">
        <f t="shared" si="1"/>
        <v>0</v>
      </c>
    </row>
    <row r="22" spans="1:9" s="2" customFormat="1" x14ac:dyDescent="0.25">
      <c r="A22" s="79"/>
      <c r="B22" s="79"/>
      <c r="C22" s="29">
        <f>IF(ISNUMBER(Tabelle10[[#This Row],[ADCDIFF1]]),A22*B$8-B$9,0)</f>
        <v>0</v>
      </c>
      <c r="D22" s="30">
        <f t="shared" si="0"/>
        <v>0</v>
      </c>
      <c r="F22" s="80"/>
      <c r="G22" s="80"/>
      <c r="H22" s="29">
        <f>IF(ISNUMBER(Tabelle11[[#This Row],[ADCDIFF2]]),F22*G$8-G$9,0)</f>
        <v>0</v>
      </c>
      <c r="I22" s="30">
        <f t="shared" si="1"/>
        <v>0</v>
      </c>
    </row>
    <row r="23" spans="1:9" s="2" customFormat="1" x14ac:dyDescent="0.25">
      <c r="A23" s="79"/>
      <c r="B23" s="79"/>
      <c r="C23" s="29">
        <f>IF(ISNUMBER(Tabelle10[[#This Row],[ADCDIFF1]]),A23*B$8-B$9,0)</f>
        <v>0</v>
      </c>
      <c r="D23" s="30">
        <f t="shared" si="0"/>
        <v>0</v>
      </c>
      <c r="F23" s="80"/>
      <c r="G23" s="80"/>
      <c r="H23" s="29">
        <f>IF(ISNUMBER(Tabelle11[[#This Row],[ADCDIFF2]]),F23*G$8-G$9,0)</f>
        <v>0</v>
      </c>
      <c r="I23" s="30">
        <f t="shared" si="1"/>
        <v>0</v>
      </c>
    </row>
    <row r="24" spans="1:9" s="2" customFormat="1" x14ac:dyDescent="0.25">
      <c r="A24" s="79"/>
      <c r="B24" s="79"/>
      <c r="C24" s="29">
        <f>IF(ISNUMBER(Tabelle10[[#This Row],[ADCDIFF1]]),A24*B$8-B$9,0)</f>
        <v>0</v>
      </c>
      <c r="D24" s="30">
        <f t="shared" si="0"/>
        <v>0</v>
      </c>
      <c r="F24" s="80"/>
      <c r="G24" s="80"/>
      <c r="H24" s="29">
        <f>IF(ISNUMBER(Tabelle11[[#This Row],[ADCDIFF2]]),F24*G$8-G$9,0)</f>
        <v>0</v>
      </c>
      <c r="I24" s="30">
        <f t="shared" si="1"/>
        <v>0</v>
      </c>
    </row>
    <row r="25" spans="1:9" s="2" customFormat="1" x14ac:dyDescent="0.25">
      <c r="A25" s="79"/>
      <c r="B25" s="79"/>
      <c r="C25" s="29">
        <f>IF(ISNUMBER(Tabelle10[[#This Row],[ADCDIFF1]]),A25*B$8-B$9,0)</f>
        <v>0</v>
      </c>
      <c r="D25" s="30">
        <f t="shared" si="0"/>
        <v>0</v>
      </c>
      <c r="F25" s="80"/>
      <c r="G25" s="80"/>
      <c r="H25" s="29">
        <f>IF(ISNUMBER(Tabelle11[[#This Row],[ADCDIFF2]]),F25*G$8-G$9,0)</f>
        <v>0</v>
      </c>
      <c r="I25" s="30">
        <f t="shared" si="1"/>
        <v>0</v>
      </c>
    </row>
    <row r="26" spans="1:9" s="2" customFormat="1" x14ac:dyDescent="0.25">
      <c r="A26" s="79"/>
      <c r="B26" s="79"/>
      <c r="C26" s="29">
        <f>IF(ISNUMBER(Tabelle10[[#This Row],[ADCDIFF1]]),A26*B$8-B$9,0)</f>
        <v>0</v>
      </c>
      <c r="D26" s="30">
        <f t="shared" si="0"/>
        <v>0</v>
      </c>
      <c r="F26" s="80"/>
      <c r="G26" s="80"/>
      <c r="H26" s="29">
        <f>IF(ISNUMBER(Tabelle11[[#This Row],[ADCDIFF2]]),F26*G$8-G$9,0)</f>
        <v>0</v>
      </c>
      <c r="I26" s="30">
        <f t="shared" si="1"/>
        <v>0</v>
      </c>
    </row>
    <row r="27" spans="1:9" s="2" customFormat="1" x14ac:dyDescent="0.25">
      <c r="A27" s="79"/>
      <c r="B27" s="79"/>
      <c r="C27" s="29">
        <f>IF(ISNUMBER(Tabelle10[[#This Row],[ADCDIFF1]]),A27*B$8-B$9,0)</f>
        <v>0</v>
      </c>
      <c r="D27" s="30">
        <f t="shared" si="0"/>
        <v>0</v>
      </c>
      <c r="F27" s="80"/>
      <c r="G27" s="80"/>
      <c r="H27" s="29">
        <f>IF(ISNUMBER(Tabelle11[[#This Row],[ADCDIFF2]]),F27*G$8-G$9,0)</f>
        <v>0</v>
      </c>
      <c r="I27" s="30">
        <f t="shared" si="1"/>
        <v>0</v>
      </c>
    </row>
    <row r="28" spans="1:9" s="2" customFormat="1" x14ac:dyDescent="0.25">
      <c r="A28" s="79"/>
      <c r="B28" s="79"/>
      <c r="C28" s="29">
        <f>IF(ISNUMBER(Tabelle10[[#This Row],[ADCDIFF1]]),A28*B$8-B$9,0)</f>
        <v>0</v>
      </c>
      <c r="D28" s="30">
        <f t="shared" si="0"/>
        <v>0</v>
      </c>
      <c r="F28" s="80"/>
      <c r="G28" s="80"/>
      <c r="H28" s="29">
        <f>IF(ISNUMBER(Tabelle11[[#This Row],[ADCDIFF2]]),F28*G$8-G$9,0)</f>
        <v>0</v>
      </c>
      <c r="I28" s="30">
        <f t="shared" si="1"/>
        <v>0</v>
      </c>
    </row>
    <row r="29" spans="1:9" s="2" customFormat="1" x14ac:dyDescent="0.25">
      <c r="A29" s="41"/>
      <c r="B29" s="42"/>
      <c r="C29" s="29">
        <f>IF(ISNUMBER(Tabelle10[[#This Row],[ADCDIFF1]]),A29*B$8-B$9,0)</f>
        <v>0</v>
      </c>
      <c r="D29" s="30">
        <f t="shared" si="0"/>
        <v>0</v>
      </c>
      <c r="F29" s="41"/>
      <c r="G29" s="42"/>
      <c r="H29" s="29">
        <f>IF(ISNUMBER(Tabelle11[[#This Row],[ADCDIFF2]]),F29*G$8-G$9,0)</f>
        <v>0</v>
      </c>
      <c r="I29" s="30">
        <f t="shared" si="1"/>
        <v>0</v>
      </c>
    </row>
    <row r="30" spans="1:9" s="2" customFormat="1" x14ac:dyDescent="0.25">
      <c r="A30" s="41"/>
      <c r="B30" s="42"/>
      <c r="C30" s="29">
        <f>IF(ISNUMBER(Tabelle10[[#This Row],[ADCDIFF1]]),A30*B$8-B$9,0)</f>
        <v>0</v>
      </c>
      <c r="D30" s="30">
        <f t="shared" si="0"/>
        <v>0</v>
      </c>
      <c r="F30" s="41"/>
      <c r="G30" s="42"/>
      <c r="H30" s="29">
        <f>IF(ISNUMBER(Tabelle11[[#This Row],[ADCDIFF2]]),F30*G$8-G$9,0)</f>
        <v>0</v>
      </c>
      <c r="I30" s="30">
        <f t="shared" si="1"/>
        <v>0</v>
      </c>
    </row>
    <row r="31" spans="1:9" s="2" customFormat="1" x14ac:dyDescent="0.25">
      <c r="A31" s="41"/>
      <c r="B31" s="42"/>
      <c r="C31" s="29">
        <f>IF(ISNUMBER(Tabelle10[[#This Row],[ADCDIFF1]]),A31*B$8-B$9,0)</f>
        <v>0</v>
      </c>
      <c r="D31" s="30">
        <f t="shared" si="0"/>
        <v>0</v>
      </c>
      <c r="F31" s="41"/>
      <c r="G31" s="42"/>
      <c r="H31" s="29">
        <f>IF(ISNUMBER(Tabelle11[[#This Row],[ADCDIFF2]]),F31*G$8-G$9,0)</f>
        <v>0</v>
      </c>
      <c r="I31" s="30">
        <f t="shared" si="1"/>
        <v>0</v>
      </c>
    </row>
    <row r="32" spans="1:9" s="2" customFormat="1" x14ac:dyDescent="0.25">
      <c r="A32" s="41"/>
      <c r="B32" s="42"/>
      <c r="C32" s="29">
        <f>IF(ISNUMBER(Tabelle10[[#This Row],[ADCDIFF1]]),A32*B$8-B$9,0)</f>
        <v>0</v>
      </c>
      <c r="D32" s="30">
        <f t="shared" si="0"/>
        <v>0</v>
      </c>
      <c r="F32" s="41"/>
      <c r="G32" s="42"/>
      <c r="H32" s="29">
        <f>IF(ISNUMBER(Tabelle11[[#This Row],[ADCDIFF2]]),F32*G$8-G$9,0)</f>
        <v>0</v>
      </c>
      <c r="I32" s="30">
        <f t="shared" si="1"/>
        <v>0</v>
      </c>
    </row>
    <row r="33" spans="1:10" s="2" customFormat="1" x14ac:dyDescent="0.25">
      <c r="A33" s="41"/>
      <c r="B33" s="42"/>
      <c r="C33" s="29">
        <f>IF(ISNUMBER(Tabelle10[[#This Row],[ADCDIFF1]]),A33*B$8-B$9,0)</f>
        <v>0</v>
      </c>
      <c r="D33" s="30">
        <f t="shared" si="0"/>
        <v>0</v>
      </c>
      <c r="F33" s="41"/>
      <c r="G33" s="42"/>
      <c r="H33" s="29">
        <f>IF(ISNUMBER(Tabelle11[[#This Row],[ADCDIFF2]]),F33*G$8-G$9,0)</f>
        <v>0</v>
      </c>
      <c r="I33" s="30">
        <f t="shared" si="1"/>
        <v>0</v>
      </c>
    </row>
    <row r="34" spans="1:10" s="2" customFormat="1" x14ac:dyDescent="0.25">
      <c r="A34" s="41"/>
      <c r="B34" s="42"/>
      <c r="C34" s="29">
        <f>IF(ISNUMBER(Tabelle10[[#This Row],[ADCDIFF1]]),A34*B$8-B$9,0)</f>
        <v>0</v>
      </c>
      <c r="D34" s="30">
        <f t="shared" si="0"/>
        <v>0</v>
      </c>
      <c r="F34" s="41"/>
      <c r="G34" s="42"/>
      <c r="H34" s="29">
        <f>IF(ISNUMBER(Tabelle11[[#This Row],[ADCDIFF2]]),F34*G$8-G$9,0)</f>
        <v>0</v>
      </c>
      <c r="I34" s="30">
        <f t="shared" si="1"/>
        <v>0</v>
      </c>
    </row>
    <row r="35" spans="1:10" s="2" customFormat="1" x14ac:dyDescent="0.25">
      <c r="A35" s="41"/>
      <c r="B35" s="42"/>
      <c r="C35" s="29">
        <f>IF(ISNUMBER(Tabelle10[[#This Row],[ADCDIFF1]]),A35*B$8-B$9,0)</f>
        <v>0</v>
      </c>
      <c r="D35" s="30">
        <f t="shared" si="0"/>
        <v>0</v>
      </c>
      <c r="F35" s="41"/>
      <c r="G35" s="42"/>
      <c r="H35" s="29">
        <f>IF(ISNUMBER(Tabelle11[[#This Row],[ADCDIFF2]]),F35*G$8-G$9,0)</f>
        <v>0</v>
      </c>
      <c r="I35" s="30">
        <f t="shared" si="1"/>
        <v>0</v>
      </c>
    </row>
    <row r="36" spans="1:10" s="2" customFormat="1" x14ac:dyDescent="0.25">
      <c r="A36" s="41"/>
      <c r="B36" s="42"/>
      <c r="C36" s="29">
        <f>IF(ISNUMBER(Tabelle10[[#This Row],[ADCDIFF1]]),A36*B$8-B$9,0)</f>
        <v>0</v>
      </c>
      <c r="D36" s="30">
        <f t="shared" si="0"/>
        <v>0</v>
      </c>
      <c r="F36" s="41"/>
      <c r="G36" s="42"/>
      <c r="H36" s="29">
        <f>IF(ISNUMBER(Tabelle11[[#This Row],[ADCDIFF2]]),F36*G$8-G$9,0)</f>
        <v>0</v>
      </c>
      <c r="I36" s="30">
        <f t="shared" si="1"/>
        <v>0</v>
      </c>
    </row>
    <row r="37" spans="1:10" s="2" customFormat="1" x14ac:dyDescent="0.25">
      <c r="A37" s="41"/>
      <c r="B37" s="42"/>
      <c r="C37" s="29">
        <f>IF(ISNUMBER(Tabelle10[[#This Row],[ADCDIFF1]]),A37*B$8-B$9,0)</f>
        <v>0</v>
      </c>
      <c r="D37" s="30">
        <f t="shared" si="0"/>
        <v>0</v>
      </c>
      <c r="F37" s="41"/>
      <c r="G37" s="42"/>
      <c r="H37" s="29">
        <f>IF(ISNUMBER(Tabelle11[[#This Row],[ADCDIFF2]]),F37*G$8-G$9,0)</f>
        <v>0</v>
      </c>
      <c r="I37" s="30">
        <f t="shared" si="1"/>
        <v>0</v>
      </c>
    </row>
    <row r="38" spans="1:10" s="2" customFormat="1" x14ac:dyDescent="0.25">
      <c r="A38" s="41"/>
      <c r="B38" s="42"/>
      <c r="C38" s="29">
        <f>IF(ISNUMBER(Tabelle10[[#This Row],[ADCDIFF1]]),A38*B$8-B$9,0)</f>
        <v>0</v>
      </c>
      <c r="D38" s="30">
        <f t="shared" si="0"/>
        <v>0</v>
      </c>
      <c r="F38" s="41"/>
      <c r="G38" s="42"/>
      <c r="H38" s="29">
        <f>IF(ISNUMBER(Tabelle11[[#This Row],[ADCDIFF2]]),F38*G$8-G$9,0)</f>
        <v>0</v>
      </c>
      <c r="I38" s="30">
        <f t="shared" si="1"/>
        <v>0</v>
      </c>
    </row>
    <row r="39" spans="1:10" s="2" customFormat="1" x14ac:dyDescent="0.25">
      <c r="A39" s="41"/>
      <c r="B39" s="42"/>
      <c r="C39" s="29">
        <f>IF(ISNUMBER(Tabelle10[[#This Row],[ADCDIFF1]]),A39*B$8-B$9,0)</f>
        <v>0</v>
      </c>
      <c r="D39" s="30">
        <f t="shared" si="0"/>
        <v>0</v>
      </c>
      <c r="F39" s="41"/>
      <c r="G39" s="42"/>
      <c r="H39" s="29">
        <f>IF(ISNUMBER(Tabelle11[[#This Row],[ADCDIFF2]]),F39*G$8-G$9,0)</f>
        <v>0</v>
      </c>
      <c r="I39" s="30">
        <f t="shared" si="1"/>
        <v>0</v>
      </c>
    </row>
    <row r="40" spans="1:10" s="2" customFormat="1" x14ac:dyDescent="0.25">
      <c r="A40" s="41"/>
      <c r="B40" s="42"/>
      <c r="C40" s="29">
        <f>IF(ISNUMBER(Tabelle10[[#This Row],[ADCDIFF1]]),A40*B$8-B$9,0)</f>
        <v>0</v>
      </c>
      <c r="D40" s="30">
        <f t="shared" si="0"/>
        <v>0</v>
      </c>
      <c r="F40" s="41"/>
      <c r="G40" s="42"/>
      <c r="H40" s="29">
        <f>IF(ISNUMBER(Tabelle11[[#This Row],[ADCDIFF2]]),F40*G$8-G$9,0)</f>
        <v>0</v>
      </c>
      <c r="I40" s="30">
        <f t="shared" si="1"/>
        <v>0</v>
      </c>
    </row>
    <row r="41" spans="1:10" s="2" customFormat="1" x14ac:dyDescent="0.25">
      <c r="A41" s="41"/>
      <c r="B41" s="42"/>
      <c r="C41" s="29">
        <f>IF(ISNUMBER(Tabelle10[[#This Row],[ADCDIFF1]]),A41*B$8-B$9,0)</f>
        <v>0</v>
      </c>
      <c r="D41" s="30">
        <f t="shared" si="0"/>
        <v>0</v>
      </c>
      <c r="F41" s="41"/>
      <c r="G41" s="42"/>
      <c r="H41" s="29">
        <f>IF(ISNUMBER(Tabelle11[[#This Row],[ADCDIFF2]]),F41*G$8-G$9,0)</f>
        <v>0</v>
      </c>
      <c r="I41" s="30">
        <f t="shared" si="1"/>
        <v>0</v>
      </c>
    </row>
    <row r="42" spans="1:10" s="2" customFormat="1" x14ac:dyDescent="0.25">
      <c r="A42" s="41"/>
      <c r="B42" s="42"/>
      <c r="C42" s="29">
        <f>IF(ISNUMBER(Tabelle10[[#This Row],[ADCDIFF1]]),A42*B$8-B$9,0)</f>
        <v>0</v>
      </c>
      <c r="D42" s="30">
        <f t="shared" si="0"/>
        <v>0</v>
      </c>
      <c r="F42" s="41"/>
      <c r="G42" s="42"/>
      <c r="H42" s="29">
        <f>IF(ISNUMBER(Tabelle11[[#This Row],[ADCDIFF2]]),F42*G$8-G$9,0)</f>
        <v>0</v>
      </c>
      <c r="I42" s="30">
        <f t="shared" si="1"/>
        <v>0</v>
      </c>
    </row>
    <row r="43" spans="1:10" s="2" customFormat="1" x14ac:dyDescent="0.25">
      <c r="A43" s="19"/>
      <c r="B43" s="20"/>
      <c r="C43" s="20"/>
      <c r="D43" s="21">
        <f t="shared" si="0"/>
        <v>0</v>
      </c>
      <c r="E43" s="18"/>
      <c r="F43" s="19"/>
      <c r="G43" s="20"/>
      <c r="H43" s="20"/>
      <c r="I43" s="21">
        <f t="shared" si="1"/>
        <v>0</v>
      </c>
      <c r="J43" s="18"/>
    </row>
    <row r="44" spans="1:10" s="2" customFormat="1" x14ac:dyDescent="0.25">
      <c r="A44" s="19"/>
      <c r="B44" s="20"/>
      <c r="C44" s="20"/>
      <c r="D44" s="21">
        <f t="shared" si="0"/>
        <v>0</v>
      </c>
      <c r="E44" s="18"/>
      <c r="F44" s="19"/>
      <c r="G44" s="20"/>
      <c r="H44" s="20"/>
      <c r="I44" s="21">
        <f t="shared" si="1"/>
        <v>0</v>
      </c>
      <c r="J44" s="18"/>
    </row>
    <row r="45" spans="1:10" x14ac:dyDescent="0.25">
      <c r="A45" s="19"/>
      <c r="B45" s="20"/>
      <c r="C45" s="20"/>
      <c r="D45" s="21">
        <f t="shared" si="0"/>
        <v>0</v>
      </c>
      <c r="E45" s="18"/>
      <c r="F45" s="19"/>
      <c r="G45" s="20"/>
      <c r="H45" s="20"/>
      <c r="I45" s="21">
        <f t="shared" si="1"/>
        <v>0</v>
      </c>
      <c r="J45" s="18"/>
    </row>
    <row r="46" spans="1:10" hidden="1" x14ac:dyDescent="0.25">
      <c r="A46" s="19"/>
      <c r="B46" s="20"/>
      <c r="C46" s="20"/>
      <c r="D46" s="21">
        <f t="shared" si="0"/>
        <v>0</v>
      </c>
      <c r="E46" s="18"/>
      <c r="F46" s="19"/>
      <c r="G46" s="20"/>
      <c r="H46" s="20"/>
      <c r="I46" s="21">
        <f t="shared" si="1"/>
        <v>0</v>
      </c>
      <c r="J46" s="18"/>
    </row>
    <row r="47" spans="1:10" hidden="1" x14ac:dyDescent="0.25">
      <c r="A47" s="19"/>
      <c r="B47" s="20"/>
      <c r="C47" s="20"/>
      <c r="D47" s="21">
        <f t="shared" si="0"/>
        <v>0</v>
      </c>
      <c r="E47" s="18"/>
      <c r="F47" s="19"/>
      <c r="G47" s="20"/>
      <c r="H47" s="20"/>
      <c r="I47" s="21">
        <f t="shared" si="1"/>
        <v>0</v>
      </c>
      <c r="J47" s="18"/>
    </row>
    <row r="48" spans="1:10" hidden="1" x14ac:dyDescent="0.25">
      <c r="A48" s="19"/>
      <c r="B48" s="20"/>
      <c r="C48" s="20"/>
      <c r="D48" s="21">
        <f t="shared" si="0"/>
        <v>0</v>
      </c>
      <c r="E48" s="18"/>
      <c r="F48" s="19"/>
      <c r="G48" s="20"/>
      <c r="H48" s="20"/>
      <c r="I48" s="21">
        <f t="shared" si="1"/>
        <v>0</v>
      </c>
      <c r="J48" s="18"/>
    </row>
    <row r="49" spans="1:10" hidden="1" x14ac:dyDescent="0.25">
      <c r="A49" s="19"/>
      <c r="B49" s="20"/>
      <c r="C49" s="20"/>
      <c r="D49" s="21">
        <f t="shared" si="0"/>
        <v>0</v>
      </c>
      <c r="E49" s="18"/>
      <c r="F49" s="19"/>
      <c r="G49" s="20"/>
      <c r="H49" s="20"/>
      <c r="I49" s="21">
        <f t="shared" si="1"/>
        <v>0</v>
      </c>
      <c r="J49" s="18"/>
    </row>
    <row r="50" spans="1:10" hidden="1" x14ac:dyDescent="0.25">
      <c r="A50" s="19"/>
      <c r="B50" s="20"/>
      <c r="C50" s="20"/>
      <c r="D50" s="21">
        <f t="shared" si="0"/>
        <v>0</v>
      </c>
      <c r="E50" s="18"/>
      <c r="F50" s="19"/>
      <c r="G50" s="20"/>
      <c r="H50" s="20"/>
      <c r="I50" s="21">
        <f t="shared" si="1"/>
        <v>0</v>
      </c>
      <c r="J50" s="18"/>
    </row>
    <row r="51" spans="1:10" hidden="1" x14ac:dyDescent="0.25">
      <c r="A51" s="19"/>
      <c r="B51" s="20"/>
      <c r="C51" s="20"/>
      <c r="D51" s="21">
        <f t="shared" si="0"/>
        <v>0</v>
      </c>
      <c r="E51" s="18"/>
      <c r="F51" s="19"/>
      <c r="G51" s="20"/>
      <c r="H51" s="20"/>
      <c r="I51" s="21">
        <f t="shared" si="1"/>
        <v>0</v>
      </c>
      <c r="J51" s="18"/>
    </row>
    <row r="52" spans="1:10" hidden="1" x14ac:dyDescent="0.25">
      <c r="A52" s="19"/>
      <c r="B52" s="20"/>
      <c r="C52" s="20"/>
      <c r="D52" s="21">
        <f t="shared" si="0"/>
        <v>0</v>
      </c>
      <c r="E52" s="18"/>
      <c r="F52" s="19"/>
      <c r="G52" s="20"/>
      <c r="H52" s="20"/>
      <c r="I52" s="21">
        <f t="shared" si="1"/>
        <v>0</v>
      </c>
      <c r="J52" s="18"/>
    </row>
    <row r="53" spans="1:10" hidden="1" x14ac:dyDescent="0.25">
      <c r="A53" s="19"/>
      <c r="B53" s="20"/>
      <c r="C53" s="20"/>
      <c r="D53" s="21">
        <f t="shared" si="0"/>
        <v>0</v>
      </c>
      <c r="E53" s="18"/>
      <c r="F53" s="19"/>
      <c r="G53" s="20"/>
      <c r="H53" s="20"/>
      <c r="I53" s="21">
        <f t="shared" si="1"/>
        <v>0</v>
      </c>
      <c r="J53" s="18"/>
    </row>
    <row r="54" spans="1:10" hidden="1" x14ac:dyDescent="0.25">
      <c r="A54" s="19"/>
      <c r="B54" s="20"/>
      <c r="C54" s="20"/>
      <c r="D54" s="21">
        <f t="shared" si="0"/>
        <v>0</v>
      </c>
      <c r="E54" s="18"/>
      <c r="F54" s="19"/>
      <c r="G54" s="20"/>
      <c r="H54" s="20"/>
      <c r="I54" s="21">
        <f t="shared" si="1"/>
        <v>0</v>
      </c>
      <c r="J54" s="18"/>
    </row>
    <row r="55" spans="1:10" hidden="1" x14ac:dyDescent="0.25">
      <c r="A55" s="19"/>
      <c r="B55" s="20"/>
      <c r="C55" s="20"/>
      <c r="D55" s="21">
        <f t="shared" si="0"/>
        <v>0</v>
      </c>
      <c r="E55" s="18"/>
      <c r="F55" s="19"/>
      <c r="G55" s="20"/>
      <c r="H55" s="20"/>
      <c r="I55" s="21">
        <f t="shared" si="1"/>
        <v>0</v>
      </c>
      <c r="J55" s="18"/>
    </row>
    <row r="56" spans="1:10" hidden="1" x14ac:dyDescent="0.25">
      <c r="A56" s="19"/>
      <c r="B56" s="20"/>
      <c r="C56" s="20"/>
      <c r="D56" s="21">
        <f t="shared" si="0"/>
        <v>0</v>
      </c>
      <c r="E56" s="18"/>
      <c r="F56" s="19"/>
      <c r="G56" s="20"/>
      <c r="H56" s="20"/>
      <c r="I56" s="21">
        <f t="shared" si="1"/>
        <v>0</v>
      </c>
      <c r="J56" s="18"/>
    </row>
    <row r="57" spans="1:10" hidden="1" x14ac:dyDescent="0.25">
      <c r="A57" s="19"/>
      <c r="B57" s="20"/>
      <c r="C57" s="20"/>
      <c r="D57" s="21">
        <f t="shared" si="0"/>
        <v>0</v>
      </c>
      <c r="E57" s="18"/>
      <c r="F57" s="19"/>
      <c r="G57" s="20"/>
      <c r="H57" s="20"/>
      <c r="I57" s="21">
        <f t="shared" si="1"/>
        <v>0</v>
      </c>
      <c r="J57" s="18"/>
    </row>
    <row r="58" spans="1:10" hidden="1" x14ac:dyDescent="0.25">
      <c r="A58" s="19"/>
      <c r="B58" s="20"/>
      <c r="C58" s="20"/>
      <c r="D58" s="21">
        <f t="shared" si="0"/>
        <v>0</v>
      </c>
      <c r="E58" s="18"/>
      <c r="F58" s="19"/>
      <c r="G58" s="20"/>
      <c r="H58" s="20"/>
      <c r="I58" s="21">
        <f t="shared" si="1"/>
        <v>0</v>
      </c>
      <c r="J58" s="18"/>
    </row>
    <row r="59" spans="1:10" hidden="1" x14ac:dyDescent="0.25">
      <c r="A59" s="19"/>
      <c r="B59" s="20"/>
      <c r="C59" s="20"/>
      <c r="D59" s="21">
        <f t="shared" si="0"/>
        <v>0</v>
      </c>
      <c r="E59" s="18"/>
      <c r="F59" s="19"/>
      <c r="G59" s="20"/>
      <c r="H59" s="20"/>
      <c r="I59" s="21">
        <f t="shared" si="1"/>
        <v>0</v>
      </c>
      <c r="J59" s="18"/>
    </row>
    <row r="60" spans="1:10" hidden="1" x14ac:dyDescent="0.25">
      <c r="A60" s="19"/>
      <c r="B60" s="20"/>
      <c r="C60" s="20"/>
      <c r="D60" s="21">
        <f t="shared" si="0"/>
        <v>0</v>
      </c>
      <c r="E60" s="18"/>
      <c r="F60" s="19"/>
      <c r="G60" s="20"/>
      <c r="H60" s="20"/>
      <c r="I60" s="21">
        <f t="shared" si="1"/>
        <v>0</v>
      </c>
      <c r="J60" s="18"/>
    </row>
    <row r="61" spans="1:10" hidden="1" x14ac:dyDescent="0.25">
      <c r="A61" s="19"/>
      <c r="B61" s="20"/>
      <c r="C61" s="20"/>
      <c r="D61" s="21">
        <f t="shared" si="0"/>
        <v>0</v>
      </c>
      <c r="E61" s="18"/>
      <c r="F61" s="19"/>
      <c r="G61" s="20"/>
      <c r="H61" s="20"/>
      <c r="I61" s="21">
        <f t="shared" si="1"/>
        <v>0</v>
      </c>
      <c r="J61" s="18"/>
    </row>
    <row r="62" spans="1:10" hidden="1" x14ac:dyDescent="0.25">
      <c r="A62" s="19"/>
      <c r="B62" s="20"/>
      <c r="C62" s="20"/>
      <c r="D62" s="21">
        <f t="shared" si="0"/>
        <v>0</v>
      </c>
      <c r="E62" s="18"/>
      <c r="F62" s="19"/>
      <c r="G62" s="20"/>
      <c r="H62" s="20"/>
      <c r="I62" s="21">
        <f t="shared" si="1"/>
        <v>0</v>
      </c>
      <c r="J62" s="18"/>
    </row>
    <row r="63" spans="1:10" hidden="1" x14ac:dyDescent="0.25">
      <c r="A63" s="19"/>
      <c r="B63" s="20"/>
      <c r="C63" s="20"/>
      <c r="D63" s="21">
        <f t="shared" si="0"/>
        <v>0</v>
      </c>
      <c r="E63" s="18"/>
      <c r="F63" s="19"/>
      <c r="G63" s="20"/>
      <c r="H63" s="20"/>
      <c r="I63" s="21">
        <f t="shared" si="1"/>
        <v>0</v>
      </c>
      <c r="J63" s="18"/>
    </row>
    <row r="64" spans="1:10" hidden="1" x14ac:dyDescent="0.25">
      <c r="A64" s="19"/>
      <c r="B64" s="20"/>
      <c r="C64" s="20"/>
      <c r="D64" s="21">
        <f t="shared" si="0"/>
        <v>0</v>
      </c>
      <c r="E64" s="18"/>
      <c r="F64" s="19"/>
      <c r="G64" s="20"/>
      <c r="H64" s="20"/>
      <c r="I64" s="21">
        <f t="shared" si="1"/>
        <v>0</v>
      </c>
      <c r="J64" s="18"/>
    </row>
    <row r="65" spans="1:10" hidden="1" x14ac:dyDescent="0.25">
      <c r="A65" s="19"/>
      <c r="B65" s="20"/>
      <c r="C65" s="20"/>
      <c r="D65" s="21">
        <f t="shared" si="0"/>
        <v>0</v>
      </c>
      <c r="E65" s="18"/>
      <c r="F65" s="19"/>
      <c r="G65" s="20"/>
      <c r="H65" s="20"/>
      <c r="I65" s="21">
        <f t="shared" si="1"/>
        <v>0</v>
      </c>
      <c r="J65" s="18"/>
    </row>
    <row r="66" spans="1:10" hidden="1" x14ac:dyDescent="0.25">
      <c r="A66" s="19"/>
      <c r="B66" s="20"/>
      <c r="C66" s="20"/>
      <c r="D66" s="21">
        <f t="shared" si="0"/>
        <v>0</v>
      </c>
      <c r="E66" s="18"/>
      <c r="F66" s="19"/>
      <c r="G66" s="20"/>
      <c r="H66" s="20"/>
      <c r="I66" s="21">
        <f t="shared" si="1"/>
        <v>0</v>
      </c>
      <c r="J66" s="18"/>
    </row>
    <row r="67" spans="1:10" hidden="1" x14ac:dyDescent="0.25">
      <c r="A67" s="19"/>
      <c r="B67" s="20"/>
      <c r="C67" s="20"/>
      <c r="D67" s="21">
        <f t="shared" si="0"/>
        <v>0</v>
      </c>
      <c r="E67" s="18"/>
      <c r="F67" s="19"/>
      <c r="G67" s="20"/>
      <c r="H67" s="20"/>
      <c r="I67" s="21">
        <f t="shared" si="1"/>
        <v>0</v>
      </c>
      <c r="J67" s="18"/>
    </row>
    <row r="68" spans="1:10" hidden="1" x14ac:dyDescent="0.25">
      <c r="A68" s="19"/>
      <c r="B68" s="20"/>
      <c r="C68" s="20"/>
      <c r="D68" s="21">
        <f t="shared" si="0"/>
        <v>0</v>
      </c>
      <c r="E68" s="18"/>
      <c r="F68" s="19"/>
      <c r="G68" s="20"/>
      <c r="H68" s="20"/>
      <c r="I68" s="21">
        <f t="shared" si="1"/>
        <v>0</v>
      </c>
      <c r="J68" s="18"/>
    </row>
    <row r="69" spans="1:10" hidden="1" x14ac:dyDescent="0.25">
      <c r="A69" s="19"/>
      <c r="B69" s="20"/>
      <c r="C69" s="20"/>
      <c r="D69" s="21">
        <f t="shared" si="0"/>
        <v>0</v>
      </c>
      <c r="E69" s="18"/>
      <c r="F69" s="19"/>
      <c r="G69" s="20"/>
      <c r="H69" s="20"/>
      <c r="I69" s="21">
        <f t="shared" si="1"/>
        <v>0</v>
      </c>
      <c r="J69" s="18"/>
    </row>
    <row r="70" spans="1:10" hidden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</row>
    <row r="71" spans="1:10" hidden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</row>
    <row r="72" spans="1:10" hidden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</row>
    <row r="73" spans="1:10" hidden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</row>
    <row r="74" spans="1:10" hidden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</row>
    <row r="75" spans="1:10" hidden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</row>
    <row r="76" spans="1:10" hidden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</row>
    <row r="77" spans="1:10" hidden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</row>
  </sheetData>
  <sheetProtection autoFilter="0"/>
  <mergeCells count="4">
    <mergeCell ref="A4:C4"/>
    <mergeCell ref="A5:B5"/>
    <mergeCell ref="F4:H4"/>
    <mergeCell ref="F5:G5"/>
  </mergeCells>
  <phoneticPr fontId="3" type="noConversion"/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288A0-DD09-4230-A684-28F74EDC2C4E}">
  <dimension ref="A1:O99"/>
  <sheetViews>
    <sheetView workbookViewId="0">
      <selection activeCell="L27" sqref="L27"/>
    </sheetView>
  </sheetViews>
  <sheetFormatPr baseColWidth="10" defaultColWidth="0" defaultRowHeight="15" zeroHeight="1" x14ac:dyDescent="0.25"/>
  <cols>
    <col min="1" max="15" width="11.5703125" customWidth="1"/>
    <col min="16" max="16384" width="11.5703125" hidden="1"/>
  </cols>
  <sheetData>
    <row r="1" spans="1: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25" t="s">
        <v>71</v>
      </c>
      <c r="B2" s="2" t="s">
        <v>70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25" t="s">
        <v>72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25" t="s">
        <v>73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25" t="s">
        <v>74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272BB-AD90-431A-87D3-FCB37F13885F}">
  <dimension ref="A1:R42"/>
  <sheetViews>
    <sheetView workbookViewId="0">
      <selection activeCell="A10" sqref="A10:B17"/>
    </sheetView>
  </sheetViews>
  <sheetFormatPr baseColWidth="10" defaultColWidth="0" defaultRowHeight="15" customHeight="1" zeroHeight="1" x14ac:dyDescent="0.25"/>
  <cols>
    <col min="1" max="1" width="13.140625" customWidth="1"/>
    <col min="2" max="7" width="13" customWidth="1"/>
    <col min="8" max="14" width="11.42578125" customWidth="1"/>
    <col min="15" max="18" width="11.42578125" hidden="1" customWidth="1"/>
    <col min="19" max="16384" width="11.42578125" hidden="1"/>
  </cols>
  <sheetData>
    <row r="1" spans="1:18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2"/>
      <c r="B3" s="2"/>
      <c r="C3" s="2"/>
      <c r="D3" s="90" t="s">
        <v>7</v>
      </c>
      <c r="E3" s="90"/>
      <c r="F3" s="90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2"/>
      <c r="B4" s="2"/>
      <c r="C4" s="2"/>
      <c r="D4" s="3" t="s">
        <v>0</v>
      </c>
      <c r="E4" s="37" t="e">
        <f>SLOPE(Tabelle14[IMeasured],Tabelle14[ADC Count])</f>
        <v>#DIV/0!</v>
      </c>
      <c r="F4" s="3" t="s">
        <v>32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2"/>
      <c r="B5" s="2"/>
      <c r="C5" s="2"/>
      <c r="D5" s="3" t="s">
        <v>1</v>
      </c>
      <c r="E5" s="37" t="e">
        <f>INTERCEPT(Tabelle14[IMeasured],Tabelle14[ADC Count])</f>
        <v>#DIV/0!</v>
      </c>
      <c r="F5" s="3" t="s">
        <v>33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92" t="s">
        <v>6</v>
      </c>
      <c r="B6" s="92"/>
      <c r="C6" s="2"/>
      <c r="D6" s="3" t="s">
        <v>5</v>
      </c>
      <c r="E6" s="34" t="e">
        <f>RSQ(Tabelle14[IMeasured],Tabelle14[ADC Count])</f>
        <v>#DIV/0!</v>
      </c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92"/>
      <c r="B7" s="9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5.75" customHeight="1" x14ac:dyDescent="0.25">
      <c r="A8" s="92"/>
      <c r="B8" s="92"/>
      <c r="C8" s="4"/>
      <c r="D8" s="4"/>
      <c r="E8" s="4"/>
      <c r="F8" s="4"/>
      <c r="G8" s="4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31.5" x14ac:dyDescent="0.35">
      <c r="A9" s="1" t="s">
        <v>31</v>
      </c>
      <c r="B9" s="1" t="s">
        <v>30</v>
      </c>
      <c r="C9" s="2"/>
      <c r="D9" s="14" t="s">
        <v>29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82"/>
      <c r="B10" s="3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82"/>
      <c r="B11" s="3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82"/>
      <c r="B12" s="3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82"/>
      <c r="B13" s="3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82"/>
      <c r="B14" s="3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82"/>
      <c r="B15" s="3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82"/>
      <c r="B16" s="3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82"/>
      <c r="B17" s="3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81"/>
      <c r="B18" s="4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35"/>
      <c r="B19" s="4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35"/>
      <c r="B20" s="4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35"/>
      <c r="B21" s="4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35"/>
      <c r="B22" s="4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35"/>
      <c r="B23" s="4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35"/>
      <c r="B24" s="4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35"/>
      <c r="B25" s="4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35"/>
      <c r="B26" s="4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35"/>
      <c r="B27" s="4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35"/>
      <c r="B28" s="4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 s="35"/>
      <c r="B29" s="4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s="35"/>
      <c r="B30" s="4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s="35"/>
      <c r="B31" s="4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s="35"/>
      <c r="B32" s="4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 s="35"/>
      <c r="B33" s="4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</sheetData>
  <mergeCells count="2">
    <mergeCell ref="A6:B8"/>
    <mergeCell ref="D3:F3"/>
  </mergeCells>
  <pageMargins left="0.7" right="0.7" top="0.78740157499999996" bottom="0.78740157499999996" header="0.3" footer="0.3"/>
  <pageSetup paperSize="9" orientation="portrait" verticalDpi="0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21110-2AD6-466A-A14A-F6C3C9858CFE}">
  <dimension ref="A1:V86"/>
  <sheetViews>
    <sheetView zoomScaleNormal="100" workbookViewId="0">
      <selection activeCell="C3" sqref="C3:E3"/>
    </sheetView>
  </sheetViews>
  <sheetFormatPr baseColWidth="10" defaultColWidth="0" defaultRowHeight="15" zeroHeight="1" x14ac:dyDescent="0.25"/>
  <cols>
    <col min="1" max="2" width="11.5703125" customWidth="1"/>
    <col min="3" max="3" width="11.5703125" style="24" customWidth="1"/>
    <col min="4" max="4" width="15.28515625" customWidth="1"/>
    <col min="5" max="5" width="10.7109375" customWidth="1"/>
    <col min="6" max="7" width="6.85546875" customWidth="1"/>
    <col min="8" max="8" width="19.140625" customWidth="1"/>
    <col min="9" max="9" width="15.85546875" customWidth="1"/>
    <col min="10" max="10" width="11.5703125" customWidth="1"/>
    <col min="11" max="11" width="6.7109375" customWidth="1"/>
    <col min="12" max="12" width="6.28515625" customWidth="1"/>
    <col min="13" max="16" width="11.5703125" customWidth="1"/>
    <col min="17" max="17" width="14.7109375" customWidth="1"/>
    <col min="18" max="18" width="6.140625" bestFit="1" customWidth="1"/>
    <col min="19" max="19" width="18.85546875" customWidth="1"/>
    <col min="20" max="22" width="11.5703125" customWidth="1"/>
    <col min="23" max="16384" width="11.5703125" hidden="1"/>
  </cols>
  <sheetData>
    <row r="1" spans="1:22" x14ac:dyDescent="0.25">
      <c r="A1" s="2"/>
      <c r="B1" s="2"/>
      <c r="C1" s="2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s="31" customFormat="1" x14ac:dyDescent="0.25">
      <c r="A2" s="2"/>
      <c r="B2" s="2"/>
      <c r="C2" s="2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31" customFormat="1" x14ac:dyDescent="0.25">
      <c r="A3" s="2"/>
      <c r="B3" s="25" t="s">
        <v>76</v>
      </c>
      <c r="C3" s="93"/>
      <c r="D3" s="93"/>
      <c r="E3" s="9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31" customFormat="1" x14ac:dyDescent="0.25">
      <c r="A4" s="2"/>
      <c r="B4" s="2"/>
      <c r="C4" s="2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s="31" customFormat="1" x14ac:dyDescent="0.25">
      <c r="A5" s="2"/>
      <c r="B5" s="2"/>
      <c r="C5" s="2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s="31" customFormat="1" x14ac:dyDescent="0.25">
      <c r="A6" s="2"/>
      <c r="B6" s="2"/>
      <c r="C6" s="2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s="31" customFormat="1" x14ac:dyDescent="0.25">
      <c r="A7" s="2"/>
      <c r="B7" s="2"/>
      <c r="C7" s="2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2"/>
      <c r="B8" s="2"/>
      <c r="C8" s="2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/>
      <c r="B9" s="2"/>
      <c r="C9" s="22"/>
      <c r="D9" s="2"/>
      <c r="E9" s="2"/>
      <c r="F9" s="2"/>
      <c r="G9" s="2"/>
      <c r="H9" s="2" t="s">
        <v>0</v>
      </c>
      <c r="I9" s="2" t="s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2"/>
      <c r="B10" s="2"/>
      <c r="C10" s="22"/>
      <c r="D10" s="2"/>
      <c r="E10" s="2"/>
      <c r="F10" s="2"/>
      <c r="G10" s="25" t="s">
        <v>61</v>
      </c>
      <c r="H10" s="45" t="e">
        <f>A0P0_Gain</f>
        <v>#DIV/0!</v>
      </c>
      <c r="I10" s="46" t="e">
        <f>A0P0_Offs</f>
        <v>#DIV/0!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2"/>
      <c r="B11" s="2"/>
      <c r="C11" s="22"/>
      <c r="D11" s="2"/>
      <c r="E11" s="2"/>
      <c r="F11" s="2"/>
      <c r="G11" s="25" t="s">
        <v>62</v>
      </c>
      <c r="H11" s="45" t="e">
        <f>A0P1_Gain</f>
        <v>#DIV/0!</v>
      </c>
      <c r="I11" s="46" t="e">
        <f>A0P1_Offs</f>
        <v>#DIV/0!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2"/>
      <c r="B12" s="2"/>
      <c r="C12" s="22"/>
      <c r="D12" s="2"/>
      <c r="E12" s="2"/>
      <c r="F12" s="2"/>
      <c r="G12" s="25" t="s">
        <v>63</v>
      </c>
      <c r="H12" s="45" t="e">
        <f>A0P2_Gain</f>
        <v>#DIV/0!</v>
      </c>
      <c r="I12" s="46" t="e">
        <f>A0P2_Offs</f>
        <v>#DIV/0!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2"/>
      <c r="B13" s="2"/>
      <c r="C13" s="22"/>
      <c r="D13" s="2"/>
      <c r="E13" s="2"/>
      <c r="F13" s="2"/>
      <c r="G13" s="25" t="s">
        <v>64</v>
      </c>
      <c r="H13" s="45" t="e">
        <f>A0P3_Gain</f>
        <v>#DIV/0!</v>
      </c>
      <c r="I13" s="46" t="e">
        <f>A0P3_Offs</f>
        <v>#DIV/0!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2"/>
      <c r="B14" s="2"/>
      <c r="C14" s="22"/>
      <c r="D14" s="44">
        <f>DIFF_CAL_CH0!H6</f>
        <v>0</v>
      </c>
      <c r="E14" s="2"/>
      <c r="F14" s="2"/>
      <c r="G14" s="2"/>
      <c r="H14" s="45"/>
      <c r="I14" s="46"/>
      <c r="J14" s="2"/>
      <c r="K14" s="2"/>
      <c r="L14" s="2"/>
      <c r="M14" s="2"/>
      <c r="N14" s="2"/>
      <c r="O14" s="2"/>
      <c r="P14" s="2"/>
      <c r="Q14" s="2"/>
      <c r="R14" s="2" t="s">
        <v>0</v>
      </c>
      <c r="S14" s="47" t="e">
        <f>I_ADC_Gain</f>
        <v>#DIV/0!</v>
      </c>
      <c r="T14" s="2"/>
      <c r="U14" s="2"/>
      <c r="V14" s="2"/>
    </row>
    <row r="15" spans="1:22" x14ac:dyDescent="0.25">
      <c r="A15" s="2"/>
      <c r="B15" s="2"/>
      <c r="C15" s="22"/>
      <c r="D15" s="2"/>
      <c r="E15" s="2"/>
      <c r="F15" s="2"/>
      <c r="G15" s="2"/>
      <c r="H15" s="45"/>
      <c r="I15" s="46"/>
      <c r="J15" s="2"/>
      <c r="K15" s="2"/>
      <c r="L15" s="2"/>
      <c r="M15" s="2"/>
      <c r="N15" s="2"/>
      <c r="O15" s="2"/>
      <c r="P15" s="2"/>
      <c r="Q15" s="2"/>
      <c r="R15" s="2" t="s">
        <v>1</v>
      </c>
      <c r="S15" s="48" t="e">
        <f>I_ADC_Offs</f>
        <v>#DIV/0!</v>
      </c>
      <c r="T15" s="2"/>
      <c r="U15" s="2"/>
      <c r="V15" s="2"/>
    </row>
    <row r="16" spans="1:22" x14ac:dyDescent="0.25">
      <c r="A16" s="2"/>
      <c r="B16" s="2"/>
      <c r="C16" s="22"/>
      <c r="D16" s="2"/>
      <c r="E16" s="2"/>
      <c r="F16" s="2"/>
      <c r="G16" s="2"/>
      <c r="H16" s="45"/>
      <c r="I16" s="4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"/>
      <c r="B17" s="2"/>
      <c r="C17" s="22"/>
      <c r="D17" s="2"/>
      <c r="E17" s="2"/>
      <c r="F17" s="2"/>
      <c r="G17" s="2"/>
      <c r="H17" s="45"/>
      <c r="I17" s="4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2"/>
      <c r="B18" s="2"/>
      <c r="C18" s="22"/>
      <c r="D18" s="2"/>
      <c r="E18" s="2"/>
      <c r="F18" s="2"/>
      <c r="G18" s="2"/>
      <c r="H18" s="45" t="s">
        <v>0</v>
      </c>
      <c r="I18" s="46" t="s">
        <v>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2"/>
      <c r="B19" s="2"/>
      <c r="C19" s="22"/>
      <c r="D19" s="2"/>
      <c r="E19" s="2"/>
      <c r="F19" s="2"/>
      <c r="G19" s="2"/>
      <c r="H19" s="45" t="e">
        <f>VOFFS0_GAIN</f>
        <v>#DIV/0!</v>
      </c>
      <c r="I19" s="46" t="e">
        <f>VOFFS0_OFF</f>
        <v>#DIV/0!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2"/>
      <c r="B20" s="2"/>
      <c r="C20" s="22"/>
      <c r="D20" s="2"/>
      <c r="E20" s="2"/>
      <c r="F20" s="2"/>
      <c r="G20" s="2"/>
      <c r="H20" s="45"/>
      <c r="I20" s="46"/>
      <c r="J20" s="2"/>
      <c r="K20" s="2"/>
      <c r="L20" s="2"/>
      <c r="M20" s="2"/>
      <c r="N20" s="2"/>
      <c r="O20" s="2"/>
      <c r="P20" s="2"/>
      <c r="Q20" s="2"/>
      <c r="R20" s="2" t="s">
        <v>0</v>
      </c>
      <c r="S20" s="47" t="e">
        <f>ISEN_GAIN</f>
        <v>#DIV/0!</v>
      </c>
      <c r="T20" s="2"/>
      <c r="U20" s="2"/>
      <c r="V20" s="2"/>
    </row>
    <row r="21" spans="1:22" x14ac:dyDescent="0.25">
      <c r="A21" s="2"/>
      <c r="B21" s="2"/>
      <c r="C21" s="22"/>
      <c r="D21" s="2"/>
      <c r="E21" s="2"/>
      <c r="F21" s="2"/>
      <c r="G21" s="2"/>
      <c r="H21" s="45"/>
      <c r="I21" s="46"/>
      <c r="J21" s="2"/>
      <c r="K21" s="2"/>
      <c r="L21" s="2"/>
      <c r="M21" s="2"/>
      <c r="N21" s="2"/>
      <c r="O21" s="2"/>
      <c r="P21" s="2"/>
      <c r="Q21" s="2"/>
      <c r="R21" s="2" t="s">
        <v>1</v>
      </c>
      <c r="S21" s="48" t="e">
        <f>ISEN_OFFS</f>
        <v>#DIV/0!</v>
      </c>
      <c r="T21" s="2"/>
      <c r="U21" s="2"/>
      <c r="V21" s="2"/>
    </row>
    <row r="22" spans="1:22" s="9" customFormat="1" x14ac:dyDescent="0.25">
      <c r="A22" s="8"/>
      <c r="B22" s="8"/>
      <c r="C22" s="49"/>
      <c r="D22" s="8"/>
      <c r="E22" s="8"/>
      <c r="F22" s="8"/>
      <c r="G22" s="8"/>
      <c r="H22" s="50" t="s">
        <v>0</v>
      </c>
      <c r="I22" s="51" t="s">
        <v>1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x14ac:dyDescent="0.25">
      <c r="A23" s="2"/>
      <c r="B23" s="2"/>
      <c r="C23" s="22"/>
      <c r="D23" s="44">
        <f>'DIFF_CAL_CH1+2'!C5</f>
        <v>0</v>
      </c>
      <c r="E23" s="2"/>
      <c r="F23" s="2"/>
      <c r="G23" s="2"/>
      <c r="H23" s="45" t="e">
        <f>A1_Gain</f>
        <v>#DIV/0!</v>
      </c>
      <c r="I23" s="46" t="e">
        <f>A1_Offs</f>
        <v>#DIV/0!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25.15" customHeight="1" x14ac:dyDescent="0.25">
      <c r="A24" s="2"/>
      <c r="B24" s="2"/>
      <c r="C24" s="22"/>
      <c r="D24" s="2"/>
      <c r="E24" s="2"/>
      <c r="F24" s="2"/>
      <c r="G24" s="2"/>
      <c r="H24" s="45"/>
      <c r="I24" s="4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2"/>
      <c r="B25" s="2"/>
      <c r="C25" s="22"/>
      <c r="D25" s="2"/>
      <c r="E25" s="2"/>
      <c r="F25" s="2"/>
      <c r="G25" s="2"/>
      <c r="H25" s="45"/>
      <c r="I25" s="46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2"/>
      <c r="B26" s="2"/>
      <c r="C26" s="22"/>
      <c r="D26" s="2"/>
      <c r="E26" s="2"/>
      <c r="F26" s="2"/>
      <c r="G26" s="2"/>
      <c r="H26" s="45"/>
      <c r="I26" s="4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2"/>
      <c r="B27" s="2"/>
      <c r="C27" s="22"/>
      <c r="D27" s="2"/>
      <c r="E27" s="2"/>
      <c r="F27" s="2"/>
      <c r="G27" s="2"/>
      <c r="H27" s="45" t="s">
        <v>0</v>
      </c>
      <c r="I27" s="46" t="s">
        <v>1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2"/>
      <c r="B28" s="2"/>
      <c r="C28" s="22"/>
      <c r="D28" s="44">
        <f>'DIFF_CAL_CH1+2'!H5</f>
        <v>0</v>
      </c>
      <c r="E28" s="2"/>
      <c r="F28" s="2"/>
      <c r="G28" s="2"/>
      <c r="H28" s="45" t="e">
        <f>A2_Gain</f>
        <v>#DIV/0!</v>
      </c>
      <c r="I28" s="46" t="e">
        <f>A2_Offs</f>
        <v>#DIV/0!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2"/>
      <c r="B29" s="2"/>
      <c r="C29" s="22"/>
      <c r="D29" s="2"/>
      <c r="E29" s="2"/>
      <c r="F29" s="2"/>
      <c r="G29" s="2"/>
      <c r="H29" s="45"/>
      <c r="I29" s="4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 s="2"/>
      <c r="B30" s="2"/>
      <c r="C30" s="22"/>
      <c r="D30" s="2"/>
      <c r="E30" s="2"/>
      <c r="F30" s="2"/>
      <c r="G30" s="2"/>
      <c r="H30" s="45"/>
      <c r="I30" s="4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2"/>
      <c r="B31" s="2"/>
      <c r="C31" s="22"/>
      <c r="D31" s="2"/>
      <c r="E31" s="2"/>
      <c r="F31" s="2"/>
      <c r="G31" s="2"/>
      <c r="H31" s="45"/>
      <c r="I31" s="4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 s="2"/>
      <c r="B32" s="2"/>
      <c r="C32" s="22"/>
      <c r="D32" s="2"/>
      <c r="E32" s="2"/>
      <c r="F32" s="2"/>
      <c r="G32" s="2"/>
      <c r="H32" s="45"/>
      <c r="I32" s="4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5">
      <c r="A33" s="2"/>
      <c r="B33" s="2"/>
      <c r="C33" s="22"/>
      <c r="D33" s="2"/>
      <c r="E33" s="2"/>
      <c r="F33" s="2"/>
      <c r="G33" s="2"/>
      <c r="H33" s="45" t="s">
        <v>0</v>
      </c>
      <c r="I33" s="46" t="s">
        <v>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2"/>
      <c r="B34" s="2"/>
      <c r="C34" s="22"/>
      <c r="D34" s="44">
        <v>1</v>
      </c>
      <c r="E34" s="2"/>
      <c r="F34" s="2"/>
      <c r="G34" s="2"/>
      <c r="H34" s="45">
        <v>1</v>
      </c>
      <c r="I34" s="46">
        <v>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5">
      <c r="A35" s="2"/>
      <c r="B35" s="2"/>
      <c r="C35" s="22"/>
      <c r="D35" s="2"/>
      <c r="E35" s="2"/>
      <c r="F35" s="2"/>
      <c r="G35" s="2"/>
      <c r="H35" s="45"/>
      <c r="I35" s="4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.6" customHeight="1" x14ac:dyDescent="0.25">
      <c r="A36" s="2"/>
      <c r="B36" s="2"/>
      <c r="C36" s="22"/>
      <c r="D36" s="2"/>
      <c r="E36" s="2"/>
      <c r="F36" s="2"/>
      <c r="G36" s="2"/>
      <c r="H36" s="45"/>
      <c r="I36" s="4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5">
      <c r="A37" s="2"/>
      <c r="B37" s="2"/>
      <c r="C37" s="22"/>
      <c r="D37" s="2"/>
      <c r="E37" s="2"/>
      <c r="F37" s="2"/>
      <c r="G37" s="2"/>
      <c r="H37" s="45"/>
      <c r="I37" s="4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5">
      <c r="A38" s="2"/>
      <c r="B38" s="2"/>
      <c r="C38" s="22"/>
      <c r="D38" s="2"/>
      <c r="E38" s="2"/>
      <c r="F38" s="2"/>
      <c r="G38" s="2"/>
      <c r="H38" s="45" t="s">
        <v>0</v>
      </c>
      <c r="I38" s="46" t="s">
        <v>1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5">
      <c r="A39" s="2"/>
      <c r="B39" s="2"/>
      <c r="C39" s="22"/>
      <c r="D39" s="2"/>
      <c r="E39" s="2"/>
      <c r="F39" s="2"/>
      <c r="G39" s="2"/>
      <c r="H39" s="45" t="e">
        <f>VOFFS1_GAIN</f>
        <v>#DIV/0!</v>
      </c>
      <c r="I39" s="46" t="e">
        <f>VOFFS1_OFF</f>
        <v>#DIV/0!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5">
      <c r="A40" s="2"/>
      <c r="B40" s="2"/>
      <c r="C40" s="22"/>
      <c r="D40" s="2"/>
      <c r="E40" s="2"/>
      <c r="F40" s="2"/>
      <c r="G40" s="2"/>
      <c r="H40" s="2"/>
      <c r="I40" s="4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5">
      <c r="A41" s="2"/>
      <c r="B41" s="2"/>
      <c r="C41" s="22"/>
      <c r="D41" s="2"/>
      <c r="E41" s="2"/>
      <c r="F41" s="2"/>
      <c r="G41" s="2"/>
      <c r="H41" s="2"/>
      <c r="I41" s="4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5">
      <c r="A42" s="2"/>
      <c r="B42" s="2"/>
      <c r="C42" s="2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25">
      <c r="A43" s="2"/>
      <c r="B43" s="2"/>
      <c r="C43" s="2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5">
      <c r="A44" s="2"/>
      <c r="B44" s="2"/>
      <c r="C44" s="2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25">
      <c r="A45" s="2"/>
      <c r="B45" s="2"/>
      <c r="C45" s="2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5">
      <c r="A46" s="2"/>
      <c r="B46" s="2"/>
      <c r="C46" s="2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A47" s="2"/>
      <c r="B47" s="2"/>
      <c r="C47" s="2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A48" s="2"/>
      <c r="B48" s="2"/>
      <c r="C48" s="2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5">
      <c r="A49" s="2"/>
      <c r="B49" s="2"/>
      <c r="C49" s="2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5">
      <c r="A50" s="2"/>
      <c r="B50" s="2"/>
      <c r="C50" s="2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25">
      <c r="A51" s="2"/>
      <c r="B51" s="2"/>
      <c r="C51" s="2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25">
      <c r="A52" s="2"/>
      <c r="B52" s="2"/>
      <c r="C52" s="2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25">
      <c r="A53" s="2"/>
      <c r="B53" s="2"/>
      <c r="C53" s="2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25">
      <c r="A54" s="2"/>
      <c r="B54" s="2"/>
      <c r="C54" s="2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25">
      <c r="A55" s="2"/>
      <c r="B55" s="2"/>
      <c r="C55" s="2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25">
      <c r="A56" s="2"/>
      <c r="B56" s="2"/>
      <c r="C56" s="2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25">
      <c r="A57" s="2"/>
      <c r="B57" s="2"/>
      <c r="C57" s="2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25">
      <c r="A58" s="2"/>
      <c r="B58" s="2"/>
      <c r="C58" s="2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25">
      <c r="A59" s="2"/>
      <c r="B59" s="2"/>
      <c r="C59" s="2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5">
      <c r="A60" s="2"/>
      <c r="B60" s="2"/>
      <c r="C60" s="2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A61" s="2"/>
      <c r="B61" s="2"/>
      <c r="C61" s="2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A62" s="2"/>
      <c r="B62" s="2"/>
      <c r="C62" s="2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25">
      <c r="A63" s="2"/>
      <c r="B63" s="2"/>
      <c r="C63" s="2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5">
      <c r="A64" s="2"/>
      <c r="B64" s="2"/>
      <c r="C64" s="2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25">
      <c r="A65" s="2"/>
      <c r="B65" s="2"/>
      <c r="C65" s="2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25">
      <c r="A66" s="2"/>
      <c r="B66" s="2"/>
      <c r="C66" s="2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25">
      <c r="A67" s="2"/>
      <c r="B67" s="2"/>
      <c r="C67" s="2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25">
      <c r="A68" s="2"/>
      <c r="B68" s="2"/>
      <c r="C68" s="2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x14ac:dyDescent="0.25">
      <c r="A69" s="2"/>
      <c r="B69" s="2"/>
      <c r="C69" s="2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x14ac:dyDescent="0.25">
      <c r="A70" s="2"/>
      <c r="B70" s="2"/>
      <c r="C70" s="2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x14ac:dyDescent="0.25">
      <c r="A71" s="2"/>
      <c r="B71" s="2"/>
      <c r="C71" s="2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x14ac:dyDescent="0.25">
      <c r="A72" s="2"/>
      <c r="B72" s="2"/>
      <c r="C72" s="2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25">
      <c r="A73" s="2"/>
      <c r="B73" s="2"/>
      <c r="C73" s="2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x14ac:dyDescent="0.25">
      <c r="A74" s="2"/>
      <c r="B74" s="2"/>
      <c r="C74" s="2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25">
      <c r="A75" s="2"/>
      <c r="B75" s="2"/>
      <c r="C75" s="2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25">
      <c r="A76" s="2"/>
      <c r="B76" s="2"/>
      <c r="C76" s="2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25">
      <c r="A77" s="2"/>
      <c r="B77" s="2"/>
      <c r="C77" s="2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25">
      <c r="A78" s="2"/>
      <c r="B78" s="2"/>
      <c r="C78" s="2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25">
      <c r="A79" s="2"/>
      <c r="B79" s="2"/>
      <c r="C79" s="2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25">
      <c r="A80" s="2"/>
      <c r="B80" s="2"/>
      <c r="C80" s="2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25">
      <c r="A81" s="2"/>
      <c r="B81" s="2"/>
      <c r="C81" s="2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25">
      <c r="A82" s="2"/>
      <c r="B82" s="2"/>
      <c r="C82" s="2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25">
      <c r="A83" s="2"/>
      <c r="B83" s="2"/>
      <c r="C83" s="2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25">
      <c r="A84" s="2"/>
      <c r="B84" s="2"/>
      <c r="C84" s="2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25">
      <c r="A85" s="2"/>
      <c r="B85" s="2"/>
      <c r="C85" s="2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25">
      <c r="A86" s="2"/>
      <c r="B86" s="2"/>
      <c r="C86" s="2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</sheetData>
  <mergeCells count="1">
    <mergeCell ref="C3:E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C1516-9483-4618-8D73-35599B4B96B9}">
  <dimension ref="A1:Q102"/>
  <sheetViews>
    <sheetView zoomScaleNormal="100" workbookViewId="0">
      <selection activeCell="C25" sqref="C25"/>
    </sheetView>
  </sheetViews>
  <sheetFormatPr baseColWidth="10" defaultColWidth="0" defaultRowHeight="15" zeroHeight="1" x14ac:dyDescent="0.25"/>
  <cols>
    <col min="1" max="17" width="11.5703125" customWidth="1"/>
    <col min="18" max="16384" width="11.5703125" hidden="1"/>
  </cols>
  <sheetData>
    <row r="1" spans="1:17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4.45" customHeight="1" x14ac:dyDescent="0.25">
      <c r="A2" s="84" t="s">
        <v>71</v>
      </c>
      <c r="B2" s="85" t="s">
        <v>83</v>
      </c>
      <c r="C2" s="85"/>
      <c r="D2" s="85"/>
      <c r="E2" s="85"/>
      <c r="F2" s="85"/>
      <c r="G2" s="85"/>
      <c r="H2" s="85"/>
      <c r="I2" s="2"/>
      <c r="J2" s="2"/>
      <c r="K2" s="2"/>
      <c r="L2" s="2"/>
      <c r="M2" s="2"/>
      <c r="N2" s="2"/>
      <c r="O2" s="2"/>
      <c r="P2" s="2"/>
      <c r="Q2" s="2"/>
    </row>
    <row r="3" spans="1:17" s="31" customFormat="1" x14ac:dyDescent="0.25">
      <c r="A3" s="84"/>
      <c r="B3" s="85"/>
      <c r="C3" s="85"/>
      <c r="D3" s="85"/>
      <c r="E3" s="85"/>
      <c r="F3" s="85"/>
      <c r="G3" s="85"/>
      <c r="H3" s="85"/>
      <c r="I3" s="2"/>
      <c r="J3" s="2"/>
      <c r="K3" s="2"/>
      <c r="L3" s="2"/>
      <c r="M3" s="2"/>
      <c r="N3" s="2"/>
      <c r="O3" s="2"/>
      <c r="P3" s="2"/>
      <c r="Q3" s="2"/>
    </row>
    <row r="4" spans="1:17" s="31" customFormat="1" x14ac:dyDescent="0.25">
      <c r="A4" s="84" t="s">
        <v>72</v>
      </c>
      <c r="B4" s="85" t="s">
        <v>75</v>
      </c>
      <c r="C4" s="85"/>
      <c r="D4" s="85"/>
      <c r="E4" s="85"/>
      <c r="F4" s="85"/>
      <c r="G4" s="85"/>
      <c r="H4" s="85"/>
      <c r="I4" s="2"/>
      <c r="J4" s="2"/>
      <c r="K4" s="2"/>
      <c r="L4" s="2"/>
      <c r="M4" s="2"/>
      <c r="N4" s="2"/>
      <c r="O4" s="2"/>
      <c r="P4" s="2"/>
      <c r="Q4" s="2"/>
    </row>
    <row r="5" spans="1:17" s="31" customFormat="1" x14ac:dyDescent="0.25">
      <c r="A5" s="84"/>
      <c r="B5" s="85"/>
      <c r="C5" s="85"/>
      <c r="D5" s="85"/>
      <c r="E5" s="85"/>
      <c r="F5" s="85"/>
      <c r="G5" s="85"/>
      <c r="H5" s="85"/>
      <c r="I5" s="2"/>
      <c r="J5" s="2"/>
      <c r="K5" s="2"/>
      <c r="L5" s="2"/>
      <c r="M5" s="2"/>
      <c r="N5" s="2"/>
      <c r="O5" s="2"/>
      <c r="P5" s="2"/>
      <c r="Q5" s="2"/>
    </row>
    <row r="6" spans="1:17" ht="14.45" customHeight="1" x14ac:dyDescent="0.25">
      <c r="A6" s="84" t="s">
        <v>73</v>
      </c>
      <c r="B6" s="85" t="s">
        <v>79</v>
      </c>
      <c r="C6" s="85"/>
      <c r="D6" s="85"/>
      <c r="E6" s="85"/>
      <c r="F6" s="85"/>
      <c r="G6" s="85"/>
      <c r="H6" s="85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s="84"/>
      <c r="B7" s="85"/>
      <c r="C7" s="85"/>
      <c r="D7" s="85"/>
      <c r="E7" s="85"/>
      <c r="F7" s="85"/>
      <c r="G7" s="85"/>
      <c r="H7" s="85"/>
      <c r="I7" s="2"/>
      <c r="J7" s="2"/>
      <c r="K7" s="2"/>
      <c r="L7" s="2"/>
      <c r="M7" s="2"/>
      <c r="N7" s="2"/>
      <c r="O7" s="2"/>
      <c r="P7" s="2"/>
      <c r="Q7" s="2"/>
    </row>
    <row r="8" spans="1:17" ht="14.45" customHeight="1" x14ac:dyDescent="0.25">
      <c r="A8" s="84" t="s">
        <v>74</v>
      </c>
      <c r="B8" s="83" t="s">
        <v>87</v>
      </c>
      <c r="C8" s="83"/>
      <c r="D8" s="83"/>
      <c r="E8" s="83"/>
      <c r="F8" s="83"/>
      <c r="G8" s="83"/>
      <c r="H8" s="83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s="84"/>
      <c r="B9" s="83"/>
      <c r="C9" s="83"/>
      <c r="D9" s="83"/>
      <c r="E9" s="83"/>
      <c r="F9" s="83"/>
      <c r="G9" s="83"/>
      <c r="H9" s="83"/>
      <c r="I9" s="2"/>
      <c r="J9" s="2"/>
      <c r="K9" s="2"/>
      <c r="L9" s="2"/>
      <c r="M9" s="2"/>
      <c r="N9" s="2"/>
      <c r="O9" s="2"/>
      <c r="P9" s="2"/>
      <c r="Q9" s="2"/>
    </row>
    <row r="10" spans="1:17" ht="14.45" customHeight="1" x14ac:dyDescent="0.25">
      <c r="A10" s="84" t="s">
        <v>81</v>
      </c>
      <c r="B10" s="83" t="s">
        <v>88</v>
      </c>
      <c r="C10" s="83"/>
      <c r="D10" s="83"/>
      <c r="E10" s="83"/>
      <c r="F10" s="83"/>
      <c r="G10" s="83"/>
      <c r="H10" s="83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s="84"/>
      <c r="B11" s="83"/>
      <c r="C11" s="83"/>
      <c r="D11" s="83"/>
      <c r="E11" s="83"/>
      <c r="F11" s="83"/>
      <c r="G11" s="83"/>
      <c r="H11" s="83"/>
      <c r="I11" s="2"/>
      <c r="J11" s="2"/>
      <c r="K11" s="2"/>
      <c r="L11" s="2"/>
      <c r="M11" s="2"/>
      <c r="N11" s="2"/>
      <c r="O11" s="2"/>
      <c r="P11" s="2"/>
      <c r="Q11" s="2"/>
    </row>
    <row r="12" spans="1:17" ht="14.45" customHeight="1" x14ac:dyDescent="0.25">
      <c r="A12" s="84" t="s">
        <v>82</v>
      </c>
      <c r="B12" s="83" t="s">
        <v>89</v>
      </c>
      <c r="C12" s="83"/>
      <c r="D12" s="83"/>
      <c r="E12" s="83"/>
      <c r="F12" s="83"/>
      <c r="G12" s="83"/>
      <c r="H12" s="83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84"/>
      <c r="B13" s="83"/>
      <c r="C13" s="83"/>
      <c r="D13" s="83"/>
      <c r="E13" s="83"/>
      <c r="F13" s="83"/>
      <c r="G13" s="83"/>
      <c r="H13" s="83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84" t="s">
        <v>92</v>
      </c>
      <c r="B14" s="85" t="s">
        <v>100</v>
      </c>
      <c r="C14" s="85"/>
      <c r="D14" s="85"/>
      <c r="E14" s="85"/>
      <c r="F14" s="85"/>
      <c r="G14" s="85"/>
      <c r="H14" s="85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84"/>
      <c r="B15" s="85"/>
      <c r="C15" s="85"/>
      <c r="D15" s="85"/>
      <c r="E15" s="85"/>
      <c r="F15" s="85"/>
      <c r="G15" s="85"/>
      <c r="H15" s="85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2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2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2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2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2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</sheetData>
  <sheetProtection sheet="1" objects="1" scenarios="1"/>
  <mergeCells count="14">
    <mergeCell ref="A14:A15"/>
    <mergeCell ref="B14:H15"/>
    <mergeCell ref="B10:H11"/>
    <mergeCell ref="A10:A11"/>
    <mergeCell ref="A12:A13"/>
    <mergeCell ref="B12:H13"/>
    <mergeCell ref="B8:H9"/>
    <mergeCell ref="A8:A9"/>
    <mergeCell ref="A2:A3"/>
    <mergeCell ref="B2:H3"/>
    <mergeCell ref="A4:A5"/>
    <mergeCell ref="B4:H5"/>
    <mergeCell ref="A6:A7"/>
    <mergeCell ref="B6:H7"/>
  </mergeCells>
  <phoneticPr fontId="3" type="noConversion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70274-A6FF-40A1-8A05-C66B1B2AEA34}">
  <dimension ref="A1:R87"/>
  <sheetViews>
    <sheetView workbookViewId="0">
      <selection activeCell="C18" sqref="C18"/>
    </sheetView>
  </sheetViews>
  <sheetFormatPr baseColWidth="10" defaultColWidth="0" defaultRowHeight="15" zeroHeight="1" x14ac:dyDescent="0.25"/>
  <cols>
    <col min="1" max="1" width="13.140625" customWidth="1"/>
    <col min="2" max="7" width="13" customWidth="1"/>
    <col min="8" max="18" width="11.42578125" customWidth="1"/>
    <col min="19" max="16384" width="11.42578125" hidden="1"/>
  </cols>
  <sheetData>
    <row r="1" spans="1:18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2"/>
      <c r="B3" s="2"/>
      <c r="C3" s="2"/>
      <c r="D3" s="87" t="s">
        <v>7</v>
      </c>
      <c r="E3" s="88"/>
      <c r="F3" s="8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2"/>
      <c r="B4" s="2"/>
      <c r="C4" s="2"/>
      <c r="D4" s="3" t="s">
        <v>0</v>
      </c>
      <c r="E4" s="33" t="e">
        <f>SLOPE(Tabelle1[IAVG],Tabelle1[DAC Count])</f>
        <v>#DIV/0!</v>
      </c>
      <c r="F4" s="3" t="s">
        <v>32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2"/>
      <c r="B5" s="2"/>
      <c r="C5" s="2"/>
      <c r="D5" s="3" t="s">
        <v>1</v>
      </c>
      <c r="E5" s="33" t="e">
        <f>INTERCEPT(Tabelle1[IAVG],Tabelle1[DAC Count])</f>
        <v>#DIV/0!</v>
      </c>
      <c r="F5" s="3" t="s">
        <v>33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2"/>
      <c r="B6" s="2"/>
      <c r="C6" s="2"/>
      <c r="D6" s="3" t="s">
        <v>5</v>
      </c>
      <c r="E6" s="34" t="e">
        <f>RSQ(Tabelle1[IAVG],Tabelle1[DAC Count])</f>
        <v>#DIV/0!</v>
      </c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5.75" x14ac:dyDescent="0.25">
      <c r="A8" s="86" t="s">
        <v>6</v>
      </c>
      <c r="B8" s="86"/>
      <c r="C8" s="86"/>
      <c r="D8" s="86"/>
      <c r="E8" s="86"/>
      <c r="F8" s="86"/>
      <c r="G8" s="86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30" x14ac:dyDescent="0.25">
      <c r="A9" s="5" t="s">
        <v>10</v>
      </c>
      <c r="B9" s="5" t="s">
        <v>11</v>
      </c>
      <c r="C9" s="5" t="s">
        <v>12</v>
      </c>
      <c r="D9" s="5" t="s">
        <v>13</v>
      </c>
      <c r="E9" s="5" t="s">
        <v>14</v>
      </c>
      <c r="F9" s="5" t="s">
        <v>15</v>
      </c>
      <c r="G9" s="5" t="s">
        <v>16</v>
      </c>
      <c r="H9" s="2"/>
      <c r="I9" s="11" t="s">
        <v>29</v>
      </c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52"/>
      <c r="B10" s="52"/>
      <c r="C10" s="53"/>
      <c r="D10" s="54"/>
      <c r="E10" s="32">
        <f>IF(ISNUMBER(Tabelle1[[#This Row],[DAC Count]]),AVERAGE(Tabelle1[[#This Row],[ISENSE0]:[ISENSE2]]),0)</f>
        <v>0</v>
      </c>
      <c r="F10" s="32">
        <f>MAX(MAX(Tabelle1[[#This Row],[ISENSE0]:[ISENSE2]])-Tabelle1[[#This Row],[IAVG]],Tabelle1[[#This Row],[IAVG]]-MIN(Tabelle1[[#This Row],[ISENSE0]:[ISENSE2]]))</f>
        <v>0</v>
      </c>
      <c r="G10" s="26">
        <f>IF(ISNUMBER(Tabelle1[[#This Row],[DAC Count]]),Tabelle1[[#This Row],[ISense,Variance]]/Tabelle1[[#This Row],[IAVG]],)</f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52"/>
      <c r="B11" s="52"/>
      <c r="C11" s="53"/>
      <c r="D11" s="54"/>
      <c r="E11" s="32">
        <f>IF(ISNUMBER(Tabelle1[[#This Row],[DAC Count]]),AVERAGE(Tabelle1[[#This Row],[ISENSE0]:[ISENSE2]]),0)</f>
        <v>0</v>
      </c>
      <c r="F11" s="32">
        <f>MAX(MAX(Tabelle1[[#This Row],[ISENSE0]:[ISENSE2]])-Tabelle1[[#This Row],[IAVG]],Tabelle1[[#This Row],[IAVG]]-MIN(Tabelle1[[#This Row],[ISENSE0]:[ISENSE2]]))</f>
        <v>0</v>
      </c>
      <c r="G11" s="26">
        <f>IF(ISNUMBER(Tabelle1[[#This Row],[DAC Count]]),Tabelle1[[#This Row],[ISense,Variance]]/Tabelle1[[#This Row],[IAVG]],)</f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52"/>
      <c r="B12" s="52"/>
      <c r="C12" s="53"/>
      <c r="D12" s="54"/>
      <c r="E12" s="32">
        <f>IF(ISNUMBER(Tabelle1[[#This Row],[DAC Count]]),AVERAGE(Tabelle1[[#This Row],[ISENSE0]:[ISENSE2]]),0)</f>
        <v>0</v>
      </c>
      <c r="F12" s="32">
        <f>MAX(MAX(Tabelle1[[#This Row],[ISENSE0]:[ISENSE2]])-Tabelle1[[#This Row],[IAVG]],Tabelle1[[#This Row],[IAVG]]-MIN(Tabelle1[[#This Row],[ISENSE0]:[ISENSE2]]))</f>
        <v>0</v>
      </c>
      <c r="G12" s="26">
        <f>IF(ISNUMBER(Tabelle1[[#This Row],[DAC Count]]),Tabelle1[[#This Row],[ISense,Variance]]/Tabelle1[[#This Row],[IAVG]],)</f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52"/>
      <c r="B13" s="52"/>
      <c r="C13" s="53"/>
      <c r="D13" s="54"/>
      <c r="E13" s="32">
        <f>IF(ISNUMBER(Tabelle1[[#This Row],[DAC Count]]),AVERAGE(Tabelle1[[#This Row],[ISENSE0]:[ISENSE2]]),0)</f>
        <v>0</v>
      </c>
      <c r="F13" s="32">
        <f>MAX(MAX(Tabelle1[[#This Row],[ISENSE0]:[ISENSE2]])-Tabelle1[[#This Row],[IAVG]],Tabelle1[[#This Row],[IAVG]]-MIN(Tabelle1[[#This Row],[ISENSE0]:[ISENSE2]]))</f>
        <v>0</v>
      </c>
      <c r="G13" s="26">
        <f>IF(ISNUMBER(Tabelle1[[#This Row],[DAC Count]]),Tabelle1[[#This Row],[ISense,Variance]]/Tabelle1[[#This Row],[IAVG]],)</f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52"/>
      <c r="B14" s="52"/>
      <c r="C14" s="53"/>
      <c r="D14" s="54"/>
      <c r="E14" s="32">
        <f>IF(ISNUMBER(Tabelle1[[#This Row],[DAC Count]]),AVERAGE(Tabelle1[[#This Row],[ISENSE0]:[ISENSE2]]),0)</f>
        <v>0</v>
      </c>
      <c r="F14" s="32">
        <f>MAX(MAX(Tabelle1[[#This Row],[ISENSE0]:[ISENSE2]])-Tabelle1[[#This Row],[IAVG]],Tabelle1[[#This Row],[IAVG]]-MIN(Tabelle1[[#This Row],[ISENSE0]:[ISENSE2]]))</f>
        <v>0</v>
      </c>
      <c r="G14" s="26">
        <f>IF(ISNUMBER(Tabelle1[[#This Row],[DAC Count]]),Tabelle1[[#This Row],[ISense,Variance]]/Tabelle1[[#This Row],[IAVG]],)</f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52"/>
      <c r="B15" s="52"/>
      <c r="C15" s="53"/>
      <c r="D15" s="54"/>
      <c r="E15" s="32">
        <f>IF(ISNUMBER(Tabelle1[[#This Row],[DAC Count]]),AVERAGE(Tabelle1[[#This Row],[ISENSE0]:[ISENSE2]]),0)</f>
        <v>0</v>
      </c>
      <c r="F15" s="32">
        <f>MAX(MAX(Tabelle1[[#This Row],[ISENSE0]:[ISENSE2]])-Tabelle1[[#This Row],[IAVG]],Tabelle1[[#This Row],[IAVG]]-MIN(Tabelle1[[#This Row],[ISENSE0]:[ISENSE2]]))</f>
        <v>0</v>
      </c>
      <c r="G15" s="26">
        <f>IF(ISNUMBER(Tabelle1[[#This Row],[DAC Count]]),Tabelle1[[#This Row],[ISense,Variance]]/Tabelle1[[#This Row],[IAVG]],)</f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52"/>
      <c r="B16" s="52"/>
      <c r="C16" s="53"/>
      <c r="D16" s="54"/>
      <c r="E16" s="32">
        <f>IF(ISNUMBER(Tabelle1[[#This Row],[DAC Count]]),AVERAGE(Tabelle1[[#This Row],[ISENSE0]:[ISENSE2]]),0)</f>
        <v>0</v>
      </c>
      <c r="F16" s="32">
        <f>MAX(MAX(Tabelle1[[#This Row],[ISENSE0]:[ISENSE2]])-Tabelle1[[#This Row],[IAVG]],Tabelle1[[#This Row],[IAVG]]-MIN(Tabelle1[[#This Row],[ISENSE0]:[ISENSE2]]))</f>
        <v>0</v>
      </c>
      <c r="G16" s="26">
        <f>IF(ISNUMBER(Tabelle1[[#This Row],[DAC Count]]),Tabelle1[[#This Row],[ISense,Variance]]/Tabelle1[[#This Row],[IAVG]],)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52"/>
      <c r="B17" s="52"/>
      <c r="C17" s="53"/>
      <c r="D17" s="54"/>
      <c r="E17" s="32">
        <f>IF(ISNUMBER(Tabelle1[[#This Row],[DAC Count]]),AVERAGE(Tabelle1[[#This Row],[ISENSE0]:[ISENSE2]]),0)</f>
        <v>0</v>
      </c>
      <c r="F17" s="32">
        <f>MAX(MAX(Tabelle1[[#This Row],[ISENSE0]:[ISENSE2]])-Tabelle1[[#This Row],[IAVG]],Tabelle1[[#This Row],[IAVG]]-MIN(Tabelle1[[#This Row],[ISENSE0]:[ISENSE2]]))</f>
        <v>0</v>
      </c>
      <c r="G17" s="26">
        <f>IF(ISNUMBER(Tabelle1[[#This Row],[DAC Count]]),Tabelle1[[#This Row],[ISense,Variance]]/Tabelle1[[#This Row],[IAVG]],)</f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52"/>
      <c r="B18" s="52"/>
      <c r="C18" s="53"/>
      <c r="D18" s="54"/>
      <c r="E18" s="32">
        <f>IF(ISNUMBER(Tabelle1[[#This Row],[DAC Count]]),AVERAGE(Tabelle1[[#This Row],[ISENSE0]:[ISENSE2]]),0)</f>
        <v>0</v>
      </c>
      <c r="F18" s="32">
        <f>MAX(MAX(Tabelle1[[#This Row],[ISENSE0]:[ISENSE2]])-Tabelle1[[#This Row],[IAVG]],Tabelle1[[#This Row],[IAVG]]-MIN(Tabelle1[[#This Row],[ISENSE0]:[ISENSE2]]))</f>
        <v>0</v>
      </c>
      <c r="G18" s="26">
        <f>IF(ISNUMBER(Tabelle1[[#This Row],[DAC Count]]),Tabelle1[[#This Row],[ISense,Variance]]/Tabelle1[[#This Row],[IAVG]],)</f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52"/>
      <c r="B19" s="52"/>
      <c r="C19" s="53"/>
      <c r="D19" s="54"/>
      <c r="E19" s="32">
        <f>IF(ISNUMBER(Tabelle1[[#This Row],[DAC Count]]),AVERAGE(Tabelle1[[#This Row],[ISENSE0]:[ISENSE2]]),0)</f>
        <v>0</v>
      </c>
      <c r="F19" s="32">
        <f>MAX(MAX(Tabelle1[[#This Row],[ISENSE0]:[ISENSE2]])-Tabelle1[[#This Row],[IAVG]],Tabelle1[[#This Row],[IAVG]]-MIN(Tabelle1[[#This Row],[ISENSE0]:[ISENSE2]]))</f>
        <v>0</v>
      </c>
      <c r="G19" s="26">
        <f>IF(ISNUMBER(Tabelle1[[#This Row],[DAC Count]]),Tabelle1[[#This Row],[ISense,Variance]]/Tabelle1[[#This Row],[IAVG]],)</f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52"/>
      <c r="B20" s="52"/>
      <c r="C20" s="53"/>
      <c r="D20" s="54"/>
      <c r="E20" s="32">
        <f>IF(ISNUMBER(Tabelle1[[#This Row],[DAC Count]]),AVERAGE(Tabelle1[[#This Row],[ISENSE0]:[ISENSE2]]),0)</f>
        <v>0</v>
      </c>
      <c r="F20" s="32">
        <f>MAX(MAX(Tabelle1[[#This Row],[ISENSE0]:[ISENSE2]])-Tabelle1[[#This Row],[IAVG]],Tabelle1[[#This Row],[IAVG]]-MIN(Tabelle1[[#This Row],[ISENSE0]:[ISENSE2]]))</f>
        <v>0</v>
      </c>
      <c r="G20" s="26">
        <f>IF(ISNUMBER(Tabelle1[[#This Row],[DAC Count]]),Tabelle1[[#This Row],[ISense,Variance]]/Tabelle1[[#This Row],[IAVG]],)</f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52"/>
      <c r="B21" s="52"/>
      <c r="C21" s="53"/>
      <c r="D21" s="54"/>
      <c r="E21" s="32">
        <f>IF(ISNUMBER(Tabelle1[[#This Row],[DAC Count]]),AVERAGE(Tabelle1[[#This Row],[ISENSE0]:[ISENSE2]]),0)</f>
        <v>0</v>
      </c>
      <c r="F21" s="32">
        <f>MAX(MAX(Tabelle1[[#This Row],[ISENSE0]:[ISENSE2]])-Tabelle1[[#This Row],[IAVG]],Tabelle1[[#This Row],[IAVG]]-MIN(Tabelle1[[#This Row],[ISENSE0]:[ISENSE2]]))</f>
        <v>0</v>
      </c>
      <c r="G21" s="26">
        <f>IF(ISNUMBER(Tabelle1[[#This Row],[DAC Count]]),Tabelle1[[#This Row],[ISense,Variance]]/Tabelle1[[#This Row],[IAVG]],)</f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52"/>
      <c r="B22" s="52"/>
      <c r="C22" s="53"/>
      <c r="D22" s="54"/>
      <c r="E22" s="32">
        <f>IF(ISNUMBER(Tabelle1[[#This Row],[DAC Count]]),AVERAGE(Tabelle1[[#This Row],[ISENSE0]:[ISENSE2]]),0)</f>
        <v>0</v>
      </c>
      <c r="F22" s="32">
        <f>MAX(MAX(Tabelle1[[#This Row],[ISENSE0]:[ISENSE2]])-Tabelle1[[#This Row],[IAVG]],Tabelle1[[#This Row],[IAVG]]-MIN(Tabelle1[[#This Row],[ISENSE0]:[ISENSE2]]))</f>
        <v>0</v>
      </c>
      <c r="G22" s="26">
        <f>IF(ISNUMBER(Tabelle1[[#This Row],[DAC Count]]),Tabelle1[[#This Row],[ISense,Variance]]/Tabelle1[[#This Row],[IAVG]],)</f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52"/>
      <c r="B23" s="52"/>
      <c r="C23" s="53"/>
      <c r="D23" s="54"/>
      <c r="E23" s="32">
        <f>IF(ISNUMBER(Tabelle1[[#This Row],[DAC Count]]),AVERAGE(Tabelle1[[#This Row],[ISENSE0]:[ISENSE2]]),0)</f>
        <v>0</v>
      </c>
      <c r="F23" s="32">
        <f>MAX(MAX(Tabelle1[[#This Row],[ISENSE0]:[ISENSE2]])-Tabelle1[[#This Row],[IAVG]],Tabelle1[[#This Row],[IAVG]]-MIN(Tabelle1[[#This Row],[ISENSE0]:[ISENSE2]]))</f>
        <v>0</v>
      </c>
      <c r="G23" s="26">
        <f>IF(ISNUMBER(Tabelle1[[#This Row],[DAC Count]]),Tabelle1[[#This Row],[ISense,Variance]]/Tabelle1[[#This Row],[IAVG]],)</f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52"/>
      <c r="B24" s="52"/>
      <c r="C24" s="53"/>
      <c r="D24" s="54"/>
      <c r="E24" s="32">
        <f>IF(ISNUMBER(Tabelle1[[#This Row],[DAC Count]]),AVERAGE(Tabelle1[[#This Row],[ISENSE0]:[ISENSE2]]),0)</f>
        <v>0</v>
      </c>
      <c r="F24" s="32">
        <f>MAX(MAX(Tabelle1[[#This Row],[ISENSE0]:[ISENSE2]])-Tabelle1[[#This Row],[IAVG]],Tabelle1[[#This Row],[IAVG]]-MIN(Tabelle1[[#This Row],[ISENSE0]:[ISENSE2]]))</f>
        <v>0</v>
      </c>
      <c r="G24" s="26">
        <f>IF(ISNUMBER(Tabelle1[[#This Row],[DAC Count]]),Tabelle1[[#This Row],[ISense,Variance]]/Tabelle1[[#This Row],[IAVG]],)</f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52"/>
      <c r="B25" s="52"/>
      <c r="C25" s="53"/>
      <c r="D25" s="54"/>
      <c r="E25" s="32">
        <f>IF(ISNUMBER(Tabelle1[[#This Row],[DAC Count]]),AVERAGE(Tabelle1[[#This Row],[ISENSE0]:[ISENSE2]]),0)</f>
        <v>0</v>
      </c>
      <c r="F25" s="32">
        <f>MAX(MAX(Tabelle1[[#This Row],[ISENSE0]:[ISENSE2]])-Tabelle1[[#This Row],[IAVG]],Tabelle1[[#This Row],[IAVG]]-MIN(Tabelle1[[#This Row],[ISENSE0]:[ISENSE2]]))</f>
        <v>0</v>
      </c>
      <c r="G25" s="26">
        <f>IF(ISNUMBER(Tabelle1[[#This Row],[DAC Count]]),Tabelle1[[#This Row],[ISense,Variance]]/Tabelle1[[#This Row],[IAVG]],)</f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52"/>
      <c r="B26" s="52"/>
      <c r="C26" s="53"/>
      <c r="D26" s="54"/>
      <c r="E26" s="32">
        <f>IF(ISNUMBER(Tabelle1[[#This Row],[DAC Count]]),AVERAGE(Tabelle1[[#This Row],[ISENSE0]:[ISENSE2]]),0)</f>
        <v>0</v>
      </c>
      <c r="F26" s="32">
        <f>MAX(MAX(Tabelle1[[#This Row],[ISENSE0]:[ISENSE2]])-Tabelle1[[#This Row],[IAVG]],Tabelle1[[#This Row],[IAVG]]-MIN(Tabelle1[[#This Row],[ISENSE0]:[ISENSE2]]))</f>
        <v>0</v>
      </c>
      <c r="G26" s="26">
        <f>IF(ISNUMBER(Tabelle1[[#This Row],[DAC Count]]),Tabelle1[[#This Row],[ISense,Variance]]/Tabelle1[[#This Row],[IAVG]],)</f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52"/>
      <c r="B27" s="52"/>
      <c r="C27" s="53"/>
      <c r="D27" s="54"/>
      <c r="E27" s="32">
        <f>IF(ISNUMBER(Tabelle1[[#This Row],[DAC Count]]),AVERAGE(Tabelle1[[#This Row],[ISENSE0]:[ISENSE2]]),0)</f>
        <v>0</v>
      </c>
      <c r="F27" s="32">
        <f>MAX(MAX(Tabelle1[[#This Row],[ISENSE0]:[ISENSE2]])-Tabelle1[[#This Row],[IAVG]],Tabelle1[[#This Row],[IAVG]]-MIN(Tabelle1[[#This Row],[ISENSE0]:[ISENSE2]]))</f>
        <v>0</v>
      </c>
      <c r="G27" s="27">
        <f>IF(ISNUMBER(Tabelle1[[#This Row],[DAC Count]]),Tabelle1[[#This Row],[ISense,Variance]]/Tabelle1[[#This Row],[IAVG]],)</f>
        <v>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52"/>
      <c r="B28" s="52"/>
      <c r="C28" s="53"/>
      <c r="D28" s="54"/>
      <c r="E28" s="32">
        <f>IF(ISNUMBER(Tabelle1[[#This Row],[DAC Count]]),AVERAGE(Tabelle1[[#This Row],[ISENSE0]:[ISENSE2]]),0)</f>
        <v>0</v>
      </c>
      <c r="F28" s="32">
        <f>MAX(MAX(Tabelle1[[#This Row],[ISENSE0]:[ISENSE2]])-Tabelle1[[#This Row],[IAVG]],Tabelle1[[#This Row],[IAVG]]-MIN(Tabelle1[[#This Row],[ISENSE0]:[ISENSE2]]))</f>
        <v>0</v>
      </c>
      <c r="G28" s="27">
        <f>IF(ISNUMBER(Tabelle1[[#This Row],[DAC Count]]),Tabelle1[[#This Row],[ISense,Variance]]/Tabelle1[[#This Row],[IAVG]],)</f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 s="52"/>
      <c r="B29" s="52"/>
      <c r="C29" s="53"/>
      <c r="D29" s="54"/>
      <c r="E29" s="32">
        <f>IF(ISNUMBER(Tabelle1[[#This Row],[DAC Count]]),AVERAGE(Tabelle1[[#This Row],[ISENSE0]:[ISENSE2]]),0)</f>
        <v>0</v>
      </c>
      <c r="F29" s="32">
        <f>MAX(MAX(Tabelle1[[#This Row],[ISENSE0]:[ISENSE2]])-Tabelle1[[#This Row],[IAVG]],Tabelle1[[#This Row],[IAVG]]-MIN(Tabelle1[[#This Row],[ISENSE0]:[ISENSE2]]))</f>
        <v>0</v>
      </c>
      <c r="G29" s="27">
        <f>IF(ISNUMBER(Tabelle1[[#This Row],[DAC Count]]),Tabelle1[[#This Row],[ISense,Variance]]/Tabelle1[[#This Row],[IAVG]],)</f>
        <v>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s="52"/>
      <c r="B30" s="52"/>
      <c r="C30" s="53"/>
      <c r="D30" s="54"/>
      <c r="E30" s="32">
        <f>IF(ISNUMBER(Tabelle1[[#This Row],[DAC Count]]),AVERAGE(Tabelle1[[#This Row],[ISENSE0]:[ISENSE2]]),0)</f>
        <v>0</v>
      </c>
      <c r="F30" s="32">
        <f>MAX(MAX(Tabelle1[[#This Row],[ISENSE0]:[ISENSE2]])-Tabelle1[[#This Row],[IAVG]],Tabelle1[[#This Row],[IAVG]]-MIN(Tabelle1[[#This Row],[ISENSE0]:[ISENSE2]]))</f>
        <v>0</v>
      </c>
      <c r="G30" s="27">
        <f>IF(ISNUMBER(Tabelle1[[#This Row],[DAC Count]]),Tabelle1[[#This Row],[ISense,Variance]]/Tabelle1[[#This Row],[IAVG]],)</f>
        <v>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s="52"/>
      <c r="B31" s="52"/>
      <c r="C31" s="53"/>
      <c r="D31" s="54"/>
      <c r="E31" s="32">
        <f>IF(ISNUMBER(Tabelle1[[#This Row],[DAC Count]]),AVERAGE(Tabelle1[[#This Row],[ISENSE0]:[ISENSE2]]),0)</f>
        <v>0</v>
      </c>
      <c r="F31" s="32">
        <f>MAX(MAX(Tabelle1[[#This Row],[ISENSE0]:[ISENSE2]])-Tabelle1[[#This Row],[IAVG]],Tabelle1[[#This Row],[IAVG]]-MIN(Tabelle1[[#This Row],[ISENSE0]:[ISENSE2]]))</f>
        <v>0</v>
      </c>
      <c r="G31" s="27">
        <f>IF(ISNUMBER(Tabelle1[[#This Row],[DAC Count]]),Tabelle1[[#This Row],[ISense,Variance]]/Tabelle1[[#This Row],[IAVG]],)</f>
        <v>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s="52"/>
      <c r="B32" s="52"/>
      <c r="C32" s="53"/>
      <c r="D32" s="54"/>
      <c r="E32" s="32">
        <f>IF(ISNUMBER(Tabelle1[[#This Row],[DAC Count]]),AVERAGE(Tabelle1[[#This Row],[ISENSE0]:[ISENSE2]]),0)</f>
        <v>0</v>
      </c>
      <c r="F32" s="32">
        <f>MAX(MAX(Tabelle1[[#This Row],[ISENSE0]:[ISENSE2]])-Tabelle1[[#This Row],[IAVG]],Tabelle1[[#This Row],[IAVG]]-MIN(Tabelle1[[#This Row],[ISENSE0]:[ISENSE2]]))</f>
        <v>0</v>
      </c>
      <c r="G32" s="27">
        <f>IF(ISNUMBER(Tabelle1[[#This Row],[DAC Count]]),Tabelle1[[#This Row],[ISense,Variance]]/Tabelle1[[#This Row],[IAVG]],)</f>
        <v>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 s="52"/>
      <c r="B33" s="52"/>
      <c r="C33" s="53"/>
      <c r="D33" s="54"/>
      <c r="E33" s="32">
        <f>IF(ISNUMBER(Tabelle1[[#This Row],[DAC Count]]),AVERAGE(Tabelle1[[#This Row],[ISENSE0]:[ISENSE2]]),0)</f>
        <v>0</v>
      </c>
      <c r="F33" s="32">
        <f>MAX(MAX(Tabelle1[[#This Row],[ISENSE0]:[ISENSE2]])-Tabelle1[[#This Row],[IAVG]],Tabelle1[[#This Row],[IAVG]]-MIN(Tabelle1[[#This Row],[ISENSE0]:[ISENSE2]]))</f>
        <v>0</v>
      </c>
      <c r="G33" s="27">
        <f>IF(ISNUMBER(Tabelle1[[#This Row],[DAC Count]]),Tabelle1[[#This Row],[ISense,Variance]]/Tabelle1[[#This Row],[IAVG]],)</f>
        <v>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5">
      <c r="A34" s="52"/>
      <c r="B34" s="52"/>
      <c r="C34" s="53"/>
      <c r="D34" s="54"/>
      <c r="E34" s="32">
        <f>IF(ISNUMBER(Tabelle1[[#This Row],[DAC Count]]),AVERAGE(Tabelle1[[#This Row],[ISENSE0]:[ISENSE2]]),0)</f>
        <v>0</v>
      </c>
      <c r="F34" s="32">
        <f>MAX(MAX(Tabelle1[[#This Row],[ISENSE0]:[ISENSE2]])-Tabelle1[[#This Row],[IAVG]],Tabelle1[[#This Row],[IAVG]]-MIN(Tabelle1[[#This Row],[ISENSE0]:[ISENSE2]]))</f>
        <v>0</v>
      </c>
      <c r="G34" s="27">
        <f>IF(ISNUMBER(Tabelle1[[#This Row],[DAC Count]]),Tabelle1[[#This Row],[ISense,Variance]]/Tabelle1[[#This Row],[IAVG]],)</f>
        <v>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 s="52"/>
      <c r="B35" s="52"/>
      <c r="C35" s="53"/>
      <c r="D35" s="54"/>
      <c r="E35" s="32">
        <f>IF(ISNUMBER(Tabelle1[[#This Row],[DAC Count]]),AVERAGE(Tabelle1[[#This Row],[ISENSE0]:[ISENSE2]]),0)</f>
        <v>0</v>
      </c>
      <c r="F35" s="32">
        <f>MAX(MAX(Tabelle1[[#This Row],[ISENSE0]:[ISENSE2]])-Tabelle1[[#This Row],[IAVG]],Tabelle1[[#This Row],[IAVG]]-MIN(Tabelle1[[#This Row],[ISENSE0]:[ISENSE2]]))</f>
        <v>0</v>
      </c>
      <c r="G35" s="27">
        <f>IF(ISNUMBER(Tabelle1[[#This Row],[DAC Count]]),Tabelle1[[#This Row],[ISense,Variance]]/Tabelle1[[#This Row],[IAVG]],)</f>
        <v>0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s="52"/>
      <c r="B36" s="52"/>
      <c r="C36" s="53"/>
      <c r="D36" s="54"/>
      <c r="E36" s="32">
        <f>IF(ISNUMBER(Tabelle1[[#This Row],[DAC Count]]),AVERAGE(Tabelle1[[#This Row],[ISENSE0]:[ISENSE2]]),0)</f>
        <v>0</v>
      </c>
      <c r="F36" s="32">
        <f>MAX(MAX(Tabelle1[[#This Row],[ISENSE0]:[ISENSE2]])-Tabelle1[[#This Row],[IAVG]],Tabelle1[[#This Row],[IAVG]]-MIN(Tabelle1[[#This Row],[ISENSE0]:[ISENSE2]]))</f>
        <v>0</v>
      </c>
      <c r="G36" s="27">
        <f>IF(ISNUMBER(Tabelle1[[#This Row],[DAC Count]]),Tabelle1[[#This Row],[ISense,Variance]]/Tabelle1[[#This Row],[IAVG]],)</f>
        <v>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52"/>
      <c r="B37" s="52"/>
      <c r="C37" s="53"/>
      <c r="D37" s="54"/>
      <c r="E37" s="32">
        <f>IF(ISNUMBER(Tabelle1[[#This Row],[DAC Count]]),AVERAGE(Tabelle1[[#This Row],[ISENSE0]:[ISENSE2]]),0)</f>
        <v>0</v>
      </c>
      <c r="F37" s="32">
        <f>MAX(MAX(Tabelle1[[#This Row],[ISENSE0]:[ISENSE2]])-Tabelle1[[#This Row],[IAVG]],Tabelle1[[#This Row],[IAVG]]-MIN(Tabelle1[[#This Row],[ISENSE0]:[ISENSE2]]))</f>
        <v>0</v>
      </c>
      <c r="G37" s="27">
        <f>IF(ISNUMBER(Tabelle1[[#This Row],[DAC Count]]),Tabelle1[[#This Row],[ISense,Variance]]/Tabelle1[[#This Row],[IAVG]],)</f>
        <v>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52"/>
      <c r="B38" s="52"/>
      <c r="C38" s="53"/>
      <c r="D38" s="54"/>
      <c r="E38" s="32">
        <f>IF(ISNUMBER(Tabelle1[[#This Row],[DAC Count]]),AVERAGE(Tabelle1[[#This Row],[ISENSE0]:[ISENSE2]]),0)</f>
        <v>0</v>
      </c>
      <c r="F38" s="32">
        <f>MAX(MAX(Tabelle1[[#This Row],[ISENSE0]:[ISENSE2]])-Tabelle1[[#This Row],[IAVG]],Tabelle1[[#This Row],[IAVG]]-MIN(Tabelle1[[#This Row],[ISENSE0]:[ISENSE2]]))</f>
        <v>0</v>
      </c>
      <c r="G38" s="27">
        <f>IF(ISNUMBER(Tabelle1[[#This Row],[DAC Count]]),Tabelle1[[#This Row],[ISense,Variance]]/Tabelle1[[#This Row],[IAVG]],)</f>
        <v>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52"/>
      <c r="B39" s="52"/>
      <c r="C39" s="53"/>
      <c r="D39" s="54"/>
      <c r="E39" s="32">
        <f>IF(ISNUMBER(Tabelle1[[#This Row],[DAC Count]]),AVERAGE(Tabelle1[[#This Row],[ISENSE0]:[ISENSE2]]),0)</f>
        <v>0</v>
      </c>
      <c r="F39" s="32">
        <f>MAX(MAX(Tabelle1[[#This Row],[ISENSE0]:[ISENSE2]])-Tabelle1[[#This Row],[IAVG]],Tabelle1[[#This Row],[IAVG]]-MIN(Tabelle1[[#This Row],[ISENSE0]:[ISENSE2]]))</f>
        <v>0</v>
      </c>
      <c r="G39" s="27">
        <f>IF(ISNUMBER(Tabelle1[[#This Row],[DAC Count]]),Tabelle1[[#This Row],[ISense,Variance]]/Tabelle1[[#This Row],[IAVG]],)</f>
        <v>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52"/>
      <c r="B40" s="52"/>
      <c r="C40" s="53"/>
      <c r="D40" s="54"/>
      <c r="E40" s="32">
        <f>IF(ISNUMBER(Tabelle1[[#This Row],[DAC Count]]),AVERAGE(Tabelle1[[#This Row],[ISENSE0]:[ISENSE2]]),0)</f>
        <v>0</v>
      </c>
      <c r="F40" s="32">
        <f>MAX(MAX(Tabelle1[[#This Row],[ISENSE0]:[ISENSE2]])-Tabelle1[[#This Row],[IAVG]],Tabelle1[[#This Row],[IAVG]]-MIN(Tabelle1[[#This Row],[ISENSE0]:[ISENSE2]]))</f>
        <v>0</v>
      </c>
      <c r="G40" s="27">
        <f>IF(ISNUMBER(Tabelle1[[#This Row],[DAC Count]]),Tabelle1[[#This Row],[ISense,Variance]]/Tabelle1[[#This Row],[IAVG]],)</f>
        <v>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 s="52"/>
      <c r="B41" s="52"/>
      <c r="C41" s="53"/>
      <c r="D41" s="54"/>
      <c r="E41" s="32">
        <f>IF(ISNUMBER(Tabelle1[[#This Row],[DAC Count]]),AVERAGE(Tabelle1[[#This Row],[ISENSE0]:[ISENSE2]]),0)</f>
        <v>0</v>
      </c>
      <c r="F41" s="32">
        <f>MAX(MAX(Tabelle1[[#This Row],[ISENSE0]:[ISENSE2]])-Tabelle1[[#This Row],[IAVG]],Tabelle1[[#This Row],[IAVG]]-MIN(Tabelle1[[#This Row],[ISENSE0]:[ISENSE2]]))</f>
        <v>0</v>
      </c>
      <c r="G41" s="27">
        <f>IF(ISNUMBER(Tabelle1[[#This Row],[DAC Count]]),Tabelle1[[#This Row],[ISense,Variance]]/Tabelle1[[#This Row],[IAVG]],)</f>
        <v>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52"/>
      <c r="B42" s="52"/>
      <c r="C42" s="53"/>
      <c r="D42" s="54"/>
      <c r="E42" s="32">
        <f>IF(ISNUMBER(Tabelle1[[#This Row],[DAC Count]]),AVERAGE(Tabelle1[[#This Row],[ISENSE0]:[ISENSE2]]),0)</f>
        <v>0</v>
      </c>
      <c r="F42" s="32">
        <f>MAX(MAX(Tabelle1[[#This Row],[ISENSE0]:[ISENSE2]])-Tabelle1[[#This Row],[IAVG]],Tabelle1[[#This Row],[IAVG]]-MIN(Tabelle1[[#This Row],[ISENSE0]:[ISENSE2]]))</f>
        <v>0</v>
      </c>
      <c r="G42" s="27">
        <f>IF(ISNUMBER(Tabelle1[[#This Row],[DAC Count]]),Tabelle1[[#This Row],[ISense,Variance]]/Tabelle1[[#This Row],[IAVG]],)</f>
        <v>0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5" customHeight="1" x14ac:dyDescent="0.25">
      <c r="A43" s="52"/>
      <c r="B43" s="52"/>
      <c r="C43" s="53"/>
      <c r="D43" s="54"/>
      <c r="E43" s="32">
        <f>IF(ISNUMBER(Tabelle1[[#This Row],[DAC Count]]),AVERAGE(Tabelle1[[#This Row],[ISENSE0]:[ISENSE2]]),0)</f>
        <v>0</v>
      </c>
      <c r="F43" s="32">
        <f>MAX(MAX(Tabelle1[[#This Row],[ISENSE0]:[ISENSE2]])-Tabelle1[[#This Row],[IAVG]],Tabelle1[[#This Row],[IAVG]]-MIN(Tabelle1[[#This Row],[ISENSE0]:[ISENSE2]]))</f>
        <v>0</v>
      </c>
      <c r="G43" s="27">
        <f>IF(ISNUMBER(Tabelle1[[#This Row],[DAC Count]]),Tabelle1[[#This Row],[ISense,Variance]]/Tabelle1[[#This Row],[IAVG]],)</f>
        <v>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5" customHeight="1" x14ac:dyDescent="0.25">
      <c r="A44" s="52"/>
      <c r="B44" s="52"/>
      <c r="C44" s="53"/>
      <c r="D44" s="54"/>
      <c r="E44" s="32">
        <f>IF(ISNUMBER(Tabelle1[[#This Row],[DAC Count]]),AVERAGE(Tabelle1[[#This Row],[ISENSE0]:[ISENSE2]]),0)</f>
        <v>0</v>
      </c>
      <c r="F44" s="32">
        <f>MAX(MAX(Tabelle1[[#This Row],[ISENSE0]:[ISENSE2]])-Tabelle1[[#This Row],[IAVG]],Tabelle1[[#This Row],[IAVG]]-MIN(Tabelle1[[#This Row],[ISENSE0]:[ISENSE2]]))</f>
        <v>0</v>
      </c>
      <c r="G44" s="27">
        <f>IF(ISNUMBER(Tabelle1[[#This Row],[DAC Count]]),Tabelle1[[#This Row],[ISense,Variance]]/Tabelle1[[#This Row],[IAVG]],)</f>
        <v>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5" customHeight="1" x14ac:dyDescent="0.25">
      <c r="A45" s="52"/>
      <c r="B45" s="52"/>
      <c r="C45" s="53"/>
      <c r="D45" s="54"/>
      <c r="E45" s="32">
        <f>IF(ISNUMBER(Tabelle1[[#This Row],[DAC Count]]),AVERAGE(Tabelle1[[#This Row],[ISENSE0]:[ISENSE2]]),0)</f>
        <v>0</v>
      </c>
      <c r="F45" s="32">
        <f>MAX(MAX(Tabelle1[[#This Row],[ISENSE0]:[ISENSE2]])-Tabelle1[[#This Row],[IAVG]],Tabelle1[[#This Row],[IAVG]]-MIN(Tabelle1[[#This Row],[ISENSE0]:[ISENSE2]]))</f>
        <v>0</v>
      </c>
      <c r="G45" s="27">
        <f>IF(ISNUMBER(Tabelle1[[#This Row],[DAC Count]]),Tabelle1[[#This Row],[ISense,Variance]]/Tabelle1[[#This Row],[IAVG]],)</f>
        <v>0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5" customHeight="1" x14ac:dyDescent="0.25">
      <c r="A46" s="52"/>
      <c r="B46" s="52"/>
      <c r="C46" s="53"/>
      <c r="D46" s="54"/>
      <c r="E46" s="32">
        <f>IF(ISNUMBER(Tabelle1[[#This Row],[DAC Count]]),AVERAGE(Tabelle1[[#This Row],[ISENSE0]:[ISENSE2]]),0)</f>
        <v>0</v>
      </c>
      <c r="F46" s="32">
        <f>MAX(MAX(Tabelle1[[#This Row],[ISENSE0]:[ISENSE2]])-Tabelle1[[#This Row],[IAVG]],Tabelle1[[#This Row],[IAVG]]-MIN(Tabelle1[[#This Row],[ISENSE0]:[ISENSE2]]))</f>
        <v>0</v>
      </c>
      <c r="G46" s="27">
        <f>IF(ISNUMBER(Tabelle1[[#This Row],[DAC Count]]),Tabelle1[[#This Row],[ISense,Variance]]/Tabelle1[[#This Row],[IAVG]],)</f>
        <v>0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5" customHeight="1" x14ac:dyDescent="0.25">
      <c r="A47" s="52"/>
      <c r="B47" s="52"/>
      <c r="C47" s="53"/>
      <c r="D47" s="54"/>
      <c r="E47" s="32">
        <f>IF(ISNUMBER(Tabelle1[[#This Row],[DAC Count]]),AVERAGE(Tabelle1[[#This Row],[ISENSE0]:[ISENSE2]]),0)</f>
        <v>0</v>
      </c>
      <c r="F47" s="32">
        <f>MAX(MAX(Tabelle1[[#This Row],[ISENSE0]:[ISENSE2]])-Tabelle1[[#This Row],[IAVG]],Tabelle1[[#This Row],[IAVG]]-MIN(Tabelle1[[#This Row],[ISENSE0]:[ISENSE2]]))</f>
        <v>0</v>
      </c>
      <c r="G47" s="27">
        <f>IF(ISNUMBER(Tabelle1[[#This Row],[DAC Count]]),Tabelle1[[#This Row],[ISense,Variance]]/Tabelle1[[#This Row],[IAVG]],)</f>
        <v>0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5" customHeight="1" x14ac:dyDescent="0.25">
      <c r="A48" s="52"/>
      <c r="B48" s="52"/>
      <c r="C48" s="53"/>
      <c r="D48" s="54"/>
      <c r="E48" s="32">
        <f>IF(ISNUMBER(Tabelle1[[#This Row],[DAC Count]]),AVERAGE(Tabelle1[[#This Row],[ISENSE0]:[ISENSE2]]),0)</f>
        <v>0</v>
      </c>
      <c r="F48" s="32">
        <f>MAX(MAX(Tabelle1[[#This Row],[ISENSE0]:[ISENSE2]])-Tabelle1[[#This Row],[IAVG]],Tabelle1[[#This Row],[IAVG]]-MIN(Tabelle1[[#This Row],[ISENSE0]:[ISENSE2]]))</f>
        <v>0</v>
      </c>
      <c r="G48" s="27">
        <f>IF(ISNUMBER(Tabelle1[[#This Row],[DAC Count]]),Tabelle1[[#This Row],[ISense,Variance]]/Tabelle1[[#This Row],[IAVG]],)</f>
        <v>0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5" customHeight="1" x14ac:dyDescent="0.25">
      <c r="A49" s="52"/>
      <c r="B49" s="52"/>
      <c r="C49" s="53"/>
      <c r="D49" s="54"/>
      <c r="E49" s="32">
        <f>IF(ISNUMBER(Tabelle1[[#This Row],[DAC Count]]),AVERAGE(Tabelle1[[#This Row],[ISENSE0]:[ISENSE2]]),0)</f>
        <v>0</v>
      </c>
      <c r="F49" s="32">
        <f>MAX(MAX(Tabelle1[[#This Row],[ISENSE0]:[ISENSE2]])-Tabelle1[[#This Row],[IAVG]],Tabelle1[[#This Row],[IAVG]]-MIN(Tabelle1[[#This Row],[ISENSE0]:[ISENSE2]]))</f>
        <v>0</v>
      </c>
      <c r="G49" s="27">
        <f>IF(ISNUMBER(Tabelle1[[#This Row],[DAC Count]]),Tabelle1[[#This Row],[ISense,Variance]]/Tabelle1[[#This Row],[IAVG]],)</f>
        <v>0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" customHeight="1" x14ac:dyDescent="0.25">
      <c r="A50" s="52"/>
      <c r="B50" s="52"/>
      <c r="C50" s="53"/>
      <c r="D50" s="54"/>
      <c r="E50" s="32">
        <f>IF(ISNUMBER(Tabelle1[[#This Row],[DAC Count]]),AVERAGE(Tabelle1[[#This Row],[ISENSE0]:[ISENSE2]]),0)</f>
        <v>0</v>
      </c>
      <c r="F50" s="32">
        <f>MAX(MAX(Tabelle1[[#This Row],[ISENSE0]:[ISENSE2]])-Tabelle1[[#This Row],[IAVG]],Tabelle1[[#This Row],[IAVG]]-MIN(Tabelle1[[#This Row],[ISENSE0]:[ISENSE2]]))</f>
        <v>0</v>
      </c>
      <c r="G50" s="27">
        <f>IF(ISNUMBER(Tabelle1[[#This Row],[DAC Count]]),Tabelle1[[#This Row],[ISense,Variance]]/Tabelle1[[#This Row],[IAVG]],)</f>
        <v>0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5" customHeight="1" x14ac:dyDescent="0.25">
      <c r="A51" s="52"/>
      <c r="B51" s="52"/>
      <c r="C51" s="53"/>
      <c r="D51" s="54"/>
      <c r="E51" s="32">
        <f>IF(ISNUMBER(Tabelle1[[#This Row],[DAC Count]]),AVERAGE(Tabelle1[[#This Row],[ISENSE0]:[ISENSE2]]),0)</f>
        <v>0</v>
      </c>
      <c r="F51" s="32">
        <f>MAX(MAX(Tabelle1[[#This Row],[ISENSE0]:[ISENSE2]])-Tabelle1[[#This Row],[IAVG]],Tabelle1[[#This Row],[IAVG]]-MIN(Tabelle1[[#This Row],[ISENSE0]:[ISENSE2]]))</f>
        <v>0</v>
      </c>
      <c r="G51" s="27">
        <f>IF(ISNUMBER(Tabelle1[[#This Row],[DAC Count]]),Tabelle1[[#This Row],[ISense,Variance]]/Tabelle1[[#This Row],[IAVG]],)</f>
        <v>0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5" customHeight="1" x14ac:dyDescent="0.25">
      <c r="A52" s="52"/>
      <c r="B52" s="52"/>
      <c r="C52" s="53"/>
      <c r="D52" s="54"/>
      <c r="E52" s="32">
        <f>IF(ISNUMBER(Tabelle1[[#This Row],[DAC Count]]),AVERAGE(Tabelle1[[#This Row],[ISENSE0]:[ISENSE2]]),0)</f>
        <v>0</v>
      </c>
      <c r="F52" s="32">
        <f>MAX(MAX(Tabelle1[[#This Row],[ISENSE0]:[ISENSE2]])-Tabelle1[[#This Row],[IAVG]],Tabelle1[[#This Row],[IAVG]]-MIN(Tabelle1[[#This Row],[ISENSE0]:[ISENSE2]]))</f>
        <v>0</v>
      </c>
      <c r="G52" s="27">
        <f>IF(ISNUMBER(Tabelle1[[#This Row],[DAC Count]]),Tabelle1[[#This Row],[ISense,Variance]]/Tabelle1[[#This Row],[IAVG]],)</f>
        <v>0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5" customHeight="1" x14ac:dyDescent="0.25">
      <c r="A53" s="52"/>
      <c r="B53" s="52"/>
      <c r="C53" s="53"/>
      <c r="D53" s="54"/>
      <c r="E53" s="32">
        <f>IF(ISNUMBER(Tabelle1[[#This Row],[DAC Count]]),AVERAGE(Tabelle1[[#This Row],[ISENSE0]:[ISENSE2]]),0)</f>
        <v>0</v>
      </c>
      <c r="F53" s="32">
        <f>MAX(MAX(Tabelle1[[#This Row],[ISENSE0]:[ISENSE2]])-Tabelle1[[#This Row],[IAVG]],Tabelle1[[#This Row],[IAVG]]-MIN(Tabelle1[[#This Row],[ISENSE0]:[ISENSE2]]))</f>
        <v>0</v>
      </c>
      <c r="G53" s="27">
        <f>IF(ISNUMBER(Tabelle1[[#This Row],[DAC Count]]),Tabelle1[[#This Row],[ISense,Variance]]/Tabelle1[[#This Row],[IAVG]],)</f>
        <v>0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5" customHeight="1" x14ac:dyDescent="0.25">
      <c r="A54" s="52"/>
      <c r="B54" s="52"/>
      <c r="C54" s="53"/>
      <c r="D54" s="54"/>
      <c r="E54" s="32">
        <f>IF(ISNUMBER(Tabelle1[[#This Row],[DAC Count]]),AVERAGE(Tabelle1[[#This Row],[ISENSE0]:[ISENSE2]]),0)</f>
        <v>0</v>
      </c>
      <c r="F54" s="32">
        <f>MAX(MAX(Tabelle1[[#This Row],[ISENSE0]:[ISENSE2]])-Tabelle1[[#This Row],[IAVG]],Tabelle1[[#This Row],[IAVG]]-MIN(Tabelle1[[#This Row],[ISENSE0]:[ISENSE2]]))</f>
        <v>0</v>
      </c>
      <c r="G54" s="27">
        <f>IF(ISNUMBER(Tabelle1[[#This Row],[DAC Count]]),Tabelle1[[#This Row],[ISense,Variance]]/Tabelle1[[#This Row],[IAVG]],)</f>
        <v>0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5" customHeight="1" x14ac:dyDescent="0.25">
      <c r="A55" s="52"/>
      <c r="B55" s="52"/>
      <c r="C55" s="53"/>
      <c r="D55" s="54"/>
      <c r="E55" s="32">
        <f>IF(ISNUMBER(Tabelle1[[#This Row],[DAC Count]]),AVERAGE(Tabelle1[[#This Row],[ISENSE0]:[ISENSE2]]),0)</f>
        <v>0</v>
      </c>
      <c r="F55" s="32">
        <f>MAX(MAX(Tabelle1[[#This Row],[ISENSE0]:[ISENSE2]])-Tabelle1[[#This Row],[IAVG]],Tabelle1[[#This Row],[IAVG]]-MIN(Tabelle1[[#This Row],[ISENSE0]:[ISENSE2]]))</f>
        <v>0</v>
      </c>
      <c r="G55" s="27">
        <f>IF(ISNUMBER(Tabelle1[[#This Row],[DAC Count]]),Tabelle1[[#This Row],[ISense,Variance]]/Tabelle1[[#This Row],[IAVG]],)</f>
        <v>0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5" customHeight="1" x14ac:dyDescent="0.25">
      <c r="A56" s="52"/>
      <c r="B56" s="52"/>
      <c r="C56" s="53"/>
      <c r="D56" s="54"/>
      <c r="E56" s="32">
        <f>IF(ISNUMBER(Tabelle1[[#This Row],[DAC Count]]),AVERAGE(Tabelle1[[#This Row],[ISENSE0]:[ISENSE2]]),0)</f>
        <v>0</v>
      </c>
      <c r="F56" s="32">
        <f>MAX(MAX(Tabelle1[[#This Row],[ISENSE0]:[ISENSE2]])-Tabelle1[[#This Row],[IAVG]],Tabelle1[[#This Row],[IAVG]]-MIN(Tabelle1[[#This Row],[ISENSE0]:[ISENSE2]]))</f>
        <v>0</v>
      </c>
      <c r="G56" s="27">
        <f>IF(ISNUMBER(Tabelle1[[#This Row],[DAC Count]]),Tabelle1[[#This Row],[ISense,Variance]]/Tabelle1[[#This Row],[IAVG]],)</f>
        <v>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5" customHeight="1" x14ac:dyDescent="0.25">
      <c r="A57" s="52"/>
      <c r="B57" s="52"/>
      <c r="C57" s="53"/>
      <c r="D57" s="54"/>
      <c r="E57" s="32">
        <f>IF(ISNUMBER(Tabelle1[[#This Row],[DAC Count]]),AVERAGE(Tabelle1[[#This Row],[ISENSE0]:[ISENSE2]]),0)</f>
        <v>0</v>
      </c>
      <c r="F57" s="32">
        <f>MAX(MAX(Tabelle1[[#This Row],[ISENSE0]:[ISENSE2]])-Tabelle1[[#This Row],[IAVG]],Tabelle1[[#This Row],[IAVG]]-MIN(Tabelle1[[#This Row],[ISENSE0]:[ISENSE2]]))</f>
        <v>0</v>
      </c>
      <c r="G57" s="27">
        <f>IF(ISNUMBER(Tabelle1[[#This Row],[DAC Count]]),Tabelle1[[#This Row],[ISense,Variance]]/Tabelle1[[#This Row],[IAVG]],)</f>
        <v>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5" customHeight="1" x14ac:dyDescent="0.25">
      <c r="A58" s="52"/>
      <c r="B58" s="52"/>
      <c r="C58" s="53"/>
      <c r="D58" s="54"/>
      <c r="E58" s="32">
        <f>IF(ISNUMBER(Tabelle1[[#This Row],[DAC Count]]),AVERAGE(Tabelle1[[#This Row],[ISENSE0]:[ISENSE2]]),0)</f>
        <v>0</v>
      </c>
      <c r="F58" s="32">
        <f>MAX(MAX(Tabelle1[[#This Row],[ISENSE0]:[ISENSE2]])-Tabelle1[[#This Row],[IAVG]],Tabelle1[[#This Row],[IAVG]]-MIN(Tabelle1[[#This Row],[ISENSE0]:[ISENSE2]]))</f>
        <v>0</v>
      </c>
      <c r="G58" s="27">
        <f>IF(ISNUMBER(Tabelle1[[#This Row],[DAC Count]]),Tabelle1[[#This Row],[ISense,Variance]]/Tabelle1[[#This Row],[IAVG]],)</f>
        <v>0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5" customHeight="1" x14ac:dyDescent="0.25">
      <c r="A59" s="52"/>
      <c r="B59" s="52"/>
      <c r="C59" s="53"/>
      <c r="D59" s="54"/>
      <c r="E59" s="32">
        <f>IF(ISNUMBER(Tabelle1[[#This Row],[DAC Count]]),AVERAGE(Tabelle1[[#This Row],[ISENSE0]:[ISENSE2]]),0)</f>
        <v>0</v>
      </c>
      <c r="F59" s="32">
        <f>MAX(MAX(Tabelle1[[#This Row],[ISENSE0]:[ISENSE2]])-Tabelle1[[#This Row],[IAVG]],Tabelle1[[#This Row],[IAVG]]-MIN(Tabelle1[[#This Row],[ISENSE0]:[ISENSE2]]))</f>
        <v>0</v>
      </c>
      <c r="G59" s="27">
        <f>IF(ISNUMBER(Tabelle1[[#This Row],[DAC Count]]),Tabelle1[[#This Row],[ISense,Variance]]/Tabelle1[[#This Row],[IAVG]],)</f>
        <v>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5" customHeight="1" x14ac:dyDescent="0.25">
      <c r="A60" s="52"/>
      <c r="B60" s="52"/>
      <c r="C60" s="53"/>
      <c r="D60" s="54"/>
      <c r="E60" s="32">
        <f>IF(ISNUMBER(Tabelle1[[#This Row],[DAC Count]]),AVERAGE(Tabelle1[[#This Row],[ISENSE0]:[ISENSE2]]),0)</f>
        <v>0</v>
      </c>
      <c r="F60" s="32">
        <f>MAX(MAX(Tabelle1[[#This Row],[ISENSE0]:[ISENSE2]])-Tabelle1[[#This Row],[IAVG]],Tabelle1[[#This Row],[IAVG]]-MIN(Tabelle1[[#This Row],[ISENSE0]:[ISENSE2]]))</f>
        <v>0</v>
      </c>
      <c r="G60" s="27">
        <f>IF(ISNUMBER(Tabelle1[[#This Row],[DAC Count]]),Tabelle1[[#This Row],[ISense,Variance]]/Tabelle1[[#This Row],[IAVG]],)</f>
        <v>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5" customHeight="1" x14ac:dyDescent="0.25">
      <c r="A61" s="52"/>
      <c r="B61" s="52"/>
      <c r="C61" s="53"/>
      <c r="D61" s="54"/>
      <c r="E61" s="32">
        <f>IF(ISNUMBER(Tabelle1[[#This Row],[DAC Count]]),AVERAGE(Tabelle1[[#This Row],[ISENSE0]:[ISENSE2]]),0)</f>
        <v>0</v>
      </c>
      <c r="F61" s="32">
        <f>MAX(MAX(Tabelle1[[#This Row],[ISENSE0]:[ISENSE2]])-Tabelle1[[#This Row],[IAVG]],Tabelle1[[#This Row],[IAVG]]-MIN(Tabelle1[[#This Row],[ISENSE0]:[ISENSE2]]))</f>
        <v>0</v>
      </c>
      <c r="G61" s="27">
        <f>IF(ISNUMBER(Tabelle1[[#This Row],[DAC Count]]),Tabelle1[[#This Row],[ISense,Variance]]/Tabelle1[[#This Row],[IAVG]],)</f>
        <v>0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5" customHeight="1" x14ac:dyDescent="0.25">
      <c r="A62" s="52"/>
      <c r="B62" s="52"/>
      <c r="C62" s="53"/>
      <c r="D62" s="54"/>
      <c r="E62" s="32">
        <f>IF(ISNUMBER(Tabelle1[[#This Row],[DAC Count]]),AVERAGE(Tabelle1[[#This Row],[ISENSE0]:[ISENSE2]]),0)</f>
        <v>0</v>
      </c>
      <c r="F62" s="32">
        <f>MAX(MAX(Tabelle1[[#This Row],[ISENSE0]:[ISENSE2]])-Tabelle1[[#This Row],[IAVG]],Tabelle1[[#This Row],[IAVG]]-MIN(Tabelle1[[#This Row],[ISENSE0]:[ISENSE2]]))</f>
        <v>0</v>
      </c>
      <c r="G62" s="27">
        <f>IF(ISNUMBER(Tabelle1[[#This Row],[DAC Count]]),Tabelle1[[#This Row],[ISense,Variance]]/Tabelle1[[#This Row],[IAVG]],)</f>
        <v>0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5" customHeight="1" x14ac:dyDescent="0.25">
      <c r="A63" s="52"/>
      <c r="B63" s="52"/>
      <c r="C63" s="53"/>
      <c r="D63" s="54"/>
      <c r="E63" s="32">
        <f>IF(ISNUMBER(Tabelle1[[#This Row],[DAC Count]]),AVERAGE(Tabelle1[[#This Row],[ISENSE0]:[ISENSE2]]),0)</f>
        <v>0</v>
      </c>
      <c r="F63" s="32">
        <f>MAX(MAX(Tabelle1[[#This Row],[ISENSE0]:[ISENSE2]])-Tabelle1[[#This Row],[IAVG]],Tabelle1[[#This Row],[IAVG]]-MIN(Tabelle1[[#This Row],[ISENSE0]:[ISENSE2]]))</f>
        <v>0</v>
      </c>
      <c r="G63" s="27">
        <f>IF(ISNUMBER(Tabelle1[[#This Row],[DAC Count]]),Tabelle1[[#This Row],[ISense,Variance]]/Tabelle1[[#This Row],[IAVG]],)</f>
        <v>0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5" customHeight="1" x14ac:dyDescent="0.25">
      <c r="A64" s="52"/>
      <c r="B64" s="52"/>
      <c r="C64" s="53"/>
      <c r="D64" s="54"/>
      <c r="E64" s="32">
        <f>IF(ISNUMBER(Tabelle1[[#This Row],[DAC Count]]),AVERAGE(Tabelle1[[#This Row],[ISENSE0]:[ISENSE2]]),0)</f>
        <v>0</v>
      </c>
      <c r="F64" s="32">
        <f>MAX(MAX(Tabelle1[[#This Row],[ISENSE0]:[ISENSE2]])-Tabelle1[[#This Row],[IAVG]],Tabelle1[[#This Row],[IAVG]]-MIN(Tabelle1[[#This Row],[ISENSE0]:[ISENSE2]]))</f>
        <v>0</v>
      </c>
      <c r="G64" s="27">
        <f>IF(ISNUMBER(Tabelle1[[#This Row],[DAC Count]]),Tabelle1[[#This Row],[ISense,Variance]]/Tabelle1[[#This Row],[IAVG]],)</f>
        <v>0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5" customHeight="1" x14ac:dyDescent="0.25">
      <c r="A65" s="52"/>
      <c r="B65" s="52"/>
      <c r="C65" s="53"/>
      <c r="D65" s="54"/>
      <c r="E65" s="32">
        <f>IF(ISNUMBER(Tabelle1[[#This Row],[DAC Count]]),AVERAGE(Tabelle1[[#This Row],[ISENSE0]:[ISENSE2]]),0)</f>
        <v>0</v>
      </c>
      <c r="F65" s="32">
        <f>MAX(MAX(Tabelle1[[#This Row],[ISENSE0]:[ISENSE2]])-Tabelle1[[#This Row],[IAVG]],Tabelle1[[#This Row],[IAVG]]-MIN(Tabelle1[[#This Row],[ISENSE0]:[ISENSE2]]))</f>
        <v>0</v>
      </c>
      <c r="G65" s="27">
        <f>IF(ISNUMBER(Tabelle1[[#This Row],[DAC Count]]),Tabelle1[[#This Row],[ISense,Variance]]/Tabelle1[[#This Row],[IAVG]],)</f>
        <v>0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5" customHeight="1" x14ac:dyDescent="0.25">
      <c r="A66" s="52"/>
      <c r="B66" s="52"/>
      <c r="C66" s="53"/>
      <c r="D66" s="54"/>
      <c r="E66" s="32">
        <f>IF(ISNUMBER(Tabelle1[[#This Row],[DAC Count]]),AVERAGE(Tabelle1[[#This Row],[ISENSE0]:[ISENSE2]]),0)</f>
        <v>0</v>
      </c>
      <c r="F66" s="32">
        <f>MAX(MAX(Tabelle1[[#This Row],[ISENSE0]:[ISENSE2]])-Tabelle1[[#This Row],[IAVG]],Tabelle1[[#This Row],[IAVG]]-MIN(Tabelle1[[#This Row],[ISENSE0]:[ISENSE2]]))</f>
        <v>0</v>
      </c>
      <c r="G66" s="27">
        <f>IF(ISNUMBER(Tabelle1[[#This Row],[DAC Count]]),Tabelle1[[#This Row],[ISense,Variance]]/Tabelle1[[#This Row],[IAVG]],)</f>
        <v>0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5" customHeight="1" x14ac:dyDescent="0.25">
      <c r="A67" s="52"/>
      <c r="B67" s="52"/>
      <c r="C67" s="53"/>
      <c r="D67" s="54"/>
      <c r="E67" s="32">
        <f>IF(ISNUMBER(Tabelle1[[#This Row],[DAC Count]]),AVERAGE(Tabelle1[[#This Row],[ISENSE0]:[ISENSE2]]),0)</f>
        <v>0</v>
      </c>
      <c r="F67" s="32">
        <f>MAX(MAX(Tabelle1[[#This Row],[ISENSE0]:[ISENSE2]])-Tabelle1[[#This Row],[IAVG]],Tabelle1[[#This Row],[IAVG]]-MIN(Tabelle1[[#This Row],[ISENSE0]:[ISENSE2]]))</f>
        <v>0</v>
      </c>
      <c r="G67" s="27">
        <f>IF(ISNUMBER(Tabelle1[[#This Row],[DAC Count]]),Tabelle1[[#This Row],[ISense,Variance]]/Tabelle1[[#This Row],[IAVG]],)</f>
        <v>0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5" customHeight="1" x14ac:dyDescent="0.25">
      <c r="A68" s="52"/>
      <c r="B68" s="52"/>
      <c r="C68" s="53"/>
      <c r="D68" s="54"/>
      <c r="E68" s="32">
        <f>IF(ISNUMBER(Tabelle1[[#This Row],[DAC Count]]),AVERAGE(Tabelle1[[#This Row],[ISENSE0]:[ISENSE2]]),0)</f>
        <v>0</v>
      </c>
      <c r="F68" s="32">
        <f>MAX(MAX(Tabelle1[[#This Row],[ISENSE0]:[ISENSE2]])-Tabelle1[[#This Row],[IAVG]],Tabelle1[[#This Row],[IAVG]]-MIN(Tabelle1[[#This Row],[ISENSE0]:[ISENSE2]]))</f>
        <v>0</v>
      </c>
      <c r="G68" s="27">
        <f>IF(ISNUMBER(Tabelle1[[#This Row],[DAC Count]]),Tabelle1[[#This Row],[ISense,Variance]]/Tabelle1[[#This Row],[IAVG]],)</f>
        <v>0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5" customHeight="1" x14ac:dyDescent="0.25">
      <c r="A69" s="52"/>
      <c r="B69" s="52"/>
      <c r="C69" s="53"/>
      <c r="D69" s="54"/>
      <c r="E69" s="32">
        <f>IF(ISNUMBER(Tabelle1[[#This Row],[DAC Count]]),AVERAGE(Tabelle1[[#This Row],[ISENSE0]:[ISENSE2]]),0)</f>
        <v>0</v>
      </c>
      <c r="F69" s="32">
        <f>MAX(MAX(Tabelle1[[#This Row],[ISENSE0]:[ISENSE2]])-Tabelle1[[#This Row],[IAVG]],Tabelle1[[#This Row],[IAVG]]-MIN(Tabelle1[[#This Row],[ISENSE0]:[ISENSE2]]))</f>
        <v>0</v>
      </c>
      <c r="G69" s="27">
        <f>IF(ISNUMBER(Tabelle1[[#This Row],[DAC Count]]),Tabelle1[[#This Row],[ISense,Variance]]/Tabelle1[[#This Row],[IAVG]],)</f>
        <v>0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5" customHeight="1" x14ac:dyDescent="0.25">
      <c r="A70" s="52"/>
      <c r="B70" s="52"/>
      <c r="C70" s="53"/>
      <c r="D70" s="54"/>
      <c r="E70" s="32">
        <f>IF(ISNUMBER(Tabelle1[[#This Row],[DAC Count]]),AVERAGE(Tabelle1[[#This Row],[ISENSE0]:[ISENSE2]]),0)</f>
        <v>0</v>
      </c>
      <c r="F70" s="32">
        <f>MAX(MAX(Tabelle1[[#This Row],[ISENSE0]:[ISENSE2]])-Tabelle1[[#This Row],[IAVG]],Tabelle1[[#This Row],[IAVG]]-MIN(Tabelle1[[#This Row],[ISENSE0]:[ISENSE2]]))</f>
        <v>0</v>
      </c>
      <c r="G70" s="27">
        <f>IF(ISNUMBER(Tabelle1[[#This Row],[DAC Count]]),Tabelle1[[#This Row],[ISense,Variance]]/Tabelle1[[#This Row],[IAVG]],)</f>
        <v>0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5" customHeight="1" x14ac:dyDescent="0.25">
      <c r="A71" s="52"/>
      <c r="B71" s="52"/>
      <c r="C71" s="53"/>
      <c r="D71" s="54"/>
      <c r="E71" s="32">
        <f>IF(ISNUMBER(Tabelle1[[#This Row],[DAC Count]]),AVERAGE(Tabelle1[[#This Row],[ISENSE0]:[ISENSE2]]),0)</f>
        <v>0</v>
      </c>
      <c r="F71" s="32">
        <f>MAX(MAX(Tabelle1[[#This Row],[ISENSE0]:[ISENSE2]])-Tabelle1[[#This Row],[IAVG]],Tabelle1[[#This Row],[IAVG]]-MIN(Tabelle1[[#This Row],[ISENSE0]:[ISENSE2]]))</f>
        <v>0</v>
      </c>
      <c r="G71" s="27">
        <f>IF(ISNUMBER(Tabelle1[[#This Row],[DAC Count]]),Tabelle1[[#This Row],[ISense,Variance]]/Tabelle1[[#This Row],[IAVG]],)</f>
        <v>0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5" customHeight="1" x14ac:dyDescent="0.25">
      <c r="A72" s="52"/>
      <c r="B72" s="52"/>
      <c r="C72" s="53"/>
      <c r="D72" s="54"/>
      <c r="E72" s="32">
        <f>IF(ISNUMBER(Tabelle1[[#This Row],[DAC Count]]),AVERAGE(Tabelle1[[#This Row],[ISENSE0]:[ISENSE2]]),0)</f>
        <v>0</v>
      </c>
      <c r="F72" s="32">
        <f>MAX(MAX(Tabelle1[[#This Row],[ISENSE0]:[ISENSE2]])-Tabelle1[[#This Row],[IAVG]],Tabelle1[[#This Row],[IAVG]]-MIN(Tabelle1[[#This Row],[ISENSE0]:[ISENSE2]]))</f>
        <v>0</v>
      </c>
      <c r="G72" s="27">
        <f>IF(ISNUMBER(Tabelle1[[#This Row],[DAC Count]]),Tabelle1[[#This Row],[ISense,Variance]]/Tabelle1[[#This Row],[IAVG]],)</f>
        <v>0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5" customHeight="1" x14ac:dyDescent="0.25">
      <c r="A73" s="52"/>
      <c r="B73" s="52"/>
      <c r="C73" s="53"/>
      <c r="D73" s="54"/>
      <c r="E73" s="32">
        <f>IF(ISNUMBER(Tabelle1[[#This Row],[DAC Count]]),AVERAGE(Tabelle1[[#This Row],[ISENSE0]:[ISENSE2]]),0)</f>
        <v>0</v>
      </c>
      <c r="F73" s="32">
        <f>MAX(MAX(Tabelle1[[#This Row],[ISENSE0]:[ISENSE2]])-Tabelle1[[#This Row],[IAVG]],Tabelle1[[#This Row],[IAVG]]-MIN(Tabelle1[[#This Row],[ISENSE0]:[ISENSE2]]))</f>
        <v>0</v>
      </c>
      <c r="G73" s="27">
        <f>IF(ISNUMBER(Tabelle1[[#This Row],[DAC Count]]),Tabelle1[[#This Row],[ISense,Variance]]/Tabelle1[[#This Row],[IAVG]],)</f>
        <v>0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5" customHeight="1" x14ac:dyDescent="0.25">
      <c r="A74" s="52"/>
      <c r="B74" s="52"/>
      <c r="C74" s="53"/>
      <c r="D74" s="54"/>
      <c r="E74" s="32">
        <f>IF(ISNUMBER(Tabelle1[[#This Row],[DAC Count]]),AVERAGE(Tabelle1[[#This Row],[ISENSE0]:[ISENSE2]]),0)</f>
        <v>0</v>
      </c>
      <c r="F74" s="32">
        <f>MAX(MAX(Tabelle1[[#This Row],[ISENSE0]:[ISENSE2]])-Tabelle1[[#This Row],[IAVG]],Tabelle1[[#This Row],[IAVG]]-MIN(Tabelle1[[#This Row],[ISENSE0]:[ISENSE2]]))</f>
        <v>0</v>
      </c>
      <c r="G74" s="27">
        <f>IF(ISNUMBER(Tabelle1[[#This Row],[DAC Count]]),Tabelle1[[#This Row],[ISense,Variance]]/Tabelle1[[#This Row],[IAVG]],)</f>
        <v>0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5" customHeight="1" x14ac:dyDescent="0.25">
      <c r="A75" s="52"/>
      <c r="B75" s="52"/>
      <c r="C75" s="53"/>
      <c r="D75" s="54"/>
      <c r="E75" s="32">
        <f>IF(ISNUMBER(Tabelle1[[#This Row],[DAC Count]]),AVERAGE(Tabelle1[[#This Row],[ISENSE0]:[ISENSE2]]),0)</f>
        <v>0</v>
      </c>
      <c r="F75" s="32">
        <f>MAX(MAX(Tabelle1[[#This Row],[ISENSE0]:[ISENSE2]])-Tabelle1[[#This Row],[IAVG]],Tabelle1[[#This Row],[IAVG]]-MIN(Tabelle1[[#This Row],[ISENSE0]:[ISENSE2]]))</f>
        <v>0</v>
      </c>
      <c r="G75" s="27">
        <f>IF(ISNUMBER(Tabelle1[[#This Row],[DAC Count]]),Tabelle1[[#This Row],[ISense,Variance]]/Tabelle1[[#This Row],[IAVG]],)</f>
        <v>0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</sheetData>
  <sheetProtection autoFilter="0"/>
  <mergeCells count="2">
    <mergeCell ref="A8:G8"/>
    <mergeCell ref="D3:F3"/>
  </mergeCells>
  <phoneticPr fontId="3" type="noConversion"/>
  <pageMargins left="0.7" right="0.7" top="0.78740157499999996" bottom="0.78740157499999996" header="0.3" footer="0.3"/>
  <pageSetup paperSize="9" orientation="portrait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32593-2F47-4566-A33E-029DF039236D}">
  <dimension ref="A1:O99"/>
  <sheetViews>
    <sheetView workbookViewId="0">
      <selection activeCell="B12" sqref="B12:H13"/>
    </sheetView>
  </sheetViews>
  <sheetFormatPr baseColWidth="10" defaultColWidth="0" defaultRowHeight="15" zeroHeight="1" x14ac:dyDescent="0.25"/>
  <cols>
    <col min="1" max="15" width="11.5703125" customWidth="1"/>
    <col min="16" max="16384" width="11.5703125" hidden="1"/>
  </cols>
  <sheetData>
    <row r="1" spans="1: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84" t="s">
        <v>71</v>
      </c>
      <c r="B2" s="85" t="s">
        <v>84</v>
      </c>
      <c r="C2" s="85"/>
      <c r="D2" s="85"/>
      <c r="E2" s="85"/>
      <c r="F2" s="85"/>
      <c r="G2" s="85"/>
      <c r="H2" s="85"/>
      <c r="I2" s="2"/>
      <c r="J2" s="2"/>
      <c r="K2" s="2"/>
      <c r="L2" s="2"/>
      <c r="M2" s="2"/>
      <c r="N2" s="2"/>
      <c r="O2" s="2"/>
    </row>
    <row r="3" spans="1:15" x14ac:dyDescent="0.25">
      <c r="A3" s="84"/>
      <c r="B3" s="85"/>
      <c r="C3" s="85"/>
      <c r="D3" s="85"/>
      <c r="E3" s="85"/>
      <c r="F3" s="85"/>
      <c r="G3" s="85"/>
      <c r="H3" s="85"/>
      <c r="I3" s="2"/>
      <c r="J3" s="2"/>
      <c r="K3" s="2"/>
      <c r="L3" s="2"/>
      <c r="M3" s="2"/>
      <c r="N3" s="2"/>
      <c r="O3" s="2"/>
    </row>
    <row r="4" spans="1:15" x14ac:dyDescent="0.25">
      <c r="A4" s="84" t="s">
        <v>72</v>
      </c>
      <c r="B4" s="85" t="s">
        <v>85</v>
      </c>
      <c r="C4" s="85"/>
      <c r="D4" s="85"/>
      <c r="E4" s="85"/>
      <c r="F4" s="85"/>
      <c r="G4" s="85"/>
      <c r="H4" s="85"/>
      <c r="I4" s="2"/>
      <c r="J4" s="2"/>
      <c r="K4" s="2"/>
      <c r="L4" s="2"/>
      <c r="M4" s="2"/>
      <c r="N4" s="2"/>
      <c r="O4" s="2"/>
    </row>
    <row r="5" spans="1:15" x14ac:dyDescent="0.25">
      <c r="A5" s="84"/>
      <c r="B5" s="85"/>
      <c r="C5" s="85"/>
      <c r="D5" s="85"/>
      <c r="E5" s="85"/>
      <c r="F5" s="85"/>
      <c r="G5" s="85"/>
      <c r="H5" s="85"/>
      <c r="I5" s="2"/>
      <c r="J5" s="2"/>
      <c r="K5" s="2"/>
      <c r="L5" s="2"/>
      <c r="M5" s="2"/>
      <c r="N5" s="2"/>
      <c r="O5" s="2"/>
    </row>
    <row r="6" spans="1:15" x14ac:dyDescent="0.25">
      <c r="A6" s="84" t="s">
        <v>73</v>
      </c>
      <c r="B6" s="85" t="s">
        <v>93</v>
      </c>
      <c r="C6" s="85"/>
      <c r="D6" s="85"/>
      <c r="E6" s="85"/>
      <c r="F6" s="85"/>
      <c r="G6" s="85"/>
      <c r="H6" s="85"/>
      <c r="I6" s="2"/>
      <c r="J6" s="2"/>
      <c r="K6" s="2"/>
      <c r="L6" s="2"/>
      <c r="M6" s="2"/>
      <c r="N6" s="2"/>
      <c r="O6" s="2"/>
    </row>
    <row r="7" spans="1:15" x14ac:dyDescent="0.25">
      <c r="A7" s="84"/>
      <c r="B7" s="85"/>
      <c r="C7" s="85"/>
      <c r="D7" s="85"/>
      <c r="E7" s="85"/>
      <c r="F7" s="85"/>
      <c r="G7" s="85"/>
      <c r="H7" s="85"/>
      <c r="I7" s="2"/>
      <c r="J7" s="2"/>
      <c r="K7" s="2"/>
      <c r="L7" s="2"/>
      <c r="M7" s="2"/>
      <c r="N7" s="2"/>
      <c r="O7" s="2"/>
    </row>
    <row r="8" spans="1:15" x14ac:dyDescent="0.25">
      <c r="A8" s="84" t="s">
        <v>74</v>
      </c>
      <c r="B8" s="83" t="s">
        <v>86</v>
      </c>
      <c r="C8" s="83"/>
      <c r="D8" s="83"/>
      <c r="E8" s="83"/>
      <c r="F8" s="83"/>
      <c r="G8" s="83"/>
      <c r="H8" s="83"/>
      <c r="I8" s="2"/>
      <c r="J8" s="2"/>
      <c r="K8" s="2"/>
      <c r="L8" s="2"/>
      <c r="M8" s="2"/>
      <c r="N8" s="2"/>
      <c r="O8" s="2"/>
    </row>
    <row r="9" spans="1:15" x14ac:dyDescent="0.25">
      <c r="A9" s="84"/>
      <c r="B9" s="83"/>
      <c r="C9" s="83"/>
      <c r="D9" s="83"/>
      <c r="E9" s="83"/>
      <c r="F9" s="83"/>
      <c r="G9" s="83"/>
      <c r="H9" s="83"/>
      <c r="I9" s="2"/>
      <c r="J9" s="2"/>
      <c r="K9" s="2"/>
      <c r="L9" s="2"/>
      <c r="M9" s="2"/>
      <c r="N9" s="2"/>
      <c r="O9" s="2"/>
    </row>
    <row r="10" spans="1:15" x14ac:dyDescent="0.25">
      <c r="A10" s="84" t="s">
        <v>81</v>
      </c>
      <c r="B10" s="83" t="s">
        <v>88</v>
      </c>
      <c r="C10" s="83"/>
      <c r="D10" s="83"/>
      <c r="E10" s="83"/>
      <c r="F10" s="83"/>
      <c r="G10" s="83"/>
      <c r="H10" s="83"/>
      <c r="I10" s="2"/>
      <c r="J10" s="2"/>
      <c r="K10" s="2"/>
      <c r="L10" s="2"/>
      <c r="M10" s="2"/>
      <c r="N10" s="2"/>
      <c r="O10" s="2"/>
    </row>
    <row r="11" spans="1:15" x14ac:dyDescent="0.25">
      <c r="A11" s="84"/>
      <c r="B11" s="83"/>
      <c r="C11" s="83"/>
      <c r="D11" s="83"/>
      <c r="E11" s="83"/>
      <c r="F11" s="83"/>
      <c r="G11" s="83"/>
      <c r="H11" s="83"/>
      <c r="I11" s="2"/>
      <c r="J11" s="2"/>
      <c r="K11" s="2"/>
      <c r="L11" s="2"/>
      <c r="M11" s="2"/>
      <c r="N11" s="2"/>
      <c r="O11" s="2"/>
    </row>
    <row r="12" spans="1:15" x14ac:dyDescent="0.25">
      <c r="A12" s="84" t="s">
        <v>82</v>
      </c>
      <c r="B12" s="83" t="s">
        <v>90</v>
      </c>
      <c r="C12" s="83"/>
      <c r="D12" s="83"/>
      <c r="E12" s="83"/>
      <c r="F12" s="83"/>
      <c r="G12" s="83"/>
      <c r="H12" s="83"/>
      <c r="I12" s="2"/>
      <c r="J12" s="2"/>
      <c r="K12" s="2"/>
      <c r="L12" s="2"/>
      <c r="M12" s="2"/>
      <c r="N12" s="2"/>
      <c r="O12" s="2"/>
    </row>
    <row r="13" spans="1:15" x14ac:dyDescent="0.25">
      <c r="A13" s="84"/>
      <c r="B13" s="83"/>
      <c r="C13" s="83"/>
      <c r="D13" s="83"/>
      <c r="E13" s="83"/>
      <c r="F13" s="83"/>
      <c r="G13" s="83"/>
      <c r="H13" s="83"/>
      <c r="I13" s="2"/>
      <c r="J13" s="2"/>
      <c r="K13" s="2"/>
      <c r="L13" s="2"/>
      <c r="M13" s="2"/>
      <c r="N13" s="2"/>
      <c r="O13" s="2"/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</sheetData>
  <sheetProtection sheet="1" objects="1" scenarios="1"/>
  <mergeCells count="12">
    <mergeCell ref="A8:A9"/>
    <mergeCell ref="B8:H9"/>
    <mergeCell ref="A10:A11"/>
    <mergeCell ref="B10:H11"/>
    <mergeCell ref="A12:A13"/>
    <mergeCell ref="B12:H13"/>
    <mergeCell ref="A2:A3"/>
    <mergeCell ref="B2:H3"/>
    <mergeCell ref="A4:A5"/>
    <mergeCell ref="B4:H5"/>
    <mergeCell ref="A6:A7"/>
    <mergeCell ref="B6:H7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ABBF8-8F50-4F25-9E5B-8551D9264252}">
  <dimension ref="A1:Y145"/>
  <sheetViews>
    <sheetView workbookViewId="0">
      <selection activeCell="E17" sqref="E17"/>
    </sheetView>
  </sheetViews>
  <sheetFormatPr baseColWidth="10" defaultColWidth="0" defaultRowHeight="15" zeroHeight="1" x14ac:dyDescent="0.25"/>
  <cols>
    <col min="1" max="1" width="13.140625" customWidth="1"/>
    <col min="2" max="7" width="11.85546875" customWidth="1"/>
    <col min="8" max="8" width="12.5703125" customWidth="1"/>
    <col min="9" max="12" width="11.85546875" customWidth="1"/>
    <col min="13" max="13" width="12.5703125" customWidth="1"/>
    <col min="14" max="25" width="11.42578125" customWidth="1"/>
    <col min="26" max="16384" width="11.42578125" hidden="1"/>
  </cols>
  <sheetData>
    <row r="1" spans="1:2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/>
      <c r="B3" s="2"/>
      <c r="C3" s="2"/>
      <c r="D3" s="90" t="s">
        <v>8</v>
      </c>
      <c r="E3" s="90"/>
      <c r="F3" s="90"/>
      <c r="G3" s="2"/>
      <c r="H3" s="2"/>
      <c r="I3" s="2"/>
      <c r="J3" s="90" t="s">
        <v>9</v>
      </c>
      <c r="K3" s="90"/>
      <c r="L3" s="9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/>
      <c r="B4" s="2"/>
      <c r="C4" s="2"/>
      <c r="D4" s="3" t="s">
        <v>0</v>
      </c>
      <c r="E4" s="37" t="e">
        <f>SLOPE(Tabelle13[VOFFS0,AVG],Tabelle13[DAC_Count])</f>
        <v>#DIV/0!</v>
      </c>
      <c r="F4" s="3" t="s">
        <v>34</v>
      </c>
      <c r="G4" s="2"/>
      <c r="H4" s="2"/>
      <c r="I4" s="2"/>
      <c r="J4" s="3" t="s">
        <v>0</v>
      </c>
      <c r="K4" s="37" t="e">
        <f>SLOPE(Tabelle13[VOFFS1,AVG],Tabelle13[DAC_Count])</f>
        <v>#DIV/0!</v>
      </c>
      <c r="L4" s="3" t="s">
        <v>34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2"/>
      <c r="B5" s="2"/>
      <c r="C5" s="2"/>
      <c r="D5" s="3" t="s">
        <v>1</v>
      </c>
      <c r="E5" s="37" t="e">
        <f>INTERCEPT(Tabelle13[VOFFS0,AVG],Tabelle13[DAC_Count])</f>
        <v>#DIV/0!</v>
      </c>
      <c r="F5" s="3" t="s">
        <v>35</v>
      </c>
      <c r="G5" s="2"/>
      <c r="H5" s="2"/>
      <c r="I5" s="2"/>
      <c r="J5" s="3" t="s">
        <v>1</v>
      </c>
      <c r="K5" s="37" t="e">
        <f>INTERCEPT(Tabelle13[VOFFS1,AVG],Tabelle13[DAC_Count])</f>
        <v>#DIV/0!</v>
      </c>
      <c r="L5" s="3" t="s">
        <v>35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2"/>
      <c r="B6" s="2"/>
      <c r="C6" s="2"/>
      <c r="D6" s="3" t="s">
        <v>5</v>
      </c>
      <c r="E6" s="34" t="e">
        <f>RSQ(Tabelle13[VOFFS0,AVG],Tabelle13[DAC_Count])</f>
        <v>#DIV/0!</v>
      </c>
      <c r="F6" s="3"/>
      <c r="G6" s="2"/>
      <c r="H6" s="2"/>
      <c r="I6" s="2"/>
      <c r="J6" s="3" t="s">
        <v>5</v>
      </c>
      <c r="K6" s="34" t="e">
        <f>RSQ(Tabelle13[VOFFS1,AVG],Tabelle13[DAC_Count])</f>
        <v>#DIV/0!</v>
      </c>
      <c r="L6" s="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x14ac:dyDescent="0.25">
      <c r="A8" s="86" t="s">
        <v>6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s="9" customFormat="1" ht="30" x14ac:dyDescent="0.25">
      <c r="A9" s="5" t="s">
        <v>2</v>
      </c>
      <c r="B9" s="6" t="s">
        <v>17</v>
      </c>
      <c r="C9" s="6" t="s">
        <v>18</v>
      </c>
      <c r="D9" s="6" t="s">
        <v>19</v>
      </c>
      <c r="E9" s="6" t="s">
        <v>20</v>
      </c>
      <c r="F9" s="6" t="s">
        <v>21</v>
      </c>
      <c r="G9" s="6" t="s">
        <v>22</v>
      </c>
      <c r="H9" s="6" t="s">
        <v>23</v>
      </c>
      <c r="I9" s="7" t="s">
        <v>25</v>
      </c>
      <c r="J9" s="7" t="s">
        <v>26</v>
      </c>
      <c r="K9" s="7" t="s">
        <v>27</v>
      </c>
      <c r="L9" s="7" t="s">
        <v>28</v>
      </c>
      <c r="M9" s="7" t="s">
        <v>24</v>
      </c>
      <c r="N9" s="10" t="s">
        <v>29</v>
      </c>
      <c r="O9" s="10" t="s">
        <v>29</v>
      </c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x14ac:dyDescent="0.25">
      <c r="A10" s="69"/>
      <c r="B10" s="69"/>
      <c r="C10" s="70"/>
      <c r="D10" s="71"/>
      <c r="E10" s="72"/>
      <c r="F10" s="28">
        <f>IF(ISNUMBER(Tabelle13[[#This Row],[DAC_Count]]),AVERAGE(B10:E10),0)</f>
        <v>0</v>
      </c>
      <c r="G10" s="28">
        <f>IF(ISNUMBER(Tabelle13[[#This Row],[DAC_Count]]),MAX(MAX(B10:E10)-F10,F10-MIN(B10:E10)),0)</f>
        <v>0</v>
      </c>
      <c r="H10" s="26">
        <f>IF(ISNUMBER(Tabelle13[[#This Row],[DAC_Count]]),Tabelle13[[#This Row],[VOFFS0,Variance]]/Tabelle13[[#This Row],[VOFFS0,AVG]],0)</f>
        <v>0</v>
      </c>
      <c r="I10" s="73"/>
      <c r="J10" s="74"/>
      <c r="K10" s="28" t="e">
        <f>AVERAGE(I10:J10)</f>
        <v>#DIV/0!</v>
      </c>
      <c r="L10" s="28" t="e">
        <f>MAX(MAX(I10:J10)-K10,K10-MIN(I10:J10))</f>
        <v>#DIV/0!</v>
      </c>
      <c r="M10" s="26">
        <f>IF(ISNUMBER(Tabelle13[[#This Row],[DAC_Count]]),Tabelle13[[#This Row],[VOFFS1,Variance]]/Tabelle13[[#This Row],[VOFFS1,AVG]],0)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69"/>
      <c r="B11" s="69"/>
      <c r="C11" s="70"/>
      <c r="D11" s="71"/>
      <c r="E11" s="72"/>
      <c r="F11" s="28">
        <f>IF(ISNUMBER(Tabelle13[[#This Row],[DAC_Count]]),AVERAGE(B11:E11),0)</f>
        <v>0</v>
      </c>
      <c r="G11" s="28">
        <f>IF(ISNUMBER(Tabelle13[[#This Row],[DAC_Count]]),MAX(MAX(B11:E11)-F11,F11-MIN(B11:E11)),0)</f>
        <v>0</v>
      </c>
      <c r="H11" s="26">
        <f>IF(ISNUMBER(Tabelle13[[#This Row],[DAC_Count]]),Tabelle13[[#This Row],[VOFFS0,Variance]]/Tabelle13[[#This Row],[VOFFS0,AVG]],0)</f>
        <v>0</v>
      </c>
      <c r="I11" s="73"/>
      <c r="J11" s="74"/>
      <c r="K11" s="28" t="e">
        <f t="shared" ref="K11:K42" si="0">AVERAGE(I11:J11)</f>
        <v>#DIV/0!</v>
      </c>
      <c r="L11" s="28" t="e">
        <f t="shared" ref="L11:L42" si="1">MAX(MAX(I11:J11)-K11,K11-MIN(I11:J11))</f>
        <v>#DIV/0!</v>
      </c>
      <c r="M11" s="26">
        <f>IF(ISNUMBER(Tabelle13[[#This Row],[DAC_Count]]),Tabelle13[[#This Row],[VOFFS1,Variance]]/Tabelle13[[#This Row],[VOFFS1,AVG]],0)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69"/>
      <c r="B12" s="69"/>
      <c r="C12" s="70"/>
      <c r="D12" s="71"/>
      <c r="E12" s="72"/>
      <c r="F12" s="28">
        <f>IF(ISNUMBER(Tabelle13[[#This Row],[DAC_Count]]),AVERAGE(B12:E12),0)</f>
        <v>0</v>
      </c>
      <c r="G12" s="28">
        <f>IF(ISNUMBER(Tabelle13[[#This Row],[DAC_Count]]),MAX(MAX(B12:E12)-F12,F12-MIN(B12:E12)),0)</f>
        <v>0</v>
      </c>
      <c r="H12" s="26">
        <f>IF(ISNUMBER(Tabelle13[[#This Row],[DAC_Count]]),Tabelle13[[#This Row],[VOFFS0,Variance]]/Tabelle13[[#This Row],[VOFFS0,AVG]],0)</f>
        <v>0</v>
      </c>
      <c r="I12" s="73"/>
      <c r="J12" s="74"/>
      <c r="K12" s="28" t="e">
        <f t="shared" si="0"/>
        <v>#DIV/0!</v>
      </c>
      <c r="L12" s="28" t="e">
        <f t="shared" si="1"/>
        <v>#DIV/0!</v>
      </c>
      <c r="M12" s="26">
        <f>IF(ISNUMBER(Tabelle13[[#This Row],[DAC_Count]]),Tabelle13[[#This Row],[VOFFS1,Variance]]/Tabelle13[[#This Row],[VOFFS1,AVG]],0)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69"/>
      <c r="B13" s="69"/>
      <c r="C13" s="70"/>
      <c r="D13" s="71"/>
      <c r="E13" s="72"/>
      <c r="F13" s="28">
        <f>IF(ISNUMBER(Tabelle13[[#This Row],[DAC_Count]]),AVERAGE(B13:E13),0)</f>
        <v>0</v>
      </c>
      <c r="G13" s="28">
        <f>IF(ISNUMBER(Tabelle13[[#This Row],[DAC_Count]]),MAX(MAX(B13:E13)-F13,F13-MIN(B13:E13)),0)</f>
        <v>0</v>
      </c>
      <c r="H13" s="26">
        <f>IF(ISNUMBER(Tabelle13[[#This Row],[DAC_Count]]),Tabelle13[[#This Row],[VOFFS0,Variance]]/Tabelle13[[#This Row],[VOFFS0,AVG]],0)</f>
        <v>0</v>
      </c>
      <c r="I13" s="73"/>
      <c r="J13" s="74"/>
      <c r="K13" s="28" t="e">
        <f t="shared" si="0"/>
        <v>#DIV/0!</v>
      </c>
      <c r="L13" s="28" t="e">
        <f t="shared" si="1"/>
        <v>#DIV/0!</v>
      </c>
      <c r="M13" s="26">
        <f>IF(ISNUMBER(Tabelle13[[#This Row],[DAC_Count]]),Tabelle13[[#This Row],[VOFFS1,Variance]]/Tabelle13[[#This Row],[VOFFS1,AVG]],0)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69"/>
      <c r="B14" s="69"/>
      <c r="C14" s="70"/>
      <c r="D14" s="71"/>
      <c r="E14" s="72"/>
      <c r="F14" s="28">
        <f>IF(ISNUMBER(Tabelle13[[#This Row],[DAC_Count]]),AVERAGE(B14:E14),0)</f>
        <v>0</v>
      </c>
      <c r="G14" s="28">
        <f>IF(ISNUMBER(Tabelle13[[#This Row],[DAC_Count]]),MAX(MAX(B14:E14)-F14,F14-MIN(B14:E14)),0)</f>
        <v>0</v>
      </c>
      <c r="H14" s="26">
        <f>IF(ISNUMBER(Tabelle13[[#This Row],[DAC_Count]]),Tabelle13[[#This Row],[VOFFS0,Variance]]/Tabelle13[[#This Row],[VOFFS0,AVG]],0)</f>
        <v>0</v>
      </c>
      <c r="I14" s="73"/>
      <c r="J14" s="74"/>
      <c r="K14" s="28" t="e">
        <f t="shared" si="0"/>
        <v>#DIV/0!</v>
      </c>
      <c r="L14" s="28" t="e">
        <f t="shared" si="1"/>
        <v>#DIV/0!</v>
      </c>
      <c r="M14" s="26">
        <f>IF(ISNUMBER(Tabelle13[[#This Row],[DAC_Count]]),Tabelle13[[#This Row],[VOFFS1,Variance]]/Tabelle13[[#This Row],[VOFFS1,AVG]],0)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69"/>
      <c r="B15" s="69"/>
      <c r="C15" s="70"/>
      <c r="D15" s="71"/>
      <c r="E15" s="72"/>
      <c r="F15" s="28">
        <f>IF(ISNUMBER(Tabelle13[[#This Row],[DAC_Count]]),AVERAGE(B15:E15),0)</f>
        <v>0</v>
      </c>
      <c r="G15" s="28">
        <f>IF(ISNUMBER(Tabelle13[[#This Row],[DAC_Count]]),MAX(MAX(B15:E15)-F15,F15-MIN(B15:E15)),0)</f>
        <v>0</v>
      </c>
      <c r="H15" s="26">
        <f>IF(ISNUMBER(Tabelle13[[#This Row],[DAC_Count]]),Tabelle13[[#This Row],[VOFFS0,Variance]]/Tabelle13[[#This Row],[VOFFS0,AVG]],0)</f>
        <v>0</v>
      </c>
      <c r="I15" s="73"/>
      <c r="J15" s="74"/>
      <c r="K15" s="28" t="e">
        <f t="shared" si="0"/>
        <v>#DIV/0!</v>
      </c>
      <c r="L15" s="28" t="e">
        <f t="shared" si="1"/>
        <v>#DIV/0!</v>
      </c>
      <c r="M15" s="26">
        <f>IF(ISNUMBER(Tabelle13[[#This Row],[DAC_Count]]),Tabelle13[[#This Row],[VOFFS1,Variance]]/Tabelle13[[#This Row],[VOFFS1,AVG]],0)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69"/>
      <c r="B16" s="69"/>
      <c r="C16" s="70"/>
      <c r="D16" s="71"/>
      <c r="E16" s="72"/>
      <c r="F16" s="28">
        <f>IF(ISNUMBER(Tabelle13[[#This Row],[DAC_Count]]),AVERAGE(B16:E16),0)</f>
        <v>0</v>
      </c>
      <c r="G16" s="28">
        <f>IF(ISNUMBER(Tabelle13[[#This Row],[DAC_Count]]),MAX(MAX(B16:E16)-F16,F16-MIN(B16:E16)),0)</f>
        <v>0</v>
      </c>
      <c r="H16" s="26">
        <f>IF(ISNUMBER(Tabelle13[[#This Row],[DAC_Count]]),Tabelle13[[#This Row],[VOFFS0,Variance]]/Tabelle13[[#This Row],[VOFFS0,AVG]],0)</f>
        <v>0</v>
      </c>
      <c r="I16" s="73"/>
      <c r="J16" s="74"/>
      <c r="K16" s="28" t="e">
        <f t="shared" si="0"/>
        <v>#DIV/0!</v>
      </c>
      <c r="L16" s="28" t="e">
        <f t="shared" si="1"/>
        <v>#DIV/0!</v>
      </c>
      <c r="M16" s="26">
        <f>IF(ISNUMBER(Tabelle13[[#This Row],[DAC_Count]]),Tabelle13[[#This Row],[VOFFS1,Variance]]/Tabelle13[[#This Row],[VOFFS1,AVG]],0)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69"/>
      <c r="B17" s="69"/>
      <c r="C17" s="70"/>
      <c r="D17" s="71"/>
      <c r="E17" s="72"/>
      <c r="F17" s="28">
        <f>IF(ISNUMBER(Tabelle13[[#This Row],[DAC_Count]]),AVERAGE(B17:E17),0)</f>
        <v>0</v>
      </c>
      <c r="G17" s="28">
        <f>IF(ISNUMBER(Tabelle13[[#This Row],[DAC_Count]]),MAX(MAX(B17:E17)-F17,F17-MIN(B17:E17)),0)</f>
        <v>0</v>
      </c>
      <c r="H17" s="26">
        <f>IF(ISNUMBER(Tabelle13[[#This Row],[DAC_Count]]),Tabelle13[[#This Row],[VOFFS0,Variance]]/Tabelle13[[#This Row],[VOFFS0,AVG]],0)</f>
        <v>0</v>
      </c>
      <c r="I17" s="73"/>
      <c r="J17" s="74"/>
      <c r="K17" s="28" t="e">
        <f t="shared" si="0"/>
        <v>#DIV/0!</v>
      </c>
      <c r="L17" s="28" t="e">
        <f t="shared" si="1"/>
        <v>#DIV/0!</v>
      </c>
      <c r="M17" s="26">
        <f>IF(ISNUMBER(Tabelle13[[#This Row],[DAC_Count]]),Tabelle13[[#This Row],[VOFFS1,Variance]]/Tabelle13[[#This Row],[VOFFS1,AVG]],0)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69"/>
      <c r="B18" s="69"/>
      <c r="C18" s="70"/>
      <c r="D18" s="71"/>
      <c r="E18" s="72"/>
      <c r="F18" s="28">
        <f>IF(ISNUMBER(Tabelle13[[#This Row],[DAC_Count]]),AVERAGE(B18:E18),0)</f>
        <v>0</v>
      </c>
      <c r="G18" s="28">
        <f>IF(ISNUMBER(Tabelle13[[#This Row],[DAC_Count]]),MAX(MAX(B18:E18)-F18,F18-MIN(B18:E18)),0)</f>
        <v>0</v>
      </c>
      <c r="H18" s="26">
        <f>IF(ISNUMBER(Tabelle13[[#This Row],[DAC_Count]]),Tabelle13[[#This Row],[VOFFS0,Variance]]/Tabelle13[[#This Row],[VOFFS0,AVG]],0)</f>
        <v>0</v>
      </c>
      <c r="I18" s="73"/>
      <c r="J18" s="74"/>
      <c r="K18" s="28" t="e">
        <f t="shared" si="0"/>
        <v>#DIV/0!</v>
      </c>
      <c r="L18" s="28" t="e">
        <f t="shared" si="1"/>
        <v>#DIV/0!</v>
      </c>
      <c r="M18" s="26">
        <f>IF(ISNUMBER(Tabelle13[[#This Row],[DAC_Count]]),Tabelle13[[#This Row],[VOFFS1,Variance]]/Tabelle13[[#This Row],[VOFFS1,AVG]],0)</f>
        <v>0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69"/>
      <c r="B19" s="69"/>
      <c r="C19" s="70"/>
      <c r="D19" s="71"/>
      <c r="E19" s="72"/>
      <c r="F19" s="28">
        <f>IF(ISNUMBER(Tabelle13[[#This Row],[DAC_Count]]),AVERAGE(B19:E19),0)</f>
        <v>0</v>
      </c>
      <c r="G19" s="28">
        <f>IF(ISNUMBER(Tabelle13[[#This Row],[DAC_Count]]),MAX(MAX(B19:E19)-F19,F19-MIN(B19:E19)),0)</f>
        <v>0</v>
      </c>
      <c r="H19" s="26">
        <f>IF(ISNUMBER(Tabelle13[[#This Row],[DAC_Count]]),Tabelle13[[#This Row],[VOFFS0,Variance]]/Tabelle13[[#This Row],[VOFFS0,AVG]],0)</f>
        <v>0</v>
      </c>
      <c r="I19" s="73"/>
      <c r="J19" s="74"/>
      <c r="K19" s="28" t="e">
        <f t="shared" si="0"/>
        <v>#DIV/0!</v>
      </c>
      <c r="L19" s="28" t="e">
        <f t="shared" si="1"/>
        <v>#DIV/0!</v>
      </c>
      <c r="M19" s="26">
        <f>IF(ISNUMBER(Tabelle13[[#This Row],[DAC_Count]]),Tabelle13[[#This Row],[VOFFS1,Variance]]/Tabelle13[[#This Row],[VOFFS1,AVG]],0)</f>
        <v>0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69"/>
      <c r="B20" s="69"/>
      <c r="C20" s="70"/>
      <c r="D20" s="71"/>
      <c r="E20" s="72"/>
      <c r="F20" s="28">
        <f>IF(ISNUMBER(Tabelle13[[#This Row],[DAC_Count]]),AVERAGE(B20:E20),0)</f>
        <v>0</v>
      </c>
      <c r="G20" s="28">
        <f>IF(ISNUMBER(Tabelle13[[#This Row],[DAC_Count]]),MAX(MAX(B20:E20)-F20,F20-MIN(B20:E20)),0)</f>
        <v>0</v>
      </c>
      <c r="H20" s="26">
        <f>IF(ISNUMBER(Tabelle13[[#This Row],[DAC_Count]]),Tabelle13[[#This Row],[VOFFS0,Variance]]/Tabelle13[[#This Row],[VOFFS0,AVG]],0)</f>
        <v>0</v>
      </c>
      <c r="I20" s="73"/>
      <c r="J20" s="74"/>
      <c r="K20" s="28" t="e">
        <f t="shared" si="0"/>
        <v>#DIV/0!</v>
      </c>
      <c r="L20" s="28" t="e">
        <f t="shared" si="1"/>
        <v>#DIV/0!</v>
      </c>
      <c r="M20" s="26">
        <f>IF(ISNUMBER(Tabelle13[[#This Row],[DAC_Count]]),Tabelle13[[#This Row],[VOFFS1,Variance]]/Tabelle13[[#This Row],[VOFFS1,AVG]],0)</f>
        <v>0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69"/>
      <c r="B21" s="69"/>
      <c r="C21" s="70"/>
      <c r="D21" s="71"/>
      <c r="E21" s="72"/>
      <c r="F21" s="28">
        <f>IF(ISNUMBER(Tabelle13[[#This Row],[DAC_Count]]),AVERAGE(B21:E21),0)</f>
        <v>0</v>
      </c>
      <c r="G21" s="28">
        <f>IF(ISNUMBER(Tabelle13[[#This Row],[DAC_Count]]),MAX(MAX(B21:E21)-F21,F21-MIN(B21:E21)),0)</f>
        <v>0</v>
      </c>
      <c r="H21" s="26">
        <f>IF(ISNUMBER(Tabelle13[[#This Row],[DAC_Count]]),Tabelle13[[#This Row],[VOFFS0,Variance]]/Tabelle13[[#This Row],[VOFFS0,AVG]],0)</f>
        <v>0</v>
      </c>
      <c r="I21" s="73"/>
      <c r="J21" s="74"/>
      <c r="K21" s="28" t="e">
        <f t="shared" si="0"/>
        <v>#DIV/0!</v>
      </c>
      <c r="L21" s="28" t="e">
        <f t="shared" si="1"/>
        <v>#DIV/0!</v>
      </c>
      <c r="M21" s="26">
        <f>IF(ISNUMBER(Tabelle13[[#This Row],[DAC_Count]]),Tabelle13[[#This Row],[VOFFS1,Variance]]/Tabelle13[[#This Row],[VOFFS1,AVG]],0)</f>
        <v>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69"/>
      <c r="B22" s="69"/>
      <c r="C22" s="70"/>
      <c r="D22" s="71"/>
      <c r="E22" s="72"/>
      <c r="F22" s="28">
        <f>IF(ISNUMBER(Tabelle13[[#This Row],[DAC_Count]]),AVERAGE(B22:E22),0)</f>
        <v>0</v>
      </c>
      <c r="G22" s="28">
        <f>IF(ISNUMBER(Tabelle13[[#This Row],[DAC_Count]]),MAX(MAX(B22:E22)-F22,F22-MIN(B22:E22)),0)</f>
        <v>0</v>
      </c>
      <c r="H22" s="26">
        <f>IF(ISNUMBER(Tabelle13[[#This Row],[DAC_Count]]),Tabelle13[[#This Row],[VOFFS0,Variance]]/Tabelle13[[#This Row],[VOFFS0,AVG]],0)</f>
        <v>0</v>
      </c>
      <c r="I22" s="73"/>
      <c r="J22" s="74"/>
      <c r="K22" s="28" t="e">
        <f t="shared" si="0"/>
        <v>#DIV/0!</v>
      </c>
      <c r="L22" s="28" t="e">
        <f t="shared" si="1"/>
        <v>#DIV/0!</v>
      </c>
      <c r="M22" s="26">
        <f>IF(ISNUMBER(Tabelle13[[#This Row],[DAC_Count]]),Tabelle13[[#This Row],[VOFFS1,Variance]]/Tabelle13[[#This Row],[VOFFS1,AVG]],0)</f>
        <v>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69"/>
      <c r="B23" s="69"/>
      <c r="C23" s="70"/>
      <c r="D23" s="71"/>
      <c r="E23" s="72"/>
      <c r="F23" s="28">
        <f>IF(ISNUMBER(Tabelle13[[#This Row],[DAC_Count]]),AVERAGE(B23:E23),0)</f>
        <v>0</v>
      </c>
      <c r="G23" s="28">
        <f>IF(ISNUMBER(Tabelle13[[#This Row],[DAC_Count]]),MAX(MAX(B23:E23)-F23,F23-MIN(B23:E23)),0)</f>
        <v>0</v>
      </c>
      <c r="H23" s="26">
        <f>IF(ISNUMBER(Tabelle13[[#This Row],[DAC_Count]]),Tabelle13[[#This Row],[VOFFS0,Variance]]/Tabelle13[[#This Row],[VOFFS0,AVG]],0)</f>
        <v>0</v>
      </c>
      <c r="I23" s="73"/>
      <c r="J23" s="74"/>
      <c r="K23" s="28" t="e">
        <f t="shared" si="0"/>
        <v>#DIV/0!</v>
      </c>
      <c r="L23" s="28" t="e">
        <f t="shared" si="1"/>
        <v>#DIV/0!</v>
      </c>
      <c r="M23" s="26">
        <f>IF(ISNUMBER(Tabelle13[[#This Row],[DAC_Count]]),Tabelle13[[#This Row],[VOFFS1,Variance]]/Tabelle13[[#This Row],[VOFFS1,AVG]],0)</f>
        <v>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69"/>
      <c r="B24" s="69"/>
      <c r="C24" s="70"/>
      <c r="D24" s="71"/>
      <c r="E24" s="72"/>
      <c r="F24" s="28">
        <f>IF(ISNUMBER(Tabelle13[[#This Row],[DAC_Count]]),AVERAGE(B24:E24),0)</f>
        <v>0</v>
      </c>
      <c r="G24" s="28">
        <f>IF(ISNUMBER(Tabelle13[[#This Row],[DAC_Count]]),MAX(MAX(B24:E24)-F24,F24-MIN(B24:E24)),0)</f>
        <v>0</v>
      </c>
      <c r="H24" s="26">
        <f>IF(ISNUMBER(Tabelle13[[#This Row],[DAC_Count]]),Tabelle13[[#This Row],[VOFFS0,Variance]]/Tabelle13[[#This Row],[VOFFS0,AVG]],0)</f>
        <v>0</v>
      </c>
      <c r="I24" s="73"/>
      <c r="J24" s="74"/>
      <c r="K24" s="28" t="e">
        <f t="shared" si="0"/>
        <v>#DIV/0!</v>
      </c>
      <c r="L24" s="28" t="e">
        <f t="shared" si="1"/>
        <v>#DIV/0!</v>
      </c>
      <c r="M24" s="26">
        <f>IF(ISNUMBER(Tabelle13[[#This Row],[DAC_Count]]),Tabelle13[[#This Row],[VOFFS1,Variance]]/Tabelle13[[#This Row],[VOFFS1,AVG]],0)</f>
        <v>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69"/>
      <c r="B25" s="69"/>
      <c r="C25" s="70"/>
      <c r="D25" s="71"/>
      <c r="E25" s="72"/>
      <c r="F25" s="28">
        <f>IF(ISNUMBER(Tabelle13[[#This Row],[DAC_Count]]),AVERAGE(B25:E25),0)</f>
        <v>0</v>
      </c>
      <c r="G25" s="28">
        <f>IF(ISNUMBER(Tabelle13[[#This Row],[DAC_Count]]),MAX(MAX(B25:E25)-F25,F25-MIN(B25:E25)),0)</f>
        <v>0</v>
      </c>
      <c r="H25" s="26">
        <f>IF(ISNUMBER(Tabelle13[[#This Row],[DAC_Count]]),Tabelle13[[#This Row],[VOFFS0,Variance]]/Tabelle13[[#This Row],[VOFFS0,AVG]],0)</f>
        <v>0</v>
      </c>
      <c r="I25" s="73"/>
      <c r="J25" s="74"/>
      <c r="K25" s="28" t="e">
        <f t="shared" si="0"/>
        <v>#DIV/0!</v>
      </c>
      <c r="L25" s="28" t="e">
        <f t="shared" si="1"/>
        <v>#DIV/0!</v>
      </c>
      <c r="M25" s="26">
        <f>IF(ISNUMBER(Tabelle13[[#This Row],[DAC_Count]]),Tabelle13[[#This Row],[VOFFS1,Variance]]/Tabelle13[[#This Row],[VOFFS1,AVG]],0)</f>
        <v>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69"/>
      <c r="B26" s="69"/>
      <c r="C26" s="70"/>
      <c r="D26" s="71"/>
      <c r="E26" s="72"/>
      <c r="F26" s="28">
        <f>IF(ISNUMBER(Tabelle13[[#This Row],[DAC_Count]]),AVERAGE(B26:E26),0)</f>
        <v>0</v>
      </c>
      <c r="G26" s="28">
        <f>IF(ISNUMBER(Tabelle13[[#This Row],[DAC_Count]]),MAX(MAX(B26:E26)-F26,F26-MIN(B26:E26)),0)</f>
        <v>0</v>
      </c>
      <c r="H26" s="26">
        <f>IF(ISNUMBER(Tabelle13[[#This Row],[DAC_Count]]),Tabelle13[[#This Row],[VOFFS0,Variance]]/Tabelle13[[#This Row],[VOFFS0,AVG]],0)</f>
        <v>0</v>
      </c>
      <c r="I26" s="73"/>
      <c r="J26" s="74"/>
      <c r="K26" s="28" t="e">
        <f t="shared" si="0"/>
        <v>#DIV/0!</v>
      </c>
      <c r="L26" s="28" t="e">
        <f t="shared" si="1"/>
        <v>#DIV/0!</v>
      </c>
      <c r="M26" s="26">
        <f>IF(ISNUMBER(Tabelle13[[#This Row],[DAC_Count]]),Tabelle13[[#This Row],[VOFFS1,Variance]]/Tabelle13[[#This Row],[VOFFS1,AVG]],0)</f>
        <v>0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69"/>
      <c r="B27" s="69"/>
      <c r="C27" s="70"/>
      <c r="D27" s="71"/>
      <c r="E27" s="72"/>
      <c r="F27" s="28">
        <f>IF(ISNUMBER(Tabelle13[[#This Row],[DAC_Count]]),AVERAGE(B27:E27),0)</f>
        <v>0</v>
      </c>
      <c r="G27" s="28">
        <f>IF(ISNUMBER(Tabelle13[[#This Row],[DAC_Count]]),MAX(MAX(B27:E27)-F27,F27-MIN(B27:E27)),0)</f>
        <v>0</v>
      </c>
      <c r="H27" s="26">
        <f>IF(ISNUMBER(Tabelle13[[#This Row],[DAC_Count]]),Tabelle13[[#This Row],[VOFFS0,Variance]]/Tabelle13[[#This Row],[VOFFS0,AVG]],0)</f>
        <v>0</v>
      </c>
      <c r="I27" s="73"/>
      <c r="J27" s="74"/>
      <c r="K27" s="28" t="e">
        <f t="shared" si="0"/>
        <v>#DIV/0!</v>
      </c>
      <c r="L27" s="28" t="e">
        <f t="shared" si="1"/>
        <v>#DIV/0!</v>
      </c>
      <c r="M27" s="26">
        <f>IF(ISNUMBER(Tabelle13[[#This Row],[DAC_Count]]),Tabelle13[[#This Row],[VOFFS1,Variance]]/Tabelle13[[#This Row],[VOFFS1,AVG]],0)</f>
        <v>0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69"/>
      <c r="B28" s="69"/>
      <c r="C28" s="70"/>
      <c r="D28" s="71"/>
      <c r="E28" s="72"/>
      <c r="F28" s="28">
        <f>IF(ISNUMBER(Tabelle13[[#This Row],[DAC_Count]]),AVERAGE(B28:E28),0)</f>
        <v>0</v>
      </c>
      <c r="G28" s="28">
        <f>IF(ISNUMBER(Tabelle13[[#This Row],[DAC_Count]]),MAX(MAX(B28:E28)-F28,F28-MIN(B28:E28)),0)</f>
        <v>0</v>
      </c>
      <c r="H28" s="26">
        <f>IF(ISNUMBER(Tabelle13[[#This Row],[DAC_Count]]),Tabelle13[[#This Row],[VOFFS0,Variance]]/Tabelle13[[#This Row],[VOFFS0,AVG]],0)</f>
        <v>0</v>
      </c>
      <c r="I28" s="73"/>
      <c r="J28" s="74"/>
      <c r="K28" s="28" t="e">
        <f t="shared" si="0"/>
        <v>#DIV/0!</v>
      </c>
      <c r="L28" s="28" t="e">
        <f t="shared" si="1"/>
        <v>#DIV/0!</v>
      </c>
      <c r="M28" s="26">
        <f>IF(ISNUMBER(Tabelle13[[#This Row],[DAC_Count]]),Tabelle13[[#This Row],[VOFFS1,Variance]]/Tabelle13[[#This Row],[VOFFS1,AVG]],0)</f>
        <v>0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69"/>
      <c r="B29" s="69"/>
      <c r="C29" s="70"/>
      <c r="D29" s="71"/>
      <c r="E29" s="72"/>
      <c r="F29" s="28">
        <f>IF(ISNUMBER(Tabelle13[[#This Row],[DAC_Count]]),AVERAGE(B29:E29),0)</f>
        <v>0</v>
      </c>
      <c r="G29" s="28">
        <f>IF(ISNUMBER(Tabelle13[[#This Row],[DAC_Count]]),MAX(MAX(B29:E29)-F29,F29-MIN(B29:E29)),0)</f>
        <v>0</v>
      </c>
      <c r="H29" s="26">
        <f>IF(ISNUMBER(Tabelle13[[#This Row],[DAC_Count]]),Tabelle13[[#This Row],[VOFFS0,Variance]]/Tabelle13[[#This Row],[VOFFS0,AVG]],0)</f>
        <v>0</v>
      </c>
      <c r="I29" s="73"/>
      <c r="J29" s="74"/>
      <c r="K29" s="28" t="e">
        <f t="shared" si="0"/>
        <v>#DIV/0!</v>
      </c>
      <c r="L29" s="28" t="e">
        <f t="shared" si="1"/>
        <v>#DIV/0!</v>
      </c>
      <c r="M29" s="26">
        <f>IF(ISNUMBER(Tabelle13[[#This Row],[DAC_Count]]),Tabelle13[[#This Row],[VOFFS1,Variance]]/Tabelle13[[#This Row],[VOFFS1,AVG]],0)</f>
        <v>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69"/>
      <c r="B30" s="69"/>
      <c r="C30" s="70"/>
      <c r="D30" s="71"/>
      <c r="E30" s="72"/>
      <c r="F30" s="28">
        <f>IF(ISNUMBER(Tabelle13[[#This Row],[DAC_Count]]),AVERAGE(B30:E30),0)</f>
        <v>0</v>
      </c>
      <c r="G30" s="28">
        <f>IF(ISNUMBER(Tabelle13[[#This Row],[DAC_Count]]),MAX(MAX(B30:E30)-F30,F30-MIN(B30:E30)),0)</f>
        <v>0</v>
      </c>
      <c r="H30" s="26">
        <f>IF(ISNUMBER(Tabelle13[[#This Row],[DAC_Count]]),Tabelle13[[#This Row],[VOFFS0,Variance]]/Tabelle13[[#This Row],[VOFFS0,AVG]],0)</f>
        <v>0</v>
      </c>
      <c r="I30" s="73"/>
      <c r="J30" s="74"/>
      <c r="K30" s="28" t="e">
        <f t="shared" si="0"/>
        <v>#DIV/0!</v>
      </c>
      <c r="L30" s="28" t="e">
        <f t="shared" si="1"/>
        <v>#DIV/0!</v>
      </c>
      <c r="M30" s="26">
        <f>IF(ISNUMBER(Tabelle13[[#This Row],[DAC_Count]]),Tabelle13[[#This Row],[VOFFS1,Variance]]/Tabelle13[[#This Row],[VOFFS1,AVG]],0)</f>
        <v>0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69"/>
      <c r="B31" s="69"/>
      <c r="C31" s="70"/>
      <c r="D31" s="71"/>
      <c r="E31" s="72"/>
      <c r="F31" s="28">
        <f>IF(ISNUMBER(Tabelle13[[#This Row],[DAC_Count]]),AVERAGE(B31:E31),0)</f>
        <v>0</v>
      </c>
      <c r="G31" s="28">
        <f>IF(ISNUMBER(Tabelle13[[#This Row],[DAC_Count]]),MAX(MAX(B31:E31)-F31,F31-MIN(B31:E31)),0)</f>
        <v>0</v>
      </c>
      <c r="H31" s="26">
        <f>IF(ISNUMBER(Tabelle13[[#This Row],[DAC_Count]]),Tabelle13[[#This Row],[VOFFS0,Variance]]/Tabelle13[[#This Row],[VOFFS0,AVG]],0)</f>
        <v>0</v>
      </c>
      <c r="I31" s="73"/>
      <c r="J31" s="74"/>
      <c r="K31" s="28" t="e">
        <f t="shared" si="0"/>
        <v>#DIV/0!</v>
      </c>
      <c r="L31" s="28" t="e">
        <f t="shared" si="1"/>
        <v>#DIV/0!</v>
      </c>
      <c r="M31" s="26">
        <f>IF(ISNUMBER(Tabelle13[[#This Row],[DAC_Count]]),Tabelle13[[#This Row],[VOFFS1,Variance]]/Tabelle13[[#This Row],[VOFFS1,AVG]],0)</f>
        <v>0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69"/>
      <c r="B32" s="69"/>
      <c r="C32" s="70"/>
      <c r="D32" s="71"/>
      <c r="E32" s="72"/>
      <c r="F32" s="28">
        <f>IF(ISNUMBER(Tabelle13[[#This Row],[DAC_Count]]),AVERAGE(B32:E32),0)</f>
        <v>0</v>
      </c>
      <c r="G32" s="28">
        <f>IF(ISNUMBER(Tabelle13[[#This Row],[DAC_Count]]),MAX(MAX(B32:E32)-F32,F32-MIN(B32:E32)),0)</f>
        <v>0</v>
      </c>
      <c r="H32" s="26">
        <f>IF(ISNUMBER(Tabelle13[[#This Row],[DAC_Count]]),Tabelle13[[#This Row],[VOFFS0,Variance]]/Tabelle13[[#This Row],[VOFFS0,AVG]],0)</f>
        <v>0</v>
      </c>
      <c r="I32" s="73"/>
      <c r="J32" s="74"/>
      <c r="K32" s="28" t="e">
        <f t="shared" si="0"/>
        <v>#DIV/0!</v>
      </c>
      <c r="L32" s="28" t="e">
        <f t="shared" si="1"/>
        <v>#DIV/0!</v>
      </c>
      <c r="M32" s="26">
        <f>IF(ISNUMBER(Tabelle13[[#This Row],[DAC_Count]]),Tabelle13[[#This Row],[VOFFS1,Variance]]/Tabelle13[[#This Row],[VOFFS1,AVG]],0)</f>
        <v>0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69"/>
      <c r="B33" s="69"/>
      <c r="C33" s="70"/>
      <c r="D33" s="71"/>
      <c r="E33" s="72"/>
      <c r="F33" s="28">
        <f>IF(ISNUMBER(Tabelle13[[#This Row],[DAC_Count]]),AVERAGE(B33:E33),0)</f>
        <v>0</v>
      </c>
      <c r="G33" s="28">
        <f>IF(ISNUMBER(Tabelle13[[#This Row],[DAC_Count]]),MAX(MAX(B33:E33)-F33,F33-MIN(B33:E33)),0)</f>
        <v>0</v>
      </c>
      <c r="H33" s="26">
        <f>IF(ISNUMBER(Tabelle13[[#This Row],[DAC_Count]]),Tabelle13[[#This Row],[VOFFS0,Variance]]/Tabelle13[[#This Row],[VOFFS0,AVG]],0)</f>
        <v>0</v>
      </c>
      <c r="I33" s="73"/>
      <c r="J33" s="74"/>
      <c r="K33" s="28" t="e">
        <f t="shared" si="0"/>
        <v>#DIV/0!</v>
      </c>
      <c r="L33" s="28" t="e">
        <f t="shared" si="1"/>
        <v>#DIV/0!</v>
      </c>
      <c r="M33" s="26">
        <f>IF(ISNUMBER(Tabelle13[[#This Row],[DAC_Count]]),Tabelle13[[#This Row],[VOFFS1,Variance]]/Tabelle13[[#This Row],[VOFFS1,AVG]],0)</f>
        <v>0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69"/>
      <c r="B34" s="69"/>
      <c r="C34" s="70"/>
      <c r="D34" s="71"/>
      <c r="E34" s="72"/>
      <c r="F34" s="28">
        <f>IF(ISNUMBER(Tabelle13[[#This Row],[DAC_Count]]),AVERAGE(B34:E34),0)</f>
        <v>0</v>
      </c>
      <c r="G34" s="28">
        <f>IF(ISNUMBER(Tabelle13[[#This Row],[DAC_Count]]),MAX(MAX(B34:E34)-F34,F34-MIN(B34:E34)),0)</f>
        <v>0</v>
      </c>
      <c r="H34" s="26">
        <f>IF(ISNUMBER(Tabelle13[[#This Row],[DAC_Count]]),Tabelle13[[#This Row],[VOFFS0,Variance]]/Tabelle13[[#This Row],[VOFFS0,AVG]],0)</f>
        <v>0</v>
      </c>
      <c r="I34" s="73"/>
      <c r="J34" s="74"/>
      <c r="K34" s="28" t="e">
        <f t="shared" si="0"/>
        <v>#DIV/0!</v>
      </c>
      <c r="L34" s="28" t="e">
        <f t="shared" si="1"/>
        <v>#DIV/0!</v>
      </c>
      <c r="M34" s="26">
        <f>IF(ISNUMBER(Tabelle13[[#This Row],[DAC_Count]]),Tabelle13[[#This Row],[VOFFS1,Variance]]/Tabelle13[[#This Row],[VOFFS1,AVG]],0)</f>
        <v>0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69"/>
      <c r="B35" s="69"/>
      <c r="C35" s="70"/>
      <c r="D35" s="71"/>
      <c r="E35" s="72"/>
      <c r="F35" s="28">
        <f>IF(ISNUMBER(Tabelle13[[#This Row],[DAC_Count]]),AVERAGE(B35:E35),0)</f>
        <v>0</v>
      </c>
      <c r="G35" s="28">
        <f>IF(ISNUMBER(Tabelle13[[#This Row],[DAC_Count]]),MAX(MAX(B35:E35)-F35,F35-MIN(B35:E35)),0)</f>
        <v>0</v>
      </c>
      <c r="H35" s="26">
        <f>IF(ISNUMBER(Tabelle13[[#This Row],[DAC_Count]]),Tabelle13[[#This Row],[VOFFS0,Variance]]/Tabelle13[[#This Row],[VOFFS0,AVG]],0)</f>
        <v>0</v>
      </c>
      <c r="I35" s="73"/>
      <c r="J35" s="74"/>
      <c r="K35" s="28" t="e">
        <f t="shared" si="0"/>
        <v>#DIV/0!</v>
      </c>
      <c r="L35" s="28" t="e">
        <f t="shared" si="1"/>
        <v>#DIV/0!</v>
      </c>
      <c r="M35" s="26">
        <f>IF(ISNUMBER(Tabelle13[[#This Row],[DAC_Count]]),Tabelle13[[#This Row],[VOFFS1,Variance]]/Tabelle13[[#This Row],[VOFFS1,AVG]],0)</f>
        <v>0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69"/>
      <c r="B36" s="69"/>
      <c r="C36" s="70"/>
      <c r="D36" s="71"/>
      <c r="E36" s="72"/>
      <c r="F36" s="28">
        <f>IF(ISNUMBER(Tabelle13[[#This Row],[DAC_Count]]),AVERAGE(B36:E36),0)</f>
        <v>0</v>
      </c>
      <c r="G36" s="28">
        <f>IF(ISNUMBER(Tabelle13[[#This Row],[DAC_Count]]),MAX(MAX(B36:E36)-F36,F36-MIN(B36:E36)),0)</f>
        <v>0</v>
      </c>
      <c r="H36" s="26">
        <f>IF(ISNUMBER(Tabelle13[[#This Row],[DAC_Count]]),Tabelle13[[#This Row],[VOFFS0,Variance]]/Tabelle13[[#This Row],[VOFFS0,AVG]],0)</f>
        <v>0</v>
      </c>
      <c r="I36" s="73"/>
      <c r="J36" s="74"/>
      <c r="K36" s="28" t="e">
        <f t="shared" si="0"/>
        <v>#DIV/0!</v>
      </c>
      <c r="L36" s="28" t="e">
        <f t="shared" si="1"/>
        <v>#DIV/0!</v>
      </c>
      <c r="M36" s="26">
        <f>IF(ISNUMBER(Tabelle13[[#This Row],[DAC_Count]]),Tabelle13[[#This Row],[VOFFS1,Variance]]/Tabelle13[[#This Row],[VOFFS1,AVG]],0)</f>
        <v>0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69"/>
      <c r="B37" s="69"/>
      <c r="C37" s="70"/>
      <c r="D37" s="71"/>
      <c r="E37" s="72"/>
      <c r="F37" s="28">
        <f>IF(ISNUMBER(Tabelle13[[#This Row],[DAC_Count]]),AVERAGE(B37:E37),0)</f>
        <v>0</v>
      </c>
      <c r="G37" s="28">
        <f>IF(ISNUMBER(Tabelle13[[#This Row],[DAC_Count]]),MAX(MAX(B37:E37)-F37,F37-MIN(B37:E37)),0)</f>
        <v>0</v>
      </c>
      <c r="H37" s="26">
        <f>IF(ISNUMBER(Tabelle13[[#This Row],[DAC_Count]]),Tabelle13[[#This Row],[VOFFS0,Variance]]/Tabelle13[[#This Row],[VOFFS0,AVG]],0)</f>
        <v>0</v>
      </c>
      <c r="I37" s="73"/>
      <c r="J37" s="74"/>
      <c r="K37" s="28" t="e">
        <f t="shared" si="0"/>
        <v>#DIV/0!</v>
      </c>
      <c r="L37" s="28" t="e">
        <f t="shared" si="1"/>
        <v>#DIV/0!</v>
      </c>
      <c r="M37" s="26">
        <f>IF(ISNUMBER(Tabelle13[[#This Row],[DAC_Count]]),Tabelle13[[#This Row],[VOFFS1,Variance]]/Tabelle13[[#This Row],[VOFFS1,AVG]],0)</f>
        <v>0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69"/>
      <c r="B38" s="69"/>
      <c r="C38" s="70"/>
      <c r="D38" s="71"/>
      <c r="E38" s="72"/>
      <c r="F38" s="28">
        <f>IF(ISNUMBER(Tabelle13[[#This Row],[DAC_Count]]),AVERAGE(B38:E38),0)</f>
        <v>0</v>
      </c>
      <c r="G38" s="28">
        <f>IF(ISNUMBER(Tabelle13[[#This Row],[DAC_Count]]),MAX(MAX(B38:E38)-F38,F38-MIN(B38:E38)),0)</f>
        <v>0</v>
      </c>
      <c r="H38" s="26">
        <f>IF(ISNUMBER(Tabelle13[[#This Row],[DAC_Count]]),Tabelle13[[#This Row],[VOFFS0,Variance]]/Tabelle13[[#This Row],[VOFFS0,AVG]],0)</f>
        <v>0</v>
      </c>
      <c r="I38" s="73"/>
      <c r="J38" s="74"/>
      <c r="K38" s="28" t="e">
        <f t="shared" si="0"/>
        <v>#DIV/0!</v>
      </c>
      <c r="L38" s="28" t="e">
        <f t="shared" si="1"/>
        <v>#DIV/0!</v>
      </c>
      <c r="M38" s="26">
        <f>IF(ISNUMBER(Tabelle13[[#This Row],[DAC_Count]]),Tabelle13[[#This Row],[VOFFS1,Variance]]/Tabelle13[[#This Row],[VOFFS1,AVG]],0)</f>
        <v>0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5">
      <c r="A39" s="69"/>
      <c r="B39" s="69"/>
      <c r="C39" s="70"/>
      <c r="D39" s="71"/>
      <c r="E39" s="72"/>
      <c r="F39" s="28">
        <f>IF(ISNUMBER(Tabelle13[[#This Row],[DAC_Count]]),AVERAGE(B39:E39),0)</f>
        <v>0</v>
      </c>
      <c r="G39" s="28">
        <f>IF(ISNUMBER(Tabelle13[[#This Row],[DAC_Count]]),MAX(MAX(B39:E39)-F39,F39-MIN(B39:E39)),0)</f>
        <v>0</v>
      </c>
      <c r="H39" s="26">
        <f>IF(ISNUMBER(Tabelle13[[#This Row],[DAC_Count]]),Tabelle13[[#This Row],[VOFFS0,Variance]]/Tabelle13[[#This Row],[VOFFS0,AVG]],0)</f>
        <v>0</v>
      </c>
      <c r="I39" s="73"/>
      <c r="J39" s="74"/>
      <c r="K39" s="28" t="e">
        <f t="shared" si="0"/>
        <v>#DIV/0!</v>
      </c>
      <c r="L39" s="28" t="e">
        <f t="shared" si="1"/>
        <v>#DIV/0!</v>
      </c>
      <c r="M39" s="26">
        <f>IF(ISNUMBER(Tabelle13[[#This Row],[DAC_Count]]),Tabelle13[[#This Row],[VOFFS1,Variance]]/Tabelle13[[#This Row],[VOFFS1,AVG]],0)</f>
        <v>0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69"/>
      <c r="B40" s="69"/>
      <c r="C40" s="70"/>
      <c r="D40" s="71"/>
      <c r="E40" s="72"/>
      <c r="F40" s="28">
        <f>IF(ISNUMBER(Tabelle13[[#This Row],[DAC_Count]]),AVERAGE(B40:E40),0)</f>
        <v>0</v>
      </c>
      <c r="G40" s="28">
        <f>IF(ISNUMBER(Tabelle13[[#This Row],[DAC_Count]]),MAX(MAX(B40:E40)-F40,F40-MIN(B40:E40)),0)</f>
        <v>0</v>
      </c>
      <c r="H40" s="26">
        <f>IF(ISNUMBER(Tabelle13[[#This Row],[DAC_Count]]),Tabelle13[[#This Row],[VOFFS0,Variance]]/Tabelle13[[#This Row],[VOFFS0,AVG]],0)</f>
        <v>0</v>
      </c>
      <c r="I40" s="73"/>
      <c r="J40" s="74"/>
      <c r="K40" s="28" t="e">
        <f t="shared" si="0"/>
        <v>#DIV/0!</v>
      </c>
      <c r="L40" s="28" t="e">
        <f t="shared" si="1"/>
        <v>#DIV/0!</v>
      </c>
      <c r="M40" s="26">
        <f>IF(ISNUMBER(Tabelle13[[#This Row],[DAC_Count]]),Tabelle13[[#This Row],[VOFFS1,Variance]]/Tabelle13[[#This Row],[VOFFS1,AVG]],0)</f>
        <v>0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69"/>
      <c r="B41" s="69"/>
      <c r="C41" s="70"/>
      <c r="D41" s="71"/>
      <c r="E41" s="72"/>
      <c r="F41" s="28">
        <f>IF(ISNUMBER(Tabelle13[[#This Row],[DAC_Count]]),AVERAGE(B41:E41),0)</f>
        <v>0</v>
      </c>
      <c r="G41" s="28">
        <f>IF(ISNUMBER(Tabelle13[[#This Row],[DAC_Count]]),MAX(MAX(B41:E41)-F41,F41-MIN(B41:E41)),0)</f>
        <v>0</v>
      </c>
      <c r="H41" s="26">
        <f>IF(ISNUMBER(Tabelle13[[#This Row],[DAC_Count]]),Tabelle13[[#This Row],[VOFFS0,Variance]]/Tabelle13[[#This Row],[VOFFS0,AVG]],0)</f>
        <v>0</v>
      </c>
      <c r="I41" s="73"/>
      <c r="J41" s="74"/>
      <c r="K41" s="28" t="e">
        <f t="shared" si="0"/>
        <v>#DIV/0!</v>
      </c>
      <c r="L41" s="28" t="e">
        <f t="shared" si="1"/>
        <v>#DIV/0!</v>
      </c>
      <c r="M41" s="26">
        <f>IF(ISNUMBER(Tabelle13[[#This Row],[DAC_Count]]),Tabelle13[[#This Row],[VOFFS1,Variance]]/Tabelle13[[#This Row],[VOFFS1,AVG]],0)</f>
        <v>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69"/>
      <c r="B42" s="69"/>
      <c r="C42" s="70"/>
      <c r="D42" s="71"/>
      <c r="E42" s="72"/>
      <c r="F42" s="28">
        <f>IF(ISNUMBER(Tabelle13[[#This Row],[DAC_Count]]),AVERAGE(B42:E42),0)</f>
        <v>0</v>
      </c>
      <c r="G42" s="28">
        <f>IF(ISNUMBER(Tabelle13[[#This Row],[DAC_Count]]),MAX(MAX(B42:E42)-F42,F42-MIN(B42:E42)),0)</f>
        <v>0</v>
      </c>
      <c r="H42" s="26">
        <f>IF(ISNUMBER(Tabelle13[[#This Row],[DAC_Count]]),Tabelle13[[#This Row],[VOFFS0,Variance]]/Tabelle13[[#This Row],[VOFFS0,AVG]],0)</f>
        <v>0</v>
      </c>
      <c r="I42" s="73"/>
      <c r="J42" s="74"/>
      <c r="K42" s="28" t="e">
        <f t="shared" si="0"/>
        <v>#DIV/0!</v>
      </c>
      <c r="L42" s="28" t="e">
        <f t="shared" si="1"/>
        <v>#DIV/0!</v>
      </c>
      <c r="M42" s="26">
        <f>IF(ISNUMBER(Tabelle13[[#This Row],[DAC_Count]]),Tabelle13[[#This Row],[VOFFS1,Variance]]/Tabelle13[[#This Row],[VOFFS1,AVG]],0)</f>
        <v>0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69"/>
      <c r="B43" s="69"/>
      <c r="C43" s="70"/>
      <c r="D43" s="71"/>
      <c r="E43" s="72"/>
      <c r="F43" s="28">
        <f>IF(ISNUMBER(Tabelle13[[#This Row],[DAC_Count]]),AVERAGE(B43:E43),0)</f>
        <v>0</v>
      </c>
      <c r="G43" s="28">
        <f>IF(ISNUMBER(Tabelle13[[#This Row],[DAC_Count]]),MAX(MAX(B43:E43)-F43,F43-MIN(B43:E43)),0)</f>
        <v>0</v>
      </c>
      <c r="H43" s="26">
        <f>IF(ISNUMBER(Tabelle13[[#This Row],[DAC_Count]]),Tabelle13[[#This Row],[VOFFS0,Variance]]/Tabelle13[[#This Row],[VOFFS0,AVG]],0)</f>
        <v>0</v>
      </c>
      <c r="I43" s="73"/>
      <c r="J43" s="74"/>
      <c r="K43" s="28" t="e">
        <f t="shared" ref="K43:K75" si="2">AVERAGE(I43:J43)</f>
        <v>#DIV/0!</v>
      </c>
      <c r="L43" s="28" t="e">
        <f t="shared" ref="L43:L75" si="3">MAX(MAX(I43:J43)-K43,K43-MIN(I43:J43))</f>
        <v>#DIV/0!</v>
      </c>
      <c r="M43" s="26">
        <f>IF(ISNUMBER(Tabelle13[[#This Row],[DAC_Count]]),Tabelle13[[#This Row],[VOFFS1,Variance]]/Tabelle13[[#This Row],[VOFFS1,AVG]],0)</f>
        <v>0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69"/>
      <c r="B44" s="69"/>
      <c r="C44" s="70"/>
      <c r="D44" s="71"/>
      <c r="E44" s="72"/>
      <c r="F44" s="28">
        <f>IF(ISNUMBER(Tabelle13[[#This Row],[DAC_Count]]),AVERAGE(B44:E44),0)</f>
        <v>0</v>
      </c>
      <c r="G44" s="28">
        <f>IF(ISNUMBER(Tabelle13[[#This Row],[DAC_Count]]),MAX(MAX(B44:E44)-F44,F44-MIN(B44:E44)),0)</f>
        <v>0</v>
      </c>
      <c r="H44" s="26">
        <f>IF(ISNUMBER(Tabelle13[[#This Row],[DAC_Count]]),Tabelle13[[#This Row],[VOFFS0,Variance]]/Tabelle13[[#This Row],[VOFFS0,AVG]],0)</f>
        <v>0</v>
      </c>
      <c r="I44" s="73"/>
      <c r="J44" s="74"/>
      <c r="K44" s="28" t="e">
        <f t="shared" si="2"/>
        <v>#DIV/0!</v>
      </c>
      <c r="L44" s="28" t="e">
        <f t="shared" si="3"/>
        <v>#DIV/0!</v>
      </c>
      <c r="M44" s="26">
        <f>IF(ISNUMBER(Tabelle13[[#This Row],[DAC_Count]]),Tabelle13[[#This Row],[VOFFS1,Variance]]/Tabelle13[[#This Row],[VOFFS1,AVG]],0)</f>
        <v>0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69"/>
      <c r="B45" s="69"/>
      <c r="C45" s="70"/>
      <c r="D45" s="71"/>
      <c r="E45" s="72"/>
      <c r="F45" s="28">
        <f>IF(ISNUMBER(Tabelle13[[#This Row],[DAC_Count]]),AVERAGE(B45:E45),0)</f>
        <v>0</v>
      </c>
      <c r="G45" s="28">
        <f>IF(ISNUMBER(Tabelle13[[#This Row],[DAC_Count]]),MAX(MAX(B45:E45)-F45,F45-MIN(B45:E45)),0)</f>
        <v>0</v>
      </c>
      <c r="H45" s="26">
        <f>IF(ISNUMBER(Tabelle13[[#This Row],[DAC_Count]]),Tabelle13[[#This Row],[VOFFS0,Variance]]/Tabelle13[[#This Row],[VOFFS0,AVG]],0)</f>
        <v>0</v>
      </c>
      <c r="I45" s="73"/>
      <c r="J45" s="74"/>
      <c r="K45" s="28" t="e">
        <f t="shared" si="2"/>
        <v>#DIV/0!</v>
      </c>
      <c r="L45" s="28" t="e">
        <f t="shared" si="3"/>
        <v>#DIV/0!</v>
      </c>
      <c r="M45" s="26">
        <f>IF(ISNUMBER(Tabelle13[[#This Row],[DAC_Count]]),Tabelle13[[#This Row],[VOFFS1,Variance]]/Tabelle13[[#This Row],[VOFFS1,AVG]],0)</f>
        <v>0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69"/>
      <c r="B46" s="69"/>
      <c r="C46" s="70"/>
      <c r="D46" s="71"/>
      <c r="E46" s="72"/>
      <c r="F46" s="28">
        <f>IF(ISNUMBER(Tabelle13[[#This Row],[DAC_Count]]),AVERAGE(B46:E46),0)</f>
        <v>0</v>
      </c>
      <c r="G46" s="28">
        <f>IF(ISNUMBER(Tabelle13[[#This Row],[DAC_Count]]),MAX(MAX(B46:E46)-F46,F46-MIN(B46:E46)),0)</f>
        <v>0</v>
      </c>
      <c r="H46" s="26">
        <f>IF(ISNUMBER(Tabelle13[[#This Row],[DAC_Count]]),Tabelle13[[#This Row],[VOFFS0,Variance]]/Tabelle13[[#This Row],[VOFFS0,AVG]],0)</f>
        <v>0</v>
      </c>
      <c r="I46" s="73"/>
      <c r="J46" s="74"/>
      <c r="K46" s="28" t="e">
        <f t="shared" si="2"/>
        <v>#DIV/0!</v>
      </c>
      <c r="L46" s="28" t="e">
        <f t="shared" si="3"/>
        <v>#DIV/0!</v>
      </c>
      <c r="M46" s="26">
        <f>IF(ISNUMBER(Tabelle13[[#This Row],[DAC_Count]]),Tabelle13[[#This Row],[VOFFS1,Variance]]/Tabelle13[[#This Row],[VOFFS1,AVG]],0)</f>
        <v>0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69"/>
      <c r="B47" s="69"/>
      <c r="C47" s="70"/>
      <c r="D47" s="71"/>
      <c r="E47" s="72"/>
      <c r="F47" s="28">
        <f>IF(ISNUMBER(Tabelle13[[#This Row],[DAC_Count]]),AVERAGE(B47:E47),0)</f>
        <v>0</v>
      </c>
      <c r="G47" s="28">
        <f>IF(ISNUMBER(Tabelle13[[#This Row],[DAC_Count]]),MAX(MAX(B47:E47)-F47,F47-MIN(B47:E47)),0)</f>
        <v>0</v>
      </c>
      <c r="H47" s="26">
        <f>IF(ISNUMBER(Tabelle13[[#This Row],[DAC_Count]]),Tabelle13[[#This Row],[VOFFS0,Variance]]/Tabelle13[[#This Row],[VOFFS0,AVG]],0)</f>
        <v>0</v>
      </c>
      <c r="I47" s="73"/>
      <c r="J47" s="74"/>
      <c r="K47" s="28" t="e">
        <f t="shared" si="2"/>
        <v>#DIV/0!</v>
      </c>
      <c r="L47" s="28" t="e">
        <f t="shared" si="3"/>
        <v>#DIV/0!</v>
      </c>
      <c r="M47" s="26">
        <f>IF(ISNUMBER(Tabelle13[[#This Row],[DAC_Count]]),Tabelle13[[#This Row],[VOFFS1,Variance]]/Tabelle13[[#This Row],[VOFFS1,AVG]],0)</f>
        <v>0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A48" s="69"/>
      <c r="B48" s="69"/>
      <c r="C48" s="70"/>
      <c r="D48" s="71"/>
      <c r="E48" s="72"/>
      <c r="F48" s="28">
        <f>IF(ISNUMBER(Tabelle13[[#This Row],[DAC_Count]]),AVERAGE(B48:E48),0)</f>
        <v>0</v>
      </c>
      <c r="G48" s="28">
        <f>IF(ISNUMBER(Tabelle13[[#This Row],[DAC_Count]]),MAX(MAX(B48:E48)-F48,F48-MIN(B48:E48)),0)</f>
        <v>0</v>
      </c>
      <c r="H48" s="26">
        <f>IF(ISNUMBER(Tabelle13[[#This Row],[DAC_Count]]),Tabelle13[[#This Row],[VOFFS0,Variance]]/Tabelle13[[#This Row],[VOFFS0,AVG]],0)</f>
        <v>0</v>
      </c>
      <c r="I48" s="73"/>
      <c r="J48" s="74"/>
      <c r="K48" s="28" t="e">
        <f t="shared" si="2"/>
        <v>#DIV/0!</v>
      </c>
      <c r="L48" s="28" t="e">
        <f t="shared" si="3"/>
        <v>#DIV/0!</v>
      </c>
      <c r="M48" s="26">
        <f>IF(ISNUMBER(Tabelle13[[#This Row],[DAC_Count]]),Tabelle13[[#This Row],[VOFFS1,Variance]]/Tabelle13[[#This Row],[VOFFS1,AVG]],0)</f>
        <v>0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69"/>
      <c r="B49" s="69"/>
      <c r="C49" s="70"/>
      <c r="D49" s="71"/>
      <c r="E49" s="72"/>
      <c r="F49" s="28">
        <f>IF(ISNUMBER(Tabelle13[[#This Row],[DAC_Count]]),AVERAGE(B49:E49),0)</f>
        <v>0</v>
      </c>
      <c r="G49" s="28">
        <f>IF(ISNUMBER(Tabelle13[[#This Row],[DAC_Count]]),MAX(MAX(B49:E49)-F49,F49-MIN(B49:E49)),0)</f>
        <v>0</v>
      </c>
      <c r="H49" s="26">
        <f>IF(ISNUMBER(Tabelle13[[#This Row],[DAC_Count]]),Tabelle13[[#This Row],[VOFFS0,Variance]]/Tabelle13[[#This Row],[VOFFS0,AVG]],0)</f>
        <v>0</v>
      </c>
      <c r="I49" s="73"/>
      <c r="J49" s="74"/>
      <c r="K49" s="28" t="e">
        <f t="shared" si="2"/>
        <v>#DIV/0!</v>
      </c>
      <c r="L49" s="28" t="e">
        <f t="shared" si="3"/>
        <v>#DIV/0!</v>
      </c>
      <c r="M49" s="26">
        <f>IF(ISNUMBER(Tabelle13[[#This Row],[DAC_Count]]),Tabelle13[[#This Row],[VOFFS1,Variance]]/Tabelle13[[#This Row],[VOFFS1,AVG]],0)</f>
        <v>0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5">
      <c r="A50" s="69"/>
      <c r="B50" s="69"/>
      <c r="C50" s="70"/>
      <c r="D50" s="71"/>
      <c r="E50" s="72"/>
      <c r="F50" s="28">
        <f>IF(ISNUMBER(Tabelle13[[#This Row],[DAC_Count]]),AVERAGE(B50:E50),0)</f>
        <v>0</v>
      </c>
      <c r="G50" s="28">
        <f>IF(ISNUMBER(Tabelle13[[#This Row],[DAC_Count]]),MAX(MAX(B50:E50)-F50,F50-MIN(B50:E50)),0)</f>
        <v>0</v>
      </c>
      <c r="H50" s="26">
        <f>IF(ISNUMBER(Tabelle13[[#This Row],[DAC_Count]]),Tabelle13[[#This Row],[VOFFS0,Variance]]/Tabelle13[[#This Row],[VOFFS0,AVG]],0)</f>
        <v>0</v>
      </c>
      <c r="I50" s="73"/>
      <c r="J50" s="74"/>
      <c r="K50" s="28" t="e">
        <f t="shared" si="2"/>
        <v>#DIV/0!</v>
      </c>
      <c r="L50" s="28" t="e">
        <f t="shared" si="3"/>
        <v>#DIV/0!</v>
      </c>
      <c r="M50" s="26">
        <f>IF(ISNUMBER(Tabelle13[[#This Row],[DAC_Count]]),Tabelle13[[#This Row],[VOFFS1,Variance]]/Tabelle13[[#This Row],[VOFFS1,AVG]],0)</f>
        <v>0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5">
      <c r="A51" s="69"/>
      <c r="B51" s="69"/>
      <c r="C51" s="70"/>
      <c r="D51" s="71"/>
      <c r="E51" s="72"/>
      <c r="F51" s="28">
        <f>IF(ISNUMBER(Tabelle13[[#This Row],[DAC_Count]]),AVERAGE(B51:E51),0)</f>
        <v>0</v>
      </c>
      <c r="G51" s="28">
        <f>IF(ISNUMBER(Tabelle13[[#This Row],[DAC_Count]]),MAX(MAX(B51:E51)-F51,F51-MIN(B51:E51)),0)</f>
        <v>0</v>
      </c>
      <c r="H51" s="26">
        <f>IF(ISNUMBER(Tabelle13[[#This Row],[DAC_Count]]),Tabelle13[[#This Row],[VOFFS0,Variance]]/Tabelle13[[#This Row],[VOFFS0,AVG]],0)</f>
        <v>0</v>
      </c>
      <c r="I51" s="73"/>
      <c r="J51" s="74"/>
      <c r="K51" s="28" t="e">
        <f t="shared" si="2"/>
        <v>#DIV/0!</v>
      </c>
      <c r="L51" s="28" t="e">
        <f t="shared" si="3"/>
        <v>#DIV/0!</v>
      </c>
      <c r="M51" s="26">
        <f>IF(ISNUMBER(Tabelle13[[#This Row],[DAC_Count]]),Tabelle13[[#This Row],[VOFFS1,Variance]]/Tabelle13[[#This Row],[VOFFS1,AVG]],0)</f>
        <v>0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69"/>
      <c r="B52" s="69"/>
      <c r="C52" s="70"/>
      <c r="D52" s="71"/>
      <c r="E52" s="72"/>
      <c r="F52" s="28">
        <f>IF(ISNUMBER(Tabelle13[[#This Row],[DAC_Count]]),AVERAGE(B52:E52),0)</f>
        <v>0</v>
      </c>
      <c r="G52" s="28">
        <f>IF(ISNUMBER(Tabelle13[[#This Row],[DAC_Count]]),MAX(MAX(B52:E52)-F52,F52-MIN(B52:E52)),0)</f>
        <v>0</v>
      </c>
      <c r="H52" s="26">
        <f>IF(ISNUMBER(Tabelle13[[#This Row],[DAC_Count]]),Tabelle13[[#This Row],[VOFFS0,Variance]]/Tabelle13[[#This Row],[VOFFS0,AVG]],0)</f>
        <v>0</v>
      </c>
      <c r="I52" s="73"/>
      <c r="J52" s="74"/>
      <c r="K52" s="28" t="e">
        <f t="shared" si="2"/>
        <v>#DIV/0!</v>
      </c>
      <c r="L52" s="28" t="e">
        <f t="shared" si="3"/>
        <v>#DIV/0!</v>
      </c>
      <c r="M52" s="26">
        <f>IF(ISNUMBER(Tabelle13[[#This Row],[DAC_Count]]),Tabelle13[[#This Row],[VOFFS1,Variance]]/Tabelle13[[#This Row],[VOFFS1,AVG]],0)</f>
        <v>0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69"/>
      <c r="B53" s="69"/>
      <c r="C53" s="70"/>
      <c r="D53" s="71"/>
      <c r="E53" s="72"/>
      <c r="F53" s="28">
        <f>IF(ISNUMBER(Tabelle13[[#This Row],[DAC_Count]]),AVERAGE(B53:E53),0)</f>
        <v>0</v>
      </c>
      <c r="G53" s="28">
        <f>IF(ISNUMBER(Tabelle13[[#This Row],[DAC_Count]]),MAX(MAX(B53:E53)-F53,F53-MIN(B53:E53)),0)</f>
        <v>0</v>
      </c>
      <c r="H53" s="26">
        <f>IF(ISNUMBER(Tabelle13[[#This Row],[DAC_Count]]),Tabelle13[[#This Row],[VOFFS0,Variance]]/Tabelle13[[#This Row],[VOFFS0,AVG]],0)</f>
        <v>0</v>
      </c>
      <c r="I53" s="73"/>
      <c r="J53" s="74"/>
      <c r="K53" s="28" t="e">
        <f>AVERAGE(I53:J53)</f>
        <v>#DIV/0!</v>
      </c>
      <c r="L53" s="28" t="e">
        <f>MAX(MAX(I53:J53)-K53,K53-MIN(I53:J53))</f>
        <v>#DIV/0!</v>
      </c>
      <c r="M53" s="26">
        <f>IF(ISNUMBER(Tabelle13[[#This Row],[DAC_Count]]),Tabelle13[[#This Row],[VOFFS1,Variance]]/Tabelle13[[#This Row],[VOFFS1,AVG]],0)</f>
        <v>0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69"/>
      <c r="B54" s="69"/>
      <c r="C54" s="70"/>
      <c r="D54" s="71"/>
      <c r="E54" s="72"/>
      <c r="F54" s="28">
        <f>IF(ISNUMBER(Tabelle13[[#This Row],[DAC_Count]]),AVERAGE(B54:E54),0)</f>
        <v>0</v>
      </c>
      <c r="G54" s="28">
        <f>IF(ISNUMBER(Tabelle13[[#This Row],[DAC_Count]]),MAX(MAX(B54:E54)-F54,F54-MIN(B54:E54)),0)</f>
        <v>0</v>
      </c>
      <c r="H54" s="26">
        <f>IF(ISNUMBER(Tabelle13[[#This Row],[DAC_Count]]),Tabelle13[[#This Row],[VOFFS0,Variance]]/Tabelle13[[#This Row],[VOFFS0,AVG]],0)</f>
        <v>0</v>
      </c>
      <c r="I54" s="73"/>
      <c r="J54" s="74"/>
      <c r="K54" s="28" t="e">
        <f t="shared" si="2"/>
        <v>#DIV/0!</v>
      </c>
      <c r="L54" s="28" t="e">
        <f t="shared" si="3"/>
        <v>#DIV/0!</v>
      </c>
      <c r="M54" s="26">
        <f>IF(ISNUMBER(Tabelle13[[#This Row],[DAC_Count]]),Tabelle13[[#This Row],[VOFFS1,Variance]]/Tabelle13[[#This Row],[VOFFS1,AVG]],0)</f>
        <v>0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69"/>
      <c r="B55" s="69"/>
      <c r="C55" s="70"/>
      <c r="D55" s="71"/>
      <c r="E55" s="72"/>
      <c r="F55" s="28">
        <f>IF(ISNUMBER(Tabelle13[[#This Row],[DAC_Count]]),AVERAGE(B55:E55),0)</f>
        <v>0</v>
      </c>
      <c r="G55" s="28">
        <f>IF(ISNUMBER(Tabelle13[[#This Row],[DAC_Count]]),MAX(MAX(B55:E55)-F55,F55-MIN(B55:E55)),0)</f>
        <v>0</v>
      </c>
      <c r="H55" s="26">
        <f>IF(ISNUMBER(Tabelle13[[#This Row],[DAC_Count]]),Tabelle13[[#This Row],[VOFFS0,Variance]]/Tabelle13[[#This Row],[VOFFS0,AVG]],0)</f>
        <v>0</v>
      </c>
      <c r="I55" s="73"/>
      <c r="J55" s="74"/>
      <c r="K55" s="28" t="e">
        <f t="shared" si="2"/>
        <v>#DIV/0!</v>
      </c>
      <c r="L55" s="28" t="e">
        <f t="shared" si="3"/>
        <v>#DIV/0!</v>
      </c>
      <c r="M55" s="26">
        <f>IF(ISNUMBER(Tabelle13[[#This Row],[DAC_Count]]),Tabelle13[[#This Row],[VOFFS1,Variance]]/Tabelle13[[#This Row],[VOFFS1,AVG]],0)</f>
        <v>0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69"/>
      <c r="B56" s="69"/>
      <c r="C56" s="70"/>
      <c r="D56" s="71"/>
      <c r="E56" s="72"/>
      <c r="F56" s="28">
        <f>IF(ISNUMBER(Tabelle13[[#This Row],[DAC_Count]]),AVERAGE(B56:E56),0)</f>
        <v>0</v>
      </c>
      <c r="G56" s="28">
        <f>IF(ISNUMBER(Tabelle13[[#This Row],[DAC_Count]]),MAX(MAX(B56:E56)-F56,F56-MIN(B56:E56)),0)</f>
        <v>0</v>
      </c>
      <c r="H56" s="26">
        <f>IF(ISNUMBER(Tabelle13[[#This Row],[DAC_Count]]),Tabelle13[[#This Row],[VOFFS0,Variance]]/Tabelle13[[#This Row],[VOFFS0,AVG]],0)</f>
        <v>0</v>
      </c>
      <c r="I56" s="73"/>
      <c r="J56" s="74"/>
      <c r="K56" s="28" t="e">
        <f t="shared" si="2"/>
        <v>#DIV/0!</v>
      </c>
      <c r="L56" s="28" t="e">
        <f t="shared" si="3"/>
        <v>#DIV/0!</v>
      </c>
      <c r="M56" s="26">
        <f>IF(ISNUMBER(Tabelle13[[#This Row],[DAC_Count]]),Tabelle13[[#This Row],[VOFFS1,Variance]]/Tabelle13[[#This Row],[VOFFS1,AVG]],0)</f>
        <v>0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69"/>
      <c r="B57" s="69"/>
      <c r="C57" s="70"/>
      <c r="D57" s="71"/>
      <c r="E57" s="72"/>
      <c r="F57" s="28">
        <f>IF(ISNUMBER(Tabelle13[[#This Row],[DAC_Count]]),AVERAGE(B57:E57),0)</f>
        <v>0</v>
      </c>
      <c r="G57" s="28">
        <f>IF(ISNUMBER(Tabelle13[[#This Row],[DAC_Count]]),MAX(MAX(B57:E57)-F57,F57-MIN(B57:E57)),0)</f>
        <v>0</v>
      </c>
      <c r="H57" s="26">
        <f>IF(ISNUMBER(Tabelle13[[#This Row],[DAC_Count]]),Tabelle13[[#This Row],[VOFFS0,Variance]]/Tabelle13[[#This Row],[VOFFS0,AVG]],0)</f>
        <v>0</v>
      </c>
      <c r="I57" s="73"/>
      <c r="J57" s="74"/>
      <c r="K57" s="28" t="e">
        <f t="shared" si="2"/>
        <v>#DIV/0!</v>
      </c>
      <c r="L57" s="28" t="e">
        <f t="shared" si="3"/>
        <v>#DIV/0!</v>
      </c>
      <c r="M57" s="26">
        <f>IF(ISNUMBER(Tabelle13[[#This Row],[DAC_Count]]),Tabelle13[[#This Row],[VOFFS1,Variance]]/Tabelle13[[#This Row],[VOFFS1,AVG]],0)</f>
        <v>0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69"/>
      <c r="B58" s="69"/>
      <c r="C58" s="70"/>
      <c r="D58" s="71"/>
      <c r="E58" s="72"/>
      <c r="F58" s="28">
        <f>IF(ISNUMBER(Tabelle13[[#This Row],[DAC_Count]]),AVERAGE(B58:E58),0)</f>
        <v>0</v>
      </c>
      <c r="G58" s="28">
        <f>IF(ISNUMBER(Tabelle13[[#This Row],[DAC_Count]]),MAX(MAX(B58:E58)-F58,F58-MIN(B58:E58)),0)</f>
        <v>0</v>
      </c>
      <c r="H58" s="26">
        <f>IF(ISNUMBER(Tabelle13[[#This Row],[DAC_Count]]),Tabelle13[[#This Row],[VOFFS0,Variance]]/Tabelle13[[#This Row],[VOFFS0,AVG]],0)</f>
        <v>0</v>
      </c>
      <c r="I58" s="73"/>
      <c r="J58" s="74"/>
      <c r="K58" s="28" t="e">
        <f t="shared" si="2"/>
        <v>#DIV/0!</v>
      </c>
      <c r="L58" s="28" t="e">
        <f t="shared" si="3"/>
        <v>#DIV/0!</v>
      </c>
      <c r="M58" s="26">
        <f>IF(ISNUMBER(Tabelle13[[#This Row],[DAC_Count]]),Tabelle13[[#This Row],[VOFFS1,Variance]]/Tabelle13[[#This Row],[VOFFS1,AVG]],0)</f>
        <v>0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69"/>
      <c r="B59" s="69"/>
      <c r="C59" s="70"/>
      <c r="D59" s="71"/>
      <c r="E59" s="72"/>
      <c r="F59" s="28">
        <f>IF(ISNUMBER(Tabelle13[[#This Row],[DAC_Count]]),AVERAGE(B59:E59),0)</f>
        <v>0</v>
      </c>
      <c r="G59" s="28">
        <f>IF(ISNUMBER(Tabelle13[[#This Row],[DAC_Count]]),MAX(MAX(B59:E59)-F59,F59-MIN(B59:E59)),0)</f>
        <v>0</v>
      </c>
      <c r="H59" s="26">
        <f>IF(ISNUMBER(Tabelle13[[#This Row],[DAC_Count]]),Tabelle13[[#This Row],[VOFFS0,Variance]]/Tabelle13[[#This Row],[VOFFS0,AVG]],0)</f>
        <v>0</v>
      </c>
      <c r="I59" s="73"/>
      <c r="J59" s="74"/>
      <c r="K59" s="28" t="e">
        <f t="shared" si="2"/>
        <v>#DIV/0!</v>
      </c>
      <c r="L59" s="28" t="e">
        <f t="shared" si="3"/>
        <v>#DIV/0!</v>
      </c>
      <c r="M59" s="26">
        <f>IF(ISNUMBER(Tabelle13[[#This Row],[DAC_Count]]),Tabelle13[[#This Row],[VOFFS1,Variance]]/Tabelle13[[#This Row],[VOFFS1,AVG]],0)</f>
        <v>0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69"/>
      <c r="B60" s="69"/>
      <c r="C60" s="70"/>
      <c r="D60" s="71"/>
      <c r="E60" s="72"/>
      <c r="F60" s="28">
        <f>IF(ISNUMBER(Tabelle13[[#This Row],[DAC_Count]]),AVERAGE(B60:E60),0)</f>
        <v>0</v>
      </c>
      <c r="G60" s="28">
        <f>IF(ISNUMBER(Tabelle13[[#This Row],[DAC_Count]]),MAX(MAX(B60:E60)-F60,F60-MIN(B60:E60)),0)</f>
        <v>0</v>
      </c>
      <c r="H60" s="26">
        <f>IF(ISNUMBER(Tabelle13[[#This Row],[DAC_Count]]),Tabelle13[[#This Row],[VOFFS0,Variance]]/Tabelle13[[#This Row],[VOFFS0,AVG]],0)</f>
        <v>0</v>
      </c>
      <c r="I60" s="73"/>
      <c r="J60" s="74"/>
      <c r="K60" s="28" t="e">
        <f t="shared" si="2"/>
        <v>#DIV/0!</v>
      </c>
      <c r="L60" s="28" t="e">
        <f t="shared" si="3"/>
        <v>#DIV/0!</v>
      </c>
      <c r="M60" s="26">
        <f>IF(ISNUMBER(Tabelle13[[#This Row],[DAC_Count]]),Tabelle13[[#This Row],[VOFFS1,Variance]]/Tabelle13[[#This Row],[VOFFS1,AVG]],0)</f>
        <v>0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69"/>
      <c r="B61" s="69"/>
      <c r="C61" s="70"/>
      <c r="D61" s="71"/>
      <c r="E61" s="72"/>
      <c r="F61" s="28">
        <f>IF(ISNUMBER(Tabelle13[[#This Row],[DAC_Count]]),AVERAGE(B61:E61),0)</f>
        <v>0</v>
      </c>
      <c r="G61" s="28">
        <f>IF(ISNUMBER(Tabelle13[[#This Row],[DAC_Count]]),MAX(MAX(B61:E61)-F61,F61-MIN(B61:E61)),0)</f>
        <v>0</v>
      </c>
      <c r="H61" s="26">
        <f>IF(ISNUMBER(Tabelle13[[#This Row],[DAC_Count]]),Tabelle13[[#This Row],[VOFFS0,Variance]]/Tabelle13[[#This Row],[VOFFS0,AVG]],0)</f>
        <v>0</v>
      </c>
      <c r="I61" s="73"/>
      <c r="J61" s="74"/>
      <c r="K61" s="28" t="e">
        <f t="shared" si="2"/>
        <v>#DIV/0!</v>
      </c>
      <c r="L61" s="28" t="e">
        <f t="shared" si="3"/>
        <v>#DIV/0!</v>
      </c>
      <c r="M61" s="26">
        <f>IF(ISNUMBER(Tabelle13[[#This Row],[DAC_Count]]),Tabelle13[[#This Row],[VOFFS1,Variance]]/Tabelle13[[#This Row],[VOFFS1,AVG]],0)</f>
        <v>0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69"/>
      <c r="B62" s="69"/>
      <c r="C62" s="70"/>
      <c r="D62" s="71"/>
      <c r="E62" s="72"/>
      <c r="F62" s="28">
        <f>IF(ISNUMBER(Tabelle13[[#This Row],[DAC_Count]]),AVERAGE(B62:E62),0)</f>
        <v>0</v>
      </c>
      <c r="G62" s="28">
        <f>IF(ISNUMBER(Tabelle13[[#This Row],[DAC_Count]]),MAX(MAX(B62:E62)-F62,F62-MIN(B62:E62)),0)</f>
        <v>0</v>
      </c>
      <c r="H62" s="26">
        <f>IF(ISNUMBER(Tabelle13[[#This Row],[DAC_Count]]),Tabelle13[[#This Row],[VOFFS0,Variance]]/Tabelle13[[#This Row],[VOFFS0,AVG]],0)</f>
        <v>0</v>
      </c>
      <c r="I62" s="73"/>
      <c r="J62" s="74"/>
      <c r="K62" s="28" t="e">
        <f t="shared" si="2"/>
        <v>#DIV/0!</v>
      </c>
      <c r="L62" s="28" t="e">
        <f t="shared" si="3"/>
        <v>#DIV/0!</v>
      </c>
      <c r="M62" s="26">
        <f>IF(ISNUMBER(Tabelle13[[#This Row],[DAC_Count]]),Tabelle13[[#This Row],[VOFFS1,Variance]]/Tabelle13[[#This Row],[VOFFS1,AVG]],0)</f>
        <v>0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5">
      <c r="A63" s="69"/>
      <c r="B63" s="69"/>
      <c r="C63" s="70"/>
      <c r="D63" s="71"/>
      <c r="E63" s="72"/>
      <c r="F63" s="28">
        <f>IF(ISNUMBER(Tabelle13[[#This Row],[DAC_Count]]),AVERAGE(B63:E63),0)</f>
        <v>0</v>
      </c>
      <c r="G63" s="28">
        <f>IF(ISNUMBER(Tabelle13[[#This Row],[DAC_Count]]),MAX(MAX(B63:E63)-F63,F63-MIN(B63:E63)),0)</f>
        <v>0</v>
      </c>
      <c r="H63" s="26">
        <f>IF(ISNUMBER(Tabelle13[[#This Row],[DAC_Count]]),Tabelle13[[#This Row],[VOFFS0,Variance]]/Tabelle13[[#This Row],[VOFFS0,AVG]],0)</f>
        <v>0</v>
      </c>
      <c r="I63" s="73"/>
      <c r="J63" s="74"/>
      <c r="K63" s="28" t="e">
        <f t="shared" si="2"/>
        <v>#DIV/0!</v>
      </c>
      <c r="L63" s="28" t="e">
        <f t="shared" si="3"/>
        <v>#DIV/0!</v>
      </c>
      <c r="M63" s="26">
        <f>IF(ISNUMBER(Tabelle13[[#This Row],[DAC_Count]]),Tabelle13[[#This Row],[VOFFS1,Variance]]/Tabelle13[[#This Row],[VOFFS1,AVG]],0)</f>
        <v>0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69"/>
      <c r="B64" s="69"/>
      <c r="C64" s="70"/>
      <c r="D64" s="71"/>
      <c r="E64" s="72"/>
      <c r="F64" s="28">
        <f>IF(ISNUMBER(Tabelle13[[#This Row],[DAC_Count]]),AVERAGE(B64:E64),0)</f>
        <v>0</v>
      </c>
      <c r="G64" s="28">
        <f>IF(ISNUMBER(Tabelle13[[#This Row],[DAC_Count]]),MAX(MAX(B64:E64)-F64,F64-MIN(B64:E64)),0)</f>
        <v>0</v>
      </c>
      <c r="H64" s="26">
        <f>IF(ISNUMBER(Tabelle13[[#This Row],[DAC_Count]]),Tabelle13[[#This Row],[VOFFS0,Variance]]/Tabelle13[[#This Row],[VOFFS0,AVG]],0)</f>
        <v>0</v>
      </c>
      <c r="I64" s="73"/>
      <c r="J64" s="74"/>
      <c r="K64" s="28" t="e">
        <f t="shared" si="2"/>
        <v>#DIV/0!</v>
      </c>
      <c r="L64" s="28" t="e">
        <f t="shared" si="3"/>
        <v>#DIV/0!</v>
      </c>
      <c r="M64" s="26">
        <f>IF(ISNUMBER(Tabelle13[[#This Row],[DAC_Count]]),Tabelle13[[#This Row],[VOFFS1,Variance]]/Tabelle13[[#This Row],[VOFFS1,AVG]],0)</f>
        <v>0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69"/>
      <c r="B65" s="69"/>
      <c r="C65" s="70"/>
      <c r="D65" s="71"/>
      <c r="E65" s="72"/>
      <c r="F65" s="28">
        <f>IF(ISNUMBER(Tabelle13[[#This Row],[DAC_Count]]),AVERAGE(B65:E65),0)</f>
        <v>0</v>
      </c>
      <c r="G65" s="28">
        <f>IF(ISNUMBER(Tabelle13[[#This Row],[DAC_Count]]),MAX(MAX(B65:E65)-F65,F65-MIN(B65:E65)),0)</f>
        <v>0</v>
      </c>
      <c r="H65" s="26">
        <f>IF(ISNUMBER(Tabelle13[[#This Row],[DAC_Count]]),Tabelle13[[#This Row],[VOFFS0,Variance]]/Tabelle13[[#This Row],[VOFFS0,AVG]],0)</f>
        <v>0</v>
      </c>
      <c r="I65" s="73"/>
      <c r="J65" s="74"/>
      <c r="K65" s="28" t="e">
        <f t="shared" si="2"/>
        <v>#DIV/0!</v>
      </c>
      <c r="L65" s="28" t="e">
        <f t="shared" si="3"/>
        <v>#DIV/0!</v>
      </c>
      <c r="M65" s="26">
        <f>IF(ISNUMBER(Tabelle13[[#This Row],[DAC_Count]]),Tabelle13[[#This Row],[VOFFS1,Variance]]/Tabelle13[[#This Row],[VOFFS1,AVG]],0)</f>
        <v>0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25">
      <c r="A66" s="69"/>
      <c r="B66" s="69"/>
      <c r="C66" s="70"/>
      <c r="D66" s="71"/>
      <c r="E66" s="72"/>
      <c r="F66" s="28">
        <f>IF(ISNUMBER(Tabelle13[[#This Row],[DAC_Count]]),AVERAGE(B66:E66),0)</f>
        <v>0</v>
      </c>
      <c r="G66" s="28">
        <f>IF(ISNUMBER(Tabelle13[[#This Row],[DAC_Count]]),MAX(MAX(B66:E66)-F66,F66-MIN(B66:E66)),0)</f>
        <v>0</v>
      </c>
      <c r="H66" s="26">
        <f>IF(ISNUMBER(Tabelle13[[#This Row],[DAC_Count]]),Tabelle13[[#This Row],[VOFFS0,Variance]]/Tabelle13[[#This Row],[VOFFS0,AVG]],0)</f>
        <v>0</v>
      </c>
      <c r="I66" s="73"/>
      <c r="J66" s="74"/>
      <c r="K66" s="28" t="e">
        <f t="shared" si="2"/>
        <v>#DIV/0!</v>
      </c>
      <c r="L66" s="28" t="e">
        <f t="shared" si="3"/>
        <v>#DIV/0!</v>
      </c>
      <c r="M66" s="26">
        <f>IF(ISNUMBER(Tabelle13[[#This Row],[DAC_Count]]),Tabelle13[[#This Row],[VOFFS1,Variance]]/Tabelle13[[#This Row],[VOFFS1,AVG]],0)</f>
        <v>0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69"/>
      <c r="B67" s="69"/>
      <c r="C67" s="70"/>
      <c r="D67" s="71"/>
      <c r="E67" s="72"/>
      <c r="F67" s="28">
        <f>IF(ISNUMBER(Tabelle13[[#This Row],[DAC_Count]]),AVERAGE(B67:E67),0)</f>
        <v>0</v>
      </c>
      <c r="G67" s="28">
        <f>IF(ISNUMBER(Tabelle13[[#This Row],[DAC_Count]]),MAX(MAX(B67:E67)-F67,F67-MIN(B67:E67)),0)</f>
        <v>0</v>
      </c>
      <c r="H67" s="26">
        <f>IF(ISNUMBER(Tabelle13[[#This Row],[DAC_Count]]),Tabelle13[[#This Row],[VOFFS0,Variance]]/Tabelle13[[#This Row],[VOFFS0,AVG]],0)</f>
        <v>0</v>
      </c>
      <c r="I67" s="73"/>
      <c r="J67" s="74"/>
      <c r="K67" s="28" t="e">
        <f t="shared" si="2"/>
        <v>#DIV/0!</v>
      </c>
      <c r="L67" s="28" t="e">
        <f t="shared" si="3"/>
        <v>#DIV/0!</v>
      </c>
      <c r="M67" s="26">
        <f>IF(ISNUMBER(Tabelle13[[#This Row],[DAC_Count]]),Tabelle13[[#This Row],[VOFFS1,Variance]]/Tabelle13[[#This Row],[VOFFS1,AVG]],0)</f>
        <v>0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69"/>
      <c r="B68" s="69"/>
      <c r="C68" s="70"/>
      <c r="D68" s="71"/>
      <c r="E68" s="72"/>
      <c r="F68" s="28">
        <f>IF(ISNUMBER(Tabelle13[[#This Row],[DAC_Count]]),AVERAGE(B68:E68),0)</f>
        <v>0</v>
      </c>
      <c r="G68" s="28">
        <f>IF(ISNUMBER(Tabelle13[[#This Row],[DAC_Count]]),MAX(MAX(B68:E68)-F68,F68-MIN(B68:E68)),0)</f>
        <v>0</v>
      </c>
      <c r="H68" s="26">
        <f>IF(ISNUMBER(Tabelle13[[#This Row],[DAC_Count]]),Tabelle13[[#This Row],[VOFFS0,Variance]]/Tabelle13[[#This Row],[VOFFS0,AVG]],0)</f>
        <v>0</v>
      </c>
      <c r="I68" s="73"/>
      <c r="J68" s="74"/>
      <c r="K68" s="28" t="e">
        <f t="shared" si="2"/>
        <v>#DIV/0!</v>
      </c>
      <c r="L68" s="28" t="e">
        <f t="shared" si="3"/>
        <v>#DIV/0!</v>
      </c>
      <c r="M68" s="26">
        <f>IF(ISNUMBER(Tabelle13[[#This Row],[DAC_Count]]),Tabelle13[[#This Row],[VOFFS1,Variance]]/Tabelle13[[#This Row],[VOFFS1,AVG]],0)</f>
        <v>0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69"/>
      <c r="B69" s="69"/>
      <c r="C69" s="70"/>
      <c r="D69" s="71"/>
      <c r="E69" s="72"/>
      <c r="F69" s="28">
        <f>IF(ISNUMBER(Tabelle13[[#This Row],[DAC_Count]]),AVERAGE(B69:E69),0)</f>
        <v>0</v>
      </c>
      <c r="G69" s="28">
        <f>IF(ISNUMBER(Tabelle13[[#This Row],[DAC_Count]]),MAX(MAX(B69:E69)-F69,F69-MIN(B69:E69)),0)</f>
        <v>0</v>
      </c>
      <c r="H69" s="26">
        <f>IF(ISNUMBER(Tabelle13[[#This Row],[DAC_Count]]),Tabelle13[[#This Row],[VOFFS0,Variance]]/Tabelle13[[#This Row],[VOFFS0,AVG]],0)</f>
        <v>0</v>
      </c>
      <c r="I69" s="73"/>
      <c r="J69" s="74"/>
      <c r="K69" s="28" t="e">
        <f t="shared" si="2"/>
        <v>#DIV/0!</v>
      </c>
      <c r="L69" s="28" t="e">
        <f t="shared" si="3"/>
        <v>#DIV/0!</v>
      </c>
      <c r="M69" s="26">
        <f>IF(ISNUMBER(Tabelle13[[#This Row],[DAC_Count]]),Tabelle13[[#This Row],[VOFFS1,Variance]]/Tabelle13[[#This Row],[VOFFS1,AVG]],0)</f>
        <v>0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69"/>
      <c r="B70" s="69"/>
      <c r="C70" s="70"/>
      <c r="D70" s="71"/>
      <c r="E70" s="72"/>
      <c r="F70" s="28">
        <f>IF(ISNUMBER(Tabelle13[[#This Row],[DAC_Count]]),AVERAGE(B70:E70),0)</f>
        <v>0</v>
      </c>
      <c r="G70" s="28">
        <f>IF(ISNUMBER(Tabelle13[[#This Row],[DAC_Count]]),MAX(MAX(B70:E70)-F70,F70-MIN(B70:E70)),0)</f>
        <v>0</v>
      </c>
      <c r="H70" s="26">
        <f>IF(ISNUMBER(Tabelle13[[#This Row],[DAC_Count]]),Tabelle13[[#This Row],[VOFFS0,Variance]]/Tabelle13[[#This Row],[VOFFS0,AVG]],0)</f>
        <v>0</v>
      </c>
      <c r="I70" s="73"/>
      <c r="J70" s="74"/>
      <c r="K70" s="28" t="e">
        <f t="shared" si="2"/>
        <v>#DIV/0!</v>
      </c>
      <c r="L70" s="28" t="e">
        <f t="shared" si="3"/>
        <v>#DIV/0!</v>
      </c>
      <c r="M70" s="26">
        <f>IF(ISNUMBER(Tabelle13[[#This Row],[DAC_Count]]),Tabelle13[[#This Row],[VOFFS1,Variance]]/Tabelle13[[#This Row],[VOFFS1,AVG]],0)</f>
        <v>0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69"/>
      <c r="B71" s="69"/>
      <c r="C71" s="70"/>
      <c r="D71" s="71"/>
      <c r="E71" s="72"/>
      <c r="F71" s="28">
        <f>IF(ISNUMBER(Tabelle13[[#This Row],[DAC_Count]]),AVERAGE(B71:E71),0)</f>
        <v>0</v>
      </c>
      <c r="G71" s="28">
        <f>IF(ISNUMBER(Tabelle13[[#This Row],[DAC_Count]]),MAX(MAX(B71:E71)-F71,F71-MIN(B71:E71)),0)</f>
        <v>0</v>
      </c>
      <c r="H71" s="26">
        <f>IF(ISNUMBER(Tabelle13[[#This Row],[DAC_Count]]),Tabelle13[[#This Row],[VOFFS0,Variance]]/Tabelle13[[#This Row],[VOFFS0,AVG]],0)</f>
        <v>0</v>
      </c>
      <c r="I71" s="73"/>
      <c r="J71" s="74"/>
      <c r="K71" s="28" t="e">
        <f t="shared" si="2"/>
        <v>#DIV/0!</v>
      </c>
      <c r="L71" s="28" t="e">
        <f t="shared" si="3"/>
        <v>#DIV/0!</v>
      </c>
      <c r="M71" s="26">
        <f>IF(ISNUMBER(Tabelle13[[#This Row],[DAC_Count]]),Tabelle13[[#This Row],[VOFFS1,Variance]]/Tabelle13[[#This Row],[VOFFS1,AVG]],0)</f>
        <v>0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69"/>
      <c r="B72" s="69"/>
      <c r="C72" s="70"/>
      <c r="D72" s="71"/>
      <c r="E72" s="72"/>
      <c r="F72" s="28">
        <f>IF(ISNUMBER(Tabelle13[[#This Row],[DAC_Count]]),AVERAGE(B72:E72),0)</f>
        <v>0</v>
      </c>
      <c r="G72" s="28">
        <f>IF(ISNUMBER(Tabelle13[[#This Row],[DAC_Count]]),MAX(MAX(B72:E72)-F72,F72-MIN(B72:E72)),0)</f>
        <v>0</v>
      </c>
      <c r="H72" s="26">
        <f>IF(ISNUMBER(Tabelle13[[#This Row],[DAC_Count]]),Tabelle13[[#This Row],[VOFFS0,Variance]]/Tabelle13[[#This Row],[VOFFS0,AVG]],0)</f>
        <v>0</v>
      </c>
      <c r="I72" s="73"/>
      <c r="J72" s="74"/>
      <c r="K72" s="28" t="e">
        <f t="shared" si="2"/>
        <v>#DIV/0!</v>
      </c>
      <c r="L72" s="28" t="e">
        <f t="shared" si="3"/>
        <v>#DIV/0!</v>
      </c>
      <c r="M72" s="26">
        <f>IF(ISNUMBER(Tabelle13[[#This Row],[DAC_Count]]),Tabelle13[[#This Row],[VOFFS1,Variance]]/Tabelle13[[#This Row],[VOFFS1,AVG]],0)</f>
        <v>0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25">
      <c r="A73" s="69"/>
      <c r="B73" s="69"/>
      <c r="C73" s="70"/>
      <c r="D73" s="71"/>
      <c r="E73" s="72"/>
      <c r="F73" s="28">
        <f>IF(ISNUMBER(Tabelle13[[#This Row],[DAC_Count]]),AVERAGE(B73:E73),0)</f>
        <v>0</v>
      </c>
      <c r="G73" s="28">
        <f>IF(ISNUMBER(Tabelle13[[#This Row],[DAC_Count]]),MAX(MAX(B73:E73)-F73,F73-MIN(B73:E73)),0)</f>
        <v>0</v>
      </c>
      <c r="H73" s="26">
        <f>IF(ISNUMBER(Tabelle13[[#This Row],[DAC_Count]]),Tabelle13[[#This Row],[VOFFS0,Variance]]/Tabelle13[[#This Row],[VOFFS0,AVG]],0)</f>
        <v>0</v>
      </c>
      <c r="I73" s="73"/>
      <c r="J73" s="74"/>
      <c r="K73" s="28" t="e">
        <f t="shared" si="2"/>
        <v>#DIV/0!</v>
      </c>
      <c r="L73" s="28" t="e">
        <f t="shared" si="3"/>
        <v>#DIV/0!</v>
      </c>
      <c r="M73" s="26">
        <f>IF(ISNUMBER(Tabelle13[[#This Row],[DAC_Count]]),Tabelle13[[#This Row],[VOFFS1,Variance]]/Tabelle13[[#This Row],[VOFFS1,AVG]],0)</f>
        <v>0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5">
      <c r="A74" s="69"/>
      <c r="B74" s="69"/>
      <c r="C74" s="70"/>
      <c r="D74" s="71"/>
      <c r="E74" s="72"/>
      <c r="F74" s="28">
        <f>IF(ISNUMBER(Tabelle13[[#This Row],[DAC_Count]]),AVERAGE(B74:E74),0)</f>
        <v>0</v>
      </c>
      <c r="G74" s="28">
        <f>IF(ISNUMBER(Tabelle13[[#This Row],[DAC_Count]]),MAX(MAX(B74:E74)-F74,F74-MIN(B74:E74)),0)</f>
        <v>0</v>
      </c>
      <c r="H74" s="26">
        <f>IF(ISNUMBER(Tabelle13[[#This Row],[DAC_Count]]),Tabelle13[[#This Row],[VOFFS0,Variance]]/Tabelle13[[#This Row],[VOFFS0,AVG]],0)</f>
        <v>0</v>
      </c>
      <c r="I74" s="73"/>
      <c r="J74" s="74"/>
      <c r="K74" s="28" t="e">
        <f t="shared" si="2"/>
        <v>#DIV/0!</v>
      </c>
      <c r="L74" s="28" t="e">
        <f t="shared" si="3"/>
        <v>#DIV/0!</v>
      </c>
      <c r="M74" s="26">
        <f>IF(ISNUMBER(Tabelle13[[#This Row],[DAC_Count]]),Tabelle13[[#This Row],[VOFFS1,Variance]]/Tabelle13[[#This Row],[VOFFS1,AVG]],0)</f>
        <v>0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25">
      <c r="A75" s="69"/>
      <c r="B75" s="69"/>
      <c r="C75" s="70"/>
      <c r="D75" s="71"/>
      <c r="E75" s="72"/>
      <c r="F75" s="28">
        <f>IF(ISNUMBER(Tabelle13[[#This Row],[DAC_Count]]),AVERAGE(B75:E75),0)</f>
        <v>0</v>
      </c>
      <c r="G75" s="28">
        <f>IF(ISNUMBER(Tabelle13[[#This Row],[DAC_Count]]),MAX(MAX(B75:E75)-F75,F75-MIN(B75:E75)),0)</f>
        <v>0</v>
      </c>
      <c r="H75" s="26">
        <f>IF(ISNUMBER(Tabelle13[[#This Row],[DAC_Count]]),Tabelle13[[#This Row],[VOFFS0,Variance]]/Tabelle13[[#This Row],[VOFFS0,AVG]],0)</f>
        <v>0</v>
      </c>
      <c r="I75" s="73"/>
      <c r="J75" s="74"/>
      <c r="K75" s="28" t="e">
        <f t="shared" si="2"/>
        <v>#DIV/0!</v>
      </c>
      <c r="L75" s="28" t="e">
        <f t="shared" si="3"/>
        <v>#DIV/0!</v>
      </c>
      <c r="M75" s="26">
        <f>IF(ISNUMBER(Tabelle13[[#This Row],[DAC_Count]]),Tabelle13[[#This Row],[VOFFS1,Variance]]/Tabelle13[[#This Row],[VOFFS1,AVG]],0)</f>
        <v>0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25">
      <c r="A76" s="69"/>
      <c r="B76" s="69"/>
      <c r="C76" s="70"/>
      <c r="D76" s="71"/>
      <c r="E76" s="72"/>
      <c r="F76" s="28">
        <f>IF(ISNUMBER(Tabelle13[[#This Row],[DAC_Count]]),AVERAGE(B76:E76),0)</f>
        <v>0</v>
      </c>
      <c r="G76" s="28">
        <f>IF(ISNUMBER(Tabelle13[[#This Row],[DAC_Count]]),MAX(MAX(B76:E76)-F76,F76-MIN(B76:E76)),0)</f>
        <v>0</v>
      </c>
      <c r="H76" s="26">
        <f>IF(ISNUMBER(Tabelle13[[#This Row],[DAC_Count]]),Tabelle13[[#This Row],[VOFFS0,Variance]]/Tabelle13[[#This Row],[VOFFS0,AVG]],0)</f>
        <v>0</v>
      </c>
      <c r="I76" s="73"/>
      <c r="J76" s="74"/>
      <c r="K76" s="28" t="e">
        <f t="shared" ref="K76:K139" si="4">AVERAGE(I76:J76)</f>
        <v>#DIV/0!</v>
      </c>
      <c r="L76" s="28" t="e">
        <f t="shared" ref="L76:L139" si="5">MAX(MAX(I76:J76)-K76,K76-MIN(I76:J76))</f>
        <v>#DIV/0!</v>
      </c>
      <c r="M76" s="26">
        <f>IF(ISNUMBER(Tabelle13[[#This Row],[DAC_Count]]),Tabelle13[[#This Row],[VOFFS1,Variance]]/Tabelle13[[#This Row],[VOFFS1,AVG]],0)</f>
        <v>0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25">
      <c r="A77" s="69"/>
      <c r="B77" s="69"/>
      <c r="C77" s="70"/>
      <c r="D77" s="71"/>
      <c r="E77" s="72"/>
      <c r="F77" s="28">
        <f>IF(ISNUMBER(Tabelle13[[#This Row],[DAC_Count]]),AVERAGE(B77:E77),0)</f>
        <v>0</v>
      </c>
      <c r="G77" s="28">
        <f>IF(ISNUMBER(Tabelle13[[#This Row],[DAC_Count]]),MAX(MAX(B77:E77)-F77,F77-MIN(B77:E77)),0)</f>
        <v>0</v>
      </c>
      <c r="H77" s="26">
        <f>IF(ISNUMBER(Tabelle13[[#This Row],[DAC_Count]]),Tabelle13[[#This Row],[VOFFS0,Variance]]/Tabelle13[[#This Row],[VOFFS0,AVG]],0)</f>
        <v>0</v>
      </c>
      <c r="I77" s="73"/>
      <c r="J77" s="74"/>
      <c r="K77" s="28" t="e">
        <f t="shared" si="4"/>
        <v>#DIV/0!</v>
      </c>
      <c r="L77" s="28" t="e">
        <f t="shared" si="5"/>
        <v>#DIV/0!</v>
      </c>
      <c r="M77" s="26">
        <f>IF(ISNUMBER(Tabelle13[[#This Row],[DAC_Count]]),Tabelle13[[#This Row],[VOFFS1,Variance]]/Tabelle13[[#This Row],[VOFFS1,AVG]],0)</f>
        <v>0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25">
      <c r="A78" s="69"/>
      <c r="B78" s="69"/>
      <c r="C78" s="70"/>
      <c r="D78" s="71"/>
      <c r="E78" s="72"/>
      <c r="F78" s="28">
        <f>IF(ISNUMBER(Tabelle13[[#This Row],[DAC_Count]]),AVERAGE(B78:E78),0)</f>
        <v>0</v>
      </c>
      <c r="G78" s="28">
        <f>IF(ISNUMBER(Tabelle13[[#This Row],[DAC_Count]]),MAX(MAX(B78:E78)-F78,F78-MIN(B78:E78)),0)</f>
        <v>0</v>
      </c>
      <c r="H78" s="26">
        <f>IF(ISNUMBER(Tabelle13[[#This Row],[DAC_Count]]),Tabelle13[[#This Row],[VOFFS0,Variance]]/Tabelle13[[#This Row],[VOFFS0,AVG]],0)</f>
        <v>0</v>
      </c>
      <c r="I78" s="73"/>
      <c r="J78" s="74"/>
      <c r="K78" s="28" t="e">
        <f t="shared" si="4"/>
        <v>#DIV/0!</v>
      </c>
      <c r="L78" s="28" t="e">
        <f t="shared" si="5"/>
        <v>#DIV/0!</v>
      </c>
      <c r="M78" s="26">
        <f>IF(ISNUMBER(Tabelle13[[#This Row],[DAC_Count]]),Tabelle13[[#This Row],[VOFFS1,Variance]]/Tabelle13[[#This Row],[VOFFS1,AVG]],0)</f>
        <v>0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25">
      <c r="A79" s="69"/>
      <c r="B79" s="69"/>
      <c r="C79" s="70"/>
      <c r="D79" s="71"/>
      <c r="E79" s="72"/>
      <c r="F79" s="28">
        <f>IF(ISNUMBER(Tabelle13[[#This Row],[DAC_Count]]),AVERAGE(B79:E79),0)</f>
        <v>0</v>
      </c>
      <c r="G79" s="28">
        <f>IF(ISNUMBER(Tabelle13[[#This Row],[DAC_Count]]),MAX(MAX(B79:E79)-F79,F79-MIN(B79:E79)),0)</f>
        <v>0</v>
      </c>
      <c r="H79" s="26">
        <f>IF(ISNUMBER(Tabelle13[[#This Row],[DAC_Count]]),Tabelle13[[#This Row],[VOFFS0,Variance]]/Tabelle13[[#This Row],[VOFFS0,AVG]],0)</f>
        <v>0</v>
      </c>
      <c r="I79" s="73"/>
      <c r="J79" s="74"/>
      <c r="K79" s="28" t="e">
        <f t="shared" si="4"/>
        <v>#DIV/0!</v>
      </c>
      <c r="L79" s="28" t="e">
        <f t="shared" si="5"/>
        <v>#DIV/0!</v>
      </c>
      <c r="M79" s="26">
        <f>IF(ISNUMBER(Tabelle13[[#This Row],[DAC_Count]]),Tabelle13[[#This Row],[VOFFS1,Variance]]/Tabelle13[[#This Row],[VOFFS1,AVG]],0)</f>
        <v>0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25">
      <c r="A80" s="69"/>
      <c r="B80" s="69"/>
      <c r="C80" s="70"/>
      <c r="D80" s="71"/>
      <c r="E80" s="72"/>
      <c r="F80" s="28">
        <f>IF(ISNUMBER(Tabelle13[[#This Row],[DAC_Count]]),AVERAGE(B80:E80),0)</f>
        <v>0</v>
      </c>
      <c r="G80" s="28">
        <f>IF(ISNUMBER(Tabelle13[[#This Row],[DAC_Count]]),MAX(MAX(B80:E80)-F80,F80-MIN(B80:E80)),0)</f>
        <v>0</v>
      </c>
      <c r="H80" s="26">
        <f>IF(ISNUMBER(Tabelle13[[#This Row],[DAC_Count]]),Tabelle13[[#This Row],[VOFFS0,Variance]]/Tabelle13[[#This Row],[VOFFS0,AVG]],0)</f>
        <v>0</v>
      </c>
      <c r="I80" s="73"/>
      <c r="J80" s="74"/>
      <c r="K80" s="28" t="e">
        <f t="shared" si="4"/>
        <v>#DIV/0!</v>
      </c>
      <c r="L80" s="28" t="e">
        <f t="shared" si="5"/>
        <v>#DIV/0!</v>
      </c>
      <c r="M80" s="26">
        <f>IF(ISNUMBER(Tabelle13[[#This Row],[DAC_Count]]),Tabelle13[[#This Row],[VOFFS1,Variance]]/Tabelle13[[#This Row],[VOFFS1,AVG]],0)</f>
        <v>0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25">
      <c r="A81" s="69"/>
      <c r="B81" s="69"/>
      <c r="C81" s="70"/>
      <c r="D81" s="71"/>
      <c r="E81" s="72"/>
      <c r="F81" s="28">
        <f>IF(ISNUMBER(Tabelle13[[#This Row],[DAC_Count]]),AVERAGE(B81:E81),0)</f>
        <v>0</v>
      </c>
      <c r="G81" s="28">
        <f>IF(ISNUMBER(Tabelle13[[#This Row],[DAC_Count]]),MAX(MAX(B81:E81)-F81,F81-MIN(B81:E81)),0)</f>
        <v>0</v>
      </c>
      <c r="H81" s="26">
        <f>IF(ISNUMBER(Tabelle13[[#This Row],[DAC_Count]]),Tabelle13[[#This Row],[VOFFS0,Variance]]/Tabelle13[[#This Row],[VOFFS0,AVG]],0)</f>
        <v>0</v>
      </c>
      <c r="I81" s="73"/>
      <c r="J81" s="74"/>
      <c r="K81" s="28" t="e">
        <f t="shared" si="4"/>
        <v>#DIV/0!</v>
      </c>
      <c r="L81" s="28" t="e">
        <f t="shared" si="5"/>
        <v>#DIV/0!</v>
      </c>
      <c r="M81" s="26">
        <f>IF(ISNUMBER(Tabelle13[[#This Row],[DAC_Count]]),Tabelle13[[#This Row],[VOFFS1,Variance]]/Tabelle13[[#This Row],[VOFFS1,AVG]],0)</f>
        <v>0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25">
      <c r="A82" s="69"/>
      <c r="B82" s="69"/>
      <c r="C82" s="70"/>
      <c r="D82" s="71"/>
      <c r="E82" s="72"/>
      <c r="F82" s="28">
        <f>IF(ISNUMBER(Tabelle13[[#This Row],[DAC_Count]]),AVERAGE(B82:E82),0)</f>
        <v>0</v>
      </c>
      <c r="G82" s="28">
        <f>IF(ISNUMBER(Tabelle13[[#This Row],[DAC_Count]]),MAX(MAX(B82:E82)-F82,F82-MIN(B82:E82)),0)</f>
        <v>0</v>
      </c>
      <c r="H82" s="26">
        <f>IF(ISNUMBER(Tabelle13[[#This Row],[DAC_Count]]),Tabelle13[[#This Row],[VOFFS0,Variance]]/Tabelle13[[#This Row],[VOFFS0,AVG]],0)</f>
        <v>0</v>
      </c>
      <c r="I82" s="73"/>
      <c r="J82" s="74"/>
      <c r="K82" s="28" t="e">
        <f t="shared" si="4"/>
        <v>#DIV/0!</v>
      </c>
      <c r="L82" s="28" t="e">
        <f t="shared" si="5"/>
        <v>#DIV/0!</v>
      </c>
      <c r="M82" s="26">
        <f>IF(ISNUMBER(Tabelle13[[#This Row],[DAC_Count]]),Tabelle13[[#This Row],[VOFFS1,Variance]]/Tabelle13[[#This Row],[VOFFS1,AVG]],0)</f>
        <v>0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25">
      <c r="A83" s="69"/>
      <c r="B83" s="69"/>
      <c r="C83" s="70"/>
      <c r="D83" s="71"/>
      <c r="E83" s="72"/>
      <c r="F83" s="28">
        <f>IF(ISNUMBER(Tabelle13[[#This Row],[DAC_Count]]),AVERAGE(B83:E83),0)</f>
        <v>0</v>
      </c>
      <c r="G83" s="28">
        <f>IF(ISNUMBER(Tabelle13[[#This Row],[DAC_Count]]),MAX(MAX(B83:E83)-F83,F83-MIN(B83:E83)),0)</f>
        <v>0</v>
      </c>
      <c r="H83" s="26">
        <f>IF(ISNUMBER(Tabelle13[[#This Row],[DAC_Count]]),Tabelle13[[#This Row],[VOFFS0,Variance]]/Tabelle13[[#This Row],[VOFFS0,AVG]],0)</f>
        <v>0</v>
      </c>
      <c r="I83" s="73"/>
      <c r="J83" s="74"/>
      <c r="K83" s="28" t="e">
        <f t="shared" si="4"/>
        <v>#DIV/0!</v>
      </c>
      <c r="L83" s="28" t="e">
        <f t="shared" si="5"/>
        <v>#DIV/0!</v>
      </c>
      <c r="M83" s="26">
        <f>IF(ISNUMBER(Tabelle13[[#This Row],[DAC_Count]]),Tabelle13[[#This Row],[VOFFS1,Variance]]/Tabelle13[[#This Row],[VOFFS1,AVG]],0)</f>
        <v>0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25">
      <c r="A84" s="69"/>
      <c r="B84" s="69"/>
      <c r="C84" s="70"/>
      <c r="D84" s="71"/>
      <c r="E84" s="72"/>
      <c r="F84" s="28">
        <f>IF(ISNUMBER(Tabelle13[[#This Row],[DAC_Count]]),AVERAGE(B84:E84),0)</f>
        <v>0</v>
      </c>
      <c r="G84" s="28">
        <f>IF(ISNUMBER(Tabelle13[[#This Row],[DAC_Count]]),MAX(MAX(B84:E84)-F84,F84-MIN(B84:E84)),0)</f>
        <v>0</v>
      </c>
      <c r="H84" s="26">
        <f>IF(ISNUMBER(Tabelle13[[#This Row],[DAC_Count]]),Tabelle13[[#This Row],[VOFFS0,Variance]]/Tabelle13[[#This Row],[VOFFS0,AVG]],0)</f>
        <v>0</v>
      </c>
      <c r="I84" s="73"/>
      <c r="J84" s="74"/>
      <c r="K84" s="28" t="e">
        <f t="shared" si="4"/>
        <v>#DIV/0!</v>
      </c>
      <c r="L84" s="28" t="e">
        <f t="shared" si="5"/>
        <v>#DIV/0!</v>
      </c>
      <c r="M84" s="26">
        <f>IF(ISNUMBER(Tabelle13[[#This Row],[DAC_Count]]),Tabelle13[[#This Row],[VOFFS1,Variance]]/Tabelle13[[#This Row],[VOFFS1,AVG]],0)</f>
        <v>0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25">
      <c r="A85" s="69"/>
      <c r="B85" s="69"/>
      <c r="C85" s="70"/>
      <c r="D85" s="71"/>
      <c r="E85" s="72"/>
      <c r="F85" s="28">
        <f>IF(ISNUMBER(Tabelle13[[#This Row],[DAC_Count]]),AVERAGE(B85:E85),0)</f>
        <v>0</v>
      </c>
      <c r="G85" s="28">
        <f>IF(ISNUMBER(Tabelle13[[#This Row],[DAC_Count]]),MAX(MAX(B85:E85)-F85,F85-MIN(B85:E85)),0)</f>
        <v>0</v>
      </c>
      <c r="H85" s="26">
        <f>IF(ISNUMBER(Tabelle13[[#This Row],[DAC_Count]]),Tabelle13[[#This Row],[VOFFS0,Variance]]/Tabelle13[[#This Row],[VOFFS0,AVG]],0)</f>
        <v>0</v>
      </c>
      <c r="I85" s="73"/>
      <c r="J85" s="74"/>
      <c r="K85" s="28" t="e">
        <f t="shared" si="4"/>
        <v>#DIV/0!</v>
      </c>
      <c r="L85" s="28" t="e">
        <f t="shared" si="5"/>
        <v>#DIV/0!</v>
      </c>
      <c r="M85" s="26">
        <f>IF(ISNUMBER(Tabelle13[[#This Row],[DAC_Count]]),Tabelle13[[#This Row],[VOFFS1,Variance]]/Tabelle13[[#This Row],[VOFFS1,AVG]],0)</f>
        <v>0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5">
      <c r="A86" s="69"/>
      <c r="B86" s="69"/>
      <c r="C86" s="70"/>
      <c r="D86" s="71"/>
      <c r="E86" s="72"/>
      <c r="F86" s="28">
        <f>IF(ISNUMBER(Tabelle13[[#This Row],[DAC_Count]]),AVERAGE(B86:E86),0)</f>
        <v>0</v>
      </c>
      <c r="G86" s="28">
        <f>IF(ISNUMBER(Tabelle13[[#This Row],[DAC_Count]]),MAX(MAX(B86:E86)-F86,F86-MIN(B86:E86)),0)</f>
        <v>0</v>
      </c>
      <c r="H86" s="26">
        <f>IF(ISNUMBER(Tabelle13[[#This Row],[DAC_Count]]),Tabelle13[[#This Row],[VOFFS0,Variance]]/Tabelle13[[#This Row],[VOFFS0,AVG]],0)</f>
        <v>0</v>
      </c>
      <c r="I86" s="73"/>
      <c r="J86" s="74"/>
      <c r="K86" s="28" t="e">
        <f t="shared" si="4"/>
        <v>#DIV/0!</v>
      </c>
      <c r="L86" s="28" t="e">
        <f t="shared" si="5"/>
        <v>#DIV/0!</v>
      </c>
      <c r="M86" s="26">
        <f>IF(ISNUMBER(Tabelle13[[#This Row],[DAC_Count]]),Tabelle13[[#This Row],[VOFFS1,Variance]]/Tabelle13[[#This Row],[VOFFS1,AVG]],0)</f>
        <v>0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25">
      <c r="A87" s="69"/>
      <c r="B87" s="69"/>
      <c r="C87" s="70"/>
      <c r="D87" s="71"/>
      <c r="E87" s="72"/>
      <c r="F87" s="28">
        <f>IF(ISNUMBER(Tabelle13[[#This Row],[DAC_Count]]),AVERAGE(B87:E87),0)</f>
        <v>0</v>
      </c>
      <c r="G87" s="28">
        <f>IF(ISNUMBER(Tabelle13[[#This Row],[DAC_Count]]),MAX(MAX(B87:E87)-F87,F87-MIN(B87:E87)),0)</f>
        <v>0</v>
      </c>
      <c r="H87" s="26">
        <f>IF(ISNUMBER(Tabelle13[[#This Row],[DAC_Count]]),Tabelle13[[#This Row],[VOFFS0,Variance]]/Tabelle13[[#This Row],[VOFFS0,AVG]],0)</f>
        <v>0</v>
      </c>
      <c r="I87" s="73"/>
      <c r="J87" s="74"/>
      <c r="K87" s="28" t="e">
        <f t="shared" si="4"/>
        <v>#DIV/0!</v>
      </c>
      <c r="L87" s="28" t="e">
        <f t="shared" si="5"/>
        <v>#DIV/0!</v>
      </c>
      <c r="M87" s="26">
        <f>IF(ISNUMBER(Tabelle13[[#This Row],[DAC_Count]]),Tabelle13[[#This Row],[VOFFS1,Variance]]/Tabelle13[[#This Row],[VOFFS1,AVG]],0)</f>
        <v>0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25">
      <c r="A88" s="69"/>
      <c r="B88" s="69"/>
      <c r="C88" s="70"/>
      <c r="D88" s="71"/>
      <c r="E88" s="72"/>
      <c r="F88" s="28">
        <f>IF(ISNUMBER(Tabelle13[[#This Row],[DAC_Count]]),AVERAGE(B88:E88),0)</f>
        <v>0</v>
      </c>
      <c r="G88" s="28">
        <f>IF(ISNUMBER(Tabelle13[[#This Row],[DAC_Count]]),MAX(MAX(B88:E88)-F88,F88-MIN(B88:E88)),0)</f>
        <v>0</v>
      </c>
      <c r="H88" s="26">
        <f>IF(ISNUMBER(Tabelle13[[#This Row],[DAC_Count]]),Tabelle13[[#This Row],[VOFFS0,Variance]]/Tabelle13[[#This Row],[VOFFS0,AVG]],0)</f>
        <v>0</v>
      </c>
      <c r="I88" s="73"/>
      <c r="J88" s="74"/>
      <c r="K88" s="28" t="e">
        <f t="shared" si="4"/>
        <v>#DIV/0!</v>
      </c>
      <c r="L88" s="28" t="e">
        <f t="shared" si="5"/>
        <v>#DIV/0!</v>
      </c>
      <c r="M88" s="26">
        <f>IF(ISNUMBER(Tabelle13[[#This Row],[DAC_Count]]),Tabelle13[[#This Row],[VOFFS1,Variance]]/Tabelle13[[#This Row],[VOFFS1,AVG]],0)</f>
        <v>0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25">
      <c r="A89" s="69"/>
      <c r="B89" s="69"/>
      <c r="C89" s="70"/>
      <c r="D89" s="71"/>
      <c r="E89" s="72"/>
      <c r="F89" s="28">
        <f>IF(ISNUMBER(Tabelle13[[#This Row],[DAC_Count]]),AVERAGE(B89:E89),0)</f>
        <v>0</v>
      </c>
      <c r="G89" s="28">
        <f>IF(ISNUMBER(Tabelle13[[#This Row],[DAC_Count]]),MAX(MAX(B89:E89)-F89,F89-MIN(B89:E89)),0)</f>
        <v>0</v>
      </c>
      <c r="H89" s="26">
        <f>IF(ISNUMBER(Tabelle13[[#This Row],[DAC_Count]]),Tabelle13[[#This Row],[VOFFS0,Variance]]/Tabelle13[[#This Row],[VOFFS0,AVG]],0)</f>
        <v>0</v>
      </c>
      <c r="I89" s="73"/>
      <c r="J89" s="74"/>
      <c r="K89" s="28" t="e">
        <f t="shared" si="4"/>
        <v>#DIV/0!</v>
      </c>
      <c r="L89" s="28" t="e">
        <f t="shared" si="5"/>
        <v>#DIV/0!</v>
      </c>
      <c r="M89" s="26">
        <f>IF(ISNUMBER(Tabelle13[[#This Row],[DAC_Count]]),Tabelle13[[#This Row],[VOFFS1,Variance]]/Tabelle13[[#This Row],[VOFFS1,AVG]],0)</f>
        <v>0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25">
      <c r="A90" s="69"/>
      <c r="B90" s="69"/>
      <c r="C90" s="70"/>
      <c r="D90" s="71"/>
      <c r="E90" s="72"/>
      <c r="F90" s="28">
        <f>IF(ISNUMBER(Tabelle13[[#This Row],[DAC_Count]]),AVERAGE(B90:E90),0)</f>
        <v>0</v>
      </c>
      <c r="G90" s="28">
        <f>IF(ISNUMBER(Tabelle13[[#This Row],[DAC_Count]]),MAX(MAX(B90:E90)-F90,F90-MIN(B90:E90)),0)</f>
        <v>0</v>
      </c>
      <c r="H90" s="26">
        <f>IF(ISNUMBER(Tabelle13[[#This Row],[DAC_Count]]),Tabelle13[[#This Row],[VOFFS0,Variance]]/Tabelle13[[#This Row],[VOFFS0,AVG]],0)</f>
        <v>0</v>
      </c>
      <c r="I90" s="73"/>
      <c r="J90" s="74"/>
      <c r="K90" s="28" t="e">
        <f t="shared" si="4"/>
        <v>#DIV/0!</v>
      </c>
      <c r="L90" s="28" t="e">
        <f t="shared" si="5"/>
        <v>#DIV/0!</v>
      </c>
      <c r="M90" s="26">
        <f>IF(ISNUMBER(Tabelle13[[#This Row],[DAC_Count]]),Tabelle13[[#This Row],[VOFFS1,Variance]]/Tabelle13[[#This Row],[VOFFS1,AVG]],0)</f>
        <v>0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25">
      <c r="A91" s="69"/>
      <c r="B91" s="69"/>
      <c r="C91" s="70"/>
      <c r="D91" s="71"/>
      <c r="E91" s="72"/>
      <c r="F91" s="28">
        <f>IF(ISNUMBER(Tabelle13[[#This Row],[DAC_Count]]),AVERAGE(B91:E91),0)</f>
        <v>0</v>
      </c>
      <c r="G91" s="28">
        <f>IF(ISNUMBER(Tabelle13[[#This Row],[DAC_Count]]),MAX(MAX(B91:E91)-F91,F91-MIN(B91:E91)),0)</f>
        <v>0</v>
      </c>
      <c r="H91" s="26">
        <f>IF(ISNUMBER(Tabelle13[[#This Row],[DAC_Count]]),Tabelle13[[#This Row],[VOFFS0,Variance]]/Tabelle13[[#This Row],[VOFFS0,AVG]],0)</f>
        <v>0</v>
      </c>
      <c r="I91" s="73"/>
      <c r="J91" s="74"/>
      <c r="K91" s="28" t="e">
        <f t="shared" si="4"/>
        <v>#DIV/0!</v>
      </c>
      <c r="L91" s="28" t="e">
        <f t="shared" si="5"/>
        <v>#DIV/0!</v>
      </c>
      <c r="M91" s="26">
        <f>IF(ISNUMBER(Tabelle13[[#This Row],[DAC_Count]]),Tabelle13[[#This Row],[VOFFS1,Variance]]/Tabelle13[[#This Row],[VOFFS1,AVG]],0)</f>
        <v>0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5">
      <c r="A92" s="69"/>
      <c r="B92" s="69"/>
      <c r="C92" s="70"/>
      <c r="D92" s="71"/>
      <c r="E92" s="72"/>
      <c r="F92" s="28">
        <f>IF(ISNUMBER(Tabelle13[[#This Row],[DAC_Count]]),AVERAGE(B92:E92),0)</f>
        <v>0</v>
      </c>
      <c r="G92" s="28">
        <f>IF(ISNUMBER(Tabelle13[[#This Row],[DAC_Count]]),MAX(MAX(B92:E92)-F92,F92-MIN(B92:E92)),0)</f>
        <v>0</v>
      </c>
      <c r="H92" s="26">
        <f>IF(ISNUMBER(Tabelle13[[#This Row],[DAC_Count]]),Tabelle13[[#This Row],[VOFFS0,Variance]]/Tabelle13[[#This Row],[VOFFS0,AVG]],0)</f>
        <v>0</v>
      </c>
      <c r="I92" s="73"/>
      <c r="J92" s="74"/>
      <c r="K92" s="28" t="e">
        <f t="shared" si="4"/>
        <v>#DIV/0!</v>
      </c>
      <c r="L92" s="28" t="e">
        <f t="shared" si="5"/>
        <v>#DIV/0!</v>
      </c>
      <c r="M92" s="26">
        <f>IF(ISNUMBER(Tabelle13[[#This Row],[DAC_Count]]),Tabelle13[[#This Row],[VOFFS1,Variance]]/Tabelle13[[#This Row],[VOFFS1,AVG]],0)</f>
        <v>0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25">
      <c r="A93" s="69"/>
      <c r="B93" s="69"/>
      <c r="C93" s="70"/>
      <c r="D93" s="71"/>
      <c r="E93" s="72"/>
      <c r="F93" s="28">
        <f>IF(ISNUMBER(Tabelle13[[#This Row],[DAC_Count]]),AVERAGE(B93:E93),0)</f>
        <v>0</v>
      </c>
      <c r="G93" s="28">
        <f>IF(ISNUMBER(Tabelle13[[#This Row],[DAC_Count]]),MAX(MAX(B93:E93)-F93,F93-MIN(B93:E93)),0)</f>
        <v>0</v>
      </c>
      <c r="H93" s="26">
        <f>IF(ISNUMBER(Tabelle13[[#This Row],[DAC_Count]]),Tabelle13[[#This Row],[VOFFS0,Variance]]/Tabelle13[[#This Row],[VOFFS0,AVG]],0)</f>
        <v>0</v>
      </c>
      <c r="I93" s="73"/>
      <c r="J93" s="74"/>
      <c r="K93" s="28" t="e">
        <f t="shared" si="4"/>
        <v>#DIV/0!</v>
      </c>
      <c r="L93" s="28" t="e">
        <f t="shared" si="5"/>
        <v>#DIV/0!</v>
      </c>
      <c r="M93" s="26">
        <f>IF(ISNUMBER(Tabelle13[[#This Row],[DAC_Count]]),Tabelle13[[#This Row],[VOFFS1,Variance]]/Tabelle13[[#This Row],[VOFFS1,AVG]],0)</f>
        <v>0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25">
      <c r="A94" s="69"/>
      <c r="B94" s="69"/>
      <c r="C94" s="70"/>
      <c r="D94" s="71"/>
      <c r="E94" s="72"/>
      <c r="F94" s="28">
        <f>IF(ISNUMBER(Tabelle13[[#This Row],[DAC_Count]]),AVERAGE(B94:E94),0)</f>
        <v>0</v>
      </c>
      <c r="G94" s="28">
        <f>IF(ISNUMBER(Tabelle13[[#This Row],[DAC_Count]]),MAX(MAX(B94:E94)-F94,F94-MIN(B94:E94)),0)</f>
        <v>0</v>
      </c>
      <c r="H94" s="26">
        <f>IF(ISNUMBER(Tabelle13[[#This Row],[DAC_Count]]),Tabelle13[[#This Row],[VOFFS0,Variance]]/Tabelle13[[#This Row],[VOFFS0,AVG]],0)</f>
        <v>0</v>
      </c>
      <c r="I94" s="73"/>
      <c r="J94" s="74"/>
      <c r="K94" s="28" t="e">
        <f t="shared" si="4"/>
        <v>#DIV/0!</v>
      </c>
      <c r="L94" s="28" t="e">
        <f t="shared" si="5"/>
        <v>#DIV/0!</v>
      </c>
      <c r="M94" s="26">
        <f>IF(ISNUMBER(Tabelle13[[#This Row],[DAC_Count]]),Tabelle13[[#This Row],[VOFFS1,Variance]]/Tabelle13[[#This Row],[VOFFS1,AVG]],0)</f>
        <v>0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25">
      <c r="A95" s="69"/>
      <c r="B95" s="69"/>
      <c r="C95" s="70"/>
      <c r="D95" s="71"/>
      <c r="E95" s="72"/>
      <c r="F95" s="28">
        <f>IF(ISNUMBER(Tabelle13[[#This Row],[DAC_Count]]),AVERAGE(B95:E95),0)</f>
        <v>0</v>
      </c>
      <c r="G95" s="28">
        <f>IF(ISNUMBER(Tabelle13[[#This Row],[DAC_Count]]),MAX(MAX(B95:E95)-F95,F95-MIN(B95:E95)),0)</f>
        <v>0</v>
      </c>
      <c r="H95" s="26">
        <f>IF(ISNUMBER(Tabelle13[[#This Row],[DAC_Count]]),Tabelle13[[#This Row],[VOFFS0,Variance]]/Tabelle13[[#This Row],[VOFFS0,AVG]],0)</f>
        <v>0</v>
      </c>
      <c r="I95" s="73"/>
      <c r="J95" s="74"/>
      <c r="K95" s="28" t="e">
        <f t="shared" si="4"/>
        <v>#DIV/0!</v>
      </c>
      <c r="L95" s="28" t="e">
        <f t="shared" si="5"/>
        <v>#DIV/0!</v>
      </c>
      <c r="M95" s="26">
        <f>IF(ISNUMBER(Tabelle13[[#This Row],[DAC_Count]]),Tabelle13[[#This Row],[VOFFS1,Variance]]/Tabelle13[[#This Row],[VOFFS1,AVG]],0)</f>
        <v>0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25">
      <c r="A96" s="69"/>
      <c r="B96" s="69"/>
      <c r="C96" s="70"/>
      <c r="D96" s="71"/>
      <c r="E96" s="72"/>
      <c r="F96" s="28">
        <f>IF(ISNUMBER(Tabelle13[[#This Row],[DAC_Count]]),AVERAGE(B96:E96),0)</f>
        <v>0</v>
      </c>
      <c r="G96" s="28">
        <f>IF(ISNUMBER(Tabelle13[[#This Row],[DAC_Count]]),MAX(MAX(B96:E96)-F96,F96-MIN(B96:E96)),0)</f>
        <v>0</v>
      </c>
      <c r="H96" s="26">
        <f>IF(ISNUMBER(Tabelle13[[#This Row],[DAC_Count]]),Tabelle13[[#This Row],[VOFFS0,Variance]]/Tabelle13[[#This Row],[VOFFS0,AVG]],0)</f>
        <v>0</v>
      </c>
      <c r="I96" s="73"/>
      <c r="J96" s="74"/>
      <c r="K96" s="28" t="e">
        <f t="shared" si="4"/>
        <v>#DIV/0!</v>
      </c>
      <c r="L96" s="28" t="e">
        <f t="shared" si="5"/>
        <v>#DIV/0!</v>
      </c>
      <c r="M96" s="26">
        <f>IF(ISNUMBER(Tabelle13[[#This Row],[DAC_Count]]),Tabelle13[[#This Row],[VOFFS1,Variance]]/Tabelle13[[#This Row],[VOFFS1,AVG]],0)</f>
        <v>0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25">
      <c r="A97" s="69"/>
      <c r="B97" s="69"/>
      <c r="C97" s="70"/>
      <c r="D97" s="71"/>
      <c r="E97" s="72"/>
      <c r="F97" s="28">
        <f>IF(ISNUMBER(Tabelle13[[#This Row],[DAC_Count]]),AVERAGE(B97:E97),0)</f>
        <v>0</v>
      </c>
      <c r="G97" s="28">
        <f>IF(ISNUMBER(Tabelle13[[#This Row],[DAC_Count]]),MAX(MAX(B97:E97)-F97,F97-MIN(B97:E97)),0)</f>
        <v>0</v>
      </c>
      <c r="H97" s="26">
        <f>IF(ISNUMBER(Tabelle13[[#This Row],[DAC_Count]]),Tabelle13[[#This Row],[VOFFS0,Variance]]/Tabelle13[[#This Row],[VOFFS0,AVG]],0)</f>
        <v>0</v>
      </c>
      <c r="I97" s="73"/>
      <c r="J97" s="74"/>
      <c r="K97" s="28" t="e">
        <f t="shared" si="4"/>
        <v>#DIV/0!</v>
      </c>
      <c r="L97" s="28" t="e">
        <f t="shared" si="5"/>
        <v>#DIV/0!</v>
      </c>
      <c r="M97" s="26">
        <f>IF(ISNUMBER(Tabelle13[[#This Row],[DAC_Count]]),Tabelle13[[#This Row],[VOFFS1,Variance]]/Tabelle13[[#This Row],[VOFFS1,AVG]],0)</f>
        <v>0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25">
      <c r="A98" s="69"/>
      <c r="B98" s="69"/>
      <c r="C98" s="70"/>
      <c r="D98" s="71"/>
      <c r="E98" s="72"/>
      <c r="F98" s="28">
        <f>IF(ISNUMBER(Tabelle13[[#This Row],[DAC_Count]]),AVERAGE(B98:E98),0)</f>
        <v>0</v>
      </c>
      <c r="G98" s="28">
        <f>IF(ISNUMBER(Tabelle13[[#This Row],[DAC_Count]]),MAX(MAX(B98:E98)-F98,F98-MIN(B98:E98)),0)</f>
        <v>0</v>
      </c>
      <c r="H98" s="26">
        <f>IF(ISNUMBER(Tabelle13[[#This Row],[DAC_Count]]),Tabelle13[[#This Row],[VOFFS0,Variance]]/Tabelle13[[#This Row],[VOFFS0,AVG]],0)</f>
        <v>0</v>
      </c>
      <c r="I98" s="73"/>
      <c r="J98" s="74"/>
      <c r="K98" s="28" t="e">
        <f t="shared" si="4"/>
        <v>#DIV/0!</v>
      </c>
      <c r="L98" s="28" t="e">
        <f t="shared" si="5"/>
        <v>#DIV/0!</v>
      </c>
      <c r="M98" s="26">
        <f>IF(ISNUMBER(Tabelle13[[#This Row],[DAC_Count]]),Tabelle13[[#This Row],[VOFFS1,Variance]]/Tabelle13[[#This Row],[VOFFS1,AVG]],0)</f>
        <v>0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25">
      <c r="A99" s="69"/>
      <c r="B99" s="69"/>
      <c r="C99" s="70"/>
      <c r="D99" s="71"/>
      <c r="E99" s="72"/>
      <c r="F99" s="28">
        <f>IF(ISNUMBER(Tabelle13[[#This Row],[DAC_Count]]),AVERAGE(B99:E99),0)</f>
        <v>0</v>
      </c>
      <c r="G99" s="28">
        <f>IF(ISNUMBER(Tabelle13[[#This Row],[DAC_Count]]),MAX(MAX(B99:E99)-F99,F99-MIN(B99:E99)),0)</f>
        <v>0</v>
      </c>
      <c r="H99" s="26">
        <f>IF(ISNUMBER(Tabelle13[[#This Row],[DAC_Count]]),Tabelle13[[#This Row],[VOFFS0,Variance]]/Tabelle13[[#This Row],[VOFFS0,AVG]],0)</f>
        <v>0</v>
      </c>
      <c r="I99" s="73"/>
      <c r="J99" s="74"/>
      <c r="K99" s="28" t="e">
        <f t="shared" si="4"/>
        <v>#DIV/0!</v>
      </c>
      <c r="L99" s="28" t="e">
        <f t="shared" si="5"/>
        <v>#DIV/0!</v>
      </c>
      <c r="M99" s="26">
        <f>IF(ISNUMBER(Tabelle13[[#This Row],[DAC_Count]]),Tabelle13[[#This Row],[VOFFS1,Variance]]/Tabelle13[[#This Row],[VOFFS1,AVG]],0)</f>
        <v>0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25">
      <c r="A100" s="69"/>
      <c r="B100" s="69"/>
      <c r="C100" s="70"/>
      <c r="D100" s="71"/>
      <c r="E100" s="72"/>
      <c r="F100" s="28">
        <f>IF(ISNUMBER(Tabelle13[[#This Row],[DAC_Count]]),AVERAGE(B100:E100),0)</f>
        <v>0</v>
      </c>
      <c r="G100" s="28">
        <f>IF(ISNUMBER(Tabelle13[[#This Row],[DAC_Count]]),MAX(MAX(B100:E100)-F100,F100-MIN(B100:E100)),0)</f>
        <v>0</v>
      </c>
      <c r="H100" s="26">
        <f>IF(ISNUMBER(Tabelle13[[#This Row],[DAC_Count]]),Tabelle13[[#This Row],[VOFFS0,Variance]]/Tabelle13[[#This Row],[VOFFS0,AVG]],0)</f>
        <v>0</v>
      </c>
      <c r="I100" s="73"/>
      <c r="J100" s="74"/>
      <c r="K100" s="28" t="e">
        <f t="shared" si="4"/>
        <v>#DIV/0!</v>
      </c>
      <c r="L100" s="28" t="e">
        <f t="shared" si="5"/>
        <v>#DIV/0!</v>
      </c>
      <c r="M100" s="26">
        <f>IF(ISNUMBER(Tabelle13[[#This Row],[DAC_Count]]),Tabelle13[[#This Row],[VOFFS1,Variance]]/Tabelle13[[#This Row],[VOFFS1,AVG]],0)</f>
        <v>0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25">
      <c r="A101" s="69"/>
      <c r="B101" s="69"/>
      <c r="C101" s="70"/>
      <c r="D101" s="71"/>
      <c r="E101" s="72"/>
      <c r="F101" s="28">
        <f>IF(ISNUMBER(Tabelle13[[#This Row],[DAC_Count]]),AVERAGE(B101:E101),0)</f>
        <v>0</v>
      </c>
      <c r="G101" s="28">
        <f>IF(ISNUMBER(Tabelle13[[#This Row],[DAC_Count]]),MAX(MAX(B101:E101)-F101,F101-MIN(B101:E101)),0)</f>
        <v>0</v>
      </c>
      <c r="H101" s="26">
        <f>IF(ISNUMBER(Tabelle13[[#This Row],[DAC_Count]]),Tabelle13[[#This Row],[VOFFS0,Variance]]/Tabelle13[[#This Row],[VOFFS0,AVG]],0)</f>
        <v>0</v>
      </c>
      <c r="I101" s="73"/>
      <c r="J101" s="74"/>
      <c r="K101" s="28" t="e">
        <f t="shared" si="4"/>
        <v>#DIV/0!</v>
      </c>
      <c r="L101" s="28" t="e">
        <f t="shared" si="5"/>
        <v>#DIV/0!</v>
      </c>
      <c r="M101" s="26">
        <f>IF(ISNUMBER(Tabelle13[[#This Row],[DAC_Count]]),Tabelle13[[#This Row],[VOFFS1,Variance]]/Tabelle13[[#This Row],[VOFFS1,AVG]],0)</f>
        <v>0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25">
      <c r="A102" s="69"/>
      <c r="B102" s="69"/>
      <c r="C102" s="70"/>
      <c r="D102" s="71"/>
      <c r="E102" s="72"/>
      <c r="F102" s="28">
        <f>IF(ISNUMBER(Tabelle13[[#This Row],[DAC_Count]]),AVERAGE(B102:E102),0)</f>
        <v>0</v>
      </c>
      <c r="G102" s="28">
        <f>IF(ISNUMBER(Tabelle13[[#This Row],[DAC_Count]]),MAX(MAX(B102:E102)-F102,F102-MIN(B102:E102)),0)</f>
        <v>0</v>
      </c>
      <c r="H102" s="26">
        <f>IF(ISNUMBER(Tabelle13[[#This Row],[DAC_Count]]),Tabelle13[[#This Row],[VOFFS0,Variance]]/Tabelle13[[#This Row],[VOFFS0,AVG]],0)</f>
        <v>0</v>
      </c>
      <c r="I102" s="73"/>
      <c r="J102" s="74"/>
      <c r="K102" s="28" t="e">
        <f t="shared" si="4"/>
        <v>#DIV/0!</v>
      </c>
      <c r="L102" s="28" t="e">
        <f t="shared" si="5"/>
        <v>#DIV/0!</v>
      </c>
      <c r="M102" s="26">
        <f>IF(ISNUMBER(Tabelle13[[#This Row],[DAC_Count]]),Tabelle13[[#This Row],[VOFFS1,Variance]]/Tabelle13[[#This Row],[VOFFS1,AVG]],0)</f>
        <v>0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25">
      <c r="A103" s="69"/>
      <c r="B103" s="69"/>
      <c r="C103" s="70"/>
      <c r="D103" s="71"/>
      <c r="E103" s="72"/>
      <c r="F103" s="28">
        <f>IF(ISNUMBER(Tabelle13[[#This Row],[DAC_Count]]),AVERAGE(B103:E103),0)</f>
        <v>0</v>
      </c>
      <c r="G103" s="28">
        <f>IF(ISNUMBER(Tabelle13[[#This Row],[DAC_Count]]),MAX(MAX(B103:E103)-F103,F103-MIN(B103:E103)),0)</f>
        <v>0</v>
      </c>
      <c r="H103" s="26">
        <f>IF(ISNUMBER(Tabelle13[[#This Row],[DAC_Count]]),Tabelle13[[#This Row],[VOFFS0,Variance]]/Tabelle13[[#This Row],[VOFFS0,AVG]],0)</f>
        <v>0</v>
      </c>
      <c r="I103" s="73"/>
      <c r="J103" s="74"/>
      <c r="K103" s="28" t="e">
        <f t="shared" si="4"/>
        <v>#DIV/0!</v>
      </c>
      <c r="L103" s="28" t="e">
        <f t="shared" si="5"/>
        <v>#DIV/0!</v>
      </c>
      <c r="M103" s="26">
        <f>IF(ISNUMBER(Tabelle13[[#This Row],[DAC_Count]]),Tabelle13[[#This Row],[VOFFS1,Variance]]/Tabelle13[[#This Row],[VOFFS1,AVG]],0)</f>
        <v>0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25">
      <c r="A104" s="69"/>
      <c r="B104" s="69"/>
      <c r="C104" s="70"/>
      <c r="D104" s="71"/>
      <c r="E104" s="72"/>
      <c r="F104" s="28">
        <f>IF(ISNUMBER(Tabelle13[[#This Row],[DAC_Count]]),AVERAGE(B104:E104),0)</f>
        <v>0</v>
      </c>
      <c r="G104" s="28">
        <f>IF(ISNUMBER(Tabelle13[[#This Row],[DAC_Count]]),MAX(MAX(B104:E104)-F104,F104-MIN(B104:E104)),0)</f>
        <v>0</v>
      </c>
      <c r="H104" s="26">
        <f>IF(ISNUMBER(Tabelle13[[#This Row],[DAC_Count]]),Tabelle13[[#This Row],[VOFFS0,Variance]]/Tabelle13[[#This Row],[VOFFS0,AVG]],0)</f>
        <v>0</v>
      </c>
      <c r="I104" s="73"/>
      <c r="J104" s="74"/>
      <c r="K104" s="28" t="e">
        <f t="shared" si="4"/>
        <v>#DIV/0!</v>
      </c>
      <c r="L104" s="28" t="e">
        <f t="shared" si="5"/>
        <v>#DIV/0!</v>
      </c>
      <c r="M104" s="26">
        <f>IF(ISNUMBER(Tabelle13[[#This Row],[DAC_Count]]),Tabelle13[[#This Row],[VOFFS1,Variance]]/Tabelle13[[#This Row],[VOFFS1,AVG]],0)</f>
        <v>0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25">
      <c r="A105" s="69"/>
      <c r="B105" s="69"/>
      <c r="C105" s="70"/>
      <c r="D105" s="71"/>
      <c r="E105" s="72"/>
      <c r="F105" s="28">
        <f>IF(ISNUMBER(Tabelle13[[#This Row],[DAC_Count]]),AVERAGE(B105:E105),0)</f>
        <v>0</v>
      </c>
      <c r="G105" s="28">
        <f>IF(ISNUMBER(Tabelle13[[#This Row],[DAC_Count]]),MAX(MAX(B105:E105)-F105,F105-MIN(B105:E105)),0)</f>
        <v>0</v>
      </c>
      <c r="H105" s="26">
        <f>IF(ISNUMBER(Tabelle13[[#This Row],[DAC_Count]]),Tabelle13[[#This Row],[VOFFS0,Variance]]/Tabelle13[[#This Row],[VOFFS0,AVG]],0)</f>
        <v>0</v>
      </c>
      <c r="I105" s="73"/>
      <c r="J105" s="74"/>
      <c r="K105" s="28" t="e">
        <f t="shared" si="4"/>
        <v>#DIV/0!</v>
      </c>
      <c r="L105" s="28" t="e">
        <f t="shared" si="5"/>
        <v>#DIV/0!</v>
      </c>
      <c r="M105" s="26">
        <f>IF(ISNUMBER(Tabelle13[[#This Row],[DAC_Count]]),Tabelle13[[#This Row],[VOFFS1,Variance]]/Tabelle13[[#This Row],[VOFFS1,AVG]],0)</f>
        <v>0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25">
      <c r="A106" s="69"/>
      <c r="B106" s="69"/>
      <c r="C106" s="70"/>
      <c r="D106" s="71"/>
      <c r="E106" s="72"/>
      <c r="F106" s="28">
        <f>IF(ISNUMBER(Tabelle13[[#This Row],[DAC_Count]]),AVERAGE(B106:E106),0)</f>
        <v>0</v>
      </c>
      <c r="G106" s="28">
        <f>IF(ISNUMBER(Tabelle13[[#This Row],[DAC_Count]]),MAX(MAX(B106:E106)-F106,F106-MIN(B106:E106)),0)</f>
        <v>0</v>
      </c>
      <c r="H106" s="26">
        <f>IF(ISNUMBER(Tabelle13[[#This Row],[DAC_Count]]),Tabelle13[[#This Row],[VOFFS0,Variance]]/Tabelle13[[#This Row],[VOFFS0,AVG]],0)</f>
        <v>0</v>
      </c>
      <c r="I106" s="73"/>
      <c r="J106" s="74"/>
      <c r="K106" s="28" t="e">
        <f t="shared" si="4"/>
        <v>#DIV/0!</v>
      </c>
      <c r="L106" s="28" t="e">
        <f t="shared" si="5"/>
        <v>#DIV/0!</v>
      </c>
      <c r="M106" s="26">
        <f>IF(ISNUMBER(Tabelle13[[#This Row],[DAC_Count]]),Tabelle13[[#This Row],[VOFFS1,Variance]]/Tabelle13[[#This Row],[VOFFS1,AVG]],0)</f>
        <v>0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25">
      <c r="A107" s="69"/>
      <c r="B107" s="69"/>
      <c r="C107" s="70"/>
      <c r="D107" s="71"/>
      <c r="E107" s="72"/>
      <c r="F107" s="28">
        <f>IF(ISNUMBER(Tabelle13[[#This Row],[DAC_Count]]),AVERAGE(B107:E107),0)</f>
        <v>0</v>
      </c>
      <c r="G107" s="28">
        <f>IF(ISNUMBER(Tabelle13[[#This Row],[DAC_Count]]),MAX(MAX(B107:E107)-F107,F107-MIN(B107:E107)),0)</f>
        <v>0</v>
      </c>
      <c r="H107" s="26">
        <f>IF(ISNUMBER(Tabelle13[[#This Row],[DAC_Count]]),Tabelle13[[#This Row],[VOFFS0,Variance]]/Tabelle13[[#This Row],[VOFFS0,AVG]],0)</f>
        <v>0</v>
      </c>
      <c r="I107" s="73"/>
      <c r="J107" s="74"/>
      <c r="K107" s="28" t="e">
        <f t="shared" si="4"/>
        <v>#DIV/0!</v>
      </c>
      <c r="L107" s="28" t="e">
        <f t="shared" si="5"/>
        <v>#DIV/0!</v>
      </c>
      <c r="M107" s="26">
        <f>IF(ISNUMBER(Tabelle13[[#This Row],[DAC_Count]]),Tabelle13[[#This Row],[VOFFS1,Variance]]/Tabelle13[[#This Row],[VOFFS1,AVG]],0)</f>
        <v>0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25">
      <c r="A108" s="69"/>
      <c r="B108" s="69"/>
      <c r="C108" s="70"/>
      <c r="D108" s="71"/>
      <c r="E108" s="72"/>
      <c r="F108" s="28">
        <f>IF(ISNUMBER(Tabelle13[[#This Row],[DAC_Count]]),AVERAGE(B108:E108),0)</f>
        <v>0</v>
      </c>
      <c r="G108" s="28">
        <f>IF(ISNUMBER(Tabelle13[[#This Row],[DAC_Count]]),MAX(MAX(B108:E108)-F108,F108-MIN(B108:E108)),0)</f>
        <v>0</v>
      </c>
      <c r="H108" s="26">
        <f>IF(ISNUMBER(Tabelle13[[#This Row],[DAC_Count]]),Tabelle13[[#This Row],[VOFFS0,Variance]]/Tabelle13[[#This Row],[VOFFS0,AVG]],0)</f>
        <v>0</v>
      </c>
      <c r="I108" s="73"/>
      <c r="J108" s="74"/>
      <c r="K108" s="28" t="e">
        <f t="shared" si="4"/>
        <v>#DIV/0!</v>
      </c>
      <c r="L108" s="28" t="e">
        <f t="shared" si="5"/>
        <v>#DIV/0!</v>
      </c>
      <c r="M108" s="26">
        <f>IF(ISNUMBER(Tabelle13[[#This Row],[DAC_Count]]),Tabelle13[[#This Row],[VOFFS1,Variance]]/Tabelle13[[#This Row],[VOFFS1,AVG]],0)</f>
        <v>0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25">
      <c r="A109" s="69"/>
      <c r="B109" s="69"/>
      <c r="C109" s="70"/>
      <c r="D109" s="71"/>
      <c r="E109" s="72"/>
      <c r="F109" s="28">
        <f>IF(ISNUMBER(Tabelle13[[#This Row],[DAC_Count]]),AVERAGE(B109:E109),0)</f>
        <v>0</v>
      </c>
      <c r="G109" s="28">
        <f>IF(ISNUMBER(Tabelle13[[#This Row],[DAC_Count]]),MAX(MAX(B109:E109)-F109,F109-MIN(B109:E109)),0)</f>
        <v>0</v>
      </c>
      <c r="H109" s="26">
        <f>IF(ISNUMBER(Tabelle13[[#This Row],[DAC_Count]]),Tabelle13[[#This Row],[VOFFS0,Variance]]/Tabelle13[[#This Row],[VOFFS0,AVG]],0)</f>
        <v>0</v>
      </c>
      <c r="I109" s="73"/>
      <c r="J109" s="74"/>
      <c r="K109" s="28" t="e">
        <f t="shared" si="4"/>
        <v>#DIV/0!</v>
      </c>
      <c r="L109" s="28" t="e">
        <f t="shared" si="5"/>
        <v>#DIV/0!</v>
      </c>
      <c r="M109" s="26">
        <f>IF(ISNUMBER(Tabelle13[[#This Row],[DAC_Count]]),Tabelle13[[#This Row],[VOFFS1,Variance]]/Tabelle13[[#This Row],[VOFFS1,AVG]],0)</f>
        <v>0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25">
      <c r="A110" s="69"/>
      <c r="B110" s="69"/>
      <c r="C110" s="70"/>
      <c r="D110" s="71"/>
      <c r="E110" s="72"/>
      <c r="F110" s="28">
        <f>IF(ISNUMBER(Tabelle13[[#This Row],[DAC_Count]]),AVERAGE(B110:E110),0)</f>
        <v>0</v>
      </c>
      <c r="G110" s="28">
        <f>IF(ISNUMBER(Tabelle13[[#This Row],[DAC_Count]]),MAX(MAX(B110:E110)-F110,F110-MIN(B110:E110)),0)</f>
        <v>0</v>
      </c>
      <c r="H110" s="26">
        <f>IF(ISNUMBER(Tabelle13[[#This Row],[DAC_Count]]),Tabelle13[[#This Row],[VOFFS0,Variance]]/Tabelle13[[#This Row],[VOFFS0,AVG]],0)</f>
        <v>0</v>
      </c>
      <c r="I110" s="73"/>
      <c r="J110" s="74"/>
      <c r="K110" s="28" t="e">
        <f t="shared" si="4"/>
        <v>#DIV/0!</v>
      </c>
      <c r="L110" s="28" t="e">
        <f t="shared" si="5"/>
        <v>#DIV/0!</v>
      </c>
      <c r="M110" s="26">
        <f>IF(ISNUMBER(Tabelle13[[#This Row],[DAC_Count]]),Tabelle13[[#This Row],[VOFFS1,Variance]]/Tabelle13[[#This Row],[VOFFS1,AVG]],0)</f>
        <v>0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25">
      <c r="A111" s="69"/>
      <c r="B111" s="69"/>
      <c r="C111" s="70"/>
      <c r="D111" s="71"/>
      <c r="E111" s="72"/>
      <c r="F111" s="28">
        <f>IF(ISNUMBER(Tabelle13[[#This Row],[DAC_Count]]),AVERAGE(B111:E111),0)</f>
        <v>0</v>
      </c>
      <c r="G111" s="28">
        <f>IF(ISNUMBER(Tabelle13[[#This Row],[DAC_Count]]),MAX(MAX(B111:E111)-F111,F111-MIN(B111:E111)),0)</f>
        <v>0</v>
      </c>
      <c r="H111" s="26">
        <f>IF(ISNUMBER(Tabelle13[[#This Row],[DAC_Count]]),Tabelle13[[#This Row],[VOFFS0,Variance]]/Tabelle13[[#This Row],[VOFFS0,AVG]],0)</f>
        <v>0</v>
      </c>
      <c r="I111" s="73"/>
      <c r="J111" s="74"/>
      <c r="K111" s="28" t="e">
        <f t="shared" si="4"/>
        <v>#DIV/0!</v>
      </c>
      <c r="L111" s="28" t="e">
        <f t="shared" si="5"/>
        <v>#DIV/0!</v>
      </c>
      <c r="M111" s="26">
        <f>IF(ISNUMBER(Tabelle13[[#This Row],[DAC_Count]]),Tabelle13[[#This Row],[VOFFS1,Variance]]/Tabelle13[[#This Row],[VOFFS1,AVG]],0)</f>
        <v>0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25">
      <c r="A112" s="69"/>
      <c r="B112" s="69"/>
      <c r="C112" s="70"/>
      <c r="D112" s="71"/>
      <c r="E112" s="72"/>
      <c r="F112" s="28">
        <f>IF(ISNUMBER(Tabelle13[[#This Row],[DAC_Count]]),AVERAGE(B112:E112),0)</f>
        <v>0</v>
      </c>
      <c r="G112" s="28">
        <f>IF(ISNUMBER(Tabelle13[[#This Row],[DAC_Count]]),MAX(MAX(B112:E112)-F112,F112-MIN(B112:E112)),0)</f>
        <v>0</v>
      </c>
      <c r="H112" s="26">
        <f>IF(ISNUMBER(Tabelle13[[#This Row],[DAC_Count]]),Tabelle13[[#This Row],[VOFFS0,Variance]]/Tabelle13[[#This Row],[VOFFS0,AVG]],0)</f>
        <v>0</v>
      </c>
      <c r="I112" s="73"/>
      <c r="J112" s="74"/>
      <c r="K112" s="28" t="e">
        <f t="shared" si="4"/>
        <v>#DIV/0!</v>
      </c>
      <c r="L112" s="28" t="e">
        <f t="shared" si="5"/>
        <v>#DIV/0!</v>
      </c>
      <c r="M112" s="26">
        <f>IF(ISNUMBER(Tabelle13[[#This Row],[DAC_Count]]),Tabelle13[[#This Row],[VOFFS1,Variance]]/Tabelle13[[#This Row],[VOFFS1,AVG]],0)</f>
        <v>0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25">
      <c r="A113" s="69"/>
      <c r="B113" s="69"/>
      <c r="C113" s="70"/>
      <c r="D113" s="71"/>
      <c r="E113" s="72"/>
      <c r="F113" s="28">
        <f>IF(ISNUMBER(Tabelle13[[#This Row],[DAC_Count]]),AVERAGE(B113:E113),0)</f>
        <v>0</v>
      </c>
      <c r="G113" s="28">
        <f>IF(ISNUMBER(Tabelle13[[#This Row],[DAC_Count]]),MAX(MAX(B113:E113)-F113,F113-MIN(B113:E113)),0)</f>
        <v>0</v>
      </c>
      <c r="H113" s="26">
        <f>IF(ISNUMBER(Tabelle13[[#This Row],[DAC_Count]]),Tabelle13[[#This Row],[VOFFS0,Variance]]/Tabelle13[[#This Row],[VOFFS0,AVG]],0)</f>
        <v>0</v>
      </c>
      <c r="I113" s="73"/>
      <c r="J113" s="74"/>
      <c r="K113" s="28" t="e">
        <f t="shared" si="4"/>
        <v>#DIV/0!</v>
      </c>
      <c r="L113" s="28" t="e">
        <f t="shared" si="5"/>
        <v>#DIV/0!</v>
      </c>
      <c r="M113" s="26">
        <f>IF(ISNUMBER(Tabelle13[[#This Row],[DAC_Count]]),Tabelle13[[#This Row],[VOFFS1,Variance]]/Tabelle13[[#This Row],[VOFFS1,AVG]],0)</f>
        <v>0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25">
      <c r="A114" s="69"/>
      <c r="B114" s="69"/>
      <c r="C114" s="70"/>
      <c r="D114" s="71"/>
      <c r="E114" s="72"/>
      <c r="F114" s="28">
        <f>IF(ISNUMBER(Tabelle13[[#This Row],[DAC_Count]]),AVERAGE(B114:E114),0)</f>
        <v>0</v>
      </c>
      <c r="G114" s="28">
        <f>IF(ISNUMBER(Tabelle13[[#This Row],[DAC_Count]]),MAX(MAX(B114:E114)-F114,F114-MIN(B114:E114)),0)</f>
        <v>0</v>
      </c>
      <c r="H114" s="26">
        <f>IF(ISNUMBER(Tabelle13[[#This Row],[DAC_Count]]),Tabelle13[[#This Row],[VOFFS0,Variance]]/Tabelle13[[#This Row],[VOFFS0,AVG]],0)</f>
        <v>0</v>
      </c>
      <c r="I114" s="73"/>
      <c r="J114" s="74"/>
      <c r="K114" s="28" t="e">
        <f t="shared" si="4"/>
        <v>#DIV/0!</v>
      </c>
      <c r="L114" s="28" t="e">
        <f t="shared" si="5"/>
        <v>#DIV/0!</v>
      </c>
      <c r="M114" s="26">
        <f>IF(ISNUMBER(Tabelle13[[#This Row],[DAC_Count]]),Tabelle13[[#This Row],[VOFFS1,Variance]]/Tabelle13[[#This Row],[VOFFS1,AVG]],0)</f>
        <v>0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25">
      <c r="A115" s="69"/>
      <c r="B115" s="69"/>
      <c r="C115" s="70"/>
      <c r="D115" s="71"/>
      <c r="E115" s="72"/>
      <c r="F115" s="28">
        <f>IF(ISNUMBER(Tabelle13[[#This Row],[DAC_Count]]),AVERAGE(B115:E115),0)</f>
        <v>0</v>
      </c>
      <c r="G115" s="28">
        <f>IF(ISNUMBER(Tabelle13[[#This Row],[DAC_Count]]),MAX(MAX(B115:E115)-F115,F115-MIN(B115:E115)),0)</f>
        <v>0</v>
      </c>
      <c r="H115" s="26">
        <f>IF(ISNUMBER(Tabelle13[[#This Row],[DAC_Count]]),Tabelle13[[#This Row],[VOFFS0,Variance]]/Tabelle13[[#This Row],[VOFFS0,AVG]],0)</f>
        <v>0</v>
      </c>
      <c r="I115" s="73"/>
      <c r="J115" s="74"/>
      <c r="K115" s="28" t="e">
        <f t="shared" si="4"/>
        <v>#DIV/0!</v>
      </c>
      <c r="L115" s="28" t="e">
        <f t="shared" si="5"/>
        <v>#DIV/0!</v>
      </c>
      <c r="M115" s="26">
        <f>IF(ISNUMBER(Tabelle13[[#This Row],[DAC_Count]]),Tabelle13[[#This Row],[VOFFS1,Variance]]/Tabelle13[[#This Row],[VOFFS1,AVG]],0)</f>
        <v>0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25">
      <c r="A116" s="69"/>
      <c r="B116" s="69"/>
      <c r="C116" s="70"/>
      <c r="D116" s="71"/>
      <c r="E116" s="72"/>
      <c r="F116" s="28">
        <f>IF(ISNUMBER(Tabelle13[[#This Row],[DAC_Count]]),AVERAGE(B116:E116),0)</f>
        <v>0</v>
      </c>
      <c r="G116" s="28">
        <f>IF(ISNUMBER(Tabelle13[[#This Row],[DAC_Count]]),MAX(MAX(B116:E116)-F116,F116-MIN(B116:E116)),0)</f>
        <v>0</v>
      </c>
      <c r="H116" s="26">
        <f>IF(ISNUMBER(Tabelle13[[#This Row],[DAC_Count]]),Tabelle13[[#This Row],[VOFFS0,Variance]]/Tabelle13[[#This Row],[VOFFS0,AVG]],0)</f>
        <v>0</v>
      </c>
      <c r="I116" s="73"/>
      <c r="J116" s="74"/>
      <c r="K116" s="28" t="e">
        <f t="shared" si="4"/>
        <v>#DIV/0!</v>
      </c>
      <c r="L116" s="28" t="e">
        <f t="shared" si="5"/>
        <v>#DIV/0!</v>
      </c>
      <c r="M116" s="26">
        <f>IF(ISNUMBER(Tabelle13[[#This Row],[DAC_Count]]),Tabelle13[[#This Row],[VOFFS1,Variance]]/Tabelle13[[#This Row],[VOFFS1,AVG]],0)</f>
        <v>0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25">
      <c r="A117" s="69"/>
      <c r="B117" s="69"/>
      <c r="C117" s="70"/>
      <c r="D117" s="71"/>
      <c r="E117" s="72"/>
      <c r="F117" s="28">
        <f>IF(ISNUMBER(Tabelle13[[#This Row],[DAC_Count]]),AVERAGE(B117:E117),0)</f>
        <v>0</v>
      </c>
      <c r="G117" s="28">
        <f>IF(ISNUMBER(Tabelle13[[#This Row],[DAC_Count]]),MAX(MAX(B117:E117)-F117,F117-MIN(B117:E117)),0)</f>
        <v>0</v>
      </c>
      <c r="H117" s="26">
        <f>IF(ISNUMBER(Tabelle13[[#This Row],[DAC_Count]]),Tabelle13[[#This Row],[VOFFS0,Variance]]/Tabelle13[[#This Row],[VOFFS0,AVG]],0)</f>
        <v>0</v>
      </c>
      <c r="I117" s="73"/>
      <c r="J117" s="74"/>
      <c r="K117" s="28" t="e">
        <f t="shared" si="4"/>
        <v>#DIV/0!</v>
      </c>
      <c r="L117" s="28" t="e">
        <f t="shared" si="5"/>
        <v>#DIV/0!</v>
      </c>
      <c r="M117" s="26">
        <f>IF(ISNUMBER(Tabelle13[[#This Row],[DAC_Count]]),Tabelle13[[#This Row],[VOFFS1,Variance]]/Tabelle13[[#This Row],[VOFFS1,AVG]],0)</f>
        <v>0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25">
      <c r="A118" s="69"/>
      <c r="B118" s="69"/>
      <c r="C118" s="70"/>
      <c r="D118" s="71"/>
      <c r="E118" s="72"/>
      <c r="F118" s="28">
        <f>IF(ISNUMBER(Tabelle13[[#This Row],[DAC_Count]]),AVERAGE(B118:E118),0)</f>
        <v>0</v>
      </c>
      <c r="G118" s="28">
        <f>IF(ISNUMBER(Tabelle13[[#This Row],[DAC_Count]]),MAX(MAX(B118:E118)-F118,F118-MIN(B118:E118)),0)</f>
        <v>0</v>
      </c>
      <c r="H118" s="26">
        <f>IF(ISNUMBER(Tabelle13[[#This Row],[DAC_Count]]),Tabelle13[[#This Row],[VOFFS0,Variance]]/Tabelle13[[#This Row],[VOFFS0,AVG]],0)</f>
        <v>0</v>
      </c>
      <c r="I118" s="73"/>
      <c r="J118" s="74"/>
      <c r="K118" s="28" t="e">
        <f t="shared" si="4"/>
        <v>#DIV/0!</v>
      </c>
      <c r="L118" s="28" t="e">
        <f t="shared" si="5"/>
        <v>#DIV/0!</v>
      </c>
      <c r="M118" s="26">
        <f>IF(ISNUMBER(Tabelle13[[#This Row],[DAC_Count]]),Tabelle13[[#This Row],[VOFFS1,Variance]]/Tabelle13[[#This Row],[VOFFS1,AVG]],0)</f>
        <v>0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25">
      <c r="A119" s="69"/>
      <c r="B119" s="69"/>
      <c r="C119" s="70"/>
      <c r="D119" s="71"/>
      <c r="E119" s="72"/>
      <c r="F119" s="28">
        <f>IF(ISNUMBER(Tabelle13[[#This Row],[DAC_Count]]),AVERAGE(B119:E119),0)</f>
        <v>0</v>
      </c>
      <c r="G119" s="28">
        <f>IF(ISNUMBER(Tabelle13[[#This Row],[DAC_Count]]),MAX(MAX(B119:E119)-F119,F119-MIN(B119:E119)),0)</f>
        <v>0</v>
      </c>
      <c r="H119" s="26">
        <f>IF(ISNUMBER(Tabelle13[[#This Row],[DAC_Count]]),Tabelle13[[#This Row],[VOFFS0,Variance]]/Tabelle13[[#This Row],[VOFFS0,AVG]],0)</f>
        <v>0</v>
      </c>
      <c r="I119" s="73"/>
      <c r="J119" s="74"/>
      <c r="K119" s="28" t="e">
        <f t="shared" si="4"/>
        <v>#DIV/0!</v>
      </c>
      <c r="L119" s="28" t="e">
        <f t="shared" si="5"/>
        <v>#DIV/0!</v>
      </c>
      <c r="M119" s="26">
        <f>IF(ISNUMBER(Tabelle13[[#This Row],[DAC_Count]]),Tabelle13[[#This Row],[VOFFS1,Variance]]/Tabelle13[[#This Row],[VOFFS1,AVG]],0)</f>
        <v>0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25">
      <c r="A120" s="69"/>
      <c r="B120" s="69"/>
      <c r="C120" s="70"/>
      <c r="D120" s="71"/>
      <c r="E120" s="72"/>
      <c r="F120" s="28">
        <f>IF(ISNUMBER(Tabelle13[[#This Row],[DAC_Count]]),AVERAGE(B120:E120),0)</f>
        <v>0</v>
      </c>
      <c r="G120" s="28">
        <f>IF(ISNUMBER(Tabelle13[[#This Row],[DAC_Count]]),MAX(MAX(B120:E120)-F120,F120-MIN(B120:E120)),0)</f>
        <v>0</v>
      </c>
      <c r="H120" s="26">
        <f>IF(ISNUMBER(Tabelle13[[#This Row],[DAC_Count]]),Tabelle13[[#This Row],[VOFFS0,Variance]]/Tabelle13[[#This Row],[VOFFS0,AVG]],0)</f>
        <v>0</v>
      </c>
      <c r="I120" s="73"/>
      <c r="J120" s="74"/>
      <c r="K120" s="28" t="e">
        <f t="shared" si="4"/>
        <v>#DIV/0!</v>
      </c>
      <c r="L120" s="28" t="e">
        <f t="shared" si="5"/>
        <v>#DIV/0!</v>
      </c>
      <c r="M120" s="26">
        <f>IF(ISNUMBER(Tabelle13[[#This Row],[DAC_Count]]),Tabelle13[[#This Row],[VOFFS1,Variance]]/Tabelle13[[#This Row],[VOFFS1,AVG]],0)</f>
        <v>0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25">
      <c r="A121" s="69"/>
      <c r="B121" s="69"/>
      <c r="C121" s="70"/>
      <c r="D121" s="71"/>
      <c r="E121" s="72"/>
      <c r="F121" s="28">
        <f>IF(ISNUMBER(Tabelle13[[#This Row],[DAC_Count]]),AVERAGE(B121:E121),0)</f>
        <v>0</v>
      </c>
      <c r="G121" s="28">
        <f>IF(ISNUMBER(Tabelle13[[#This Row],[DAC_Count]]),MAX(MAX(B121:E121)-F121,F121-MIN(B121:E121)),0)</f>
        <v>0</v>
      </c>
      <c r="H121" s="26">
        <f>IF(ISNUMBER(Tabelle13[[#This Row],[DAC_Count]]),Tabelle13[[#This Row],[VOFFS0,Variance]]/Tabelle13[[#This Row],[VOFFS0,AVG]],0)</f>
        <v>0</v>
      </c>
      <c r="I121" s="73"/>
      <c r="J121" s="74"/>
      <c r="K121" s="28" t="e">
        <f t="shared" si="4"/>
        <v>#DIV/0!</v>
      </c>
      <c r="L121" s="28" t="e">
        <f t="shared" si="5"/>
        <v>#DIV/0!</v>
      </c>
      <c r="M121" s="26">
        <f>IF(ISNUMBER(Tabelle13[[#This Row],[DAC_Count]]),Tabelle13[[#This Row],[VOFFS1,Variance]]/Tabelle13[[#This Row],[VOFFS1,AVG]],0)</f>
        <v>0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25">
      <c r="A122" s="69"/>
      <c r="B122" s="69"/>
      <c r="C122" s="70"/>
      <c r="D122" s="71"/>
      <c r="E122" s="72"/>
      <c r="F122" s="28">
        <f>IF(ISNUMBER(Tabelle13[[#This Row],[DAC_Count]]),AVERAGE(B122:E122),0)</f>
        <v>0</v>
      </c>
      <c r="G122" s="28">
        <f>IF(ISNUMBER(Tabelle13[[#This Row],[DAC_Count]]),MAX(MAX(B122:E122)-F122,F122-MIN(B122:E122)),0)</f>
        <v>0</v>
      </c>
      <c r="H122" s="26">
        <f>IF(ISNUMBER(Tabelle13[[#This Row],[DAC_Count]]),Tabelle13[[#This Row],[VOFFS0,Variance]]/Tabelle13[[#This Row],[VOFFS0,AVG]],0)</f>
        <v>0</v>
      </c>
      <c r="I122" s="73"/>
      <c r="J122" s="74"/>
      <c r="K122" s="28" t="e">
        <f t="shared" si="4"/>
        <v>#DIV/0!</v>
      </c>
      <c r="L122" s="28" t="e">
        <f t="shared" si="5"/>
        <v>#DIV/0!</v>
      </c>
      <c r="M122" s="26">
        <f>IF(ISNUMBER(Tabelle13[[#This Row],[DAC_Count]]),Tabelle13[[#This Row],[VOFFS1,Variance]]/Tabelle13[[#This Row],[VOFFS1,AVG]],0)</f>
        <v>0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25">
      <c r="A123" s="69"/>
      <c r="B123" s="69"/>
      <c r="C123" s="70"/>
      <c r="D123" s="71"/>
      <c r="E123" s="72"/>
      <c r="F123" s="28">
        <f>IF(ISNUMBER(Tabelle13[[#This Row],[DAC_Count]]),AVERAGE(B123:E123),0)</f>
        <v>0</v>
      </c>
      <c r="G123" s="28">
        <f>IF(ISNUMBER(Tabelle13[[#This Row],[DAC_Count]]),MAX(MAX(B123:E123)-F123,F123-MIN(B123:E123)),0)</f>
        <v>0</v>
      </c>
      <c r="H123" s="26">
        <f>IF(ISNUMBER(Tabelle13[[#This Row],[DAC_Count]]),Tabelle13[[#This Row],[VOFFS0,Variance]]/Tabelle13[[#This Row],[VOFFS0,AVG]],0)</f>
        <v>0</v>
      </c>
      <c r="I123" s="73"/>
      <c r="J123" s="74"/>
      <c r="K123" s="28" t="e">
        <f t="shared" si="4"/>
        <v>#DIV/0!</v>
      </c>
      <c r="L123" s="28" t="e">
        <f t="shared" si="5"/>
        <v>#DIV/0!</v>
      </c>
      <c r="M123" s="26">
        <f>IF(ISNUMBER(Tabelle13[[#This Row],[DAC_Count]]),Tabelle13[[#This Row],[VOFFS1,Variance]]/Tabelle13[[#This Row],[VOFFS1,AVG]],0)</f>
        <v>0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25">
      <c r="A124" s="69"/>
      <c r="B124" s="69"/>
      <c r="C124" s="70"/>
      <c r="D124" s="71"/>
      <c r="E124" s="72"/>
      <c r="F124" s="28">
        <f>IF(ISNUMBER(Tabelle13[[#This Row],[DAC_Count]]),AVERAGE(B124:E124),0)</f>
        <v>0</v>
      </c>
      <c r="G124" s="28">
        <f>IF(ISNUMBER(Tabelle13[[#This Row],[DAC_Count]]),MAX(MAX(B124:E124)-F124,F124-MIN(B124:E124)),0)</f>
        <v>0</v>
      </c>
      <c r="H124" s="26">
        <f>IF(ISNUMBER(Tabelle13[[#This Row],[DAC_Count]]),Tabelle13[[#This Row],[VOFFS0,Variance]]/Tabelle13[[#This Row],[VOFFS0,AVG]],0)</f>
        <v>0</v>
      </c>
      <c r="I124" s="73"/>
      <c r="J124" s="74"/>
      <c r="K124" s="28" t="e">
        <f t="shared" si="4"/>
        <v>#DIV/0!</v>
      </c>
      <c r="L124" s="28" t="e">
        <f t="shared" si="5"/>
        <v>#DIV/0!</v>
      </c>
      <c r="M124" s="26">
        <f>IF(ISNUMBER(Tabelle13[[#This Row],[DAC_Count]]),Tabelle13[[#This Row],[VOFFS1,Variance]]/Tabelle13[[#This Row],[VOFFS1,AVG]],0)</f>
        <v>0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25">
      <c r="A125" s="69"/>
      <c r="B125" s="69"/>
      <c r="C125" s="70"/>
      <c r="D125" s="71"/>
      <c r="E125" s="72"/>
      <c r="F125" s="28">
        <f>IF(ISNUMBER(Tabelle13[[#This Row],[DAC_Count]]),AVERAGE(B125:E125),0)</f>
        <v>0</v>
      </c>
      <c r="G125" s="28">
        <f>IF(ISNUMBER(Tabelle13[[#This Row],[DAC_Count]]),MAX(MAX(B125:E125)-F125,F125-MIN(B125:E125)),0)</f>
        <v>0</v>
      </c>
      <c r="H125" s="26">
        <f>IF(ISNUMBER(Tabelle13[[#This Row],[DAC_Count]]),Tabelle13[[#This Row],[VOFFS0,Variance]]/Tabelle13[[#This Row],[VOFFS0,AVG]],0)</f>
        <v>0</v>
      </c>
      <c r="I125" s="73"/>
      <c r="J125" s="74"/>
      <c r="K125" s="28" t="e">
        <f t="shared" si="4"/>
        <v>#DIV/0!</v>
      </c>
      <c r="L125" s="28" t="e">
        <f t="shared" si="5"/>
        <v>#DIV/0!</v>
      </c>
      <c r="M125" s="26">
        <f>IF(ISNUMBER(Tabelle13[[#This Row],[DAC_Count]]),Tabelle13[[#This Row],[VOFFS1,Variance]]/Tabelle13[[#This Row],[VOFFS1,AVG]],0)</f>
        <v>0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25">
      <c r="A126" s="69"/>
      <c r="B126" s="69"/>
      <c r="C126" s="70"/>
      <c r="D126" s="71"/>
      <c r="E126" s="72"/>
      <c r="F126" s="28">
        <f>IF(ISNUMBER(Tabelle13[[#This Row],[DAC_Count]]),AVERAGE(B126:E126),0)</f>
        <v>0</v>
      </c>
      <c r="G126" s="28">
        <f>IF(ISNUMBER(Tabelle13[[#This Row],[DAC_Count]]),MAX(MAX(B126:E126)-F126,F126-MIN(B126:E126)),0)</f>
        <v>0</v>
      </c>
      <c r="H126" s="26">
        <f>IF(ISNUMBER(Tabelle13[[#This Row],[DAC_Count]]),Tabelle13[[#This Row],[VOFFS0,Variance]]/Tabelle13[[#This Row],[VOFFS0,AVG]],0)</f>
        <v>0</v>
      </c>
      <c r="I126" s="73"/>
      <c r="J126" s="74"/>
      <c r="K126" s="28" t="e">
        <f t="shared" si="4"/>
        <v>#DIV/0!</v>
      </c>
      <c r="L126" s="28" t="e">
        <f t="shared" si="5"/>
        <v>#DIV/0!</v>
      </c>
      <c r="M126" s="26">
        <f>IF(ISNUMBER(Tabelle13[[#This Row],[DAC_Count]]),Tabelle13[[#This Row],[VOFFS1,Variance]]/Tabelle13[[#This Row],[VOFFS1,AVG]],0)</f>
        <v>0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25">
      <c r="A127" s="69"/>
      <c r="B127" s="69"/>
      <c r="C127" s="70"/>
      <c r="D127" s="71"/>
      <c r="E127" s="72"/>
      <c r="F127" s="28">
        <f>IF(ISNUMBER(Tabelle13[[#This Row],[DAC_Count]]),AVERAGE(B127:E127),0)</f>
        <v>0</v>
      </c>
      <c r="G127" s="28">
        <f>IF(ISNUMBER(Tabelle13[[#This Row],[DAC_Count]]),MAX(MAX(B127:E127)-F127,F127-MIN(B127:E127)),0)</f>
        <v>0</v>
      </c>
      <c r="H127" s="26">
        <f>IF(ISNUMBER(Tabelle13[[#This Row],[DAC_Count]]),Tabelle13[[#This Row],[VOFFS0,Variance]]/Tabelle13[[#This Row],[VOFFS0,AVG]],0)</f>
        <v>0</v>
      </c>
      <c r="I127" s="73"/>
      <c r="J127" s="74"/>
      <c r="K127" s="28" t="e">
        <f t="shared" si="4"/>
        <v>#DIV/0!</v>
      </c>
      <c r="L127" s="28" t="e">
        <f t="shared" si="5"/>
        <v>#DIV/0!</v>
      </c>
      <c r="M127" s="26">
        <f>IF(ISNUMBER(Tabelle13[[#This Row],[DAC_Count]]),Tabelle13[[#This Row],[VOFFS1,Variance]]/Tabelle13[[#This Row],[VOFFS1,AVG]],0)</f>
        <v>0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25">
      <c r="A128" s="69"/>
      <c r="B128" s="69"/>
      <c r="C128" s="70"/>
      <c r="D128" s="71"/>
      <c r="E128" s="72"/>
      <c r="F128" s="28">
        <f>IF(ISNUMBER(Tabelle13[[#This Row],[DAC_Count]]),AVERAGE(B128:E128),0)</f>
        <v>0</v>
      </c>
      <c r="G128" s="28">
        <f>IF(ISNUMBER(Tabelle13[[#This Row],[DAC_Count]]),MAX(MAX(B128:E128)-F128,F128-MIN(B128:E128)),0)</f>
        <v>0</v>
      </c>
      <c r="H128" s="26">
        <f>IF(ISNUMBER(Tabelle13[[#This Row],[DAC_Count]]),Tabelle13[[#This Row],[VOFFS0,Variance]]/Tabelle13[[#This Row],[VOFFS0,AVG]],0)</f>
        <v>0</v>
      </c>
      <c r="I128" s="73"/>
      <c r="J128" s="74"/>
      <c r="K128" s="28" t="e">
        <f t="shared" si="4"/>
        <v>#DIV/0!</v>
      </c>
      <c r="L128" s="28" t="e">
        <f t="shared" si="5"/>
        <v>#DIV/0!</v>
      </c>
      <c r="M128" s="26">
        <f>IF(ISNUMBER(Tabelle13[[#This Row],[DAC_Count]]),Tabelle13[[#This Row],[VOFFS1,Variance]]/Tabelle13[[#This Row],[VOFFS1,AVG]],0)</f>
        <v>0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25">
      <c r="A129" s="69"/>
      <c r="B129" s="69"/>
      <c r="C129" s="70"/>
      <c r="D129" s="71"/>
      <c r="E129" s="72"/>
      <c r="F129" s="28">
        <f>IF(ISNUMBER(Tabelle13[[#This Row],[DAC_Count]]),AVERAGE(B129:E129),0)</f>
        <v>0</v>
      </c>
      <c r="G129" s="28">
        <f>IF(ISNUMBER(Tabelle13[[#This Row],[DAC_Count]]),MAX(MAX(B129:E129)-F129,F129-MIN(B129:E129)),0)</f>
        <v>0</v>
      </c>
      <c r="H129" s="26">
        <f>IF(ISNUMBER(Tabelle13[[#This Row],[DAC_Count]]),Tabelle13[[#This Row],[VOFFS0,Variance]]/Tabelle13[[#This Row],[VOFFS0,AVG]],0)</f>
        <v>0</v>
      </c>
      <c r="I129" s="73"/>
      <c r="J129" s="74"/>
      <c r="K129" s="28" t="e">
        <f t="shared" si="4"/>
        <v>#DIV/0!</v>
      </c>
      <c r="L129" s="28" t="e">
        <f t="shared" si="5"/>
        <v>#DIV/0!</v>
      </c>
      <c r="M129" s="26">
        <f>IF(ISNUMBER(Tabelle13[[#This Row],[DAC_Count]]),Tabelle13[[#This Row],[VOFFS1,Variance]]/Tabelle13[[#This Row],[VOFFS1,AVG]],0)</f>
        <v>0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25">
      <c r="A130" s="69"/>
      <c r="B130" s="69"/>
      <c r="C130" s="70"/>
      <c r="D130" s="71"/>
      <c r="E130" s="72"/>
      <c r="F130" s="28">
        <f>IF(ISNUMBER(Tabelle13[[#This Row],[DAC_Count]]),AVERAGE(B130:E130),0)</f>
        <v>0</v>
      </c>
      <c r="G130" s="28">
        <f>IF(ISNUMBER(Tabelle13[[#This Row],[DAC_Count]]),MAX(MAX(B130:E130)-F130,F130-MIN(B130:E130)),0)</f>
        <v>0</v>
      </c>
      <c r="H130" s="26">
        <f>IF(ISNUMBER(Tabelle13[[#This Row],[DAC_Count]]),Tabelle13[[#This Row],[VOFFS0,Variance]]/Tabelle13[[#This Row],[VOFFS0,AVG]],0)</f>
        <v>0</v>
      </c>
      <c r="I130" s="73"/>
      <c r="J130" s="74"/>
      <c r="K130" s="28" t="e">
        <f t="shared" si="4"/>
        <v>#DIV/0!</v>
      </c>
      <c r="L130" s="28" t="e">
        <f t="shared" si="5"/>
        <v>#DIV/0!</v>
      </c>
      <c r="M130" s="26">
        <f>IF(ISNUMBER(Tabelle13[[#This Row],[DAC_Count]]),Tabelle13[[#This Row],[VOFFS1,Variance]]/Tabelle13[[#This Row],[VOFFS1,AVG]],0)</f>
        <v>0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25">
      <c r="A131" s="69"/>
      <c r="B131" s="69"/>
      <c r="C131" s="70"/>
      <c r="D131" s="71"/>
      <c r="E131" s="72"/>
      <c r="F131" s="28">
        <f>IF(ISNUMBER(Tabelle13[[#This Row],[DAC_Count]]),AVERAGE(B131:E131),0)</f>
        <v>0</v>
      </c>
      <c r="G131" s="28">
        <f>IF(ISNUMBER(Tabelle13[[#This Row],[DAC_Count]]),MAX(MAX(B131:E131)-F131,F131-MIN(B131:E131)),0)</f>
        <v>0</v>
      </c>
      <c r="H131" s="26">
        <f>IF(ISNUMBER(Tabelle13[[#This Row],[DAC_Count]]),Tabelle13[[#This Row],[VOFFS0,Variance]]/Tabelle13[[#This Row],[VOFFS0,AVG]],0)</f>
        <v>0</v>
      </c>
      <c r="I131" s="73"/>
      <c r="J131" s="74"/>
      <c r="K131" s="28" t="e">
        <f t="shared" si="4"/>
        <v>#DIV/0!</v>
      </c>
      <c r="L131" s="28" t="e">
        <f t="shared" si="5"/>
        <v>#DIV/0!</v>
      </c>
      <c r="M131" s="26">
        <f>IF(ISNUMBER(Tabelle13[[#This Row],[DAC_Count]]),Tabelle13[[#This Row],[VOFFS1,Variance]]/Tabelle13[[#This Row],[VOFFS1,AVG]],0)</f>
        <v>0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25">
      <c r="A132" s="69"/>
      <c r="B132" s="69"/>
      <c r="C132" s="70"/>
      <c r="D132" s="71"/>
      <c r="E132" s="72"/>
      <c r="F132" s="28">
        <f>IF(ISNUMBER(Tabelle13[[#This Row],[DAC_Count]]),AVERAGE(B132:E132),0)</f>
        <v>0</v>
      </c>
      <c r="G132" s="28">
        <f>IF(ISNUMBER(Tabelle13[[#This Row],[DAC_Count]]),MAX(MAX(B132:E132)-F132,F132-MIN(B132:E132)),0)</f>
        <v>0</v>
      </c>
      <c r="H132" s="26">
        <f>IF(ISNUMBER(Tabelle13[[#This Row],[DAC_Count]]),Tabelle13[[#This Row],[VOFFS0,Variance]]/Tabelle13[[#This Row],[VOFFS0,AVG]],0)</f>
        <v>0</v>
      </c>
      <c r="I132" s="73"/>
      <c r="J132" s="74"/>
      <c r="K132" s="28" t="e">
        <f t="shared" si="4"/>
        <v>#DIV/0!</v>
      </c>
      <c r="L132" s="28" t="e">
        <f t="shared" si="5"/>
        <v>#DIV/0!</v>
      </c>
      <c r="M132" s="26">
        <f>IF(ISNUMBER(Tabelle13[[#This Row],[DAC_Count]]),Tabelle13[[#This Row],[VOFFS1,Variance]]/Tabelle13[[#This Row],[VOFFS1,AVG]],0)</f>
        <v>0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25">
      <c r="A133" s="69"/>
      <c r="B133" s="69"/>
      <c r="C133" s="70"/>
      <c r="D133" s="71"/>
      <c r="E133" s="72"/>
      <c r="F133" s="28">
        <f>IF(ISNUMBER(Tabelle13[[#This Row],[DAC_Count]]),AVERAGE(B133:E133),0)</f>
        <v>0</v>
      </c>
      <c r="G133" s="28">
        <f>IF(ISNUMBER(Tabelle13[[#This Row],[DAC_Count]]),MAX(MAX(B133:E133)-F133,F133-MIN(B133:E133)),0)</f>
        <v>0</v>
      </c>
      <c r="H133" s="26">
        <f>IF(ISNUMBER(Tabelle13[[#This Row],[DAC_Count]]),Tabelle13[[#This Row],[VOFFS0,Variance]]/Tabelle13[[#This Row],[VOFFS0,AVG]],0)</f>
        <v>0</v>
      </c>
      <c r="I133" s="73"/>
      <c r="J133" s="74"/>
      <c r="K133" s="28" t="e">
        <f t="shared" si="4"/>
        <v>#DIV/0!</v>
      </c>
      <c r="L133" s="28" t="e">
        <f t="shared" si="5"/>
        <v>#DIV/0!</v>
      </c>
      <c r="M133" s="26">
        <f>IF(ISNUMBER(Tabelle13[[#This Row],[DAC_Count]]),Tabelle13[[#This Row],[VOFFS1,Variance]]/Tabelle13[[#This Row],[VOFFS1,AVG]],0)</f>
        <v>0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25">
      <c r="A134" s="69"/>
      <c r="B134" s="69"/>
      <c r="C134" s="70"/>
      <c r="D134" s="71"/>
      <c r="E134" s="72"/>
      <c r="F134" s="28">
        <f>IF(ISNUMBER(Tabelle13[[#This Row],[DAC_Count]]),AVERAGE(B134:E134),0)</f>
        <v>0</v>
      </c>
      <c r="G134" s="28">
        <f>IF(ISNUMBER(Tabelle13[[#This Row],[DAC_Count]]),MAX(MAX(B134:E134)-F134,F134-MIN(B134:E134)),0)</f>
        <v>0</v>
      </c>
      <c r="H134" s="26">
        <f>IF(ISNUMBER(Tabelle13[[#This Row],[DAC_Count]]),Tabelle13[[#This Row],[VOFFS0,Variance]]/Tabelle13[[#This Row],[VOFFS0,AVG]],0)</f>
        <v>0</v>
      </c>
      <c r="I134" s="73"/>
      <c r="J134" s="74"/>
      <c r="K134" s="28" t="e">
        <f t="shared" si="4"/>
        <v>#DIV/0!</v>
      </c>
      <c r="L134" s="28" t="e">
        <f t="shared" si="5"/>
        <v>#DIV/0!</v>
      </c>
      <c r="M134" s="26">
        <f>IF(ISNUMBER(Tabelle13[[#This Row],[DAC_Count]]),Tabelle13[[#This Row],[VOFFS1,Variance]]/Tabelle13[[#This Row],[VOFFS1,AVG]],0)</f>
        <v>0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25">
      <c r="A135" s="69"/>
      <c r="B135" s="69"/>
      <c r="C135" s="70"/>
      <c r="D135" s="71"/>
      <c r="E135" s="72"/>
      <c r="F135" s="28">
        <f>IF(ISNUMBER(Tabelle13[[#This Row],[DAC_Count]]),AVERAGE(B135:E135),0)</f>
        <v>0</v>
      </c>
      <c r="G135" s="28">
        <f>IF(ISNUMBER(Tabelle13[[#This Row],[DAC_Count]]),MAX(MAX(B135:E135)-F135,F135-MIN(B135:E135)),0)</f>
        <v>0</v>
      </c>
      <c r="H135" s="26">
        <f>IF(ISNUMBER(Tabelle13[[#This Row],[DAC_Count]]),Tabelle13[[#This Row],[VOFFS0,Variance]]/Tabelle13[[#This Row],[VOFFS0,AVG]],0)</f>
        <v>0</v>
      </c>
      <c r="I135" s="73"/>
      <c r="J135" s="74"/>
      <c r="K135" s="28" t="e">
        <f t="shared" si="4"/>
        <v>#DIV/0!</v>
      </c>
      <c r="L135" s="28" t="e">
        <f t="shared" si="5"/>
        <v>#DIV/0!</v>
      </c>
      <c r="M135" s="26">
        <f>IF(ISNUMBER(Tabelle13[[#This Row],[DAC_Count]]),Tabelle13[[#This Row],[VOFFS1,Variance]]/Tabelle13[[#This Row],[VOFFS1,AVG]],0)</f>
        <v>0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25">
      <c r="A136" s="69"/>
      <c r="B136" s="69"/>
      <c r="C136" s="70"/>
      <c r="D136" s="71"/>
      <c r="E136" s="72"/>
      <c r="F136" s="28">
        <f>IF(ISNUMBER(Tabelle13[[#This Row],[DAC_Count]]),AVERAGE(B136:E136),0)</f>
        <v>0</v>
      </c>
      <c r="G136" s="28">
        <f>IF(ISNUMBER(Tabelle13[[#This Row],[DAC_Count]]),MAX(MAX(B136:E136)-F136,F136-MIN(B136:E136)),0)</f>
        <v>0</v>
      </c>
      <c r="H136" s="26">
        <f>IF(ISNUMBER(Tabelle13[[#This Row],[DAC_Count]]),Tabelle13[[#This Row],[VOFFS0,Variance]]/Tabelle13[[#This Row],[VOFFS0,AVG]],0)</f>
        <v>0</v>
      </c>
      <c r="I136" s="73"/>
      <c r="J136" s="74"/>
      <c r="K136" s="28" t="e">
        <f t="shared" si="4"/>
        <v>#DIV/0!</v>
      </c>
      <c r="L136" s="28" t="e">
        <f t="shared" si="5"/>
        <v>#DIV/0!</v>
      </c>
      <c r="M136" s="26">
        <f>IF(ISNUMBER(Tabelle13[[#This Row],[DAC_Count]]),Tabelle13[[#This Row],[VOFFS1,Variance]]/Tabelle13[[#This Row],[VOFFS1,AVG]],0)</f>
        <v>0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25">
      <c r="A137" s="69"/>
      <c r="B137" s="69"/>
      <c r="C137" s="70"/>
      <c r="D137" s="71"/>
      <c r="E137" s="72"/>
      <c r="F137" s="28">
        <f>IF(ISNUMBER(Tabelle13[[#This Row],[DAC_Count]]),AVERAGE(B137:E137),0)</f>
        <v>0</v>
      </c>
      <c r="G137" s="28">
        <f>IF(ISNUMBER(Tabelle13[[#This Row],[DAC_Count]]),MAX(MAX(B137:E137)-F137,F137-MIN(B137:E137)),0)</f>
        <v>0</v>
      </c>
      <c r="H137" s="26">
        <f>IF(ISNUMBER(Tabelle13[[#This Row],[DAC_Count]]),Tabelle13[[#This Row],[VOFFS0,Variance]]/Tabelle13[[#This Row],[VOFFS0,AVG]],0)</f>
        <v>0</v>
      </c>
      <c r="I137" s="73"/>
      <c r="J137" s="74"/>
      <c r="K137" s="28" t="e">
        <f t="shared" si="4"/>
        <v>#DIV/0!</v>
      </c>
      <c r="L137" s="28" t="e">
        <f t="shared" si="5"/>
        <v>#DIV/0!</v>
      </c>
      <c r="M137" s="26">
        <f>IF(ISNUMBER(Tabelle13[[#This Row],[DAC_Count]]),Tabelle13[[#This Row],[VOFFS1,Variance]]/Tabelle13[[#This Row],[VOFFS1,AVG]],0)</f>
        <v>0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25">
      <c r="A138" s="69"/>
      <c r="B138" s="69"/>
      <c r="C138" s="70"/>
      <c r="D138" s="71"/>
      <c r="E138" s="72"/>
      <c r="F138" s="28">
        <f>IF(ISNUMBER(Tabelle13[[#This Row],[DAC_Count]]),AVERAGE(B138:E138),0)</f>
        <v>0</v>
      </c>
      <c r="G138" s="28">
        <f>IF(ISNUMBER(Tabelle13[[#This Row],[DAC_Count]]),MAX(MAX(B138:E138)-F138,F138-MIN(B138:E138)),0)</f>
        <v>0</v>
      </c>
      <c r="H138" s="26">
        <f>IF(ISNUMBER(Tabelle13[[#This Row],[DAC_Count]]),Tabelle13[[#This Row],[VOFFS0,Variance]]/Tabelle13[[#This Row],[VOFFS0,AVG]],0)</f>
        <v>0</v>
      </c>
      <c r="I138" s="73"/>
      <c r="J138" s="74"/>
      <c r="K138" s="28" t="e">
        <f t="shared" si="4"/>
        <v>#DIV/0!</v>
      </c>
      <c r="L138" s="28" t="e">
        <f t="shared" si="5"/>
        <v>#DIV/0!</v>
      </c>
      <c r="M138" s="26">
        <f>IF(ISNUMBER(Tabelle13[[#This Row],[DAC_Count]]),Tabelle13[[#This Row],[VOFFS1,Variance]]/Tabelle13[[#This Row],[VOFFS1,AVG]],0)</f>
        <v>0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25">
      <c r="A139" s="69"/>
      <c r="B139" s="69"/>
      <c r="C139" s="70"/>
      <c r="D139" s="71"/>
      <c r="E139" s="72"/>
      <c r="F139" s="28">
        <f>IF(ISNUMBER(Tabelle13[[#This Row],[DAC_Count]]),AVERAGE(B139:E139),0)</f>
        <v>0</v>
      </c>
      <c r="G139" s="28">
        <f>IF(ISNUMBER(Tabelle13[[#This Row],[DAC_Count]]),MAX(MAX(B139:E139)-F139,F139-MIN(B139:E139)),0)</f>
        <v>0</v>
      </c>
      <c r="H139" s="26">
        <f>IF(ISNUMBER(Tabelle13[[#This Row],[DAC_Count]]),Tabelle13[[#This Row],[VOFFS0,Variance]]/Tabelle13[[#This Row],[VOFFS0,AVG]],0)</f>
        <v>0</v>
      </c>
      <c r="I139" s="73"/>
      <c r="J139" s="74"/>
      <c r="K139" s="28" t="e">
        <f t="shared" si="4"/>
        <v>#DIV/0!</v>
      </c>
      <c r="L139" s="28" t="e">
        <f t="shared" si="5"/>
        <v>#DIV/0!</v>
      </c>
      <c r="M139" s="26">
        <f>IF(ISNUMBER(Tabelle13[[#This Row],[DAC_Count]]),Tabelle13[[#This Row],[VOFFS1,Variance]]/Tabelle13[[#This Row],[VOFFS1,AVG]],0)</f>
        <v>0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25">
      <c r="A140" s="69"/>
      <c r="B140" s="69"/>
      <c r="C140" s="70"/>
      <c r="D140" s="71"/>
      <c r="E140" s="72"/>
      <c r="F140" s="28">
        <f>IF(ISNUMBER(Tabelle13[[#This Row],[DAC_Count]]),AVERAGE(B140:E140),0)</f>
        <v>0</v>
      </c>
      <c r="G140" s="28">
        <f>IF(ISNUMBER(Tabelle13[[#This Row],[DAC_Count]]),MAX(MAX(B140:E140)-F140,F140-MIN(B140:E140)),0)</f>
        <v>0</v>
      </c>
      <c r="H140" s="26">
        <f>IF(ISNUMBER(Tabelle13[[#This Row],[DAC_Count]]),Tabelle13[[#This Row],[VOFFS0,Variance]]/Tabelle13[[#This Row],[VOFFS0,AVG]],0)</f>
        <v>0</v>
      </c>
      <c r="I140" s="73"/>
      <c r="J140" s="74"/>
      <c r="K140" s="28" t="e">
        <f t="shared" ref="K140:K141" si="6">AVERAGE(I140:J140)</f>
        <v>#DIV/0!</v>
      </c>
      <c r="L140" s="28" t="e">
        <f t="shared" ref="L140:L141" si="7">MAX(MAX(I140:J140)-K140,K140-MIN(I140:J140))</f>
        <v>#DIV/0!</v>
      </c>
      <c r="M140" s="26">
        <f>IF(ISNUMBER(Tabelle13[[#This Row],[DAC_Count]]),Tabelle13[[#This Row],[VOFFS1,Variance]]/Tabelle13[[#This Row],[VOFFS1,AVG]],0)</f>
        <v>0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25">
      <c r="A141" s="69"/>
      <c r="B141" s="69"/>
      <c r="C141" s="70"/>
      <c r="D141" s="71"/>
      <c r="E141" s="72"/>
      <c r="F141" s="28">
        <f>IF(ISNUMBER(Tabelle13[[#This Row],[DAC_Count]]),AVERAGE(B141:E141),0)</f>
        <v>0</v>
      </c>
      <c r="G141" s="28">
        <f>IF(ISNUMBER(Tabelle13[[#This Row],[DAC_Count]]),MAX(MAX(B141:E141)-F141,F141-MIN(B141:E141)),0)</f>
        <v>0</v>
      </c>
      <c r="H141" s="26">
        <f>IF(ISNUMBER(Tabelle13[[#This Row],[DAC_Count]]),Tabelle13[[#This Row],[VOFFS0,Variance]]/Tabelle13[[#This Row],[VOFFS0,AVG]],0)</f>
        <v>0</v>
      </c>
      <c r="I141" s="73"/>
      <c r="J141" s="74"/>
      <c r="K141" s="28" t="e">
        <f t="shared" si="6"/>
        <v>#DIV/0!</v>
      </c>
      <c r="L141" s="28" t="e">
        <f t="shared" si="7"/>
        <v>#DIV/0!</v>
      </c>
      <c r="M141" s="26">
        <f>IF(ISNUMBER(Tabelle13[[#This Row],[DAC_Count]]),Tabelle13[[#This Row],[VOFFS1,Variance]]/Tabelle13[[#This Row],[VOFFS1,AVG]],0)</f>
        <v>0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</sheetData>
  <sheetProtection autoFilter="0"/>
  <mergeCells count="3">
    <mergeCell ref="A8:M8"/>
    <mergeCell ref="D3:F3"/>
    <mergeCell ref="J3:L3"/>
  </mergeCells>
  <pageMargins left="0.7" right="0.7" top="0.78740157499999996" bottom="0.78740157499999996" header="0.3" footer="0.3"/>
  <pageSetup paperSize="9" orientation="portrait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B5AD-F269-4907-BAA7-09343049CEF2}">
  <dimension ref="A1:O99"/>
  <sheetViews>
    <sheetView workbookViewId="0">
      <selection activeCell="D26" sqref="D26"/>
    </sheetView>
  </sheetViews>
  <sheetFormatPr baseColWidth="10" defaultColWidth="0" defaultRowHeight="15" zeroHeight="1" x14ac:dyDescent="0.25"/>
  <cols>
    <col min="1" max="11" width="11.5703125" customWidth="1"/>
    <col min="12" max="12" width="14.7109375" customWidth="1"/>
    <col min="13" max="15" width="11.5703125" customWidth="1"/>
    <col min="16" max="16384" width="11.5703125" hidden="1"/>
  </cols>
  <sheetData>
    <row r="1" spans="1: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84" t="s">
        <v>71</v>
      </c>
      <c r="B2" s="85" t="s">
        <v>84</v>
      </c>
      <c r="C2" s="85"/>
      <c r="D2" s="85"/>
      <c r="E2" s="85"/>
      <c r="F2" s="85"/>
      <c r="G2" s="85"/>
      <c r="H2" s="85"/>
      <c r="I2" s="2"/>
      <c r="J2" s="2"/>
      <c r="K2" s="2"/>
      <c r="L2" s="2"/>
      <c r="M2" s="2"/>
      <c r="N2" s="2"/>
      <c r="O2" s="2"/>
    </row>
    <row r="3" spans="1:15" x14ac:dyDescent="0.25">
      <c r="A3" s="84"/>
      <c r="B3" s="85"/>
      <c r="C3" s="85"/>
      <c r="D3" s="85"/>
      <c r="E3" s="85"/>
      <c r="F3" s="85"/>
      <c r="G3" s="85"/>
      <c r="H3" s="85"/>
      <c r="I3" s="2"/>
      <c r="J3" s="2"/>
      <c r="K3" s="2"/>
      <c r="L3" s="2"/>
      <c r="M3" s="2"/>
      <c r="N3" s="2"/>
      <c r="O3" s="2"/>
    </row>
    <row r="4" spans="1:15" x14ac:dyDescent="0.25">
      <c r="A4" s="84" t="s">
        <v>72</v>
      </c>
      <c r="B4" s="85" t="s">
        <v>91</v>
      </c>
      <c r="C4" s="85"/>
      <c r="D4" s="85"/>
      <c r="E4" s="85"/>
      <c r="F4" s="85"/>
      <c r="G4" s="85"/>
      <c r="H4" s="85"/>
      <c r="I4" s="2"/>
      <c r="J4" s="2"/>
      <c r="K4" s="2"/>
      <c r="L4" s="2"/>
      <c r="M4" s="2"/>
      <c r="N4" s="2"/>
      <c r="O4" s="2"/>
    </row>
    <row r="5" spans="1:15" x14ac:dyDescent="0.25">
      <c r="A5" s="84"/>
      <c r="B5" s="85"/>
      <c r="C5" s="85"/>
      <c r="D5" s="85"/>
      <c r="E5" s="85"/>
      <c r="F5" s="85"/>
      <c r="G5" s="85"/>
      <c r="H5" s="85"/>
      <c r="I5" s="2"/>
      <c r="J5" s="2"/>
      <c r="K5" s="2"/>
      <c r="L5" s="2"/>
      <c r="M5" s="2"/>
      <c r="N5" s="2"/>
      <c r="O5" s="2"/>
    </row>
    <row r="6" spans="1:15" ht="14.45" customHeight="1" x14ac:dyDescent="0.25">
      <c r="A6" s="84" t="s">
        <v>73</v>
      </c>
      <c r="B6" s="85" t="s">
        <v>95</v>
      </c>
      <c r="C6" s="85"/>
      <c r="D6" s="85"/>
      <c r="E6" s="85"/>
      <c r="F6" s="85"/>
      <c r="G6" s="85"/>
      <c r="H6" s="85"/>
      <c r="I6" s="2"/>
      <c r="J6" s="2"/>
      <c r="K6" s="2"/>
      <c r="L6" s="2"/>
      <c r="M6" s="2"/>
      <c r="N6" s="2"/>
      <c r="O6" s="2"/>
    </row>
    <row r="7" spans="1:15" x14ac:dyDescent="0.25">
      <c r="A7" s="84"/>
      <c r="B7" s="85"/>
      <c r="C7" s="85"/>
      <c r="D7" s="85"/>
      <c r="E7" s="85"/>
      <c r="F7" s="85"/>
      <c r="G7" s="85"/>
      <c r="H7" s="85"/>
      <c r="I7" s="2"/>
      <c r="J7" s="2"/>
      <c r="K7" s="2"/>
      <c r="L7" s="2"/>
      <c r="M7" s="2"/>
      <c r="N7" s="2"/>
      <c r="O7" s="2"/>
    </row>
    <row r="8" spans="1:15" ht="14.45" customHeight="1" x14ac:dyDescent="0.25">
      <c r="A8" s="84" t="s">
        <v>74</v>
      </c>
      <c r="B8" s="85" t="s">
        <v>85</v>
      </c>
      <c r="C8" s="85"/>
      <c r="D8" s="85"/>
      <c r="E8" s="85"/>
      <c r="F8" s="85"/>
      <c r="G8" s="85"/>
      <c r="H8" s="85"/>
      <c r="I8" s="2"/>
      <c r="J8" s="2"/>
      <c r="K8" s="2"/>
      <c r="L8" s="2"/>
      <c r="M8" s="2"/>
      <c r="N8" s="2"/>
      <c r="O8" s="2"/>
    </row>
    <row r="9" spans="1:15" x14ac:dyDescent="0.25">
      <c r="A9" s="84"/>
      <c r="B9" s="85"/>
      <c r="C9" s="85"/>
      <c r="D9" s="85"/>
      <c r="E9" s="85"/>
      <c r="F9" s="85"/>
      <c r="G9" s="85"/>
      <c r="H9" s="85"/>
      <c r="I9" s="2"/>
      <c r="J9" s="2"/>
      <c r="K9" s="2"/>
      <c r="L9" s="2"/>
      <c r="M9" s="2"/>
      <c r="N9" s="2"/>
      <c r="O9" s="2"/>
    </row>
    <row r="10" spans="1:15" ht="14.45" customHeight="1" x14ac:dyDescent="0.25">
      <c r="A10" s="84" t="s">
        <v>81</v>
      </c>
      <c r="B10" s="85" t="s">
        <v>93</v>
      </c>
      <c r="C10" s="85"/>
      <c r="D10" s="85"/>
      <c r="E10" s="85"/>
      <c r="F10" s="85"/>
      <c r="G10" s="85"/>
      <c r="H10" s="85"/>
      <c r="I10" s="2"/>
      <c r="J10" s="2"/>
      <c r="K10" s="2"/>
      <c r="L10" s="2"/>
      <c r="M10" s="2"/>
      <c r="N10" s="2"/>
      <c r="O10" s="2"/>
    </row>
    <row r="11" spans="1:15" x14ac:dyDescent="0.25">
      <c r="A11" s="84"/>
      <c r="B11" s="85"/>
      <c r="C11" s="85"/>
      <c r="D11" s="85"/>
      <c r="E11" s="85"/>
      <c r="F11" s="85"/>
      <c r="G11" s="85"/>
      <c r="H11" s="85"/>
      <c r="I11" s="2"/>
      <c r="J11" s="2"/>
      <c r="K11" s="2"/>
      <c r="L11" s="2"/>
      <c r="M11" s="2"/>
      <c r="N11" s="2"/>
      <c r="O11" s="2"/>
    </row>
    <row r="12" spans="1:15" ht="14.45" customHeight="1" x14ac:dyDescent="0.25">
      <c r="A12" s="84" t="s">
        <v>82</v>
      </c>
      <c r="B12" s="83" t="s">
        <v>96</v>
      </c>
      <c r="C12" s="83"/>
      <c r="D12" s="83"/>
      <c r="E12" s="83"/>
      <c r="F12" s="83"/>
      <c r="G12" s="83"/>
      <c r="H12" s="83"/>
      <c r="I12" s="2"/>
      <c r="J12" s="2"/>
      <c r="K12" s="2"/>
      <c r="L12" s="2"/>
      <c r="M12" s="2"/>
      <c r="N12" s="2"/>
      <c r="O12" s="2"/>
    </row>
    <row r="13" spans="1:15" x14ac:dyDescent="0.25">
      <c r="A13" s="84"/>
      <c r="B13" s="83"/>
      <c r="C13" s="83"/>
      <c r="D13" s="83"/>
      <c r="E13" s="83"/>
      <c r="F13" s="83"/>
      <c r="G13" s="83"/>
      <c r="H13" s="83"/>
      <c r="I13" s="2"/>
      <c r="J13" s="2"/>
      <c r="K13" s="2"/>
      <c r="L13" s="2"/>
      <c r="M13" s="2"/>
      <c r="N13" s="2"/>
      <c r="O13" s="2"/>
    </row>
    <row r="14" spans="1:15" x14ac:dyDescent="0.25">
      <c r="A14" s="84" t="s">
        <v>92</v>
      </c>
      <c r="B14" s="83" t="s">
        <v>97</v>
      </c>
      <c r="C14" s="83"/>
      <c r="D14" s="83"/>
      <c r="E14" s="83"/>
      <c r="F14" s="83"/>
      <c r="G14" s="83"/>
      <c r="H14" s="83"/>
      <c r="I14" s="2"/>
      <c r="J14" s="2"/>
      <c r="K14" s="2"/>
      <c r="L14" s="2"/>
      <c r="M14" s="2"/>
      <c r="N14" s="2"/>
      <c r="O14" s="2"/>
    </row>
    <row r="15" spans="1:15" x14ac:dyDescent="0.25">
      <c r="A15" s="84"/>
      <c r="B15" s="83"/>
      <c r="C15" s="83"/>
      <c r="D15" s="83"/>
      <c r="E15" s="83"/>
      <c r="F15" s="83"/>
      <c r="G15" s="83"/>
      <c r="H15" s="83"/>
      <c r="I15" s="2"/>
      <c r="J15" s="2"/>
      <c r="K15" s="2"/>
      <c r="L15" s="2"/>
      <c r="M15" s="2"/>
      <c r="N15" s="2"/>
      <c r="O15" s="2"/>
    </row>
    <row r="16" spans="1:15" x14ac:dyDescent="0.25">
      <c r="A16" s="84" t="s">
        <v>94</v>
      </c>
      <c r="B16" s="83" t="s">
        <v>98</v>
      </c>
      <c r="C16" s="83"/>
      <c r="D16" s="83"/>
      <c r="E16" s="83"/>
      <c r="F16" s="83"/>
      <c r="G16" s="83"/>
      <c r="H16" s="83"/>
      <c r="I16" s="2"/>
      <c r="J16" s="2"/>
      <c r="K16" s="2"/>
      <c r="L16" s="2"/>
      <c r="M16" s="2"/>
      <c r="N16" s="2"/>
      <c r="O16" s="2"/>
    </row>
    <row r="17" spans="1:15" x14ac:dyDescent="0.25">
      <c r="A17" s="84"/>
      <c r="B17" s="83"/>
      <c r="C17" s="83"/>
      <c r="D17" s="83"/>
      <c r="E17" s="83"/>
      <c r="F17" s="83"/>
      <c r="G17" s="83"/>
      <c r="H17" s="83"/>
      <c r="I17" s="2"/>
      <c r="J17" s="2"/>
      <c r="K17" s="2"/>
      <c r="L17" s="2"/>
      <c r="M17" s="2"/>
      <c r="N17" s="2"/>
      <c r="O17" s="2"/>
    </row>
    <row r="18" spans="1:15" x14ac:dyDescent="0.25">
      <c r="A18" s="84" t="s">
        <v>99</v>
      </c>
      <c r="B18" s="85" t="s">
        <v>107</v>
      </c>
      <c r="C18" s="85"/>
      <c r="D18" s="85"/>
      <c r="E18" s="85"/>
      <c r="F18" s="85"/>
      <c r="G18" s="85"/>
      <c r="H18" s="85"/>
      <c r="I18" s="2"/>
      <c r="J18" s="2"/>
      <c r="K18" s="2"/>
      <c r="L18" s="2"/>
      <c r="M18" s="2"/>
      <c r="N18" s="2"/>
      <c r="O18" s="2"/>
    </row>
    <row r="19" spans="1:15" x14ac:dyDescent="0.25">
      <c r="A19" s="84"/>
      <c r="B19" s="85"/>
      <c r="C19" s="85"/>
      <c r="D19" s="85"/>
      <c r="E19" s="85"/>
      <c r="F19" s="85"/>
      <c r="G19" s="85"/>
      <c r="H19" s="85"/>
      <c r="I19" s="2"/>
      <c r="J19" s="2"/>
      <c r="K19" s="2"/>
      <c r="L19" s="2"/>
      <c r="M19" s="2"/>
      <c r="N19" s="2"/>
      <c r="O19" s="2"/>
    </row>
    <row r="20" spans="1:15" x14ac:dyDescent="0.25">
      <c r="A20" s="84" t="s">
        <v>103</v>
      </c>
      <c r="B20" s="85" t="s">
        <v>101</v>
      </c>
      <c r="C20" s="85"/>
      <c r="D20" s="85"/>
      <c r="E20" s="85"/>
      <c r="F20" s="85"/>
      <c r="G20" s="85"/>
      <c r="H20" s="85"/>
      <c r="I20" s="2"/>
      <c r="J20" s="2"/>
      <c r="K20" s="2"/>
      <c r="L20" s="2"/>
      <c r="M20" s="2"/>
      <c r="N20" s="2"/>
      <c r="O20" s="2"/>
    </row>
    <row r="21" spans="1:15" x14ac:dyDescent="0.25">
      <c r="A21" s="84"/>
      <c r="B21" s="85"/>
      <c r="C21" s="85"/>
      <c r="D21" s="85"/>
      <c r="E21" s="85"/>
      <c r="F21" s="85"/>
      <c r="G21" s="85"/>
      <c r="H21" s="85"/>
      <c r="I21" s="2"/>
      <c r="J21" s="2"/>
      <c r="K21" s="2"/>
      <c r="L21" s="2"/>
      <c r="M21" s="2"/>
      <c r="N21" s="2"/>
      <c r="O21" s="2"/>
    </row>
    <row r="22" spans="1:15" x14ac:dyDescent="0.25">
      <c r="A22" s="84" t="s">
        <v>105</v>
      </c>
      <c r="B22" s="85" t="s">
        <v>104</v>
      </c>
      <c r="C22" s="85"/>
      <c r="D22" s="85"/>
      <c r="E22" s="85"/>
      <c r="F22" s="85"/>
      <c r="G22" s="85"/>
      <c r="H22" s="85"/>
      <c r="I22" s="2"/>
      <c r="J22" s="2"/>
      <c r="K22" s="2"/>
      <c r="L22" s="2"/>
      <c r="M22" s="2"/>
      <c r="N22" s="2"/>
      <c r="O22" s="2"/>
    </row>
    <row r="23" spans="1:15" x14ac:dyDescent="0.25">
      <c r="A23" s="84"/>
      <c r="B23" s="85"/>
      <c r="C23" s="85"/>
      <c r="D23" s="85"/>
      <c r="E23" s="85"/>
      <c r="F23" s="85"/>
      <c r="G23" s="85"/>
      <c r="H23" s="85"/>
      <c r="I23" s="2"/>
      <c r="J23" s="2"/>
      <c r="K23" s="2"/>
      <c r="L23" s="2"/>
      <c r="M23" s="2"/>
      <c r="N23" s="2"/>
      <c r="O23" s="2"/>
    </row>
    <row r="24" spans="1:1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</sheetData>
  <sheetProtection sheet="1" objects="1" scenarios="1"/>
  <mergeCells count="22">
    <mergeCell ref="A18:A19"/>
    <mergeCell ref="B20:H21"/>
    <mergeCell ref="A20:A21"/>
    <mergeCell ref="B22:H23"/>
    <mergeCell ref="B18:H19"/>
    <mergeCell ref="A22:A23"/>
    <mergeCell ref="B16:H17"/>
    <mergeCell ref="B14:H15"/>
    <mergeCell ref="B12:H13"/>
    <mergeCell ref="B4:H5"/>
    <mergeCell ref="A14:A15"/>
    <mergeCell ref="B6:H7"/>
    <mergeCell ref="A16:A17"/>
    <mergeCell ref="A8:A9"/>
    <mergeCell ref="A10:A11"/>
    <mergeCell ref="A12:A13"/>
    <mergeCell ref="B10:H11"/>
    <mergeCell ref="A2:A3"/>
    <mergeCell ref="B2:H3"/>
    <mergeCell ref="A4:A5"/>
    <mergeCell ref="B8:H9"/>
    <mergeCell ref="A6:A7"/>
  </mergeCells>
  <phoneticPr fontId="3" type="noConversion"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3E807-B679-489D-8A01-9671F77C0B39}">
  <dimension ref="A1:AK91"/>
  <sheetViews>
    <sheetView workbookViewId="0">
      <selection activeCell="M10" sqref="M10:N43"/>
    </sheetView>
  </sheetViews>
  <sheetFormatPr baseColWidth="10" defaultColWidth="0" defaultRowHeight="0" customHeight="1" zeroHeight="1" x14ac:dyDescent="0.25"/>
  <cols>
    <col min="1" max="1" width="12.28515625" bestFit="1" customWidth="1"/>
    <col min="2" max="2" width="12" bestFit="1" customWidth="1"/>
    <col min="3" max="4" width="12.85546875" style="60" bestFit="1" customWidth="1"/>
    <col min="5" max="5" width="12.28515625" bestFit="1" customWidth="1"/>
    <col min="6" max="6" width="12" bestFit="1" customWidth="1"/>
    <col min="7" max="8" width="12.85546875" style="60" bestFit="1" customWidth="1"/>
    <col min="9" max="9" width="12.28515625" bestFit="1" customWidth="1"/>
    <col min="10" max="10" width="12" bestFit="1" customWidth="1"/>
    <col min="11" max="12" width="12.85546875" style="60" bestFit="1" customWidth="1"/>
    <col min="13" max="13" width="12.28515625" bestFit="1" customWidth="1"/>
    <col min="14" max="14" width="12" bestFit="1" customWidth="1"/>
    <col min="15" max="16" width="12.85546875" style="60" bestFit="1" customWidth="1"/>
    <col min="17" max="17" width="12.28515625" bestFit="1" customWidth="1"/>
    <col min="18" max="18" width="12" bestFit="1" customWidth="1"/>
    <col min="19" max="19" width="15.42578125" style="60" bestFit="1" customWidth="1"/>
    <col min="20" max="20" width="12.85546875" style="60" bestFit="1" customWidth="1"/>
    <col min="21" max="21" width="12.28515625" bestFit="1" customWidth="1"/>
    <col min="22" max="22" width="12" bestFit="1" customWidth="1"/>
    <col min="23" max="23" width="15.42578125" style="60" bestFit="1" customWidth="1"/>
    <col min="24" max="24" width="12.85546875" style="60" bestFit="1" customWidth="1"/>
    <col min="25" max="25" width="12.5703125" customWidth="1"/>
    <col min="26" max="37" width="11.42578125" customWidth="1"/>
    <col min="38" max="16384" width="11.42578125" hidden="1"/>
  </cols>
  <sheetData>
    <row r="1" spans="1:37" ht="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18" x14ac:dyDescent="0.35">
      <c r="A3" s="87" t="s">
        <v>46</v>
      </c>
      <c r="B3" s="89"/>
      <c r="C3" s="2"/>
      <c r="D3" s="2"/>
      <c r="E3" s="87" t="s">
        <v>47</v>
      </c>
      <c r="F3" s="89"/>
      <c r="G3" s="2"/>
      <c r="H3" s="2"/>
      <c r="I3" s="87" t="s">
        <v>48</v>
      </c>
      <c r="J3" s="89"/>
      <c r="K3" s="2"/>
      <c r="L3" s="2"/>
      <c r="M3" s="87" t="s">
        <v>51</v>
      </c>
      <c r="N3" s="89"/>
      <c r="O3" s="2"/>
      <c r="P3" s="2"/>
      <c r="Q3" s="87" t="s">
        <v>49</v>
      </c>
      <c r="R3" s="89"/>
      <c r="S3" s="2"/>
      <c r="T3" s="2"/>
      <c r="U3" s="87" t="s">
        <v>50</v>
      </c>
      <c r="V3" s="89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" x14ac:dyDescent="0.25">
      <c r="A4" s="3" t="s">
        <v>0</v>
      </c>
      <c r="B4" s="37" t="e">
        <f>SLOPE(Tabelle135[AMP0PGA0],Tabelle135[ADC Count AMP0PGA0])</f>
        <v>#DIV/0!</v>
      </c>
      <c r="C4" s="2"/>
      <c r="D4" s="2"/>
      <c r="E4" s="3" t="s">
        <v>0</v>
      </c>
      <c r="F4" s="37" t="e">
        <f>SLOPE(Tabelle135[AMP0PGA1],Tabelle135[ADC Count AMP0PGA1])</f>
        <v>#DIV/0!</v>
      </c>
      <c r="G4" s="2"/>
      <c r="H4" s="2"/>
      <c r="I4" s="3" t="s">
        <v>0</v>
      </c>
      <c r="J4" s="37" t="e">
        <f>SLOPE(Tabelle135[AMP0PGA2],Tabelle135[ADC Count AMP0PGA2])</f>
        <v>#DIV/0!</v>
      </c>
      <c r="K4" s="2"/>
      <c r="L4" s="2"/>
      <c r="M4" s="3" t="s">
        <v>0</v>
      </c>
      <c r="N4" s="37" t="e">
        <f>SLOPE(Tabelle135[AMP0PGA3],Tabelle135[ADC Count AMP0PGA3])</f>
        <v>#DIV/0!</v>
      </c>
      <c r="O4" s="2"/>
      <c r="P4" s="2"/>
      <c r="Q4" s="3" t="s">
        <v>0</v>
      </c>
      <c r="R4" s="37" t="e">
        <f>SLOPE(Tabelle135[AMP1],Tabelle135[ADC Count AMP1])</f>
        <v>#DIV/0!</v>
      </c>
      <c r="S4" s="2"/>
      <c r="T4" s="2"/>
      <c r="U4" s="3" t="s">
        <v>0</v>
      </c>
      <c r="V4" s="37" t="e">
        <f>SLOPE(Tabelle135[AMP2],Tabelle135[ADC Count AMP2])</f>
        <v>#DIV/0!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ht="15" x14ac:dyDescent="0.25">
      <c r="A5" s="3" t="s">
        <v>1</v>
      </c>
      <c r="B5" s="37" t="e">
        <f>INTERCEPT(Tabelle135[AMP0PGA0],Tabelle135[ADC Count AMP0PGA0])</f>
        <v>#DIV/0!</v>
      </c>
      <c r="C5" s="2"/>
      <c r="D5" s="2"/>
      <c r="E5" s="3" t="s">
        <v>1</v>
      </c>
      <c r="F5" s="37" t="e">
        <f>INTERCEPT(Tabelle135[AMP0PGA1],Tabelle135[ADC Count AMP0PGA1])</f>
        <v>#DIV/0!</v>
      </c>
      <c r="G5" s="2"/>
      <c r="H5" s="2"/>
      <c r="I5" s="3" t="s">
        <v>1</v>
      </c>
      <c r="J5" s="37" t="e">
        <f>INTERCEPT(Tabelle135[AMP0PGA2],Tabelle135[ADC Count AMP0PGA2])</f>
        <v>#DIV/0!</v>
      </c>
      <c r="K5" s="2"/>
      <c r="L5" s="2"/>
      <c r="M5" s="3" t="s">
        <v>1</v>
      </c>
      <c r="N5" s="37" t="e">
        <f>INTERCEPT(Tabelle135[AMP0PGA3],Tabelle135[ADC Count AMP0PGA3])</f>
        <v>#DIV/0!</v>
      </c>
      <c r="O5" s="2"/>
      <c r="P5" s="2"/>
      <c r="Q5" s="3" t="s">
        <v>1</v>
      </c>
      <c r="R5" s="37" t="e">
        <f>INTERCEPT(Tabelle135[AMP1],Tabelle135[ADC Count AMP1])</f>
        <v>#DIV/0!</v>
      </c>
      <c r="S5" s="2"/>
      <c r="T5" s="2"/>
      <c r="U5" s="3" t="s">
        <v>1</v>
      </c>
      <c r="V5" s="37" t="e">
        <f>INTERCEPT(Tabelle135[AMP2],Tabelle135[ADC Count AMP2])</f>
        <v>#DIV/0!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ht="15" x14ac:dyDescent="0.25">
      <c r="A6" s="3" t="s">
        <v>5</v>
      </c>
      <c r="B6" s="34" t="e">
        <f>RSQ(Tabelle135[AMP0PGA0],Tabelle135[ADC Count AMP0PGA0])</f>
        <v>#DIV/0!</v>
      </c>
      <c r="C6" s="2"/>
      <c r="D6" s="2"/>
      <c r="E6" s="3" t="s">
        <v>5</v>
      </c>
      <c r="F6" s="34" t="e">
        <f>RSQ(Tabelle135[AMP0PGA1],Tabelle135[ADC Count AMP0PGA1])</f>
        <v>#DIV/0!</v>
      </c>
      <c r="G6" s="2"/>
      <c r="H6" s="2"/>
      <c r="I6" s="3" t="s">
        <v>5</v>
      </c>
      <c r="J6" s="34" t="e">
        <f>RSQ(Tabelle135[AMP0PGA2],Tabelle135[ADC Count AMP0PGA2])</f>
        <v>#DIV/0!</v>
      </c>
      <c r="K6" s="2"/>
      <c r="L6" s="2"/>
      <c r="M6" s="3" t="s">
        <v>5</v>
      </c>
      <c r="N6" s="34" t="e">
        <f>RSQ(Tabelle135[AMP0PGA3],Tabelle135[ADC Count AMP0PGA3])</f>
        <v>#DIV/0!</v>
      </c>
      <c r="O6" s="2"/>
      <c r="P6" s="2"/>
      <c r="Q6" s="3" t="s">
        <v>5</v>
      </c>
      <c r="R6" s="34" t="e">
        <f>RSQ(Tabelle135[AMP1],Tabelle135[ADC Count AMP1])</f>
        <v>#DIV/0!</v>
      </c>
      <c r="S6" s="2"/>
      <c r="T6" s="2"/>
      <c r="U6" s="3" t="s">
        <v>5</v>
      </c>
      <c r="V6" s="34" t="e">
        <f>RSQ(Tabelle135[AMP2],Tabelle135[ADC Count AMP2])</f>
        <v>#DIV/0!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ht="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ht="15.75" x14ac:dyDescent="0.25">
      <c r="A8" s="86" t="s">
        <v>6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s="12" customFormat="1" ht="33" x14ac:dyDescent="0.25">
      <c r="A9" s="6" t="s">
        <v>37</v>
      </c>
      <c r="B9" s="6" t="s">
        <v>36</v>
      </c>
      <c r="C9" s="6" t="s">
        <v>114</v>
      </c>
      <c r="D9" s="6" t="s">
        <v>115</v>
      </c>
      <c r="E9" s="6" t="s">
        <v>38</v>
      </c>
      <c r="F9" s="6" t="s">
        <v>39</v>
      </c>
      <c r="G9" s="6" t="s">
        <v>113</v>
      </c>
      <c r="H9" s="6" t="s">
        <v>112</v>
      </c>
      <c r="I9" s="6" t="s">
        <v>41</v>
      </c>
      <c r="J9" s="6" t="s">
        <v>40</v>
      </c>
      <c r="K9" s="6" t="s">
        <v>116</v>
      </c>
      <c r="L9" s="6" t="s">
        <v>117</v>
      </c>
      <c r="M9" s="6" t="s">
        <v>42</v>
      </c>
      <c r="N9" s="6" t="s">
        <v>43</v>
      </c>
      <c r="O9" s="6" t="s">
        <v>118</v>
      </c>
      <c r="P9" s="6" t="s">
        <v>119</v>
      </c>
      <c r="Q9" s="6" t="s">
        <v>44</v>
      </c>
      <c r="R9" s="6" t="s">
        <v>3</v>
      </c>
      <c r="S9" s="6" t="s">
        <v>120</v>
      </c>
      <c r="T9" s="6" t="s">
        <v>121</v>
      </c>
      <c r="U9" s="6" t="s">
        <v>45</v>
      </c>
      <c r="V9" s="6" t="s">
        <v>4</v>
      </c>
      <c r="W9" s="6" t="s">
        <v>123</v>
      </c>
      <c r="X9" s="6" t="s">
        <v>122</v>
      </c>
      <c r="Y9" s="10" t="s">
        <v>29</v>
      </c>
      <c r="Z9" s="10" t="s">
        <v>29</v>
      </c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2"/>
    </row>
    <row r="10" spans="1:37" ht="15" x14ac:dyDescent="0.25">
      <c r="A10" s="63"/>
      <c r="B10" s="63"/>
      <c r="C10" s="61" t="e">
        <f>Tabelle135[[#This Row],[ADC Count AMP0PGA0]]*A0P0_Gain+A0P0_Offs</f>
        <v>#DIV/0!</v>
      </c>
      <c r="D10" s="62" t="e">
        <f>Tabelle135[[#This Row],[AMP0PGA0 Interpol]]/Tabelle135[[#This Row],[AMP0PGA0]]-1</f>
        <v>#DIV/0!</v>
      </c>
      <c r="E10" s="64"/>
      <c r="F10" s="64"/>
      <c r="G10" s="61" t="str">
        <f>IF(ISNUMBER(Tabelle135[[#This Row],[ADC Count AMP0PGA1]]),Tabelle135[[#This Row],[ADC Count AMP0PGA1]]*A0P1_Gain+A0P1_Offs,"")</f>
        <v/>
      </c>
      <c r="H10" s="62" t="str">
        <f>IF(ISNUMBER(Tabelle135[[#This Row],[ADC Count AMP0PGA1]]),Tabelle135[[#This Row],[AMP0PGA1 Interpol]]/Tabelle135[[#This Row],[AMP0PGA1]]-1,"")</f>
        <v/>
      </c>
      <c r="I10" s="65"/>
      <c r="J10" s="65"/>
      <c r="K10" s="61" t="str">
        <f>IF(ISNUMBER(Tabelle135[[#This Row],[ADC Count AMP0PGA2]]),Tabelle135[[#This Row],[ADC Count AMP0PGA2]]*A0P2_Gain+A0P2_Offs,"")</f>
        <v/>
      </c>
      <c r="L10" s="62" t="str">
        <f>IF(ISNUMBER(Tabelle135[[#This Row],[ADC Count AMP0PGA2]]),Tabelle135[[#This Row],[AMP0PGA2 Interpol]]/Tabelle135[[#This Row],[AMP0PGA2]]-1,"")</f>
        <v/>
      </c>
      <c r="M10" s="66"/>
      <c r="N10" s="66"/>
      <c r="O10" s="61" t="str">
        <f>IF(ISNUMBER(Tabelle135[[#This Row],[ADC Count AMP0PGA3]]),Tabelle135[[#This Row],[ADC Count AMP0PGA3]]*A0P3_Gain+A0P3_Offs,"")</f>
        <v/>
      </c>
      <c r="P10" s="62" t="str">
        <f>IF(ISNUMBER(Tabelle135[[#This Row],[ADC Count AMP0PGA3]]),Tabelle135[[#This Row],[AMP0PGA3 Interpol]]/Tabelle135[[#This Row],[AMP0PGA3]]-1,"")</f>
        <v/>
      </c>
      <c r="Q10" s="35"/>
      <c r="R10" s="35"/>
      <c r="S10" s="61" t="str">
        <f>IF(ISNUMBER(Tabelle135[[#This Row],[ADC Count AMP1]]),Tabelle135[[#This Row],[ADC Count AMP1]]*A1_Gain+A1_Offs,"")</f>
        <v/>
      </c>
      <c r="T10" s="62" t="str">
        <f>IF(ISNUMBER(Tabelle135[[#This Row],[ADC Count AMP1]]),Tabelle135[[#This Row],[AMP1 Interpol]]/Tabelle135[[#This Row],[AMP1]]-1,"")</f>
        <v/>
      </c>
      <c r="U10" s="68"/>
      <c r="V10" s="68"/>
      <c r="W10" s="61" t="str">
        <f>IF(ISNUMBER(Tabelle135[[#This Row],[ADC Count AMP2]]),Tabelle135[[#This Row],[ADC Count AMP2]]*A2_Gain+A2_Offs,"")</f>
        <v/>
      </c>
      <c r="X10" s="62" t="str">
        <f>IF(ISNUMBER(Tabelle135[[#This Row],[ADC Count AMP2]]),Tabelle135[[#This Row],[AMP2 Interpol]]/Tabelle135[[#This Row],[AMP2]]-1,"")</f>
        <v/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ht="15" x14ac:dyDescent="0.25">
      <c r="A11" s="63"/>
      <c r="B11" s="63"/>
      <c r="C11" s="61" t="e">
        <f>Tabelle135[[#This Row],[ADC Count AMP0PGA0]]*A0P0_Gain+A0P0_Offs</f>
        <v>#DIV/0!</v>
      </c>
      <c r="D11" s="62" t="e">
        <f>Tabelle135[[#This Row],[AMP0PGA0 Interpol]]/Tabelle135[[#This Row],[AMP0PGA0]]-1</f>
        <v>#DIV/0!</v>
      </c>
      <c r="E11" s="64"/>
      <c r="F11" s="64"/>
      <c r="G11" s="61" t="str">
        <f>IF(ISNUMBER(Tabelle135[[#This Row],[ADC Count AMP0PGA1]]),Tabelle135[[#This Row],[ADC Count AMP0PGA1]]*A0P1_Gain+A0P1_Offs,"")</f>
        <v/>
      </c>
      <c r="H11" s="62" t="str">
        <f>IF(ISNUMBER(Tabelle135[[#This Row],[ADC Count AMP0PGA1]]),Tabelle135[[#This Row],[AMP0PGA1 Interpol]]/Tabelle135[[#This Row],[AMP0PGA1]]-1,"")</f>
        <v/>
      </c>
      <c r="I11" s="65"/>
      <c r="J11" s="65"/>
      <c r="K11" s="61" t="str">
        <f>IF(ISNUMBER(Tabelle135[[#This Row],[ADC Count AMP0PGA2]]),Tabelle135[[#This Row],[ADC Count AMP0PGA2]]*A0P2_Gain+A0P2_Offs,"")</f>
        <v/>
      </c>
      <c r="L11" s="62" t="str">
        <f>IF(ISNUMBER(Tabelle135[[#This Row],[ADC Count AMP0PGA2]]),Tabelle135[[#This Row],[AMP0PGA2 Interpol]]/Tabelle135[[#This Row],[AMP0PGA2]]-1,"")</f>
        <v/>
      </c>
      <c r="M11" s="66"/>
      <c r="N11" s="66"/>
      <c r="O11" s="61" t="str">
        <f>IF(ISNUMBER(Tabelle135[[#This Row],[ADC Count AMP0PGA3]]),Tabelle135[[#This Row],[ADC Count AMP0PGA3]]*A0P3_Gain+A0P3_Offs,"")</f>
        <v/>
      </c>
      <c r="P11" s="62" t="str">
        <f>IF(ISNUMBER(Tabelle135[[#This Row],[ADC Count AMP0PGA3]]),Tabelle135[[#This Row],[AMP0PGA3 Interpol]]/Tabelle135[[#This Row],[AMP0PGA3]]-1,"")</f>
        <v/>
      </c>
      <c r="Q11" s="67"/>
      <c r="R11" s="67"/>
      <c r="S11" s="61" t="str">
        <f>IF(ISNUMBER(Tabelle135[[#This Row],[ADC Count AMP1]]),Tabelle135[[#This Row],[ADC Count AMP1]]*A1_Gain+A1_Offs,"")</f>
        <v/>
      </c>
      <c r="T11" s="62" t="str">
        <f>IF(ISNUMBER(Tabelle135[[#This Row],[ADC Count AMP1]]),Tabelle135[[#This Row],[AMP1 Interpol]]/Tabelle135[[#This Row],[AMP1]]-1,"")</f>
        <v/>
      </c>
      <c r="U11" s="68"/>
      <c r="V11" s="68"/>
      <c r="W11" s="61" t="str">
        <f>IF(ISNUMBER(Tabelle135[[#This Row],[ADC Count AMP2]]),Tabelle135[[#This Row],[ADC Count AMP2]]*A2_Gain+A2_Offs,"")</f>
        <v/>
      </c>
      <c r="X11" s="62" t="str">
        <f>IF(ISNUMBER(Tabelle135[[#This Row],[ADC Count AMP2]]),Tabelle135[[#This Row],[AMP2 Interpol]]/Tabelle135[[#This Row],[AMP2]]-1,"")</f>
        <v/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ht="15" x14ac:dyDescent="0.25">
      <c r="A12" s="63"/>
      <c r="B12" s="63"/>
      <c r="C12" s="61" t="e">
        <f>Tabelle135[[#This Row],[ADC Count AMP0PGA0]]*A0P0_Gain+A0P0_Offs</f>
        <v>#DIV/0!</v>
      </c>
      <c r="D12" s="62" t="e">
        <f>Tabelle135[[#This Row],[AMP0PGA0 Interpol]]/Tabelle135[[#This Row],[AMP0PGA0]]-1</f>
        <v>#DIV/0!</v>
      </c>
      <c r="E12" s="64"/>
      <c r="F12" s="64"/>
      <c r="G12" s="61" t="str">
        <f>IF(ISNUMBER(Tabelle135[[#This Row],[ADC Count AMP0PGA1]]),Tabelle135[[#This Row],[ADC Count AMP0PGA1]]*A0P1_Gain+A0P1_Offs,"")</f>
        <v/>
      </c>
      <c r="H12" s="62" t="str">
        <f>IF(ISNUMBER(Tabelle135[[#This Row],[ADC Count AMP0PGA1]]),Tabelle135[[#This Row],[AMP0PGA1 Interpol]]/Tabelle135[[#This Row],[AMP0PGA1]]-1,"")</f>
        <v/>
      </c>
      <c r="I12" s="65"/>
      <c r="J12" s="65"/>
      <c r="K12" s="61" t="str">
        <f>IF(ISNUMBER(Tabelle135[[#This Row],[ADC Count AMP0PGA2]]),Tabelle135[[#This Row],[ADC Count AMP0PGA2]]*A0P2_Gain+A0P2_Offs,"")</f>
        <v/>
      </c>
      <c r="L12" s="62" t="str">
        <f>IF(ISNUMBER(Tabelle135[[#This Row],[ADC Count AMP0PGA2]]),Tabelle135[[#This Row],[AMP0PGA2 Interpol]]/Tabelle135[[#This Row],[AMP0PGA2]]-1,"")</f>
        <v/>
      </c>
      <c r="M12" s="66"/>
      <c r="N12" s="66"/>
      <c r="O12" s="61" t="str">
        <f>IF(ISNUMBER(Tabelle135[[#This Row],[ADC Count AMP0PGA3]]),Tabelle135[[#This Row],[ADC Count AMP0PGA3]]*A0P3_Gain+A0P3_Offs,"")</f>
        <v/>
      </c>
      <c r="P12" s="62" t="str">
        <f>IF(ISNUMBER(Tabelle135[[#This Row],[ADC Count AMP0PGA3]]),Tabelle135[[#This Row],[AMP0PGA3 Interpol]]/Tabelle135[[#This Row],[AMP0PGA3]]-1,"")</f>
        <v/>
      </c>
      <c r="Q12" s="67"/>
      <c r="R12" s="67"/>
      <c r="S12" s="61" t="str">
        <f>IF(ISNUMBER(Tabelle135[[#This Row],[ADC Count AMP1]]),Tabelle135[[#This Row],[ADC Count AMP1]]*A1_Gain+A1_Offs,"")</f>
        <v/>
      </c>
      <c r="T12" s="62" t="str">
        <f>IF(ISNUMBER(Tabelle135[[#This Row],[ADC Count AMP1]]),Tabelle135[[#This Row],[AMP1 Interpol]]/Tabelle135[[#This Row],[AMP1]]-1,"")</f>
        <v/>
      </c>
      <c r="U12" s="68"/>
      <c r="V12" s="68"/>
      <c r="W12" s="61" t="str">
        <f>IF(ISNUMBER(Tabelle135[[#This Row],[ADC Count AMP2]]),Tabelle135[[#This Row],[ADC Count AMP2]]*A2_Gain+A2_Offs,"")</f>
        <v/>
      </c>
      <c r="X12" s="62" t="str">
        <f>IF(ISNUMBER(Tabelle135[[#This Row],[ADC Count AMP2]]),Tabelle135[[#This Row],[AMP2 Interpol]]/Tabelle135[[#This Row],[AMP2]]-1,"")</f>
        <v/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ht="15" x14ac:dyDescent="0.25">
      <c r="A13" s="63"/>
      <c r="B13" s="63"/>
      <c r="C13" s="61" t="e">
        <f>Tabelle135[[#This Row],[ADC Count AMP0PGA0]]*A0P0_Gain+A0P0_Offs</f>
        <v>#DIV/0!</v>
      </c>
      <c r="D13" s="62" t="e">
        <f>Tabelle135[[#This Row],[AMP0PGA0 Interpol]]/Tabelle135[[#This Row],[AMP0PGA0]]-1</f>
        <v>#DIV/0!</v>
      </c>
      <c r="E13" s="64"/>
      <c r="F13" s="64"/>
      <c r="G13" s="61" t="str">
        <f>IF(ISNUMBER(Tabelle135[[#This Row],[ADC Count AMP0PGA1]]),Tabelle135[[#This Row],[ADC Count AMP0PGA1]]*A0P1_Gain+A0P1_Offs,"")</f>
        <v/>
      </c>
      <c r="H13" s="62" t="str">
        <f>IF(ISNUMBER(Tabelle135[[#This Row],[ADC Count AMP0PGA1]]),Tabelle135[[#This Row],[AMP0PGA1 Interpol]]/Tabelle135[[#This Row],[AMP0PGA1]]-1,"")</f>
        <v/>
      </c>
      <c r="I13" s="65"/>
      <c r="J13" s="65"/>
      <c r="K13" s="61" t="str">
        <f>IF(ISNUMBER(Tabelle135[[#This Row],[ADC Count AMP0PGA2]]),Tabelle135[[#This Row],[ADC Count AMP0PGA2]]*A0P2_Gain+A0P2_Offs,"")</f>
        <v/>
      </c>
      <c r="L13" s="62" t="str">
        <f>IF(ISNUMBER(Tabelle135[[#This Row],[ADC Count AMP0PGA2]]),Tabelle135[[#This Row],[AMP0PGA2 Interpol]]/Tabelle135[[#This Row],[AMP0PGA2]]-1,"")</f>
        <v/>
      </c>
      <c r="M13" s="66"/>
      <c r="N13" s="66"/>
      <c r="O13" s="61" t="str">
        <f>IF(ISNUMBER(Tabelle135[[#This Row],[ADC Count AMP0PGA3]]),Tabelle135[[#This Row],[ADC Count AMP0PGA3]]*A0P3_Gain+A0P3_Offs,"")</f>
        <v/>
      </c>
      <c r="P13" s="62" t="str">
        <f>IF(ISNUMBER(Tabelle135[[#This Row],[ADC Count AMP0PGA3]]),Tabelle135[[#This Row],[AMP0PGA3 Interpol]]/Tabelle135[[#This Row],[AMP0PGA3]]-1,"")</f>
        <v/>
      </c>
      <c r="Q13" s="67"/>
      <c r="R13" s="67"/>
      <c r="S13" s="61" t="str">
        <f>IF(ISNUMBER(Tabelle135[[#This Row],[ADC Count AMP1]]),Tabelle135[[#This Row],[ADC Count AMP1]]*A1_Gain+A1_Offs,"")</f>
        <v/>
      </c>
      <c r="T13" s="62" t="str">
        <f>IF(ISNUMBER(Tabelle135[[#This Row],[ADC Count AMP1]]),Tabelle135[[#This Row],[AMP1 Interpol]]/Tabelle135[[#This Row],[AMP1]]-1,"")</f>
        <v/>
      </c>
      <c r="U13" s="68"/>
      <c r="V13" s="68"/>
      <c r="W13" s="61" t="str">
        <f>IF(ISNUMBER(Tabelle135[[#This Row],[ADC Count AMP2]]),Tabelle135[[#This Row],[ADC Count AMP2]]*A2_Gain+A2_Offs,"")</f>
        <v/>
      </c>
      <c r="X13" s="62" t="str">
        <f>IF(ISNUMBER(Tabelle135[[#This Row],[ADC Count AMP2]]),Tabelle135[[#This Row],[AMP2 Interpol]]/Tabelle135[[#This Row],[AMP2]]-1,"")</f>
        <v/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ht="15" x14ac:dyDescent="0.25">
      <c r="A14" s="63"/>
      <c r="B14" s="63"/>
      <c r="C14" s="61" t="e">
        <f>Tabelle135[[#This Row],[ADC Count AMP0PGA0]]*A0P0_Gain+A0P0_Offs</f>
        <v>#DIV/0!</v>
      </c>
      <c r="D14" s="62" t="e">
        <f>Tabelle135[[#This Row],[AMP0PGA0 Interpol]]/Tabelle135[[#This Row],[AMP0PGA0]]-1</f>
        <v>#DIV/0!</v>
      </c>
      <c r="E14" s="64"/>
      <c r="F14" s="64"/>
      <c r="G14" s="61" t="str">
        <f>IF(ISNUMBER(Tabelle135[[#This Row],[ADC Count AMP0PGA1]]),Tabelle135[[#This Row],[ADC Count AMP0PGA1]]*A0P1_Gain+A0P1_Offs,"")</f>
        <v/>
      </c>
      <c r="H14" s="62" t="str">
        <f>IF(ISNUMBER(Tabelle135[[#This Row],[ADC Count AMP0PGA1]]),Tabelle135[[#This Row],[AMP0PGA1 Interpol]]/Tabelle135[[#This Row],[AMP0PGA1]]-1,"")</f>
        <v/>
      </c>
      <c r="I14" s="65"/>
      <c r="J14" s="65"/>
      <c r="K14" s="61" t="str">
        <f>IF(ISNUMBER(Tabelle135[[#This Row],[ADC Count AMP0PGA2]]),Tabelle135[[#This Row],[ADC Count AMP0PGA2]]*A0P2_Gain+A0P2_Offs,"")</f>
        <v/>
      </c>
      <c r="L14" s="62" t="str">
        <f>IF(ISNUMBER(Tabelle135[[#This Row],[ADC Count AMP0PGA2]]),Tabelle135[[#This Row],[AMP0PGA2 Interpol]]/Tabelle135[[#This Row],[AMP0PGA2]]-1,"")</f>
        <v/>
      </c>
      <c r="M14" s="66"/>
      <c r="N14" s="66"/>
      <c r="O14" s="61" t="str">
        <f>IF(ISNUMBER(Tabelle135[[#This Row],[ADC Count AMP0PGA3]]),Tabelle135[[#This Row],[ADC Count AMP0PGA3]]*A0P3_Gain+A0P3_Offs,"")</f>
        <v/>
      </c>
      <c r="P14" s="62" t="str">
        <f>IF(ISNUMBER(Tabelle135[[#This Row],[ADC Count AMP0PGA3]]),Tabelle135[[#This Row],[AMP0PGA3 Interpol]]/Tabelle135[[#This Row],[AMP0PGA3]]-1,"")</f>
        <v/>
      </c>
      <c r="Q14" s="67"/>
      <c r="R14" s="67"/>
      <c r="S14" s="61" t="str">
        <f>IF(ISNUMBER(Tabelle135[[#This Row],[ADC Count AMP1]]),Tabelle135[[#This Row],[ADC Count AMP1]]*A1_Gain+A1_Offs,"")</f>
        <v/>
      </c>
      <c r="T14" s="62" t="str">
        <f>IF(ISNUMBER(Tabelle135[[#This Row],[ADC Count AMP1]]),Tabelle135[[#This Row],[AMP1 Interpol]]/Tabelle135[[#This Row],[AMP1]]-1,"")</f>
        <v/>
      </c>
      <c r="U14" s="68"/>
      <c r="V14" s="68"/>
      <c r="W14" s="61" t="str">
        <f>IF(ISNUMBER(Tabelle135[[#This Row],[ADC Count AMP2]]),Tabelle135[[#This Row],[ADC Count AMP2]]*A2_Gain+A2_Offs,"")</f>
        <v/>
      </c>
      <c r="X14" s="62" t="str">
        <f>IF(ISNUMBER(Tabelle135[[#This Row],[ADC Count AMP2]]),Tabelle135[[#This Row],[AMP2 Interpol]]/Tabelle135[[#This Row],[AMP2]]-1,"")</f>
        <v/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ht="15" x14ac:dyDescent="0.25">
      <c r="A15" s="63"/>
      <c r="B15" s="63"/>
      <c r="C15" s="61" t="e">
        <f>Tabelle135[[#This Row],[ADC Count AMP0PGA0]]*A0P0_Gain+A0P0_Offs</f>
        <v>#DIV/0!</v>
      </c>
      <c r="D15" s="62" t="e">
        <f>Tabelle135[[#This Row],[AMP0PGA0 Interpol]]/Tabelle135[[#This Row],[AMP0PGA0]]-1</f>
        <v>#DIV/0!</v>
      </c>
      <c r="E15" s="64"/>
      <c r="F15" s="64"/>
      <c r="G15" s="61" t="str">
        <f>IF(ISNUMBER(Tabelle135[[#This Row],[ADC Count AMP0PGA1]]),Tabelle135[[#This Row],[ADC Count AMP0PGA1]]*A0P1_Gain+A0P1_Offs,"")</f>
        <v/>
      </c>
      <c r="H15" s="62" t="str">
        <f>IF(ISNUMBER(Tabelle135[[#This Row],[ADC Count AMP0PGA1]]),Tabelle135[[#This Row],[AMP0PGA1 Interpol]]/Tabelle135[[#This Row],[AMP0PGA1]]-1,"")</f>
        <v/>
      </c>
      <c r="I15" s="65"/>
      <c r="J15" s="65"/>
      <c r="K15" s="61" t="str">
        <f>IF(ISNUMBER(Tabelle135[[#This Row],[ADC Count AMP0PGA2]]),Tabelle135[[#This Row],[ADC Count AMP0PGA2]]*A0P2_Gain+A0P2_Offs,"")</f>
        <v/>
      </c>
      <c r="L15" s="62" t="str">
        <f>IF(ISNUMBER(Tabelle135[[#This Row],[ADC Count AMP0PGA2]]),Tabelle135[[#This Row],[AMP0PGA2 Interpol]]/Tabelle135[[#This Row],[AMP0PGA2]]-1,"")</f>
        <v/>
      </c>
      <c r="M15" s="66"/>
      <c r="N15" s="66"/>
      <c r="O15" s="61" t="str">
        <f>IF(ISNUMBER(Tabelle135[[#This Row],[ADC Count AMP0PGA3]]),Tabelle135[[#This Row],[ADC Count AMP0PGA3]]*A0P3_Gain+A0P3_Offs,"")</f>
        <v/>
      </c>
      <c r="P15" s="62" t="str">
        <f>IF(ISNUMBER(Tabelle135[[#This Row],[ADC Count AMP0PGA3]]),Tabelle135[[#This Row],[AMP0PGA3 Interpol]]/Tabelle135[[#This Row],[AMP0PGA3]]-1,"")</f>
        <v/>
      </c>
      <c r="Q15" s="67"/>
      <c r="R15" s="67"/>
      <c r="S15" s="61" t="str">
        <f>IF(ISNUMBER(Tabelle135[[#This Row],[ADC Count AMP1]]),Tabelle135[[#This Row],[ADC Count AMP1]]*A1_Gain+A1_Offs,"")</f>
        <v/>
      </c>
      <c r="T15" s="62" t="str">
        <f>IF(ISNUMBER(Tabelle135[[#This Row],[ADC Count AMP1]]),Tabelle135[[#This Row],[AMP1 Interpol]]/Tabelle135[[#This Row],[AMP1]]-1,"")</f>
        <v/>
      </c>
      <c r="U15" s="68"/>
      <c r="V15" s="68"/>
      <c r="W15" s="61" t="str">
        <f>IF(ISNUMBER(Tabelle135[[#This Row],[ADC Count AMP2]]),Tabelle135[[#This Row],[ADC Count AMP2]]*A2_Gain+A2_Offs,"")</f>
        <v/>
      </c>
      <c r="X15" s="62" t="str">
        <f>IF(ISNUMBER(Tabelle135[[#This Row],[ADC Count AMP2]]),Tabelle135[[#This Row],[AMP2 Interpol]]/Tabelle135[[#This Row],[AMP2]]-1,"")</f>
        <v/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ht="15" x14ac:dyDescent="0.25">
      <c r="A16" s="63"/>
      <c r="B16" s="63"/>
      <c r="C16" s="61" t="e">
        <f>Tabelle135[[#This Row],[ADC Count AMP0PGA0]]*A0P0_Gain+A0P0_Offs</f>
        <v>#DIV/0!</v>
      </c>
      <c r="D16" s="62" t="e">
        <f>Tabelle135[[#This Row],[AMP0PGA0 Interpol]]/Tabelle135[[#This Row],[AMP0PGA0]]-1</f>
        <v>#DIV/0!</v>
      </c>
      <c r="E16" s="64"/>
      <c r="F16" s="64"/>
      <c r="G16" s="61" t="str">
        <f>IF(ISNUMBER(Tabelle135[[#This Row],[ADC Count AMP0PGA1]]),Tabelle135[[#This Row],[ADC Count AMP0PGA1]]*A0P1_Gain+A0P1_Offs,"")</f>
        <v/>
      </c>
      <c r="H16" s="62" t="str">
        <f>IF(ISNUMBER(Tabelle135[[#This Row],[ADC Count AMP0PGA1]]),Tabelle135[[#This Row],[AMP0PGA1 Interpol]]/Tabelle135[[#This Row],[AMP0PGA1]]-1,"")</f>
        <v/>
      </c>
      <c r="I16" s="65"/>
      <c r="J16" s="65"/>
      <c r="K16" s="61" t="str">
        <f>IF(ISNUMBER(Tabelle135[[#This Row],[ADC Count AMP0PGA2]]),Tabelle135[[#This Row],[ADC Count AMP0PGA2]]*A0P2_Gain+A0P2_Offs,"")</f>
        <v/>
      </c>
      <c r="L16" s="62" t="str">
        <f>IF(ISNUMBER(Tabelle135[[#This Row],[ADC Count AMP0PGA2]]),Tabelle135[[#This Row],[AMP0PGA2 Interpol]]/Tabelle135[[#This Row],[AMP0PGA2]]-1,"")</f>
        <v/>
      </c>
      <c r="M16" s="66"/>
      <c r="N16" s="66"/>
      <c r="O16" s="61" t="str">
        <f>IF(ISNUMBER(Tabelle135[[#This Row],[ADC Count AMP0PGA3]]),Tabelle135[[#This Row],[ADC Count AMP0PGA3]]*A0P3_Gain+A0P3_Offs,"")</f>
        <v/>
      </c>
      <c r="P16" s="62" t="str">
        <f>IF(ISNUMBER(Tabelle135[[#This Row],[ADC Count AMP0PGA3]]),Tabelle135[[#This Row],[AMP0PGA3 Interpol]]/Tabelle135[[#This Row],[AMP0PGA3]]-1,"")</f>
        <v/>
      </c>
      <c r="Q16" s="67"/>
      <c r="R16" s="67"/>
      <c r="S16" s="61" t="str">
        <f>IF(ISNUMBER(Tabelle135[[#This Row],[ADC Count AMP1]]),Tabelle135[[#This Row],[ADC Count AMP1]]*A1_Gain+A1_Offs,"")</f>
        <v/>
      </c>
      <c r="T16" s="62" t="str">
        <f>IF(ISNUMBER(Tabelle135[[#This Row],[ADC Count AMP1]]),Tabelle135[[#This Row],[AMP1 Interpol]]/Tabelle135[[#This Row],[AMP1]]-1,"")</f>
        <v/>
      </c>
      <c r="U16" s="68"/>
      <c r="V16" s="68"/>
      <c r="W16" s="61" t="str">
        <f>IF(ISNUMBER(Tabelle135[[#This Row],[ADC Count AMP2]]),Tabelle135[[#This Row],[ADC Count AMP2]]*A2_Gain+A2_Offs,"")</f>
        <v/>
      </c>
      <c r="X16" s="62" t="str">
        <f>IF(ISNUMBER(Tabelle135[[#This Row],[ADC Count AMP2]]),Tabelle135[[#This Row],[AMP2 Interpol]]/Tabelle135[[#This Row],[AMP2]]-1,"")</f>
        <v/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ht="15" x14ac:dyDescent="0.25">
      <c r="A17" s="63"/>
      <c r="B17" s="63"/>
      <c r="C17" s="61" t="e">
        <f>Tabelle135[[#This Row],[ADC Count AMP0PGA0]]*A0P0_Gain+A0P0_Offs</f>
        <v>#DIV/0!</v>
      </c>
      <c r="D17" s="62" t="e">
        <f>Tabelle135[[#This Row],[AMP0PGA0 Interpol]]/Tabelle135[[#This Row],[AMP0PGA0]]-1</f>
        <v>#DIV/0!</v>
      </c>
      <c r="E17" s="64"/>
      <c r="F17" s="64"/>
      <c r="G17" s="61" t="str">
        <f>IF(ISNUMBER(Tabelle135[[#This Row],[ADC Count AMP0PGA1]]),Tabelle135[[#This Row],[ADC Count AMP0PGA1]]*A0P1_Gain+A0P1_Offs,"")</f>
        <v/>
      </c>
      <c r="H17" s="62" t="str">
        <f>IF(ISNUMBER(Tabelle135[[#This Row],[ADC Count AMP0PGA1]]),Tabelle135[[#This Row],[AMP0PGA1 Interpol]]/Tabelle135[[#This Row],[AMP0PGA1]]-1,"")</f>
        <v/>
      </c>
      <c r="I17" s="65"/>
      <c r="J17" s="65"/>
      <c r="K17" s="61" t="str">
        <f>IF(ISNUMBER(Tabelle135[[#This Row],[ADC Count AMP0PGA2]]),Tabelle135[[#This Row],[ADC Count AMP0PGA2]]*A0P2_Gain+A0P2_Offs,"")</f>
        <v/>
      </c>
      <c r="L17" s="62" t="str">
        <f>IF(ISNUMBER(Tabelle135[[#This Row],[ADC Count AMP0PGA2]]),Tabelle135[[#This Row],[AMP0PGA2 Interpol]]/Tabelle135[[#This Row],[AMP0PGA2]]-1,"")</f>
        <v/>
      </c>
      <c r="M17" s="66"/>
      <c r="N17" s="66"/>
      <c r="O17" s="61" t="str">
        <f>IF(ISNUMBER(Tabelle135[[#This Row],[ADC Count AMP0PGA3]]),Tabelle135[[#This Row],[ADC Count AMP0PGA3]]*A0P3_Gain+A0P3_Offs,"")</f>
        <v/>
      </c>
      <c r="P17" s="62" t="str">
        <f>IF(ISNUMBER(Tabelle135[[#This Row],[ADC Count AMP0PGA3]]),Tabelle135[[#This Row],[AMP0PGA3 Interpol]]/Tabelle135[[#This Row],[AMP0PGA3]]-1,"")</f>
        <v/>
      </c>
      <c r="Q17" s="67"/>
      <c r="R17" s="67"/>
      <c r="S17" s="61" t="str">
        <f>IF(ISNUMBER(Tabelle135[[#This Row],[ADC Count AMP1]]),Tabelle135[[#This Row],[ADC Count AMP1]]*A1_Gain+A1_Offs,"")</f>
        <v/>
      </c>
      <c r="T17" s="62" t="str">
        <f>IF(ISNUMBER(Tabelle135[[#This Row],[ADC Count AMP1]]),Tabelle135[[#This Row],[AMP1 Interpol]]/Tabelle135[[#This Row],[AMP1]]-1,"")</f>
        <v/>
      </c>
      <c r="U17" s="68"/>
      <c r="V17" s="68"/>
      <c r="W17" s="61" t="str">
        <f>IF(ISNUMBER(Tabelle135[[#This Row],[ADC Count AMP2]]),Tabelle135[[#This Row],[ADC Count AMP2]]*A2_Gain+A2_Offs,"")</f>
        <v/>
      </c>
      <c r="X17" s="62" t="str">
        <f>IF(ISNUMBER(Tabelle135[[#This Row],[ADC Count AMP2]]),Tabelle135[[#This Row],[AMP2 Interpol]]/Tabelle135[[#This Row],[AMP2]]-1,"")</f>
        <v/>
      </c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ht="15" x14ac:dyDescent="0.25">
      <c r="A18" s="63"/>
      <c r="B18" s="63"/>
      <c r="C18" s="61" t="e">
        <f>Tabelle135[[#This Row],[ADC Count AMP0PGA0]]*A0P0_Gain+A0P0_Offs</f>
        <v>#DIV/0!</v>
      </c>
      <c r="D18" s="62" t="e">
        <f>Tabelle135[[#This Row],[AMP0PGA0 Interpol]]/Tabelle135[[#This Row],[AMP0PGA0]]-1</f>
        <v>#DIV/0!</v>
      </c>
      <c r="E18" s="64"/>
      <c r="F18" s="64"/>
      <c r="G18" s="61" t="str">
        <f>IF(ISNUMBER(Tabelle135[[#This Row],[ADC Count AMP0PGA1]]),Tabelle135[[#This Row],[ADC Count AMP0PGA1]]*A0P1_Gain+A0P1_Offs,"")</f>
        <v/>
      </c>
      <c r="H18" s="62" t="str">
        <f>IF(ISNUMBER(Tabelle135[[#This Row],[ADC Count AMP0PGA1]]),Tabelle135[[#This Row],[AMP0PGA1 Interpol]]/Tabelle135[[#This Row],[AMP0PGA1]]-1,"")</f>
        <v/>
      </c>
      <c r="I18" s="65"/>
      <c r="J18" s="65"/>
      <c r="K18" s="61" t="str">
        <f>IF(ISNUMBER(Tabelle135[[#This Row],[ADC Count AMP0PGA2]]),Tabelle135[[#This Row],[ADC Count AMP0PGA2]]*A0P2_Gain+A0P2_Offs,"")</f>
        <v/>
      </c>
      <c r="L18" s="62" t="str">
        <f>IF(ISNUMBER(Tabelle135[[#This Row],[ADC Count AMP0PGA2]]),Tabelle135[[#This Row],[AMP0PGA2 Interpol]]/Tabelle135[[#This Row],[AMP0PGA2]]-1,"")</f>
        <v/>
      </c>
      <c r="M18" s="66"/>
      <c r="N18" s="66"/>
      <c r="O18" s="61" t="str">
        <f>IF(ISNUMBER(Tabelle135[[#This Row],[ADC Count AMP0PGA3]]),Tabelle135[[#This Row],[ADC Count AMP0PGA3]]*A0P3_Gain+A0P3_Offs,"")</f>
        <v/>
      </c>
      <c r="P18" s="62" t="str">
        <f>IF(ISNUMBER(Tabelle135[[#This Row],[ADC Count AMP0PGA3]]),Tabelle135[[#This Row],[AMP0PGA3 Interpol]]/Tabelle135[[#This Row],[AMP0PGA3]]-1,"")</f>
        <v/>
      </c>
      <c r="Q18" s="67"/>
      <c r="R18" s="67"/>
      <c r="S18" s="61" t="str">
        <f>IF(ISNUMBER(Tabelle135[[#This Row],[ADC Count AMP1]]),Tabelle135[[#This Row],[ADC Count AMP1]]*A1_Gain+A1_Offs,"")</f>
        <v/>
      </c>
      <c r="T18" s="62" t="str">
        <f>IF(ISNUMBER(Tabelle135[[#This Row],[ADC Count AMP1]]),Tabelle135[[#This Row],[AMP1 Interpol]]/Tabelle135[[#This Row],[AMP1]]-1,"")</f>
        <v/>
      </c>
      <c r="U18" s="68"/>
      <c r="V18" s="68"/>
      <c r="W18" s="61" t="str">
        <f>IF(ISNUMBER(Tabelle135[[#This Row],[ADC Count AMP2]]),Tabelle135[[#This Row],[ADC Count AMP2]]*A2_Gain+A2_Offs,"")</f>
        <v/>
      </c>
      <c r="X18" s="62" t="str">
        <f>IF(ISNUMBER(Tabelle135[[#This Row],[ADC Count AMP2]]),Tabelle135[[#This Row],[AMP2 Interpol]]/Tabelle135[[#This Row],[AMP2]]-1,"")</f>
        <v/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15" x14ac:dyDescent="0.25">
      <c r="A19" s="63"/>
      <c r="B19" s="63"/>
      <c r="C19" s="61" t="e">
        <f>Tabelle135[[#This Row],[ADC Count AMP0PGA0]]*A0P0_Gain+A0P0_Offs</f>
        <v>#DIV/0!</v>
      </c>
      <c r="D19" s="62" t="e">
        <f>Tabelle135[[#This Row],[AMP0PGA0 Interpol]]/Tabelle135[[#This Row],[AMP0PGA0]]-1</f>
        <v>#DIV/0!</v>
      </c>
      <c r="E19" s="64"/>
      <c r="F19" s="64"/>
      <c r="G19" s="61" t="str">
        <f>IF(ISNUMBER(Tabelle135[[#This Row],[ADC Count AMP0PGA1]]),Tabelle135[[#This Row],[ADC Count AMP0PGA1]]*A0P1_Gain+A0P1_Offs,"")</f>
        <v/>
      </c>
      <c r="H19" s="62" t="str">
        <f>IF(ISNUMBER(Tabelle135[[#This Row],[ADC Count AMP0PGA1]]),Tabelle135[[#This Row],[AMP0PGA1 Interpol]]/Tabelle135[[#This Row],[AMP0PGA1]]-1,"")</f>
        <v/>
      </c>
      <c r="I19" s="65"/>
      <c r="J19" s="65"/>
      <c r="K19" s="61" t="str">
        <f>IF(ISNUMBER(Tabelle135[[#This Row],[ADC Count AMP0PGA2]]),Tabelle135[[#This Row],[ADC Count AMP0PGA2]]*A0P2_Gain+A0P2_Offs,"")</f>
        <v/>
      </c>
      <c r="L19" s="62" t="str">
        <f>IF(ISNUMBER(Tabelle135[[#This Row],[ADC Count AMP0PGA2]]),Tabelle135[[#This Row],[AMP0PGA2 Interpol]]/Tabelle135[[#This Row],[AMP0PGA2]]-1,"")</f>
        <v/>
      </c>
      <c r="M19" s="66"/>
      <c r="N19" s="66"/>
      <c r="O19" s="61" t="str">
        <f>IF(ISNUMBER(Tabelle135[[#This Row],[ADC Count AMP0PGA3]]),Tabelle135[[#This Row],[ADC Count AMP0PGA3]]*A0P3_Gain+A0P3_Offs,"")</f>
        <v/>
      </c>
      <c r="P19" s="62" t="str">
        <f>IF(ISNUMBER(Tabelle135[[#This Row],[ADC Count AMP0PGA3]]),Tabelle135[[#This Row],[AMP0PGA3 Interpol]]/Tabelle135[[#This Row],[AMP0PGA3]]-1,"")</f>
        <v/>
      </c>
      <c r="Q19" s="67"/>
      <c r="R19" s="67"/>
      <c r="S19" s="61" t="str">
        <f>IF(ISNUMBER(Tabelle135[[#This Row],[ADC Count AMP1]]),Tabelle135[[#This Row],[ADC Count AMP1]]*A1_Gain+A1_Offs,"")</f>
        <v/>
      </c>
      <c r="T19" s="62" t="str">
        <f>IF(ISNUMBER(Tabelle135[[#This Row],[ADC Count AMP1]]),Tabelle135[[#This Row],[AMP1 Interpol]]/Tabelle135[[#This Row],[AMP1]]-1,"")</f>
        <v/>
      </c>
      <c r="U19" s="68"/>
      <c r="V19" s="68"/>
      <c r="W19" s="61" t="str">
        <f>IF(ISNUMBER(Tabelle135[[#This Row],[ADC Count AMP2]]),Tabelle135[[#This Row],[ADC Count AMP2]]*A2_Gain+A2_Offs,"")</f>
        <v/>
      </c>
      <c r="X19" s="62" t="str">
        <f>IF(ISNUMBER(Tabelle135[[#This Row],[ADC Count AMP2]]),Tabelle135[[#This Row],[AMP2 Interpol]]/Tabelle135[[#This Row],[AMP2]]-1,"")</f>
        <v/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15" x14ac:dyDescent="0.25">
      <c r="A20" s="63"/>
      <c r="B20" s="63"/>
      <c r="C20" s="61" t="e">
        <f>Tabelle135[[#This Row],[ADC Count AMP0PGA0]]*A0P0_Gain+A0P0_Offs</f>
        <v>#DIV/0!</v>
      </c>
      <c r="D20" s="62" t="e">
        <f>Tabelle135[[#This Row],[AMP0PGA0 Interpol]]/Tabelle135[[#This Row],[AMP0PGA0]]-1</f>
        <v>#DIV/0!</v>
      </c>
      <c r="E20" s="64"/>
      <c r="F20" s="64"/>
      <c r="G20" s="61" t="str">
        <f>IF(ISNUMBER(Tabelle135[[#This Row],[ADC Count AMP0PGA1]]),Tabelle135[[#This Row],[ADC Count AMP0PGA1]]*A0P1_Gain+A0P1_Offs,"")</f>
        <v/>
      </c>
      <c r="H20" s="62" t="str">
        <f>IF(ISNUMBER(Tabelle135[[#This Row],[ADC Count AMP0PGA1]]),Tabelle135[[#This Row],[AMP0PGA1 Interpol]]/Tabelle135[[#This Row],[AMP0PGA1]]-1,"")</f>
        <v/>
      </c>
      <c r="I20" s="65"/>
      <c r="J20" s="65"/>
      <c r="K20" s="61" t="str">
        <f>IF(ISNUMBER(Tabelle135[[#This Row],[ADC Count AMP0PGA2]]),Tabelle135[[#This Row],[ADC Count AMP0PGA2]]*A0P2_Gain+A0P2_Offs,"")</f>
        <v/>
      </c>
      <c r="L20" s="62" t="str">
        <f>IF(ISNUMBER(Tabelle135[[#This Row],[ADC Count AMP0PGA2]]),Tabelle135[[#This Row],[AMP0PGA2 Interpol]]/Tabelle135[[#This Row],[AMP0PGA2]]-1,"")</f>
        <v/>
      </c>
      <c r="M20" s="66"/>
      <c r="N20" s="66"/>
      <c r="O20" s="61" t="str">
        <f>IF(ISNUMBER(Tabelle135[[#This Row],[ADC Count AMP0PGA3]]),Tabelle135[[#This Row],[ADC Count AMP0PGA3]]*A0P3_Gain+A0P3_Offs,"")</f>
        <v/>
      </c>
      <c r="P20" s="62" t="str">
        <f>IF(ISNUMBER(Tabelle135[[#This Row],[ADC Count AMP0PGA3]]),Tabelle135[[#This Row],[AMP0PGA3 Interpol]]/Tabelle135[[#This Row],[AMP0PGA3]]-1,"")</f>
        <v/>
      </c>
      <c r="Q20" s="67"/>
      <c r="R20" s="67"/>
      <c r="S20" s="61" t="str">
        <f>IF(ISNUMBER(Tabelle135[[#This Row],[ADC Count AMP1]]),Tabelle135[[#This Row],[ADC Count AMP1]]*A1_Gain+A1_Offs,"")</f>
        <v/>
      </c>
      <c r="T20" s="62" t="str">
        <f>IF(ISNUMBER(Tabelle135[[#This Row],[ADC Count AMP1]]),Tabelle135[[#This Row],[AMP1 Interpol]]/Tabelle135[[#This Row],[AMP1]]-1,"")</f>
        <v/>
      </c>
      <c r="U20" s="68"/>
      <c r="V20" s="68"/>
      <c r="W20" s="61" t="str">
        <f>IF(ISNUMBER(Tabelle135[[#This Row],[ADC Count AMP2]]),Tabelle135[[#This Row],[ADC Count AMP2]]*A2_Gain+A2_Offs,"")</f>
        <v/>
      </c>
      <c r="X20" s="62" t="str">
        <f>IF(ISNUMBER(Tabelle135[[#This Row],[ADC Count AMP2]]),Tabelle135[[#This Row],[AMP2 Interpol]]/Tabelle135[[#This Row],[AMP2]]-1,"")</f>
        <v/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ht="15" x14ac:dyDescent="0.25">
      <c r="A21" s="63"/>
      <c r="B21" s="63"/>
      <c r="C21" s="61" t="e">
        <f>Tabelle135[[#This Row],[ADC Count AMP0PGA0]]*A0P0_Gain+A0P0_Offs</f>
        <v>#DIV/0!</v>
      </c>
      <c r="D21" s="62" t="e">
        <f>Tabelle135[[#This Row],[AMP0PGA0 Interpol]]/Tabelle135[[#This Row],[AMP0PGA0]]-1</f>
        <v>#DIV/0!</v>
      </c>
      <c r="E21" s="64"/>
      <c r="F21" s="64"/>
      <c r="G21" s="61" t="str">
        <f>IF(ISNUMBER(Tabelle135[[#This Row],[ADC Count AMP0PGA1]]),Tabelle135[[#This Row],[ADC Count AMP0PGA1]]*A0P1_Gain+A0P1_Offs,"")</f>
        <v/>
      </c>
      <c r="H21" s="62" t="str">
        <f>IF(ISNUMBER(Tabelle135[[#This Row],[ADC Count AMP0PGA1]]),Tabelle135[[#This Row],[AMP0PGA1 Interpol]]/Tabelle135[[#This Row],[AMP0PGA1]]-1,"")</f>
        <v/>
      </c>
      <c r="I21" s="65"/>
      <c r="J21" s="65"/>
      <c r="K21" s="61" t="str">
        <f>IF(ISNUMBER(Tabelle135[[#This Row],[ADC Count AMP0PGA2]]),Tabelle135[[#This Row],[ADC Count AMP0PGA2]]*A0P2_Gain+A0P2_Offs,"")</f>
        <v/>
      </c>
      <c r="L21" s="62" t="str">
        <f>IF(ISNUMBER(Tabelle135[[#This Row],[ADC Count AMP0PGA2]]),Tabelle135[[#This Row],[AMP0PGA2 Interpol]]/Tabelle135[[#This Row],[AMP0PGA2]]-1,"")</f>
        <v/>
      </c>
      <c r="M21" s="66"/>
      <c r="N21" s="66"/>
      <c r="O21" s="61" t="str">
        <f>IF(ISNUMBER(Tabelle135[[#This Row],[ADC Count AMP0PGA3]]),Tabelle135[[#This Row],[ADC Count AMP0PGA3]]*A0P3_Gain+A0P3_Offs,"")</f>
        <v/>
      </c>
      <c r="P21" s="62" t="str">
        <f>IF(ISNUMBER(Tabelle135[[#This Row],[ADC Count AMP0PGA3]]),Tabelle135[[#This Row],[AMP0PGA3 Interpol]]/Tabelle135[[#This Row],[AMP0PGA3]]-1,"")</f>
        <v/>
      </c>
      <c r="Q21" s="67"/>
      <c r="R21" s="67"/>
      <c r="S21" s="61" t="str">
        <f>IF(ISNUMBER(Tabelle135[[#This Row],[ADC Count AMP1]]),Tabelle135[[#This Row],[ADC Count AMP1]]*A1_Gain+A1_Offs,"")</f>
        <v/>
      </c>
      <c r="T21" s="62" t="str">
        <f>IF(ISNUMBER(Tabelle135[[#This Row],[ADC Count AMP1]]),Tabelle135[[#This Row],[AMP1 Interpol]]/Tabelle135[[#This Row],[AMP1]]-1,"")</f>
        <v/>
      </c>
      <c r="U21" s="68"/>
      <c r="V21" s="68"/>
      <c r="W21" s="61" t="str">
        <f>IF(ISNUMBER(Tabelle135[[#This Row],[ADC Count AMP2]]),Tabelle135[[#This Row],[ADC Count AMP2]]*A2_Gain+A2_Offs,"")</f>
        <v/>
      </c>
      <c r="X21" s="62" t="str">
        <f>IF(ISNUMBER(Tabelle135[[#This Row],[ADC Count AMP2]]),Tabelle135[[#This Row],[AMP2 Interpol]]/Tabelle135[[#This Row],[AMP2]]-1,"")</f>
        <v/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ht="15" x14ac:dyDescent="0.25">
      <c r="A22" s="63"/>
      <c r="B22" s="63"/>
      <c r="C22" s="61" t="e">
        <f>Tabelle135[[#This Row],[ADC Count AMP0PGA0]]*A0P0_Gain+A0P0_Offs</f>
        <v>#DIV/0!</v>
      </c>
      <c r="D22" s="62" t="e">
        <f>Tabelle135[[#This Row],[AMP0PGA0 Interpol]]/Tabelle135[[#This Row],[AMP0PGA0]]-1</f>
        <v>#DIV/0!</v>
      </c>
      <c r="E22" s="64"/>
      <c r="F22" s="64"/>
      <c r="G22" s="61" t="str">
        <f>IF(ISNUMBER(Tabelle135[[#This Row],[ADC Count AMP0PGA1]]),Tabelle135[[#This Row],[ADC Count AMP0PGA1]]*A0P1_Gain+A0P1_Offs,"")</f>
        <v/>
      </c>
      <c r="H22" s="62" t="str">
        <f>IF(ISNUMBER(Tabelle135[[#This Row],[ADC Count AMP0PGA1]]),Tabelle135[[#This Row],[AMP0PGA1 Interpol]]/Tabelle135[[#This Row],[AMP0PGA1]]-1,"")</f>
        <v/>
      </c>
      <c r="I22" s="65"/>
      <c r="J22" s="65"/>
      <c r="K22" s="61" t="str">
        <f>IF(ISNUMBER(Tabelle135[[#This Row],[ADC Count AMP0PGA2]]),Tabelle135[[#This Row],[ADC Count AMP0PGA2]]*A0P2_Gain+A0P2_Offs,"")</f>
        <v/>
      </c>
      <c r="L22" s="62" t="str">
        <f>IF(ISNUMBER(Tabelle135[[#This Row],[ADC Count AMP0PGA2]]),Tabelle135[[#This Row],[AMP0PGA2 Interpol]]/Tabelle135[[#This Row],[AMP0PGA2]]-1,"")</f>
        <v/>
      </c>
      <c r="M22" s="66"/>
      <c r="N22" s="66"/>
      <c r="O22" s="61" t="str">
        <f>IF(ISNUMBER(Tabelle135[[#This Row],[ADC Count AMP0PGA3]]),Tabelle135[[#This Row],[ADC Count AMP0PGA3]]*A0P3_Gain+A0P3_Offs,"")</f>
        <v/>
      </c>
      <c r="P22" s="62" t="str">
        <f>IF(ISNUMBER(Tabelle135[[#This Row],[ADC Count AMP0PGA3]]),Tabelle135[[#This Row],[AMP0PGA3 Interpol]]/Tabelle135[[#This Row],[AMP0PGA3]]-1,"")</f>
        <v/>
      </c>
      <c r="Q22" s="67"/>
      <c r="R22" s="67"/>
      <c r="S22" s="61" t="str">
        <f>IF(ISNUMBER(Tabelle135[[#This Row],[ADC Count AMP1]]),Tabelle135[[#This Row],[ADC Count AMP1]]*A1_Gain+A1_Offs,"")</f>
        <v/>
      </c>
      <c r="T22" s="62" t="str">
        <f>IF(ISNUMBER(Tabelle135[[#This Row],[ADC Count AMP1]]),Tabelle135[[#This Row],[AMP1 Interpol]]/Tabelle135[[#This Row],[AMP1]]-1,"")</f>
        <v/>
      </c>
      <c r="U22" s="68"/>
      <c r="V22" s="68"/>
      <c r="W22" s="61" t="str">
        <f>IF(ISNUMBER(Tabelle135[[#This Row],[ADC Count AMP2]]),Tabelle135[[#This Row],[ADC Count AMP2]]*A2_Gain+A2_Offs,"")</f>
        <v/>
      </c>
      <c r="X22" s="62" t="str">
        <f>IF(ISNUMBER(Tabelle135[[#This Row],[ADC Count AMP2]]),Tabelle135[[#This Row],[AMP2 Interpol]]/Tabelle135[[#This Row],[AMP2]]-1,"")</f>
        <v/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ht="15" x14ac:dyDescent="0.25">
      <c r="A23" s="63"/>
      <c r="B23" s="63"/>
      <c r="C23" s="61" t="e">
        <f>Tabelle135[[#This Row],[ADC Count AMP0PGA0]]*A0P0_Gain+A0P0_Offs</f>
        <v>#DIV/0!</v>
      </c>
      <c r="D23" s="62" t="e">
        <f>Tabelle135[[#This Row],[AMP0PGA0 Interpol]]/Tabelle135[[#This Row],[AMP0PGA0]]-1</f>
        <v>#DIV/0!</v>
      </c>
      <c r="E23" s="64"/>
      <c r="F23" s="64"/>
      <c r="G23" s="61" t="str">
        <f>IF(ISNUMBER(Tabelle135[[#This Row],[ADC Count AMP0PGA1]]),Tabelle135[[#This Row],[ADC Count AMP0PGA1]]*A0P1_Gain+A0P1_Offs,"")</f>
        <v/>
      </c>
      <c r="H23" s="62" t="str">
        <f>IF(ISNUMBER(Tabelle135[[#This Row],[ADC Count AMP0PGA1]]),Tabelle135[[#This Row],[AMP0PGA1 Interpol]]/Tabelle135[[#This Row],[AMP0PGA1]]-1,"")</f>
        <v/>
      </c>
      <c r="I23" s="65"/>
      <c r="J23" s="65"/>
      <c r="K23" s="61" t="str">
        <f>IF(ISNUMBER(Tabelle135[[#This Row],[ADC Count AMP0PGA2]]),Tabelle135[[#This Row],[ADC Count AMP0PGA2]]*A0P2_Gain+A0P2_Offs,"")</f>
        <v/>
      </c>
      <c r="L23" s="62" t="str">
        <f>IF(ISNUMBER(Tabelle135[[#This Row],[ADC Count AMP0PGA2]]),Tabelle135[[#This Row],[AMP0PGA2 Interpol]]/Tabelle135[[#This Row],[AMP0PGA2]]-1,"")</f>
        <v/>
      </c>
      <c r="M23" s="66"/>
      <c r="N23" s="66"/>
      <c r="O23" s="61" t="str">
        <f>IF(ISNUMBER(Tabelle135[[#This Row],[ADC Count AMP0PGA3]]),Tabelle135[[#This Row],[ADC Count AMP0PGA3]]*A0P3_Gain+A0P3_Offs,"")</f>
        <v/>
      </c>
      <c r="P23" s="62" t="str">
        <f>IF(ISNUMBER(Tabelle135[[#This Row],[ADC Count AMP0PGA3]]),Tabelle135[[#This Row],[AMP0PGA3 Interpol]]/Tabelle135[[#This Row],[AMP0PGA3]]-1,"")</f>
        <v/>
      </c>
      <c r="Q23" s="67"/>
      <c r="R23" s="67"/>
      <c r="S23" s="61" t="str">
        <f>IF(ISNUMBER(Tabelle135[[#This Row],[ADC Count AMP1]]),Tabelle135[[#This Row],[ADC Count AMP1]]*A1_Gain+A1_Offs,"")</f>
        <v/>
      </c>
      <c r="T23" s="62" t="str">
        <f>IF(ISNUMBER(Tabelle135[[#This Row],[ADC Count AMP1]]),Tabelle135[[#This Row],[AMP1 Interpol]]/Tabelle135[[#This Row],[AMP1]]-1,"")</f>
        <v/>
      </c>
      <c r="U23" s="68"/>
      <c r="V23" s="68"/>
      <c r="W23" s="61" t="str">
        <f>IF(ISNUMBER(Tabelle135[[#This Row],[ADC Count AMP2]]),Tabelle135[[#This Row],[ADC Count AMP2]]*A2_Gain+A2_Offs,"")</f>
        <v/>
      </c>
      <c r="X23" s="62" t="str">
        <f>IF(ISNUMBER(Tabelle135[[#This Row],[ADC Count AMP2]]),Tabelle135[[#This Row],[AMP2 Interpol]]/Tabelle135[[#This Row],[AMP2]]-1,"")</f>
        <v/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ht="15" x14ac:dyDescent="0.25">
      <c r="A24" s="63"/>
      <c r="B24" s="63"/>
      <c r="C24" s="61" t="e">
        <f>Tabelle135[[#This Row],[ADC Count AMP0PGA0]]*A0P0_Gain+A0P0_Offs</f>
        <v>#DIV/0!</v>
      </c>
      <c r="D24" s="62" t="e">
        <f>Tabelle135[[#This Row],[AMP0PGA0 Interpol]]/Tabelle135[[#This Row],[AMP0PGA0]]-1</f>
        <v>#DIV/0!</v>
      </c>
      <c r="E24" s="64"/>
      <c r="F24" s="64"/>
      <c r="G24" s="61" t="str">
        <f>IF(ISNUMBER(Tabelle135[[#This Row],[ADC Count AMP0PGA1]]),Tabelle135[[#This Row],[ADC Count AMP0PGA1]]*A0P1_Gain+A0P1_Offs,"")</f>
        <v/>
      </c>
      <c r="H24" s="62" t="str">
        <f>IF(ISNUMBER(Tabelle135[[#This Row],[ADC Count AMP0PGA1]]),Tabelle135[[#This Row],[AMP0PGA1 Interpol]]/Tabelle135[[#This Row],[AMP0PGA1]]-1,"")</f>
        <v/>
      </c>
      <c r="I24" s="65"/>
      <c r="J24" s="65"/>
      <c r="K24" s="61" t="str">
        <f>IF(ISNUMBER(Tabelle135[[#This Row],[ADC Count AMP0PGA2]]),Tabelle135[[#This Row],[ADC Count AMP0PGA2]]*A0P2_Gain+A0P2_Offs,"")</f>
        <v/>
      </c>
      <c r="L24" s="62" t="str">
        <f>IF(ISNUMBER(Tabelle135[[#This Row],[ADC Count AMP0PGA2]]),Tabelle135[[#This Row],[AMP0PGA2 Interpol]]/Tabelle135[[#This Row],[AMP0PGA2]]-1,"")</f>
        <v/>
      </c>
      <c r="M24" s="66"/>
      <c r="N24" s="66"/>
      <c r="O24" s="61" t="str">
        <f>IF(ISNUMBER(Tabelle135[[#This Row],[ADC Count AMP0PGA3]]),Tabelle135[[#This Row],[ADC Count AMP0PGA3]]*A0P3_Gain+A0P3_Offs,"")</f>
        <v/>
      </c>
      <c r="P24" s="62" t="str">
        <f>IF(ISNUMBER(Tabelle135[[#This Row],[ADC Count AMP0PGA3]]),Tabelle135[[#This Row],[AMP0PGA3 Interpol]]/Tabelle135[[#This Row],[AMP0PGA3]]-1,"")</f>
        <v/>
      </c>
      <c r="Q24" s="67"/>
      <c r="R24" s="67"/>
      <c r="S24" s="61" t="str">
        <f>IF(ISNUMBER(Tabelle135[[#This Row],[ADC Count AMP1]]),Tabelle135[[#This Row],[ADC Count AMP1]]*A1_Gain+A1_Offs,"")</f>
        <v/>
      </c>
      <c r="T24" s="62" t="str">
        <f>IF(ISNUMBER(Tabelle135[[#This Row],[ADC Count AMP1]]),Tabelle135[[#This Row],[AMP1 Interpol]]/Tabelle135[[#This Row],[AMP1]]-1,"")</f>
        <v/>
      </c>
      <c r="U24" s="68"/>
      <c r="V24" s="68"/>
      <c r="W24" s="61" t="str">
        <f>IF(ISNUMBER(Tabelle135[[#This Row],[ADC Count AMP2]]),Tabelle135[[#This Row],[ADC Count AMP2]]*A2_Gain+A2_Offs,"")</f>
        <v/>
      </c>
      <c r="X24" s="62" t="str">
        <f>IF(ISNUMBER(Tabelle135[[#This Row],[ADC Count AMP2]]),Tabelle135[[#This Row],[AMP2 Interpol]]/Tabelle135[[#This Row],[AMP2]]-1,"")</f>
        <v/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ht="15" x14ac:dyDescent="0.25">
      <c r="A25" s="63"/>
      <c r="B25" s="63"/>
      <c r="C25" s="61" t="e">
        <f>Tabelle135[[#This Row],[ADC Count AMP0PGA0]]*A0P0_Gain+A0P0_Offs</f>
        <v>#DIV/0!</v>
      </c>
      <c r="D25" s="62" t="e">
        <f>Tabelle135[[#This Row],[AMP0PGA0 Interpol]]/Tabelle135[[#This Row],[AMP0PGA0]]-1</f>
        <v>#DIV/0!</v>
      </c>
      <c r="E25" s="64"/>
      <c r="F25" s="64"/>
      <c r="G25" s="61" t="str">
        <f>IF(ISNUMBER(Tabelle135[[#This Row],[ADC Count AMP0PGA1]]),Tabelle135[[#This Row],[ADC Count AMP0PGA1]]*A0P1_Gain+A0P1_Offs,"")</f>
        <v/>
      </c>
      <c r="H25" s="62" t="str">
        <f>IF(ISNUMBER(Tabelle135[[#This Row],[ADC Count AMP0PGA1]]),Tabelle135[[#This Row],[AMP0PGA1 Interpol]]/Tabelle135[[#This Row],[AMP0PGA1]]-1,"")</f>
        <v/>
      </c>
      <c r="I25" s="65"/>
      <c r="J25" s="65"/>
      <c r="K25" s="61" t="str">
        <f>IF(ISNUMBER(Tabelle135[[#This Row],[ADC Count AMP0PGA2]]),Tabelle135[[#This Row],[ADC Count AMP0PGA2]]*A0P2_Gain+A0P2_Offs,"")</f>
        <v/>
      </c>
      <c r="L25" s="62" t="str">
        <f>IF(ISNUMBER(Tabelle135[[#This Row],[ADC Count AMP0PGA2]]),Tabelle135[[#This Row],[AMP0PGA2 Interpol]]/Tabelle135[[#This Row],[AMP0PGA2]]-1,"")</f>
        <v/>
      </c>
      <c r="M25" s="66"/>
      <c r="N25" s="66"/>
      <c r="O25" s="61" t="str">
        <f>IF(ISNUMBER(Tabelle135[[#This Row],[ADC Count AMP0PGA3]]),Tabelle135[[#This Row],[ADC Count AMP0PGA3]]*A0P3_Gain+A0P3_Offs,"")</f>
        <v/>
      </c>
      <c r="P25" s="62" t="str">
        <f>IF(ISNUMBER(Tabelle135[[#This Row],[ADC Count AMP0PGA3]]),Tabelle135[[#This Row],[AMP0PGA3 Interpol]]/Tabelle135[[#This Row],[AMP0PGA3]]-1,"")</f>
        <v/>
      </c>
      <c r="Q25" s="67"/>
      <c r="R25" s="67"/>
      <c r="S25" s="61" t="str">
        <f>IF(ISNUMBER(Tabelle135[[#This Row],[ADC Count AMP1]]),Tabelle135[[#This Row],[ADC Count AMP1]]*A1_Gain+A1_Offs,"")</f>
        <v/>
      </c>
      <c r="T25" s="62" t="str">
        <f>IF(ISNUMBER(Tabelle135[[#This Row],[ADC Count AMP1]]),Tabelle135[[#This Row],[AMP1 Interpol]]/Tabelle135[[#This Row],[AMP1]]-1,"")</f>
        <v/>
      </c>
      <c r="U25" s="68"/>
      <c r="V25" s="68"/>
      <c r="W25" s="61" t="str">
        <f>IF(ISNUMBER(Tabelle135[[#This Row],[ADC Count AMP2]]),Tabelle135[[#This Row],[ADC Count AMP2]]*A2_Gain+A2_Offs,"")</f>
        <v/>
      </c>
      <c r="X25" s="62" t="str">
        <f>IF(ISNUMBER(Tabelle135[[#This Row],[ADC Count AMP2]]),Tabelle135[[#This Row],[AMP2 Interpol]]/Tabelle135[[#This Row],[AMP2]]-1,"")</f>
        <v/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ht="15" x14ac:dyDescent="0.25">
      <c r="A26" s="63"/>
      <c r="B26" s="63"/>
      <c r="C26" s="61" t="e">
        <f>Tabelle135[[#This Row],[ADC Count AMP0PGA0]]*A0P0_Gain+A0P0_Offs</f>
        <v>#DIV/0!</v>
      </c>
      <c r="D26" s="62" t="e">
        <f>Tabelle135[[#This Row],[AMP0PGA0 Interpol]]/Tabelle135[[#This Row],[AMP0PGA0]]-1</f>
        <v>#DIV/0!</v>
      </c>
      <c r="E26" s="64"/>
      <c r="F26" s="64"/>
      <c r="G26" s="61" t="str">
        <f>IF(ISNUMBER(Tabelle135[[#This Row],[ADC Count AMP0PGA1]]),Tabelle135[[#This Row],[ADC Count AMP0PGA1]]*A0P1_Gain+A0P1_Offs,"")</f>
        <v/>
      </c>
      <c r="H26" s="62" t="str">
        <f>IF(ISNUMBER(Tabelle135[[#This Row],[ADC Count AMP0PGA1]]),Tabelle135[[#This Row],[AMP0PGA1 Interpol]]/Tabelle135[[#This Row],[AMP0PGA1]]-1,"")</f>
        <v/>
      </c>
      <c r="I26" s="65"/>
      <c r="J26" s="65"/>
      <c r="K26" s="61" t="str">
        <f>IF(ISNUMBER(Tabelle135[[#This Row],[ADC Count AMP0PGA2]]),Tabelle135[[#This Row],[ADC Count AMP0PGA2]]*A0P2_Gain+A0P2_Offs,"")</f>
        <v/>
      </c>
      <c r="L26" s="62" t="str">
        <f>IF(ISNUMBER(Tabelle135[[#This Row],[ADC Count AMP0PGA2]]),Tabelle135[[#This Row],[AMP0PGA2 Interpol]]/Tabelle135[[#This Row],[AMP0PGA2]]-1,"")</f>
        <v/>
      </c>
      <c r="M26" s="66"/>
      <c r="N26" s="66"/>
      <c r="O26" s="61" t="str">
        <f>IF(ISNUMBER(Tabelle135[[#This Row],[ADC Count AMP0PGA3]]),Tabelle135[[#This Row],[ADC Count AMP0PGA3]]*A0P3_Gain+A0P3_Offs,"")</f>
        <v/>
      </c>
      <c r="P26" s="62" t="str">
        <f>IF(ISNUMBER(Tabelle135[[#This Row],[ADC Count AMP0PGA3]]),Tabelle135[[#This Row],[AMP0PGA3 Interpol]]/Tabelle135[[#This Row],[AMP0PGA3]]-1,"")</f>
        <v/>
      </c>
      <c r="Q26" s="67"/>
      <c r="R26" s="67"/>
      <c r="S26" s="61" t="str">
        <f>IF(ISNUMBER(Tabelle135[[#This Row],[ADC Count AMP1]]),Tabelle135[[#This Row],[ADC Count AMP1]]*A1_Gain+A1_Offs,"")</f>
        <v/>
      </c>
      <c r="T26" s="62" t="str">
        <f>IF(ISNUMBER(Tabelle135[[#This Row],[ADC Count AMP1]]),Tabelle135[[#This Row],[AMP1 Interpol]]/Tabelle135[[#This Row],[AMP1]]-1,"")</f>
        <v/>
      </c>
      <c r="U26" s="68"/>
      <c r="V26" s="68"/>
      <c r="W26" s="61" t="str">
        <f>IF(ISNUMBER(Tabelle135[[#This Row],[ADC Count AMP2]]),Tabelle135[[#This Row],[ADC Count AMP2]]*A2_Gain+A2_Offs,"")</f>
        <v/>
      </c>
      <c r="X26" s="62" t="str">
        <f>IF(ISNUMBER(Tabelle135[[#This Row],[ADC Count AMP2]]),Tabelle135[[#This Row],[AMP2 Interpol]]/Tabelle135[[#This Row],[AMP2]]-1,"")</f>
        <v/>
      </c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ht="15" x14ac:dyDescent="0.25">
      <c r="A27" s="63"/>
      <c r="B27" s="63"/>
      <c r="C27" s="61" t="e">
        <f>Tabelle135[[#This Row],[ADC Count AMP0PGA0]]*A0P0_Gain+A0P0_Offs</f>
        <v>#DIV/0!</v>
      </c>
      <c r="D27" s="62" t="e">
        <f>Tabelle135[[#This Row],[AMP0PGA0 Interpol]]/Tabelle135[[#This Row],[AMP0PGA0]]-1</f>
        <v>#DIV/0!</v>
      </c>
      <c r="E27" s="64"/>
      <c r="F27" s="64"/>
      <c r="G27" s="61" t="str">
        <f>IF(ISNUMBER(Tabelle135[[#This Row],[ADC Count AMP0PGA1]]),Tabelle135[[#This Row],[ADC Count AMP0PGA1]]*A0P1_Gain+A0P1_Offs,"")</f>
        <v/>
      </c>
      <c r="H27" s="62" t="str">
        <f>IF(ISNUMBER(Tabelle135[[#This Row],[ADC Count AMP0PGA1]]),Tabelle135[[#This Row],[AMP0PGA1 Interpol]]/Tabelle135[[#This Row],[AMP0PGA1]]-1,"")</f>
        <v/>
      </c>
      <c r="I27" s="65"/>
      <c r="J27" s="65"/>
      <c r="K27" s="61" t="str">
        <f>IF(ISNUMBER(Tabelle135[[#This Row],[ADC Count AMP0PGA2]]),Tabelle135[[#This Row],[ADC Count AMP0PGA2]]*A0P2_Gain+A0P2_Offs,"")</f>
        <v/>
      </c>
      <c r="L27" s="62" t="str">
        <f>IF(ISNUMBER(Tabelle135[[#This Row],[ADC Count AMP0PGA2]]),Tabelle135[[#This Row],[AMP0PGA2 Interpol]]/Tabelle135[[#This Row],[AMP0PGA2]]-1,"")</f>
        <v/>
      </c>
      <c r="M27" s="66"/>
      <c r="N27" s="66"/>
      <c r="O27" s="61" t="str">
        <f>IF(ISNUMBER(Tabelle135[[#This Row],[ADC Count AMP0PGA3]]),Tabelle135[[#This Row],[ADC Count AMP0PGA3]]*A0P3_Gain+A0P3_Offs,"")</f>
        <v/>
      </c>
      <c r="P27" s="62" t="str">
        <f>IF(ISNUMBER(Tabelle135[[#This Row],[ADC Count AMP0PGA3]]),Tabelle135[[#This Row],[AMP0PGA3 Interpol]]/Tabelle135[[#This Row],[AMP0PGA3]]-1,"")</f>
        <v/>
      </c>
      <c r="Q27" s="67"/>
      <c r="R27" s="67"/>
      <c r="S27" s="61" t="str">
        <f>IF(ISNUMBER(Tabelle135[[#This Row],[ADC Count AMP1]]),Tabelle135[[#This Row],[ADC Count AMP1]]*A1_Gain+A1_Offs,"")</f>
        <v/>
      </c>
      <c r="T27" s="62" t="str">
        <f>IF(ISNUMBER(Tabelle135[[#This Row],[ADC Count AMP1]]),Tabelle135[[#This Row],[AMP1 Interpol]]/Tabelle135[[#This Row],[AMP1]]-1,"")</f>
        <v/>
      </c>
      <c r="U27" s="68"/>
      <c r="V27" s="68"/>
      <c r="W27" s="61" t="str">
        <f>IF(ISNUMBER(Tabelle135[[#This Row],[ADC Count AMP2]]),Tabelle135[[#This Row],[ADC Count AMP2]]*A2_Gain+A2_Offs,"")</f>
        <v/>
      </c>
      <c r="X27" s="62" t="str">
        <f>IF(ISNUMBER(Tabelle135[[#This Row],[ADC Count AMP2]]),Tabelle135[[#This Row],[AMP2 Interpol]]/Tabelle135[[#This Row],[AMP2]]-1,"")</f>
        <v/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ht="15" x14ac:dyDescent="0.25">
      <c r="A28" s="63"/>
      <c r="B28" s="63"/>
      <c r="C28" s="61" t="e">
        <f>Tabelle135[[#This Row],[ADC Count AMP0PGA0]]*A0P0_Gain+A0P0_Offs</f>
        <v>#DIV/0!</v>
      </c>
      <c r="D28" s="62" t="e">
        <f>Tabelle135[[#This Row],[AMP0PGA0 Interpol]]/Tabelle135[[#This Row],[AMP0PGA0]]-1</f>
        <v>#DIV/0!</v>
      </c>
      <c r="E28" s="64"/>
      <c r="F28" s="64"/>
      <c r="G28" s="61" t="str">
        <f>IF(ISNUMBER(Tabelle135[[#This Row],[ADC Count AMP0PGA1]]),Tabelle135[[#This Row],[ADC Count AMP0PGA1]]*A0P1_Gain+A0P1_Offs,"")</f>
        <v/>
      </c>
      <c r="H28" s="62" t="str">
        <f>IF(ISNUMBER(Tabelle135[[#This Row],[ADC Count AMP0PGA1]]),Tabelle135[[#This Row],[AMP0PGA1 Interpol]]/Tabelle135[[#This Row],[AMP0PGA1]]-1,"")</f>
        <v/>
      </c>
      <c r="I28" s="65"/>
      <c r="J28" s="65"/>
      <c r="K28" s="61" t="str">
        <f>IF(ISNUMBER(Tabelle135[[#This Row],[ADC Count AMP0PGA2]]),Tabelle135[[#This Row],[ADC Count AMP0PGA2]]*A0P2_Gain+A0P2_Offs,"")</f>
        <v/>
      </c>
      <c r="L28" s="62" t="str">
        <f>IF(ISNUMBER(Tabelle135[[#This Row],[ADC Count AMP0PGA2]]),Tabelle135[[#This Row],[AMP0PGA2 Interpol]]/Tabelle135[[#This Row],[AMP0PGA2]]-1,"")</f>
        <v/>
      </c>
      <c r="M28" s="66"/>
      <c r="N28" s="66"/>
      <c r="O28" s="61" t="str">
        <f>IF(ISNUMBER(Tabelle135[[#This Row],[ADC Count AMP0PGA3]]),Tabelle135[[#This Row],[ADC Count AMP0PGA3]]*A0P3_Gain+A0P3_Offs,"")</f>
        <v/>
      </c>
      <c r="P28" s="62" t="str">
        <f>IF(ISNUMBER(Tabelle135[[#This Row],[ADC Count AMP0PGA3]]),Tabelle135[[#This Row],[AMP0PGA3 Interpol]]/Tabelle135[[#This Row],[AMP0PGA3]]-1,"")</f>
        <v/>
      </c>
      <c r="Q28" s="67"/>
      <c r="R28" s="67"/>
      <c r="S28" s="61" t="str">
        <f>IF(ISNUMBER(Tabelle135[[#This Row],[ADC Count AMP1]]),Tabelle135[[#This Row],[ADC Count AMP1]]*A1_Gain+A1_Offs,"")</f>
        <v/>
      </c>
      <c r="T28" s="62" t="str">
        <f>IF(ISNUMBER(Tabelle135[[#This Row],[ADC Count AMP1]]),Tabelle135[[#This Row],[AMP1 Interpol]]/Tabelle135[[#This Row],[AMP1]]-1,"")</f>
        <v/>
      </c>
      <c r="U28" s="68"/>
      <c r="V28" s="68"/>
      <c r="W28" s="61" t="str">
        <f>IF(ISNUMBER(Tabelle135[[#This Row],[ADC Count AMP2]]),Tabelle135[[#This Row],[ADC Count AMP2]]*A2_Gain+A2_Offs,"")</f>
        <v/>
      </c>
      <c r="X28" s="62" t="str">
        <f>IF(ISNUMBER(Tabelle135[[#This Row],[ADC Count AMP2]]),Tabelle135[[#This Row],[AMP2 Interpol]]/Tabelle135[[#This Row],[AMP2]]-1,"")</f>
        <v/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ht="15" x14ac:dyDescent="0.25">
      <c r="A29" s="63"/>
      <c r="B29" s="63"/>
      <c r="C29" s="61" t="e">
        <f>Tabelle135[[#This Row],[ADC Count AMP0PGA0]]*A0P0_Gain+A0P0_Offs</f>
        <v>#DIV/0!</v>
      </c>
      <c r="D29" s="62" t="e">
        <f>Tabelle135[[#This Row],[AMP0PGA0 Interpol]]/Tabelle135[[#This Row],[AMP0PGA0]]-1</f>
        <v>#DIV/0!</v>
      </c>
      <c r="E29" s="64"/>
      <c r="F29" s="64"/>
      <c r="G29" s="61" t="str">
        <f>IF(ISNUMBER(Tabelle135[[#This Row],[ADC Count AMP0PGA1]]),Tabelle135[[#This Row],[ADC Count AMP0PGA1]]*A0P1_Gain+A0P1_Offs,"")</f>
        <v/>
      </c>
      <c r="H29" s="62" t="str">
        <f>IF(ISNUMBER(Tabelle135[[#This Row],[ADC Count AMP0PGA1]]),Tabelle135[[#This Row],[AMP0PGA1 Interpol]]/Tabelle135[[#This Row],[AMP0PGA1]]-1,"")</f>
        <v/>
      </c>
      <c r="I29" s="65"/>
      <c r="J29" s="65"/>
      <c r="K29" s="61" t="str">
        <f>IF(ISNUMBER(Tabelle135[[#This Row],[ADC Count AMP0PGA2]]),Tabelle135[[#This Row],[ADC Count AMP0PGA2]]*A0P2_Gain+A0P2_Offs,"")</f>
        <v/>
      </c>
      <c r="L29" s="62" t="str">
        <f>IF(ISNUMBER(Tabelle135[[#This Row],[ADC Count AMP0PGA2]]),Tabelle135[[#This Row],[AMP0PGA2 Interpol]]/Tabelle135[[#This Row],[AMP0PGA2]]-1,"")</f>
        <v/>
      </c>
      <c r="M29" s="66"/>
      <c r="N29" s="66"/>
      <c r="O29" s="61" t="str">
        <f>IF(ISNUMBER(Tabelle135[[#This Row],[ADC Count AMP0PGA3]]),Tabelle135[[#This Row],[ADC Count AMP0PGA3]]*A0P3_Gain+A0P3_Offs,"")</f>
        <v/>
      </c>
      <c r="P29" s="62" t="str">
        <f>IF(ISNUMBER(Tabelle135[[#This Row],[ADC Count AMP0PGA3]]),Tabelle135[[#This Row],[AMP0PGA3 Interpol]]/Tabelle135[[#This Row],[AMP0PGA3]]-1,"")</f>
        <v/>
      </c>
      <c r="Q29" s="67"/>
      <c r="R29" s="67"/>
      <c r="S29" s="61" t="str">
        <f>IF(ISNUMBER(Tabelle135[[#This Row],[ADC Count AMP1]]),Tabelle135[[#This Row],[ADC Count AMP1]]*A1_Gain+A1_Offs,"")</f>
        <v/>
      </c>
      <c r="T29" s="62" t="str">
        <f>IF(ISNUMBER(Tabelle135[[#This Row],[ADC Count AMP1]]),Tabelle135[[#This Row],[AMP1 Interpol]]/Tabelle135[[#This Row],[AMP1]]-1,"")</f>
        <v/>
      </c>
      <c r="U29" s="68"/>
      <c r="V29" s="68"/>
      <c r="W29" s="61" t="str">
        <f>IF(ISNUMBER(Tabelle135[[#This Row],[ADC Count AMP2]]),Tabelle135[[#This Row],[ADC Count AMP2]]*A2_Gain+A2_Offs,"")</f>
        <v/>
      </c>
      <c r="X29" s="62" t="str">
        <f>IF(ISNUMBER(Tabelle135[[#This Row],[ADC Count AMP2]]),Tabelle135[[#This Row],[AMP2 Interpol]]/Tabelle135[[#This Row],[AMP2]]-1,"")</f>
        <v/>
      </c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t="15" x14ac:dyDescent="0.25">
      <c r="A30" s="63"/>
      <c r="B30" s="63"/>
      <c r="C30" s="61" t="e">
        <f>Tabelle135[[#This Row],[ADC Count AMP0PGA0]]*A0P0_Gain+A0P0_Offs</f>
        <v>#DIV/0!</v>
      </c>
      <c r="D30" s="62" t="e">
        <f>Tabelle135[[#This Row],[AMP0PGA0 Interpol]]/Tabelle135[[#This Row],[AMP0PGA0]]-1</f>
        <v>#DIV/0!</v>
      </c>
      <c r="E30" s="64"/>
      <c r="F30" s="64"/>
      <c r="G30" s="61" t="str">
        <f>IF(ISNUMBER(Tabelle135[[#This Row],[ADC Count AMP0PGA1]]),Tabelle135[[#This Row],[ADC Count AMP0PGA1]]*A0P1_Gain+A0P1_Offs,"")</f>
        <v/>
      </c>
      <c r="H30" s="62" t="str">
        <f>IF(ISNUMBER(Tabelle135[[#This Row],[ADC Count AMP0PGA1]]),Tabelle135[[#This Row],[AMP0PGA1 Interpol]]/Tabelle135[[#This Row],[AMP0PGA1]]-1,"")</f>
        <v/>
      </c>
      <c r="I30" s="65"/>
      <c r="J30" s="65"/>
      <c r="K30" s="61" t="str">
        <f>IF(ISNUMBER(Tabelle135[[#This Row],[ADC Count AMP0PGA2]]),Tabelle135[[#This Row],[ADC Count AMP0PGA2]]*A0P2_Gain+A0P2_Offs,"")</f>
        <v/>
      </c>
      <c r="L30" s="62" t="str">
        <f>IF(ISNUMBER(Tabelle135[[#This Row],[ADC Count AMP0PGA2]]),Tabelle135[[#This Row],[AMP0PGA2 Interpol]]/Tabelle135[[#This Row],[AMP0PGA2]]-1,"")</f>
        <v/>
      </c>
      <c r="M30" s="66"/>
      <c r="N30" s="66"/>
      <c r="O30" s="61" t="str">
        <f>IF(ISNUMBER(Tabelle135[[#This Row],[ADC Count AMP0PGA3]]),Tabelle135[[#This Row],[ADC Count AMP0PGA3]]*A0P3_Gain+A0P3_Offs,"")</f>
        <v/>
      </c>
      <c r="P30" s="62" t="str">
        <f>IF(ISNUMBER(Tabelle135[[#This Row],[ADC Count AMP0PGA3]]),Tabelle135[[#This Row],[AMP0PGA3 Interpol]]/Tabelle135[[#This Row],[AMP0PGA3]]-1,"")</f>
        <v/>
      </c>
      <c r="Q30" s="67"/>
      <c r="R30" s="67"/>
      <c r="S30" s="61" t="str">
        <f>IF(ISNUMBER(Tabelle135[[#This Row],[ADC Count AMP1]]),Tabelle135[[#This Row],[ADC Count AMP1]]*A1_Gain+A1_Offs,"")</f>
        <v/>
      </c>
      <c r="T30" s="62" t="str">
        <f>IF(ISNUMBER(Tabelle135[[#This Row],[ADC Count AMP1]]),Tabelle135[[#This Row],[AMP1 Interpol]]/Tabelle135[[#This Row],[AMP1]]-1,"")</f>
        <v/>
      </c>
      <c r="U30" s="68"/>
      <c r="V30" s="68"/>
      <c r="W30" s="61" t="str">
        <f>IF(ISNUMBER(Tabelle135[[#This Row],[ADC Count AMP2]]),Tabelle135[[#This Row],[ADC Count AMP2]]*A2_Gain+A2_Offs,"")</f>
        <v/>
      </c>
      <c r="X30" s="62" t="str">
        <f>IF(ISNUMBER(Tabelle135[[#This Row],[ADC Count AMP2]]),Tabelle135[[#This Row],[AMP2 Interpol]]/Tabelle135[[#This Row],[AMP2]]-1,"")</f>
        <v/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ht="15" x14ac:dyDescent="0.25">
      <c r="A31" s="63"/>
      <c r="B31" s="63"/>
      <c r="C31" s="61" t="e">
        <f>Tabelle135[[#This Row],[ADC Count AMP0PGA0]]*A0P0_Gain+A0P0_Offs</f>
        <v>#DIV/0!</v>
      </c>
      <c r="D31" s="62" t="e">
        <f>Tabelle135[[#This Row],[AMP0PGA0 Interpol]]/Tabelle135[[#This Row],[AMP0PGA0]]-1</f>
        <v>#DIV/0!</v>
      </c>
      <c r="E31" s="64"/>
      <c r="F31" s="64"/>
      <c r="G31" s="61" t="str">
        <f>IF(ISNUMBER(Tabelle135[[#This Row],[ADC Count AMP0PGA1]]),Tabelle135[[#This Row],[ADC Count AMP0PGA1]]*A0P1_Gain+A0P1_Offs,"")</f>
        <v/>
      </c>
      <c r="H31" s="62" t="str">
        <f>IF(ISNUMBER(Tabelle135[[#This Row],[ADC Count AMP0PGA1]]),Tabelle135[[#This Row],[AMP0PGA1 Interpol]]/Tabelle135[[#This Row],[AMP0PGA1]]-1,"")</f>
        <v/>
      </c>
      <c r="I31" s="65"/>
      <c r="J31" s="65"/>
      <c r="K31" s="61" t="str">
        <f>IF(ISNUMBER(Tabelle135[[#This Row],[ADC Count AMP0PGA2]]),Tabelle135[[#This Row],[ADC Count AMP0PGA2]]*A0P2_Gain+A0P2_Offs,"")</f>
        <v/>
      </c>
      <c r="L31" s="62" t="str">
        <f>IF(ISNUMBER(Tabelle135[[#This Row],[ADC Count AMP0PGA2]]),Tabelle135[[#This Row],[AMP0PGA2 Interpol]]/Tabelle135[[#This Row],[AMP0PGA2]]-1,"")</f>
        <v/>
      </c>
      <c r="M31" s="66"/>
      <c r="N31" s="66"/>
      <c r="O31" s="61" t="str">
        <f>IF(ISNUMBER(Tabelle135[[#This Row],[ADC Count AMP0PGA3]]),Tabelle135[[#This Row],[ADC Count AMP0PGA3]]*A0P3_Gain+A0P3_Offs,"")</f>
        <v/>
      </c>
      <c r="P31" s="62" t="str">
        <f>IF(ISNUMBER(Tabelle135[[#This Row],[ADC Count AMP0PGA3]]),Tabelle135[[#This Row],[AMP0PGA3 Interpol]]/Tabelle135[[#This Row],[AMP0PGA3]]-1,"")</f>
        <v/>
      </c>
      <c r="Q31" s="67"/>
      <c r="R31" s="67"/>
      <c r="S31" s="61" t="str">
        <f>IF(ISNUMBER(Tabelle135[[#This Row],[ADC Count AMP1]]),Tabelle135[[#This Row],[ADC Count AMP1]]*A1_Gain+A1_Offs,"")</f>
        <v/>
      </c>
      <c r="T31" s="62" t="str">
        <f>IF(ISNUMBER(Tabelle135[[#This Row],[ADC Count AMP1]]),Tabelle135[[#This Row],[AMP1 Interpol]]/Tabelle135[[#This Row],[AMP1]]-1,"")</f>
        <v/>
      </c>
      <c r="U31" s="68"/>
      <c r="V31" s="68"/>
      <c r="W31" s="61" t="str">
        <f>IF(ISNUMBER(Tabelle135[[#This Row],[ADC Count AMP2]]),Tabelle135[[#This Row],[ADC Count AMP2]]*A2_Gain+A2_Offs,"")</f>
        <v/>
      </c>
      <c r="X31" s="62" t="str">
        <f>IF(ISNUMBER(Tabelle135[[#This Row],[ADC Count AMP2]]),Tabelle135[[#This Row],[AMP2 Interpol]]/Tabelle135[[#This Row],[AMP2]]-1,"")</f>
        <v/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ht="15" x14ac:dyDescent="0.25">
      <c r="A32" s="63"/>
      <c r="B32" s="63"/>
      <c r="C32" s="61" t="e">
        <f>Tabelle135[[#This Row],[ADC Count AMP0PGA0]]*A0P0_Gain+A0P0_Offs</f>
        <v>#DIV/0!</v>
      </c>
      <c r="D32" s="62" t="e">
        <f>Tabelle135[[#This Row],[AMP0PGA0 Interpol]]/Tabelle135[[#This Row],[AMP0PGA0]]-1</f>
        <v>#DIV/0!</v>
      </c>
      <c r="E32" s="64"/>
      <c r="F32" s="64"/>
      <c r="G32" s="61" t="str">
        <f>IF(ISNUMBER(Tabelle135[[#This Row],[ADC Count AMP0PGA1]]),Tabelle135[[#This Row],[ADC Count AMP0PGA1]]*A0P1_Gain+A0P1_Offs,"")</f>
        <v/>
      </c>
      <c r="H32" s="62" t="str">
        <f>IF(ISNUMBER(Tabelle135[[#This Row],[ADC Count AMP0PGA1]]),Tabelle135[[#This Row],[AMP0PGA1 Interpol]]/Tabelle135[[#This Row],[AMP0PGA1]]-1,"")</f>
        <v/>
      </c>
      <c r="I32" s="65"/>
      <c r="J32" s="65"/>
      <c r="K32" s="61" t="str">
        <f>IF(ISNUMBER(Tabelle135[[#This Row],[ADC Count AMP0PGA2]]),Tabelle135[[#This Row],[ADC Count AMP0PGA2]]*A0P2_Gain+A0P2_Offs,"")</f>
        <v/>
      </c>
      <c r="L32" s="62" t="str">
        <f>IF(ISNUMBER(Tabelle135[[#This Row],[ADC Count AMP0PGA2]]),Tabelle135[[#This Row],[AMP0PGA2 Interpol]]/Tabelle135[[#This Row],[AMP0PGA2]]-1,"")</f>
        <v/>
      </c>
      <c r="M32" s="66"/>
      <c r="N32" s="66"/>
      <c r="O32" s="61" t="str">
        <f>IF(ISNUMBER(Tabelle135[[#This Row],[ADC Count AMP0PGA3]]),Tabelle135[[#This Row],[ADC Count AMP0PGA3]]*A0P3_Gain+A0P3_Offs,"")</f>
        <v/>
      </c>
      <c r="P32" s="62" t="str">
        <f>IF(ISNUMBER(Tabelle135[[#This Row],[ADC Count AMP0PGA3]]),Tabelle135[[#This Row],[AMP0PGA3 Interpol]]/Tabelle135[[#This Row],[AMP0PGA3]]-1,"")</f>
        <v/>
      </c>
      <c r="Q32" s="67"/>
      <c r="R32" s="67"/>
      <c r="S32" s="61" t="str">
        <f>IF(ISNUMBER(Tabelle135[[#This Row],[ADC Count AMP1]]),Tabelle135[[#This Row],[ADC Count AMP1]]*A1_Gain+A1_Offs,"")</f>
        <v/>
      </c>
      <c r="T32" s="62" t="str">
        <f>IF(ISNUMBER(Tabelle135[[#This Row],[ADC Count AMP1]]),Tabelle135[[#This Row],[AMP1 Interpol]]/Tabelle135[[#This Row],[AMP1]]-1,"")</f>
        <v/>
      </c>
      <c r="U32" s="68"/>
      <c r="V32" s="68"/>
      <c r="W32" s="61" t="str">
        <f>IF(ISNUMBER(Tabelle135[[#This Row],[ADC Count AMP2]]),Tabelle135[[#This Row],[ADC Count AMP2]]*A2_Gain+A2_Offs,"")</f>
        <v/>
      </c>
      <c r="X32" s="62" t="str">
        <f>IF(ISNUMBER(Tabelle135[[#This Row],[ADC Count AMP2]]),Tabelle135[[#This Row],[AMP2 Interpol]]/Tabelle135[[#This Row],[AMP2]]-1,"")</f>
        <v/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ht="15" x14ac:dyDescent="0.25">
      <c r="A33" s="63"/>
      <c r="B33" s="63"/>
      <c r="C33" s="61" t="e">
        <f>Tabelle135[[#This Row],[ADC Count AMP0PGA0]]*A0P0_Gain+A0P0_Offs</f>
        <v>#DIV/0!</v>
      </c>
      <c r="D33" s="62" t="e">
        <f>Tabelle135[[#This Row],[AMP0PGA0 Interpol]]/Tabelle135[[#This Row],[AMP0PGA0]]-1</f>
        <v>#DIV/0!</v>
      </c>
      <c r="E33" s="64"/>
      <c r="F33" s="64"/>
      <c r="G33" s="61" t="str">
        <f>IF(ISNUMBER(Tabelle135[[#This Row],[ADC Count AMP0PGA1]]),Tabelle135[[#This Row],[ADC Count AMP0PGA1]]*A0P1_Gain+A0P1_Offs,"")</f>
        <v/>
      </c>
      <c r="H33" s="62" t="str">
        <f>IF(ISNUMBER(Tabelle135[[#This Row],[ADC Count AMP0PGA1]]),Tabelle135[[#This Row],[AMP0PGA1 Interpol]]/Tabelle135[[#This Row],[AMP0PGA1]]-1,"")</f>
        <v/>
      </c>
      <c r="I33" s="65"/>
      <c r="J33" s="65"/>
      <c r="K33" s="61" t="str">
        <f>IF(ISNUMBER(Tabelle135[[#This Row],[ADC Count AMP0PGA2]]),Tabelle135[[#This Row],[ADC Count AMP0PGA2]]*A0P2_Gain+A0P2_Offs,"")</f>
        <v/>
      </c>
      <c r="L33" s="62" t="str">
        <f>IF(ISNUMBER(Tabelle135[[#This Row],[ADC Count AMP0PGA2]]),Tabelle135[[#This Row],[AMP0PGA2 Interpol]]/Tabelle135[[#This Row],[AMP0PGA2]]-1,"")</f>
        <v/>
      </c>
      <c r="M33" s="66"/>
      <c r="N33" s="66"/>
      <c r="O33" s="61" t="str">
        <f>IF(ISNUMBER(Tabelle135[[#This Row],[ADC Count AMP0PGA3]]),Tabelle135[[#This Row],[ADC Count AMP0PGA3]]*A0P3_Gain+A0P3_Offs,"")</f>
        <v/>
      </c>
      <c r="P33" s="62" t="str">
        <f>IF(ISNUMBER(Tabelle135[[#This Row],[ADC Count AMP0PGA3]]),Tabelle135[[#This Row],[AMP0PGA3 Interpol]]/Tabelle135[[#This Row],[AMP0PGA3]]-1,"")</f>
        <v/>
      </c>
      <c r="Q33" s="67"/>
      <c r="R33" s="67"/>
      <c r="S33" s="61" t="str">
        <f>IF(ISNUMBER(Tabelle135[[#This Row],[ADC Count AMP1]]),Tabelle135[[#This Row],[ADC Count AMP1]]*A1_Gain+A1_Offs,"")</f>
        <v/>
      </c>
      <c r="T33" s="62" t="str">
        <f>IF(ISNUMBER(Tabelle135[[#This Row],[ADC Count AMP1]]),Tabelle135[[#This Row],[AMP1 Interpol]]/Tabelle135[[#This Row],[AMP1]]-1,"")</f>
        <v/>
      </c>
      <c r="U33" s="68"/>
      <c r="V33" s="68"/>
      <c r="W33" s="61" t="str">
        <f>IF(ISNUMBER(Tabelle135[[#This Row],[ADC Count AMP2]]),Tabelle135[[#This Row],[ADC Count AMP2]]*A2_Gain+A2_Offs,"")</f>
        <v/>
      </c>
      <c r="X33" s="62" t="str">
        <f>IF(ISNUMBER(Tabelle135[[#This Row],[ADC Count AMP2]]),Tabelle135[[#This Row],[AMP2 Interpol]]/Tabelle135[[#This Row],[AMP2]]-1,"")</f>
        <v/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ht="15" x14ac:dyDescent="0.25">
      <c r="A34" s="63"/>
      <c r="B34" s="63"/>
      <c r="C34" s="61" t="e">
        <f>Tabelle135[[#This Row],[ADC Count AMP0PGA0]]*A0P0_Gain+A0P0_Offs</f>
        <v>#DIV/0!</v>
      </c>
      <c r="D34" s="62" t="e">
        <f>Tabelle135[[#This Row],[AMP0PGA0 Interpol]]/Tabelle135[[#This Row],[AMP0PGA0]]-1</f>
        <v>#DIV/0!</v>
      </c>
      <c r="E34" s="64"/>
      <c r="F34" s="64"/>
      <c r="G34" s="61" t="str">
        <f>IF(ISNUMBER(Tabelle135[[#This Row],[ADC Count AMP0PGA1]]),Tabelle135[[#This Row],[ADC Count AMP0PGA1]]*A0P1_Gain+A0P1_Offs,"")</f>
        <v/>
      </c>
      <c r="H34" s="62" t="str">
        <f>IF(ISNUMBER(Tabelle135[[#This Row],[ADC Count AMP0PGA1]]),Tabelle135[[#This Row],[AMP0PGA1 Interpol]]/Tabelle135[[#This Row],[AMP0PGA1]]-1,"")</f>
        <v/>
      </c>
      <c r="I34" s="65"/>
      <c r="J34" s="65"/>
      <c r="K34" s="61" t="str">
        <f>IF(ISNUMBER(Tabelle135[[#This Row],[ADC Count AMP0PGA2]]),Tabelle135[[#This Row],[ADC Count AMP0PGA2]]*A0P2_Gain+A0P2_Offs,"")</f>
        <v/>
      </c>
      <c r="L34" s="62" t="str">
        <f>IF(ISNUMBER(Tabelle135[[#This Row],[ADC Count AMP0PGA2]]),Tabelle135[[#This Row],[AMP0PGA2 Interpol]]/Tabelle135[[#This Row],[AMP0PGA2]]-1,"")</f>
        <v/>
      </c>
      <c r="M34" s="66"/>
      <c r="N34" s="66"/>
      <c r="O34" s="61" t="str">
        <f>IF(ISNUMBER(Tabelle135[[#This Row],[ADC Count AMP0PGA3]]),Tabelle135[[#This Row],[ADC Count AMP0PGA3]]*A0P3_Gain+A0P3_Offs,"")</f>
        <v/>
      </c>
      <c r="P34" s="62" t="str">
        <f>IF(ISNUMBER(Tabelle135[[#This Row],[ADC Count AMP0PGA3]]),Tabelle135[[#This Row],[AMP0PGA3 Interpol]]/Tabelle135[[#This Row],[AMP0PGA3]]-1,"")</f>
        <v/>
      </c>
      <c r="Q34" s="67"/>
      <c r="R34" s="67"/>
      <c r="S34" s="61" t="str">
        <f>IF(ISNUMBER(Tabelle135[[#This Row],[ADC Count AMP1]]),Tabelle135[[#This Row],[ADC Count AMP1]]*A1_Gain+A1_Offs,"")</f>
        <v/>
      </c>
      <c r="T34" s="62" t="str">
        <f>IF(ISNUMBER(Tabelle135[[#This Row],[ADC Count AMP1]]),Tabelle135[[#This Row],[AMP1 Interpol]]/Tabelle135[[#This Row],[AMP1]]-1,"")</f>
        <v/>
      </c>
      <c r="U34" s="68"/>
      <c r="V34" s="68"/>
      <c r="W34" s="61" t="str">
        <f>IF(ISNUMBER(Tabelle135[[#This Row],[ADC Count AMP2]]),Tabelle135[[#This Row],[ADC Count AMP2]]*A2_Gain+A2_Offs,"")</f>
        <v/>
      </c>
      <c r="X34" s="62" t="str">
        <f>IF(ISNUMBER(Tabelle135[[#This Row],[ADC Count AMP2]]),Tabelle135[[#This Row],[AMP2 Interpol]]/Tabelle135[[#This Row],[AMP2]]-1,"")</f>
        <v/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t="15" x14ac:dyDescent="0.25">
      <c r="A35" s="63"/>
      <c r="B35" s="63"/>
      <c r="C35" s="61" t="e">
        <f>Tabelle135[[#This Row],[ADC Count AMP0PGA0]]*A0P0_Gain+A0P0_Offs</f>
        <v>#DIV/0!</v>
      </c>
      <c r="D35" s="62" t="e">
        <f>Tabelle135[[#This Row],[AMP0PGA0 Interpol]]/Tabelle135[[#This Row],[AMP0PGA0]]-1</f>
        <v>#DIV/0!</v>
      </c>
      <c r="E35" s="64"/>
      <c r="F35" s="64"/>
      <c r="G35" s="61" t="str">
        <f>IF(ISNUMBER(Tabelle135[[#This Row],[ADC Count AMP0PGA1]]),Tabelle135[[#This Row],[ADC Count AMP0PGA1]]*A0P1_Gain+A0P1_Offs,"")</f>
        <v/>
      </c>
      <c r="H35" s="62" t="str">
        <f>IF(ISNUMBER(Tabelle135[[#This Row],[ADC Count AMP0PGA1]]),Tabelle135[[#This Row],[AMP0PGA1 Interpol]]/Tabelle135[[#This Row],[AMP0PGA1]]-1,"")</f>
        <v/>
      </c>
      <c r="I35" s="65"/>
      <c r="J35" s="65"/>
      <c r="K35" s="61" t="str">
        <f>IF(ISNUMBER(Tabelle135[[#This Row],[ADC Count AMP0PGA2]]),Tabelle135[[#This Row],[ADC Count AMP0PGA2]]*A0P2_Gain+A0P2_Offs,"")</f>
        <v/>
      </c>
      <c r="L35" s="62" t="str">
        <f>IF(ISNUMBER(Tabelle135[[#This Row],[ADC Count AMP0PGA2]]),Tabelle135[[#This Row],[AMP0PGA2 Interpol]]/Tabelle135[[#This Row],[AMP0PGA2]]-1,"")</f>
        <v/>
      </c>
      <c r="M35" s="66"/>
      <c r="N35" s="66"/>
      <c r="O35" s="61" t="str">
        <f>IF(ISNUMBER(Tabelle135[[#This Row],[ADC Count AMP0PGA3]]),Tabelle135[[#This Row],[ADC Count AMP0PGA3]]*A0P3_Gain+A0P3_Offs,"")</f>
        <v/>
      </c>
      <c r="P35" s="62" t="str">
        <f>IF(ISNUMBER(Tabelle135[[#This Row],[ADC Count AMP0PGA3]]),Tabelle135[[#This Row],[AMP0PGA3 Interpol]]/Tabelle135[[#This Row],[AMP0PGA3]]-1,"")</f>
        <v/>
      </c>
      <c r="Q35" s="67"/>
      <c r="R35" s="67"/>
      <c r="S35" s="61" t="str">
        <f>IF(ISNUMBER(Tabelle135[[#This Row],[ADC Count AMP1]]),Tabelle135[[#This Row],[ADC Count AMP1]]*A1_Gain+A1_Offs,"")</f>
        <v/>
      </c>
      <c r="T35" s="62" t="str">
        <f>IF(ISNUMBER(Tabelle135[[#This Row],[ADC Count AMP1]]),Tabelle135[[#This Row],[AMP1 Interpol]]/Tabelle135[[#This Row],[AMP1]]-1,"")</f>
        <v/>
      </c>
      <c r="U35" s="68"/>
      <c r="V35" s="68"/>
      <c r="W35" s="61" t="str">
        <f>IF(ISNUMBER(Tabelle135[[#This Row],[ADC Count AMP2]]),Tabelle135[[#This Row],[ADC Count AMP2]]*A2_Gain+A2_Offs,"")</f>
        <v/>
      </c>
      <c r="X35" s="62" t="str">
        <f>IF(ISNUMBER(Tabelle135[[#This Row],[ADC Count AMP2]]),Tabelle135[[#This Row],[AMP2 Interpol]]/Tabelle135[[#This Row],[AMP2]]-1,"")</f>
        <v/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ht="15" x14ac:dyDescent="0.25">
      <c r="A36" s="63"/>
      <c r="B36" s="63"/>
      <c r="C36" s="61" t="e">
        <f>Tabelle135[[#This Row],[ADC Count AMP0PGA0]]*A0P0_Gain+A0P0_Offs</f>
        <v>#DIV/0!</v>
      </c>
      <c r="D36" s="62" t="e">
        <f>Tabelle135[[#This Row],[AMP0PGA0 Interpol]]/Tabelle135[[#This Row],[AMP0PGA0]]-1</f>
        <v>#DIV/0!</v>
      </c>
      <c r="E36" s="64"/>
      <c r="F36" s="64"/>
      <c r="G36" s="61" t="str">
        <f>IF(ISNUMBER(Tabelle135[[#This Row],[ADC Count AMP0PGA1]]),Tabelle135[[#This Row],[ADC Count AMP0PGA1]]*A0P1_Gain+A0P1_Offs,"")</f>
        <v/>
      </c>
      <c r="H36" s="62" t="str">
        <f>IF(ISNUMBER(Tabelle135[[#This Row],[ADC Count AMP0PGA1]]),Tabelle135[[#This Row],[AMP0PGA1 Interpol]]/Tabelle135[[#This Row],[AMP0PGA1]]-1,"")</f>
        <v/>
      </c>
      <c r="I36" s="65"/>
      <c r="J36" s="65"/>
      <c r="K36" s="61" t="str">
        <f>IF(ISNUMBER(Tabelle135[[#This Row],[ADC Count AMP0PGA2]]),Tabelle135[[#This Row],[ADC Count AMP0PGA2]]*A0P2_Gain+A0P2_Offs,"")</f>
        <v/>
      </c>
      <c r="L36" s="62" t="str">
        <f>IF(ISNUMBER(Tabelle135[[#This Row],[ADC Count AMP0PGA2]]),Tabelle135[[#This Row],[AMP0PGA2 Interpol]]/Tabelle135[[#This Row],[AMP0PGA2]]-1,"")</f>
        <v/>
      </c>
      <c r="M36" s="66"/>
      <c r="N36" s="66"/>
      <c r="O36" s="61" t="str">
        <f>IF(ISNUMBER(Tabelle135[[#This Row],[ADC Count AMP0PGA3]]),Tabelle135[[#This Row],[ADC Count AMP0PGA3]]*A0P3_Gain+A0P3_Offs,"")</f>
        <v/>
      </c>
      <c r="P36" s="62" t="str">
        <f>IF(ISNUMBER(Tabelle135[[#This Row],[ADC Count AMP0PGA3]]),Tabelle135[[#This Row],[AMP0PGA3 Interpol]]/Tabelle135[[#This Row],[AMP0PGA3]]-1,"")</f>
        <v/>
      </c>
      <c r="Q36" s="67"/>
      <c r="R36" s="67"/>
      <c r="S36" s="61" t="str">
        <f>IF(ISNUMBER(Tabelle135[[#This Row],[ADC Count AMP1]]),Tabelle135[[#This Row],[ADC Count AMP1]]*A1_Gain+A1_Offs,"")</f>
        <v/>
      </c>
      <c r="T36" s="62" t="str">
        <f>IF(ISNUMBER(Tabelle135[[#This Row],[ADC Count AMP1]]),Tabelle135[[#This Row],[AMP1 Interpol]]/Tabelle135[[#This Row],[AMP1]]-1,"")</f>
        <v/>
      </c>
      <c r="U36" s="68"/>
      <c r="V36" s="68"/>
      <c r="W36" s="61" t="str">
        <f>IF(ISNUMBER(Tabelle135[[#This Row],[ADC Count AMP2]]),Tabelle135[[#This Row],[ADC Count AMP2]]*A2_Gain+A2_Offs,"")</f>
        <v/>
      </c>
      <c r="X36" s="62" t="str">
        <f>IF(ISNUMBER(Tabelle135[[#This Row],[ADC Count AMP2]]),Tabelle135[[#This Row],[AMP2 Interpol]]/Tabelle135[[#This Row],[AMP2]]-1,"")</f>
        <v/>
      </c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ht="15" x14ac:dyDescent="0.25">
      <c r="A37" s="63"/>
      <c r="B37" s="63"/>
      <c r="C37" s="61" t="e">
        <f>Tabelle135[[#This Row],[ADC Count AMP0PGA0]]*A0P0_Gain+A0P0_Offs</f>
        <v>#DIV/0!</v>
      </c>
      <c r="D37" s="62" t="e">
        <f>Tabelle135[[#This Row],[AMP0PGA0 Interpol]]/Tabelle135[[#This Row],[AMP0PGA0]]-1</f>
        <v>#DIV/0!</v>
      </c>
      <c r="E37" s="64"/>
      <c r="F37" s="64"/>
      <c r="G37" s="61" t="str">
        <f>IF(ISNUMBER(Tabelle135[[#This Row],[ADC Count AMP0PGA1]]),Tabelle135[[#This Row],[ADC Count AMP0PGA1]]*A0P1_Gain+A0P1_Offs,"")</f>
        <v/>
      </c>
      <c r="H37" s="62" t="str">
        <f>IF(ISNUMBER(Tabelle135[[#This Row],[ADC Count AMP0PGA1]]),Tabelle135[[#This Row],[AMP0PGA1 Interpol]]/Tabelle135[[#This Row],[AMP0PGA1]]-1,"")</f>
        <v/>
      </c>
      <c r="I37" s="65"/>
      <c r="J37" s="65"/>
      <c r="K37" s="61" t="str">
        <f>IF(ISNUMBER(Tabelle135[[#This Row],[ADC Count AMP0PGA2]]),Tabelle135[[#This Row],[ADC Count AMP0PGA2]]*A0P2_Gain+A0P2_Offs,"")</f>
        <v/>
      </c>
      <c r="L37" s="62" t="str">
        <f>IF(ISNUMBER(Tabelle135[[#This Row],[ADC Count AMP0PGA2]]),Tabelle135[[#This Row],[AMP0PGA2 Interpol]]/Tabelle135[[#This Row],[AMP0PGA2]]-1,"")</f>
        <v/>
      </c>
      <c r="M37" s="66"/>
      <c r="N37" s="66"/>
      <c r="O37" s="61" t="str">
        <f>IF(ISNUMBER(Tabelle135[[#This Row],[ADC Count AMP0PGA3]]),Tabelle135[[#This Row],[ADC Count AMP0PGA3]]*A0P3_Gain+A0P3_Offs,"")</f>
        <v/>
      </c>
      <c r="P37" s="62" t="str">
        <f>IF(ISNUMBER(Tabelle135[[#This Row],[ADC Count AMP0PGA3]]),Tabelle135[[#This Row],[AMP0PGA3 Interpol]]/Tabelle135[[#This Row],[AMP0PGA3]]-1,"")</f>
        <v/>
      </c>
      <c r="Q37" s="67"/>
      <c r="R37" s="67"/>
      <c r="S37" s="61" t="str">
        <f>IF(ISNUMBER(Tabelle135[[#This Row],[ADC Count AMP1]]),Tabelle135[[#This Row],[ADC Count AMP1]]*A1_Gain+A1_Offs,"")</f>
        <v/>
      </c>
      <c r="T37" s="62" t="str">
        <f>IF(ISNUMBER(Tabelle135[[#This Row],[ADC Count AMP1]]),Tabelle135[[#This Row],[AMP1 Interpol]]/Tabelle135[[#This Row],[AMP1]]-1,"")</f>
        <v/>
      </c>
      <c r="U37" s="68"/>
      <c r="V37" s="68"/>
      <c r="W37" s="61" t="str">
        <f>IF(ISNUMBER(Tabelle135[[#This Row],[ADC Count AMP2]]),Tabelle135[[#This Row],[ADC Count AMP2]]*A2_Gain+A2_Offs,"")</f>
        <v/>
      </c>
      <c r="X37" s="62" t="str">
        <f>IF(ISNUMBER(Tabelle135[[#This Row],[ADC Count AMP2]]),Tabelle135[[#This Row],[AMP2 Interpol]]/Tabelle135[[#This Row],[AMP2]]-1,"")</f>
        <v/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ht="15" x14ac:dyDescent="0.25">
      <c r="A38" s="63"/>
      <c r="B38" s="63"/>
      <c r="C38" s="61" t="e">
        <f>Tabelle135[[#This Row],[ADC Count AMP0PGA0]]*A0P0_Gain+A0P0_Offs</f>
        <v>#DIV/0!</v>
      </c>
      <c r="D38" s="62" t="e">
        <f>Tabelle135[[#This Row],[AMP0PGA0 Interpol]]/Tabelle135[[#This Row],[AMP0PGA0]]-1</f>
        <v>#DIV/0!</v>
      </c>
      <c r="E38" s="64"/>
      <c r="F38" s="64"/>
      <c r="G38" s="61" t="str">
        <f>IF(ISNUMBER(Tabelle135[[#This Row],[ADC Count AMP0PGA1]]),Tabelle135[[#This Row],[ADC Count AMP0PGA1]]*A0P1_Gain+A0P1_Offs,"")</f>
        <v/>
      </c>
      <c r="H38" s="62" t="str">
        <f>IF(ISNUMBER(Tabelle135[[#This Row],[ADC Count AMP0PGA1]]),Tabelle135[[#This Row],[AMP0PGA1 Interpol]]/Tabelle135[[#This Row],[AMP0PGA1]]-1,"")</f>
        <v/>
      </c>
      <c r="I38" s="65"/>
      <c r="J38" s="65"/>
      <c r="K38" s="61" t="str">
        <f>IF(ISNUMBER(Tabelle135[[#This Row],[ADC Count AMP0PGA2]]),Tabelle135[[#This Row],[ADC Count AMP0PGA2]]*A0P2_Gain+A0P2_Offs,"")</f>
        <v/>
      </c>
      <c r="L38" s="62" t="str">
        <f>IF(ISNUMBER(Tabelle135[[#This Row],[ADC Count AMP0PGA2]]),Tabelle135[[#This Row],[AMP0PGA2 Interpol]]/Tabelle135[[#This Row],[AMP0PGA2]]-1,"")</f>
        <v/>
      </c>
      <c r="M38" s="66"/>
      <c r="N38" s="66"/>
      <c r="O38" s="61" t="str">
        <f>IF(ISNUMBER(Tabelle135[[#This Row],[ADC Count AMP0PGA3]]),Tabelle135[[#This Row],[ADC Count AMP0PGA3]]*A0P3_Gain+A0P3_Offs,"")</f>
        <v/>
      </c>
      <c r="P38" s="62" t="str">
        <f>IF(ISNUMBER(Tabelle135[[#This Row],[ADC Count AMP0PGA3]]),Tabelle135[[#This Row],[AMP0PGA3 Interpol]]/Tabelle135[[#This Row],[AMP0PGA3]]-1,"")</f>
        <v/>
      </c>
      <c r="Q38" s="67"/>
      <c r="R38" s="67"/>
      <c r="S38" s="61" t="str">
        <f>IF(ISNUMBER(Tabelle135[[#This Row],[ADC Count AMP1]]),Tabelle135[[#This Row],[ADC Count AMP1]]*A1_Gain+A1_Offs,"")</f>
        <v/>
      </c>
      <c r="T38" s="62" t="str">
        <f>IF(ISNUMBER(Tabelle135[[#This Row],[ADC Count AMP1]]),Tabelle135[[#This Row],[AMP1 Interpol]]/Tabelle135[[#This Row],[AMP1]]-1,"")</f>
        <v/>
      </c>
      <c r="U38" s="68"/>
      <c r="V38" s="68"/>
      <c r="W38" s="61" t="str">
        <f>IF(ISNUMBER(Tabelle135[[#This Row],[ADC Count AMP2]]),Tabelle135[[#This Row],[ADC Count AMP2]]*A2_Gain+A2_Offs,"")</f>
        <v/>
      </c>
      <c r="X38" s="62" t="str">
        <f>IF(ISNUMBER(Tabelle135[[#This Row],[ADC Count AMP2]]),Tabelle135[[#This Row],[AMP2 Interpol]]/Tabelle135[[#This Row],[AMP2]]-1,"")</f>
        <v/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ht="15" x14ac:dyDescent="0.25">
      <c r="A39" s="63"/>
      <c r="B39" s="63"/>
      <c r="C39" s="61" t="e">
        <f>Tabelle135[[#This Row],[ADC Count AMP0PGA0]]*A0P0_Gain+A0P0_Offs</f>
        <v>#DIV/0!</v>
      </c>
      <c r="D39" s="62" t="e">
        <f>Tabelle135[[#This Row],[AMP0PGA0 Interpol]]/Tabelle135[[#This Row],[AMP0PGA0]]-1</f>
        <v>#DIV/0!</v>
      </c>
      <c r="E39" s="64"/>
      <c r="F39" s="64"/>
      <c r="G39" s="61" t="str">
        <f>IF(ISNUMBER(Tabelle135[[#This Row],[ADC Count AMP0PGA1]]),Tabelle135[[#This Row],[ADC Count AMP0PGA1]]*A0P1_Gain+A0P1_Offs,"")</f>
        <v/>
      </c>
      <c r="H39" s="62" t="str">
        <f>IF(ISNUMBER(Tabelle135[[#This Row],[ADC Count AMP0PGA1]]),Tabelle135[[#This Row],[AMP0PGA1 Interpol]]/Tabelle135[[#This Row],[AMP0PGA1]]-1,"")</f>
        <v/>
      </c>
      <c r="I39" s="65"/>
      <c r="J39" s="65"/>
      <c r="K39" s="61" t="str">
        <f>IF(ISNUMBER(Tabelle135[[#This Row],[ADC Count AMP0PGA2]]),Tabelle135[[#This Row],[ADC Count AMP0PGA2]]*A0P2_Gain+A0P2_Offs,"")</f>
        <v/>
      </c>
      <c r="L39" s="62" t="str">
        <f>IF(ISNUMBER(Tabelle135[[#This Row],[ADC Count AMP0PGA2]]),Tabelle135[[#This Row],[AMP0PGA2 Interpol]]/Tabelle135[[#This Row],[AMP0PGA2]]-1,"")</f>
        <v/>
      </c>
      <c r="M39" s="66"/>
      <c r="N39" s="66"/>
      <c r="O39" s="61" t="str">
        <f>IF(ISNUMBER(Tabelle135[[#This Row],[ADC Count AMP0PGA3]]),Tabelle135[[#This Row],[ADC Count AMP0PGA3]]*A0P3_Gain+A0P3_Offs,"")</f>
        <v/>
      </c>
      <c r="P39" s="62" t="str">
        <f>IF(ISNUMBER(Tabelle135[[#This Row],[ADC Count AMP0PGA3]]),Tabelle135[[#This Row],[AMP0PGA3 Interpol]]/Tabelle135[[#This Row],[AMP0PGA3]]-1,"")</f>
        <v/>
      </c>
      <c r="Q39" s="67"/>
      <c r="R39" s="67"/>
      <c r="S39" s="61" t="str">
        <f>IF(ISNUMBER(Tabelle135[[#This Row],[ADC Count AMP1]]),Tabelle135[[#This Row],[ADC Count AMP1]]*A1_Gain+A1_Offs,"")</f>
        <v/>
      </c>
      <c r="T39" s="62" t="str">
        <f>IF(ISNUMBER(Tabelle135[[#This Row],[ADC Count AMP1]]),Tabelle135[[#This Row],[AMP1 Interpol]]/Tabelle135[[#This Row],[AMP1]]-1,"")</f>
        <v/>
      </c>
      <c r="U39" s="68"/>
      <c r="V39" s="68"/>
      <c r="W39" s="61" t="str">
        <f>IF(ISNUMBER(Tabelle135[[#This Row],[ADC Count AMP2]]),Tabelle135[[#This Row],[ADC Count AMP2]]*A2_Gain+A2_Offs,"")</f>
        <v/>
      </c>
      <c r="X39" s="62" t="str">
        <f>IF(ISNUMBER(Tabelle135[[#This Row],[ADC Count AMP2]]),Tabelle135[[#This Row],[AMP2 Interpol]]/Tabelle135[[#This Row],[AMP2]]-1,"")</f>
        <v/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ht="15" x14ac:dyDescent="0.25">
      <c r="A40" s="63"/>
      <c r="B40" s="63"/>
      <c r="C40" s="61" t="e">
        <f>Tabelle135[[#This Row],[ADC Count AMP0PGA0]]*A0P0_Gain+A0P0_Offs</f>
        <v>#DIV/0!</v>
      </c>
      <c r="D40" s="62" t="e">
        <f>Tabelle135[[#This Row],[AMP0PGA0 Interpol]]/Tabelle135[[#This Row],[AMP0PGA0]]-1</f>
        <v>#DIV/0!</v>
      </c>
      <c r="E40" s="64"/>
      <c r="F40" s="64"/>
      <c r="G40" s="61" t="str">
        <f>IF(ISNUMBER(Tabelle135[[#This Row],[ADC Count AMP0PGA1]]),Tabelle135[[#This Row],[ADC Count AMP0PGA1]]*A0P1_Gain+A0P1_Offs,"")</f>
        <v/>
      </c>
      <c r="H40" s="62" t="str">
        <f>IF(ISNUMBER(Tabelle135[[#This Row],[ADC Count AMP0PGA1]]),Tabelle135[[#This Row],[AMP0PGA1 Interpol]]/Tabelle135[[#This Row],[AMP0PGA1]]-1,"")</f>
        <v/>
      </c>
      <c r="I40" s="65"/>
      <c r="J40" s="65"/>
      <c r="K40" s="61" t="str">
        <f>IF(ISNUMBER(Tabelle135[[#This Row],[ADC Count AMP0PGA2]]),Tabelle135[[#This Row],[ADC Count AMP0PGA2]]*A0P2_Gain+A0P2_Offs,"")</f>
        <v/>
      </c>
      <c r="L40" s="62" t="str">
        <f>IF(ISNUMBER(Tabelle135[[#This Row],[ADC Count AMP0PGA2]]),Tabelle135[[#This Row],[AMP0PGA2 Interpol]]/Tabelle135[[#This Row],[AMP0PGA2]]-1,"")</f>
        <v/>
      </c>
      <c r="M40" s="66"/>
      <c r="N40" s="66"/>
      <c r="O40" s="61" t="str">
        <f>IF(ISNUMBER(Tabelle135[[#This Row],[ADC Count AMP0PGA3]]),Tabelle135[[#This Row],[ADC Count AMP0PGA3]]*A0P3_Gain+A0P3_Offs,"")</f>
        <v/>
      </c>
      <c r="P40" s="62" t="str">
        <f>IF(ISNUMBER(Tabelle135[[#This Row],[ADC Count AMP0PGA3]]),Tabelle135[[#This Row],[AMP0PGA3 Interpol]]/Tabelle135[[#This Row],[AMP0PGA3]]-1,"")</f>
        <v/>
      </c>
      <c r="Q40" s="36"/>
      <c r="R40" s="36"/>
      <c r="S40" s="61" t="str">
        <f>IF(ISNUMBER(Tabelle135[[#This Row],[ADC Count AMP1]]),Tabelle135[[#This Row],[ADC Count AMP1]]*A1_Gain+A1_Offs,"")</f>
        <v/>
      </c>
      <c r="T40" s="62" t="str">
        <f>IF(ISNUMBER(Tabelle135[[#This Row],[ADC Count AMP1]]),Tabelle135[[#This Row],[AMP1 Interpol]]/Tabelle135[[#This Row],[AMP1]]-1,"")</f>
        <v/>
      </c>
      <c r="U40" s="36"/>
      <c r="V40" s="36"/>
      <c r="W40" s="61" t="str">
        <f>IF(ISNUMBER(Tabelle135[[#This Row],[ADC Count AMP2]]),Tabelle135[[#This Row],[ADC Count AMP2]]*A2_Gain+A2_Offs,"")</f>
        <v/>
      </c>
      <c r="X40" s="62" t="str">
        <f>IF(ISNUMBER(Tabelle135[[#This Row],[ADC Count AMP2]]),Tabelle135[[#This Row],[AMP2 Interpol]]/Tabelle135[[#This Row],[AMP2]]-1,"")</f>
        <v/>
      </c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ht="15" x14ac:dyDescent="0.25">
      <c r="A41" s="63"/>
      <c r="B41" s="63"/>
      <c r="C41" s="61" t="e">
        <f>Tabelle135[[#This Row],[ADC Count AMP0PGA0]]*A0P0_Gain+A0P0_Offs</f>
        <v>#DIV/0!</v>
      </c>
      <c r="D41" s="62" t="e">
        <f>Tabelle135[[#This Row],[AMP0PGA0 Interpol]]/Tabelle135[[#This Row],[AMP0PGA0]]-1</f>
        <v>#DIV/0!</v>
      </c>
      <c r="E41" s="64"/>
      <c r="F41" s="64"/>
      <c r="G41" s="61" t="str">
        <f>IF(ISNUMBER(Tabelle135[[#This Row],[ADC Count AMP0PGA1]]),Tabelle135[[#This Row],[ADC Count AMP0PGA1]]*A0P1_Gain+A0P1_Offs,"")</f>
        <v/>
      </c>
      <c r="H41" s="62" t="str">
        <f>IF(ISNUMBER(Tabelle135[[#This Row],[ADC Count AMP0PGA1]]),Tabelle135[[#This Row],[AMP0PGA1 Interpol]]/Tabelle135[[#This Row],[AMP0PGA1]]-1,"")</f>
        <v/>
      </c>
      <c r="I41" s="65"/>
      <c r="J41" s="65"/>
      <c r="K41" s="61" t="str">
        <f>IF(ISNUMBER(Tabelle135[[#This Row],[ADC Count AMP0PGA2]]),Tabelle135[[#This Row],[ADC Count AMP0PGA2]]*A0P2_Gain+A0P2_Offs,"")</f>
        <v/>
      </c>
      <c r="L41" s="62" t="str">
        <f>IF(ISNUMBER(Tabelle135[[#This Row],[ADC Count AMP0PGA2]]),Tabelle135[[#This Row],[AMP0PGA2 Interpol]]/Tabelle135[[#This Row],[AMP0PGA2]]-1,"")</f>
        <v/>
      </c>
      <c r="M41" s="66"/>
      <c r="N41" s="66"/>
      <c r="O41" s="61" t="str">
        <f>IF(ISNUMBER(Tabelle135[[#This Row],[ADC Count AMP0PGA3]]),Tabelle135[[#This Row],[ADC Count AMP0PGA3]]*A0P3_Gain+A0P3_Offs,"")</f>
        <v/>
      </c>
      <c r="P41" s="62" t="str">
        <f>IF(ISNUMBER(Tabelle135[[#This Row],[ADC Count AMP0PGA3]]),Tabelle135[[#This Row],[AMP0PGA3 Interpol]]/Tabelle135[[#This Row],[AMP0PGA3]]-1,"")</f>
        <v/>
      </c>
      <c r="Q41" s="36"/>
      <c r="R41" s="36"/>
      <c r="S41" s="61" t="str">
        <f>IF(ISNUMBER(Tabelle135[[#This Row],[ADC Count AMP1]]),Tabelle135[[#This Row],[ADC Count AMP1]]*A1_Gain+A1_Offs,"")</f>
        <v/>
      </c>
      <c r="T41" s="62" t="str">
        <f>IF(ISNUMBER(Tabelle135[[#This Row],[ADC Count AMP1]]),Tabelle135[[#This Row],[AMP1 Interpol]]/Tabelle135[[#This Row],[AMP1]]-1,"")</f>
        <v/>
      </c>
      <c r="U41" s="36"/>
      <c r="V41" s="36"/>
      <c r="W41" s="61" t="str">
        <f>IF(ISNUMBER(Tabelle135[[#This Row],[ADC Count AMP2]]),Tabelle135[[#This Row],[ADC Count AMP2]]*A2_Gain+A2_Offs,"")</f>
        <v/>
      </c>
      <c r="X41" s="62" t="str">
        <f>IF(ISNUMBER(Tabelle135[[#This Row],[ADC Count AMP2]]),Tabelle135[[#This Row],[AMP2 Interpol]]/Tabelle135[[#This Row],[AMP2]]-1,"")</f>
        <v/>
      </c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ht="15" x14ac:dyDescent="0.25">
      <c r="A42" s="63"/>
      <c r="B42" s="63"/>
      <c r="C42" s="61" t="e">
        <f>Tabelle135[[#This Row],[ADC Count AMP0PGA0]]*A0P0_Gain+A0P0_Offs</f>
        <v>#DIV/0!</v>
      </c>
      <c r="D42" s="62" t="e">
        <f>Tabelle135[[#This Row],[AMP0PGA0 Interpol]]/Tabelle135[[#This Row],[AMP0PGA0]]-1</f>
        <v>#DIV/0!</v>
      </c>
      <c r="E42" s="64"/>
      <c r="F42" s="64"/>
      <c r="G42" s="61" t="str">
        <f>IF(ISNUMBER(Tabelle135[[#This Row],[ADC Count AMP0PGA1]]),Tabelle135[[#This Row],[ADC Count AMP0PGA1]]*A0P1_Gain+A0P1_Offs,"")</f>
        <v/>
      </c>
      <c r="H42" s="62" t="str">
        <f>IF(ISNUMBER(Tabelle135[[#This Row],[ADC Count AMP0PGA1]]),Tabelle135[[#This Row],[AMP0PGA1 Interpol]]/Tabelle135[[#This Row],[AMP0PGA1]]-1,"")</f>
        <v/>
      </c>
      <c r="I42" s="65"/>
      <c r="J42" s="65"/>
      <c r="K42" s="61" t="str">
        <f>IF(ISNUMBER(Tabelle135[[#This Row],[ADC Count AMP0PGA2]]),Tabelle135[[#This Row],[ADC Count AMP0PGA2]]*A0P2_Gain+A0P2_Offs,"")</f>
        <v/>
      </c>
      <c r="L42" s="62" t="str">
        <f>IF(ISNUMBER(Tabelle135[[#This Row],[ADC Count AMP0PGA2]]),Tabelle135[[#This Row],[AMP0PGA2 Interpol]]/Tabelle135[[#This Row],[AMP0PGA2]]-1,"")</f>
        <v/>
      </c>
      <c r="M42" s="66"/>
      <c r="N42" s="66"/>
      <c r="O42" s="61" t="str">
        <f>IF(ISNUMBER(Tabelle135[[#This Row],[ADC Count AMP0PGA3]]),Tabelle135[[#This Row],[ADC Count AMP0PGA3]]*A0P3_Gain+A0P3_Offs,"")</f>
        <v/>
      </c>
      <c r="P42" s="62" t="str">
        <f>IF(ISNUMBER(Tabelle135[[#This Row],[ADC Count AMP0PGA3]]),Tabelle135[[#This Row],[AMP0PGA3 Interpol]]/Tabelle135[[#This Row],[AMP0PGA3]]-1,"")</f>
        <v/>
      </c>
      <c r="Q42" s="36"/>
      <c r="R42" s="36"/>
      <c r="S42" s="61" t="str">
        <f>IF(ISNUMBER(Tabelle135[[#This Row],[ADC Count AMP1]]),Tabelle135[[#This Row],[ADC Count AMP1]]*A1_Gain+A1_Offs,"")</f>
        <v/>
      </c>
      <c r="T42" s="62" t="str">
        <f>IF(ISNUMBER(Tabelle135[[#This Row],[ADC Count AMP1]]),Tabelle135[[#This Row],[AMP1 Interpol]]/Tabelle135[[#This Row],[AMP1]]-1,"")</f>
        <v/>
      </c>
      <c r="U42" s="36"/>
      <c r="V42" s="36"/>
      <c r="W42" s="61" t="str">
        <f>IF(ISNUMBER(Tabelle135[[#This Row],[ADC Count AMP2]]),Tabelle135[[#This Row],[ADC Count AMP2]]*A2_Gain+A2_Offs,"")</f>
        <v/>
      </c>
      <c r="X42" s="62" t="str">
        <f>IF(ISNUMBER(Tabelle135[[#This Row],[ADC Count AMP2]]),Tabelle135[[#This Row],[AMP2 Interpol]]/Tabelle135[[#This Row],[AMP2]]-1,"")</f>
        <v/>
      </c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ht="15" customHeight="1" x14ac:dyDescent="0.25">
      <c r="A43" s="63"/>
      <c r="B43" s="63"/>
      <c r="C43" s="61" t="e">
        <f>Tabelle135[[#This Row],[ADC Count AMP0PGA0]]*A0P0_Gain+A0P0_Offs</f>
        <v>#DIV/0!</v>
      </c>
      <c r="D43" s="62" t="e">
        <f>Tabelle135[[#This Row],[AMP0PGA0 Interpol]]/Tabelle135[[#This Row],[AMP0PGA0]]-1</f>
        <v>#DIV/0!</v>
      </c>
      <c r="E43" s="64"/>
      <c r="F43" s="64"/>
      <c r="G43" s="61" t="str">
        <f>IF(ISNUMBER(Tabelle135[[#This Row],[ADC Count AMP0PGA1]]),Tabelle135[[#This Row],[ADC Count AMP0PGA1]]*A0P1_Gain+A0P1_Offs,"")</f>
        <v/>
      </c>
      <c r="H43" s="62" t="str">
        <f>IF(ISNUMBER(Tabelle135[[#This Row],[ADC Count AMP0PGA1]]),Tabelle135[[#This Row],[AMP0PGA1 Interpol]]/Tabelle135[[#This Row],[AMP0PGA1]]-1,"")</f>
        <v/>
      </c>
      <c r="I43" s="65"/>
      <c r="J43" s="65"/>
      <c r="K43" s="61" t="str">
        <f>IF(ISNUMBER(Tabelle135[[#This Row],[ADC Count AMP0PGA2]]),Tabelle135[[#This Row],[ADC Count AMP0PGA2]]*A0P2_Gain+A0P2_Offs,"")</f>
        <v/>
      </c>
      <c r="L43" s="62" t="str">
        <f>IF(ISNUMBER(Tabelle135[[#This Row],[ADC Count AMP0PGA2]]),Tabelle135[[#This Row],[AMP0PGA2 Interpol]]/Tabelle135[[#This Row],[AMP0PGA2]]-1,"")</f>
        <v/>
      </c>
      <c r="M43" s="66"/>
      <c r="N43" s="66"/>
      <c r="O43" s="61" t="str">
        <f>IF(ISNUMBER(Tabelle135[[#This Row],[ADC Count AMP0PGA3]]),Tabelle135[[#This Row],[ADC Count AMP0PGA3]]*A0P3_Gain+A0P3_Offs,"")</f>
        <v/>
      </c>
      <c r="P43" s="62" t="str">
        <f>IF(ISNUMBER(Tabelle135[[#This Row],[ADC Count AMP0PGA3]]),Tabelle135[[#This Row],[AMP0PGA3 Interpol]]/Tabelle135[[#This Row],[AMP0PGA3]]-1,"")</f>
        <v/>
      </c>
      <c r="Q43" s="38"/>
      <c r="R43" s="38"/>
      <c r="S43" s="61" t="str">
        <f>IF(ISNUMBER(Tabelle135[[#This Row],[ADC Count AMP1]]),Tabelle135[[#This Row],[ADC Count AMP1]]*A1_Gain+A1_Offs,"")</f>
        <v/>
      </c>
      <c r="T43" s="62" t="str">
        <f>IF(ISNUMBER(Tabelle135[[#This Row],[ADC Count AMP1]]),Tabelle135[[#This Row],[AMP1 Interpol]]/Tabelle135[[#This Row],[AMP1]]-1,"")</f>
        <v/>
      </c>
      <c r="U43" s="38"/>
      <c r="V43" s="38"/>
      <c r="W43" s="61" t="str">
        <f>IF(ISNUMBER(Tabelle135[[#This Row],[ADC Count AMP2]]),Tabelle135[[#This Row],[ADC Count AMP2]]*A2_Gain+A2_Offs,"")</f>
        <v/>
      </c>
      <c r="X43" s="62" t="str">
        <f>IF(ISNUMBER(Tabelle135[[#This Row],[ADC Count AMP2]]),Tabelle135[[#This Row],[AMP2 Interpol]]/Tabelle135[[#This Row],[AMP2]]-1,"")</f>
        <v/>
      </c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ht="15" customHeight="1" x14ac:dyDescent="0.25">
      <c r="A44" s="63"/>
      <c r="B44" s="63"/>
      <c r="C44" s="61" t="e">
        <f>Tabelle135[[#This Row],[ADC Count AMP0PGA0]]*A0P0_Gain+A0P0_Offs</f>
        <v>#DIV/0!</v>
      </c>
      <c r="D44" s="62" t="e">
        <f>Tabelle135[[#This Row],[AMP0PGA0 Interpol]]/Tabelle135[[#This Row],[AMP0PGA0]]-1</f>
        <v>#DIV/0!</v>
      </c>
      <c r="E44" s="64"/>
      <c r="F44" s="64"/>
      <c r="G44" s="61" t="str">
        <f>IF(ISNUMBER(Tabelle135[[#This Row],[ADC Count AMP0PGA1]]),Tabelle135[[#This Row],[ADC Count AMP0PGA1]]*A0P1_Gain+A0P1_Offs,"")</f>
        <v/>
      </c>
      <c r="H44" s="62" t="str">
        <f>IF(ISNUMBER(Tabelle135[[#This Row],[ADC Count AMP0PGA1]]),Tabelle135[[#This Row],[AMP0PGA1 Interpol]]/Tabelle135[[#This Row],[AMP0PGA1]]-1,"")</f>
        <v/>
      </c>
      <c r="I44" s="65"/>
      <c r="J44" s="65"/>
      <c r="K44" s="61" t="str">
        <f>IF(ISNUMBER(Tabelle135[[#This Row],[ADC Count AMP0PGA2]]),Tabelle135[[#This Row],[ADC Count AMP0PGA2]]*A0P2_Gain+A0P2_Offs,"")</f>
        <v/>
      </c>
      <c r="L44" s="62" t="str">
        <f>IF(ISNUMBER(Tabelle135[[#This Row],[ADC Count AMP0PGA2]]),Tabelle135[[#This Row],[AMP0PGA2 Interpol]]/Tabelle135[[#This Row],[AMP0PGA2]]-1,"")</f>
        <v/>
      </c>
      <c r="M44" s="35"/>
      <c r="N44" s="35"/>
      <c r="O44" s="61" t="str">
        <f>IF(ISNUMBER(Tabelle135[[#This Row],[ADC Count AMP0PGA3]]),Tabelle135[[#This Row],[ADC Count AMP0PGA3]]*A0P3_Gain+A0P3_Offs,"")</f>
        <v/>
      </c>
      <c r="P44" s="62" t="str">
        <f>IF(ISNUMBER(Tabelle135[[#This Row],[ADC Count AMP0PGA3]]),Tabelle135[[#This Row],[AMP0PGA3 Interpol]]/Tabelle135[[#This Row],[AMP0PGA3]]-1,"")</f>
        <v/>
      </c>
      <c r="Q44" s="38"/>
      <c r="R44" s="38"/>
      <c r="S44" s="61" t="str">
        <f>IF(ISNUMBER(Tabelle135[[#This Row],[ADC Count AMP1]]),Tabelle135[[#This Row],[ADC Count AMP1]]*A1_Gain+A1_Offs,"")</f>
        <v/>
      </c>
      <c r="T44" s="62" t="str">
        <f>IF(ISNUMBER(Tabelle135[[#This Row],[ADC Count AMP1]]),Tabelle135[[#This Row],[AMP1 Interpol]]/Tabelle135[[#This Row],[AMP1]]-1,"")</f>
        <v/>
      </c>
      <c r="U44" s="38"/>
      <c r="V44" s="38"/>
      <c r="W44" s="61" t="str">
        <f>IF(ISNUMBER(Tabelle135[[#This Row],[ADC Count AMP2]]),Tabelle135[[#This Row],[ADC Count AMP2]]*A2_Gain+A2_Offs,"")</f>
        <v/>
      </c>
      <c r="X44" s="62" t="str">
        <f>IF(ISNUMBER(Tabelle135[[#This Row],[ADC Count AMP2]]),Tabelle135[[#This Row],[AMP2 Interpol]]/Tabelle135[[#This Row],[AMP2]]-1,"")</f>
        <v/>
      </c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ht="15" customHeight="1" x14ac:dyDescent="0.25">
      <c r="A45" s="63"/>
      <c r="B45" s="63"/>
      <c r="C45" s="61" t="e">
        <f>Tabelle135[[#This Row],[ADC Count AMP0PGA0]]*A0P0_Gain+A0P0_Offs</f>
        <v>#DIV/0!</v>
      </c>
      <c r="D45" s="62" t="e">
        <f>Tabelle135[[#This Row],[AMP0PGA0 Interpol]]/Tabelle135[[#This Row],[AMP0PGA0]]-1</f>
        <v>#DIV/0!</v>
      </c>
      <c r="E45" s="64"/>
      <c r="F45" s="64"/>
      <c r="G45" s="61" t="str">
        <f>IF(ISNUMBER(Tabelle135[[#This Row],[ADC Count AMP0PGA1]]),Tabelle135[[#This Row],[ADC Count AMP0PGA1]]*A0P1_Gain+A0P1_Offs,"")</f>
        <v/>
      </c>
      <c r="H45" s="62" t="str">
        <f>IF(ISNUMBER(Tabelle135[[#This Row],[ADC Count AMP0PGA1]]),Tabelle135[[#This Row],[AMP0PGA1 Interpol]]/Tabelle135[[#This Row],[AMP0PGA1]]-1,"")</f>
        <v/>
      </c>
      <c r="I45" s="65"/>
      <c r="J45" s="65"/>
      <c r="K45" s="61" t="str">
        <f>IF(ISNUMBER(Tabelle135[[#This Row],[ADC Count AMP0PGA2]]),Tabelle135[[#This Row],[ADC Count AMP0PGA2]]*A0P2_Gain+A0P2_Offs,"")</f>
        <v/>
      </c>
      <c r="L45" s="62" t="str">
        <f>IF(ISNUMBER(Tabelle135[[#This Row],[ADC Count AMP0PGA2]]),Tabelle135[[#This Row],[AMP0PGA2 Interpol]]/Tabelle135[[#This Row],[AMP0PGA2]]-1,"")</f>
        <v/>
      </c>
      <c r="M45" s="35"/>
      <c r="N45" s="35"/>
      <c r="O45" s="61" t="str">
        <f>IF(ISNUMBER(Tabelle135[[#This Row],[ADC Count AMP0PGA3]]),Tabelle135[[#This Row],[ADC Count AMP0PGA3]]*A0P3_Gain+A0P3_Offs,"")</f>
        <v/>
      </c>
      <c r="P45" s="62" t="str">
        <f>IF(ISNUMBER(Tabelle135[[#This Row],[ADC Count AMP0PGA3]]),Tabelle135[[#This Row],[AMP0PGA3 Interpol]]/Tabelle135[[#This Row],[AMP0PGA3]]-1,"")</f>
        <v/>
      </c>
      <c r="Q45" s="38"/>
      <c r="R45" s="38"/>
      <c r="S45" s="61" t="str">
        <f>IF(ISNUMBER(Tabelle135[[#This Row],[ADC Count AMP1]]),Tabelle135[[#This Row],[ADC Count AMP1]]*A1_Gain+A1_Offs,"")</f>
        <v/>
      </c>
      <c r="T45" s="62" t="str">
        <f>IF(ISNUMBER(Tabelle135[[#This Row],[ADC Count AMP1]]),Tabelle135[[#This Row],[AMP1 Interpol]]/Tabelle135[[#This Row],[AMP1]]-1,"")</f>
        <v/>
      </c>
      <c r="U45" s="38"/>
      <c r="V45" s="38"/>
      <c r="W45" s="61" t="str">
        <f>IF(ISNUMBER(Tabelle135[[#This Row],[ADC Count AMP2]]),Tabelle135[[#This Row],[ADC Count AMP2]]*A2_Gain+A2_Offs,"")</f>
        <v/>
      </c>
      <c r="X45" s="62" t="str">
        <f>IF(ISNUMBER(Tabelle135[[#This Row],[ADC Count AMP2]]),Tabelle135[[#This Row],[AMP2 Interpol]]/Tabelle135[[#This Row],[AMP2]]-1,"")</f>
        <v/>
      </c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ht="15" customHeight="1" x14ac:dyDescent="0.25">
      <c r="A46" s="63"/>
      <c r="B46" s="63"/>
      <c r="C46" s="61" t="e">
        <f>Tabelle135[[#This Row],[ADC Count AMP0PGA0]]*A0P0_Gain+A0P0_Offs</f>
        <v>#DIV/0!</v>
      </c>
      <c r="D46" s="62" t="e">
        <f>Tabelle135[[#This Row],[AMP0PGA0 Interpol]]/Tabelle135[[#This Row],[AMP0PGA0]]-1</f>
        <v>#DIV/0!</v>
      </c>
      <c r="E46" s="64"/>
      <c r="F46" s="64"/>
      <c r="G46" s="61" t="str">
        <f>IF(ISNUMBER(Tabelle135[[#This Row],[ADC Count AMP0PGA1]]),Tabelle135[[#This Row],[ADC Count AMP0PGA1]]*A0P1_Gain+A0P1_Offs,"")</f>
        <v/>
      </c>
      <c r="H46" s="62" t="str">
        <f>IF(ISNUMBER(Tabelle135[[#This Row],[ADC Count AMP0PGA1]]),Tabelle135[[#This Row],[AMP0PGA1 Interpol]]/Tabelle135[[#This Row],[AMP0PGA1]]-1,"")</f>
        <v/>
      </c>
      <c r="I46" s="65"/>
      <c r="J46" s="65"/>
      <c r="K46" s="61" t="str">
        <f>IF(ISNUMBER(Tabelle135[[#This Row],[ADC Count AMP0PGA2]]),Tabelle135[[#This Row],[ADC Count AMP0PGA2]]*A0P2_Gain+A0P2_Offs,"")</f>
        <v/>
      </c>
      <c r="L46" s="62" t="str">
        <f>IF(ISNUMBER(Tabelle135[[#This Row],[ADC Count AMP0PGA2]]),Tabelle135[[#This Row],[AMP0PGA2 Interpol]]/Tabelle135[[#This Row],[AMP0PGA2]]-1,"")</f>
        <v/>
      </c>
      <c r="M46" s="35"/>
      <c r="N46" s="35"/>
      <c r="O46" s="61" t="str">
        <f>IF(ISNUMBER(Tabelle135[[#This Row],[ADC Count AMP0PGA3]]),Tabelle135[[#This Row],[ADC Count AMP0PGA3]]*A0P3_Gain+A0P3_Offs,"")</f>
        <v/>
      </c>
      <c r="P46" s="62" t="str">
        <f>IF(ISNUMBER(Tabelle135[[#This Row],[ADC Count AMP0PGA3]]),Tabelle135[[#This Row],[AMP0PGA3 Interpol]]/Tabelle135[[#This Row],[AMP0PGA3]]-1,"")</f>
        <v/>
      </c>
      <c r="Q46" s="38"/>
      <c r="R46" s="38"/>
      <c r="S46" s="61" t="str">
        <f>IF(ISNUMBER(Tabelle135[[#This Row],[ADC Count AMP1]]),Tabelle135[[#This Row],[ADC Count AMP1]]*A1_Gain+A1_Offs,"")</f>
        <v/>
      </c>
      <c r="T46" s="62" t="str">
        <f>IF(ISNUMBER(Tabelle135[[#This Row],[ADC Count AMP1]]),Tabelle135[[#This Row],[AMP1 Interpol]]/Tabelle135[[#This Row],[AMP1]]-1,"")</f>
        <v/>
      </c>
      <c r="U46" s="38"/>
      <c r="V46" s="38"/>
      <c r="W46" s="61" t="str">
        <f>IF(ISNUMBER(Tabelle135[[#This Row],[ADC Count AMP2]]),Tabelle135[[#This Row],[ADC Count AMP2]]*A2_Gain+A2_Offs,"")</f>
        <v/>
      </c>
      <c r="X46" s="62" t="str">
        <f>IF(ISNUMBER(Tabelle135[[#This Row],[ADC Count AMP2]]),Tabelle135[[#This Row],[AMP2 Interpol]]/Tabelle135[[#This Row],[AMP2]]-1,"")</f>
        <v/>
      </c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ht="15" customHeight="1" x14ac:dyDescent="0.25">
      <c r="A47" s="63"/>
      <c r="B47" s="63"/>
      <c r="C47" s="61" t="e">
        <f>Tabelle135[[#This Row],[ADC Count AMP0PGA0]]*A0P0_Gain+A0P0_Offs</f>
        <v>#DIV/0!</v>
      </c>
      <c r="D47" s="62" t="e">
        <f>Tabelle135[[#This Row],[AMP0PGA0 Interpol]]/Tabelle135[[#This Row],[AMP0PGA0]]-1</f>
        <v>#DIV/0!</v>
      </c>
      <c r="E47" s="64"/>
      <c r="F47" s="64"/>
      <c r="G47" s="61" t="str">
        <f>IF(ISNUMBER(Tabelle135[[#This Row],[ADC Count AMP0PGA1]]),Tabelle135[[#This Row],[ADC Count AMP0PGA1]]*A0P1_Gain+A0P1_Offs,"")</f>
        <v/>
      </c>
      <c r="H47" s="62" t="str">
        <f>IF(ISNUMBER(Tabelle135[[#This Row],[ADC Count AMP0PGA1]]),Tabelle135[[#This Row],[AMP0PGA1 Interpol]]/Tabelle135[[#This Row],[AMP0PGA1]]-1,"")</f>
        <v/>
      </c>
      <c r="I47" s="65"/>
      <c r="J47" s="65"/>
      <c r="K47" s="61" t="str">
        <f>IF(ISNUMBER(Tabelle135[[#This Row],[ADC Count AMP0PGA2]]),Tabelle135[[#This Row],[ADC Count AMP0PGA2]]*A0P2_Gain+A0P2_Offs,"")</f>
        <v/>
      </c>
      <c r="L47" s="62" t="str">
        <f>IF(ISNUMBER(Tabelle135[[#This Row],[ADC Count AMP0PGA2]]),Tabelle135[[#This Row],[AMP0PGA2 Interpol]]/Tabelle135[[#This Row],[AMP0PGA2]]-1,"")</f>
        <v/>
      </c>
      <c r="M47" s="35"/>
      <c r="N47" s="35"/>
      <c r="O47" s="61" t="str">
        <f>IF(ISNUMBER(Tabelle135[[#This Row],[ADC Count AMP0PGA3]]),Tabelle135[[#This Row],[ADC Count AMP0PGA3]]*A0P3_Gain+A0P3_Offs,"")</f>
        <v/>
      </c>
      <c r="P47" s="62" t="str">
        <f>IF(ISNUMBER(Tabelle135[[#This Row],[ADC Count AMP0PGA3]]),Tabelle135[[#This Row],[AMP0PGA3 Interpol]]/Tabelle135[[#This Row],[AMP0PGA3]]-1,"")</f>
        <v/>
      </c>
      <c r="Q47" s="38"/>
      <c r="R47" s="38"/>
      <c r="S47" s="61" t="str">
        <f>IF(ISNUMBER(Tabelle135[[#This Row],[ADC Count AMP1]]),Tabelle135[[#This Row],[ADC Count AMP1]]*A1_Gain+A1_Offs,"")</f>
        <v/>
      </c>
      <c r="T47" s="62" t="str">
        <f>IF(ISNUMBER(Tabelle135[[#This Row],[ADC Count AMP1]]),Tabelle135[[#This Row],[AMP1 Interpol]]/Tabelle135[[#This Row],[AMP1]]-1,"")</f>
        <v/>
      </c>
      <c r="U47" s="38"/>
      <c r="V47" s="38"/>
      <c r="W47" s="61" t="str">
        <f>IF(ISNUMBER(Tabelle135[[#This Row],[ADC Count AMP2]]),Tabelle135[[#This Row],[ADC Count AMP2]]*A2_Gain+A2_Offs,"")</f>
        <v/>
      </c>
      <c r="X47" s="62" t="str">
        <f>IF(ISNUMBER(Tabelle135[[#This Row],[ADC Count AMP2]]),Tabelle135[[#This Row],[AMP2 Interpol]]/Tabelle135[[#This Row],[AMP2]]-1,"")</f>
        <v/>
      </c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ht="15" customHeight="1" x14ac:dyDescent="0.25">
      <c r="A48" s="63"/>
      <c r="B48" s="63"/>
      <c r="C48" s="61" t="e">
        <f>Tabelle135[[#This Row],[ADC Count AMP0PGA0]]*A0P0_Gain+A0P0_Offs</f>
        <v>#DIV/0!</v>
      </c>
      <c r="D48" s="62" t="e">
        <f>Tabelle135[[#This Row],[AMP0PGA0 Interpol]]/Tabelle135[[#This Row],[AMP0PGA0]]-1</f>
        <v>#DIV/0!</v>
      </c>
      <c r="E48" s="64"/>
      <c r="F48" s="64"/>
      <c r="G48" s="61" t="str">
        <f>IF(ISNUMBER(Tabelle135[[#This Row],[ADC Count AMP0PGA1]]),Tabelle135[[#This Row],[ADC Count AMP0PGA1]]*A0P1_Gain+A0P1_Offs,"")</f>
        <v/>
      </c>
      <c r="H48" s="62" t="str">
        <f>IF(ISNUMBER(Tabelle135[[#This Row],[ADC Count AMP0PGA1]]),Tabelle135[[#This Row],[AMP0PGA1 Interpol]]/Tabelle135[[#This Row],[AMP0PGA1]]-1,"")</f>
        <v/>
      </c>
      <c r="I48" s="65"/>
      <c r="J48" s="65"/>
      <c r="K48" s="61" t="str">
        <f>IF(ISNUMBER(Tabelle135[[#This Row],[ADC Count AMP0PGA2]]),Tabelle135[[#This Row],[ADC Count AMP0PGA2]]*A0P2_Gain+A0P2_Offs,"")</f>
        <v/>
      </c>
      <c r="L48" s="62" t="str">
        <f>IF(ISNUMBER(Tabelle135[[#This Row],[ADC Count AMP0PGA2]]),Tabelle135[[#This Row],[AMP0PGA2 Interpol]]/Tabelle135[[#This Row],[AMP0PGA2]]-1,"")</f>
        <v/>
      </c>
      <c r="M48" s="35"/>
      <c r="N48" s="35"/>
      <c r="O48" s="61" t="str">
        <f>IF(ISNUMBER(Tabelle135[[#This Row],[ADC Count AMP0PGA3]]),Tabelle135[[#This Row],[ADC Count AMP0PGA3]]*A0P3_Gain+A0P3_Offs,"")</f>
        <v/>
      </c>
      <c r="P48" s="62" t="str">
        <f>IF(ISNUMBER(Tabelle135[[#This Row],[ADC Count AMP0PGA3]]),Tabelle135[[#This Row],[AMP0PGA3 Interpol]]/Tabelle135[[#This Row],[AMP0PGA3]]-1,"")</f>
        <v/>
      </c>
      <c r="Q48" s="38"/>
      <c r="R48" s="38"/>
      <c r="S48" s="61" t="str">
        <f>IF(ISNUMBER(Tabelle135[[#This Row],[ADC Count AMP1]]),Tabelle135[[#This Row],[ADC Count AMP1]]*A1_Gain+A1_Offs,"")</f>
        <v/>
      </c>
      <c r="T48" s="62" t="str">
        <f>IF(ISNUMBER(Tabelle135[[#This Row],[ADC Count AMP1]]),Tabelle135[[#This Row],[AMP1 Interpol]]/Tabelle135[[#This Row],[AMP1]]-1,"")</f>
        <v/>
      </c>
      <c r="U48" s="38"/>
      <c r="V48" s="38"/>
      <c r="W48" s="61" t="str">
        <f>IF(ISNUMBER(Tabelle135[[#This Row],[ADC Count AMP2]]),Tabelle135[[#This Row],[ADC Count AMP2]]*A2_Gain+A2_Offs,"")</f>
        <v/>
      </c>
      <c r="X48" s="62" t="str">
        <f>IF(ISNUMBER(Tabelle135[[#This Row],[ADC Count AMP2]]),Tabelle135[[#This Row],[AMP2 Interpol]]/Tabelle135[[#This Row],[AMP2]]-1,"")</f>
        <v/>
      </c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ht="15" customHeight="1" x14ac:dyDescent="0.25">
      <c r="A49" s="63"/>
      <c r="B49" s="63"/>
      <c r="C49" s="61" t="e">
        <f>Tabelle135[[#This Row],[ADC Count AMP0PGA0]]*A0P0_Gain+A0P0_Offs</f>
        <v>#DIV/0!</v>
      </c>
      <c r="D49" s="62" t="e">
        <f>Tabelle135[[#This Row],[AMP0PGA0 Interpol]]/Tabelle135[[#This Row],[AMP0PGA0]]-1</f>
        <v>#DIV/0!</v>
      </c>
      <c r="E49" s="64"/>
      <c r="F49" s="64"/>
      <c r="G49" s="61" t="str">
        <f>IF(ISNUMBER(Tabelle135[[#This Row],[ADC Count AMP0PGA1]]),Tabelle135[[#This Row],[ADC Count AMP0PGA1]]*A0P1_Gain+A0P1_Offs,"")</f>
        <v/>
      </c>
      <c r="H49" s="62" t="str">
        <f>IF(ISNUMBER(Tabelle135[[#This Row],[ADC Count AMP0PGA1]]),Tabelle135[[#This Row],[AMP0PGA1 Interpol]]/Tabelle135[[#This Row],[AMP0PGA1]]-1,"")</f>
        <v/>
      </c>
      <c r="I49" s="35"/>
      <c r="J49" s="35"/>
      <c r="K49" s="61" t="str">
        <f>IF(ISNUMBER(Tabelle135[[#This Row],[ADC Count AMP0PGA2]]),Tabelle135[[#This Row],[ADC Count AMP0PGA2]]*A0P2_Gain+A0P2_Offs,"")</f>
        <v/>
      </c>
      <c r="L49" s="62" t="str">
        <f>IF(ISNUMBER(Tabelle135[[#This Row],[ADC Count AMP0PGA2]]),Tabelle135[[#This Row],[AMP0PGA2 Interpol]]/Tabelle135[[#This Row],[AMP0PGA2]]-1,"")</f>
        <v/>
      </c>
      <c r="M49" s="35"/>
      <c r="N49" s="35"/>
      <c r="O49" s="61" t="str">
        <f>IF(ISNUMBER(Tabelle135[[#This Row],[ADC Count AMP0PGA3]]),Tabelle135[[#This Row],[ADC Count AMP0PGA3]]*A0P3_Gain+A0P3_Offs,"")</f>
        <v/>
      </c>
      <c r="P49" s="62" t="str">
        <f>IF(ISNUMBER(Tabelle135[[#This Row],[ADC Count AMP0PGA3]]),Tabelle135[[#This Row],[AMP0PGA3 Interpol]]/Tabelle135[[#This Row],[AMP0PGA3]]-1,"")</f>
        <v/>
      </c>
      <c r="Q49" s="38"/>
      <c r="R49" s="38"/>
      <c r="S49" s="61" t="str">
        <f>IF(ISNUMBER(Tabelle135[[#This Row],[ADC Count AMP1]]),Tabelle135[[#This Row],[ADC Count AMP1]]*A1_Gain+A1_Offs,"")</f>
        <v/>
      </c>
      <c r="T49" s="62" t="str">
        <f>IF(ISNUMBER(Tabelle135[[#This Row],[ADC Count AMP1]]),Tabelle135[[#This Row],[AMP1 Interpol]]/Tabelle135[[#This Row],[AMP1]]-1,"")</f>
        <v/>
      </c>
      <c r="U49" s="38"/>
      <c r="V49" s="38"/>
      <c r="W49" s="61" t="str">
        <f>IF(ISNUMBER(Tabelle135[[#This Row],[ADC Count AMP2]]),Tabelle135[[#This Row],[ADC Count AMP2]]*A2_Gain+A2_Offs,"")</f>
        <v/>
      </c>
      <c r="X49" s="62" t="str">
        <f>IF(ISNUMBER(Tabelle135[[#This Row],[ADC Count AMP2]]),Tabelle135[[#This Row],[AMP2 Interpol]]/Tabelle135[[#This Row],[AMP2]]-1,"")</f>
        <v/>
      </c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ht="15" customHeight="1" x14ac:dyDescent="0.25">
      <c r="A50" s="63"/>
      <c r="B50" s="63"/>
      <c r="C50" s="61" t="e">
        <f>Tabelle135[[#This Row],[ADC Count AMP0PGA0]]*A0P0_Gain+A0P0_Offs</f>
        <v>#DIV/0!</v>
      </c>
      <c r="D50" s="62" t="e">
        <f>Tabelle135[[#This Row],[AMP0PGA0 Interpol]]/Tabelle135[[#This Row],[AMP0PGA0]]-1</f>
        <v>#DIV/0!</v>
      </c>
      <c r="E50" s="64"/>
      <c r="F50" s="64"/>
      <c r="G50" s="61" t="str">
        <f>IF(ISNUMBER(Tabelle135[[#This Row],[ADC Count AMP0PGA1]]),Tabelle135[[#This Row],[ADC Count AMP0PGA1]]*A0P1_Gain+A0P1_Offs,"")</f>
        <v/>
      </c>
      <c r="H50" s="62" t="str">
        <f>IF(ISNUMBER(Tabelle135[[#This Row],[ADC Count AMP0PGA1]]),Tabelle135[[#This Row],[AMP0PGA1 Interpol]]/Tabelle135[[#This Row],[AMP0PGA1]]-1,"")</f>
        <v/>
      </c>
      <c r="I50" s="35"/>
      <c r="J50" s="35"/>
      <c r="K50" s="61" t="str">
        <f>IF(ISNUMBER(Tabelle135[[#This Row],[ADC Count AMP0PGA2]]),Tabelle135[[#This Row],[ADC Count AMP0PGA2]]*A0P2_Gain+A0P2_Offs,"")</f>
        <v/>
      </c>
      <c r="L50" s="62" t="str">
        <f>IF(ISNUMBER(Tabelle135[[#This Row],[ADC Count AMP0PGA2]]),Tabelle135[[#This Row],[AMP0PGA2 Interpol]]/Tabelle135[[#This Row],[AMP0PGA2]]-1,"")</f>
        <v/>
      </c>
      <c r="M50" s="35"/>
      <c r="N50" s="35"/>
      <c r="O50" s="61" t="str">
        <f>IF(ISNUMBER(Tabelle135[[#This Row],[ADC Count AMP0PGA3]]),Tabelle135[[#This Row],[ADC Count AMP0PGA3]]*A0P3_Gain+A0P3_Offs,"")</f>
        <v/>
      </c>
      <c r="P50" s="62" t="str">
        <f>IF(ISNUMBER(Tabelle135[[#This Row],[ADC Count AMP0PGA3]]),Tabelle135[[#This Row],[AMP0PGA3 Interpol]]/Tabelle135[[#This Row],[AMP0PGA3]]-1,"")</f>
        <v/>
      </c>
      <c r="Q50" s="38"/>
      <c r="R50" s="38"/>
      <c r="S50" s="61" t="str">
        <f>IF(ISNUMBER(Tabelle135[[#This Row],[ADC Count AMP1]]),Tabelle135[[#This Row],[ADC Count AMP1]]*A1_Gain+A1_Offs,"")</f>
        <v/>
      </c>
      <c r="T50" s="62" t="str">
        <f>IF(ISNUMBER(Tabelle135[[#This Row],[ADC Count AMP1]]),Tabelle135[[#This Row],[AMP1 Interpol]]/Tabelle135[[#This Row],[AMP1]]-1,"")</f>
        <v/>
      </c>
      <c r="U50" s="38"/>
      <c r="V50" s="38"/>
      <c r="W50" s="61" t="str">
        <f>IF(ISNUMBER(Tabelle135[[#This Row],[ADC Count AMP2]]),Tabelle135[[#This Row],[ADC Count AMP2]]*A2_Gain+A2_Offs,"")</f>
        <v/>
      </c>
      <c r="X50" s="62" t="str">
        <f>IF(ISNUMBER(Tabelle135[[#This Row],[ADC Count AMP2]]),Tabelle135[[#This Row],[AMP2 Interpol]]/Tabelle135[[#This Row],[AMP2]]-1,"")</f>
        <v/>
      </c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ht="15" customHeight="1" x14ac:dyDescent="0.25">
      <c r="A51" s="63"/>
      <c r="B51" s="63"/>
      <c r="C51" s="61" t="e">
        <f>Tabelle135[[#This Row],[ADC Count AMP0PGA0]]*A0P0_Gain+A0P0_Offs</f>
        <v>#DIV/0!</v>
      </c>
      <c r="D51" s="62" t="e">
        <f>Tabelle135[[#This Row],[AMP0PGA0 Interpol]]/Tabelle135[[#This Row],[AMP0PGA0]]-1</f>
        <v>#DIV/0!</v>
      </c>
      <c r="E51" s="64"/>
      <c r="F51" s="64"/>
      <c r="G51" s="61" t="str">
        <f>IF(ISNUMBER(Tabelle135[[#This Row],[ADC Count AMP0PGA1]]),Tabelle135[[#This Row],[ADC Count AMP0PGA1]]*A0P1_Gain+A0P1_Offs,"")</f>
        <v/>
      </c>
      <c r="H51" s="62" t="str">
        <f>IF(ISNUMBER(Tabelle135[[#This Row],[ADC Count AMP0PGA1]]),Tabelle135[[#This Row],[AMP0PGA1 Interpol]]/Tabelle135[[#This Row],[AMP0PGA1]]-1,"")</f>
        <v/>
      </c>
      <c r="I51" s="35"/>
      <c r="J51" s="35"/>
      <c r="K51" s="61" t="str">
        <f>IF(ISNUMBER(Tabelle135[[#This Row],[ADC Count AMP0PGA2]]),Tabelle135[[#This Row],[ADC Count AMP0PGA2]]*A0P2_Gain+A0P2_Offs,"")</f>
        <v/>
      </c>
      <c r="L51" s="62" t="str">
        <f>IF(ISNUMBER(Tabelle135[[#This Row],[ADC Count AMP0PGA2]]),Tabelle135[[#This Row],[AMP0PGA2 Interpol]]/Tabelle135[[#This Row],[AMP0PGA2]]-1,"")</f>
        <v/>
      </c>
      <c r="M51" s="35"/>
      <c r="N51" s="35"/>
      <c r="O51" s="61" t="str">
        <f>IF(ISNUMBER(Tabelle135[[#This Row],[ADC Count AMP0PGA3]]),Tabelle135[[#This Row],[ADC Count AMP0PGA3]]*A0P3_Gain+A0P3_Offs,"")</f>
        <v/>
      </c>
      <c r="P51" s="62" t="str">
        <f>IF(ISNUMBER(Tabelle135[[#This Row],[ADC Count AMP0PGA3]]),Tabelle135[[#This Row],[AMP0PGA3 Interpol]]/Tabelle135[[#This Row],[AMP0PGA3]]-1,"")</f>
        <v/>
      </c>
      <c r="Q51" s="38"/>
      <c r="R51" s="38"/>
      <c r="S51" s="61" t="str">
        <f>IF(ISNUMBER(Tabelle135[[#This Row],[ADC Count AMP1]]),Tabelle135[[#This Row],[ADC Count AMP1]]*A1_Gain+A1_Offs,"")</f>
        <v/>
      </c>
      <c r="T51" s="62" t="str">
        <f>IF(ISNUMBER(Tabelle135[[#This Row],[ADC Count AMP1]]),Tabelle135[[#This Row],[AMP1 Interpol]]/Tabelle135[[#This Row],[AMP1]]-1,"")</f>
        <v/>
      </c>
      <c r="U51" s="38"/>
      <c r="V51" s="38"/>
      <c r="W51" s="61" t="str">
        <f>IF(ISNUMBER(Tabelle135[[#This Row],[ADC Count AMP2]]),Tabelle135[[#This Row],[ADC Count AMP2]]*A2_Gain+A2_Offs,"")</f>
        <v/>
      </c>
      <c r="X51" s="62" t="str">
        <f>IF(ISNUMBER(Tabelle135[[#This Row],[ADC Count AMP2]]),Tabelle135[[#This Row],[AMP2 Interpol]]/Tabelle135[[#This Row],[AMP2]]-1,"")</f>
        <v/>
      </c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ht="15" customHeight="1" x14ac:dyDescent="0.25">
      <c r="A52" s="63"/>
      <c r="B52" s="63"/>
      <c r="C52" s="61" t="e">
        <f>Tabelle135[[#This Row],[ADC Count AMP0PGA0]]*A0P0_Gain+A0P0_Offs</f>
        <v>#DIV/0!</v>
      </c>
      <c r="D52" s="62" t="e">
        <f>Tabelle135[[#This Row],[AMP0PGA0 Interpol]]/Tabelle135[[#This Row],[AMP0PGA0]]-1</f>
        <v>#DIV/0!</v>
      </c>
      <c r="E52" s="64"/>
      <c r="F52" s="64"/>
      <c r="G52" s="61" t="str">
        <f>IF(ISNUMBER(Tabelle135[[#This Row],[ADC Count AMP0PGA1]]),Tabelle135[[#This Row],[ADC Count AMP0PGA1]]*A0P1_Gain+A0P1_Offs,"")</f>
        <v/>
      </c>
      <c r="H52" s="62" t="str">
        <f>IF(ISNUMBER(Tabelle135[[#This Row],[ADC Count AMP0PGA1]]),Tabelle135[[#This Row],[AMP0PGA1 Interpol]]/Tabelle135[[#This Row],[AMP0PGA1]]-1,"")</f>
        <v/>
      </c>
      <c r="I52" s="35"/>
      <c r="J52" s="35"/>
      <c r="K52" s="61" t="str">
        <f>IF(ISNUMBER(Tabelle135[[#This Row],[ADC Count AMP0PGA2]]),Tabelle135[[#This Row],[ADC Count AMP0PGA2]]*A0P2_Gain+A0P2_Offs,"")</f>
        <v/>
      </c>
      <c r="L52" s="62" t="str">
        <f>IF(ISNUMBER(Tabelle135[[#This Row],[ADC Count AMP0PGA2]]),Tabelle135[[#This Row],[AMP0PGA2 Interpol]]/Tabelle135[[#This Row],[AMP0PGA2]]-1,"")</f>
        <v/>
      </c>
      <c r="M52" s="35"/>
      <c r="N52" s="35"/>
      <c r="O52" s="61" t="str">
        <f>IF(ISNUMBER(Tabelle135[[#This Row],[ADC Count AMP0PGA3]]),Tabelle135[[#This Row],[ADC Count AMP0PGA3]]*A0P3_Gain+A0P3_Offs,"")</f>
        <v/>
      </c>
      <c r="P52" s="62" t="str">
        <f>IF(ISNUMBER(Tabelle135[[#This Row],[ADC Count AMP0PGA3]]),Tabelle135[[#This Row],[AMP0PGA3 Interpol]]/Tabelle135[[#This Row],[AMP0PGA3]]-1,"")</f>
        <v/>
      </c>
      <c r="Q52" s="38"/>
      <c r="R52" s="38"/>
      <c r="S52" s="61" t="str">
        <f>IF(ISNUMBER(Tabelle135[[#This Row],[ADC Count AMP1]]),Tabelle135[[#This Row],[ADC Count AMP1]]*A1_Gain+A1_Offs,"")</f>
        <v/>
      </c>
      <c r="T52" s="62" t="str">
        <f>IF(ISNUMBER(Tabelle135[[#This Row],[ADC Count AMP1]]),Tabelle135[[#This Row],[AMP1 Interpol]]/Tabelle135[[#This Row],[AMP1]]-1,"")</f>
        <v/>
      </c>
      <c r="U52" s="38"/>
      <c r="V52" s="38"/>
      <c r="W52" s="61" t="str">
        <f>IF(ISNUMBER(Tabelle135[[#This Row],[ADC Count AMP2]]),Tabelle135[[#This Row],[ADC Count AMP2]]*A2_Gain+A2_Offs,"")</f>
        <v/>
      </c>
      <c r="X52" s="62" t="str">
        <f>IF(ISNUMBER(Tabelle135[[#This Row],[ADC Count AMP2]]),Tabelle135[[#This Row],[AMP2 Interpol]]/Tabelle135[[#This Row],[AMP2]]-1,"")</f>
        <v/>
      </c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ht="15" customHeight="1" x14ac:dyDescent="0.25">
      <c r="A53" s="63"/>
      <c r="B53" s="63"/>
      <c r="C53" s="61" t="e">
        <f>Tabelle135[[#This Row],[ADC Count AMP0PGA0]]*A0P0_Gain+A0P0_Offs</f>
        <v>#DIV/0!</v>
      </c>
      <c r="D53" s="62" t="e">
        <f>Tabelle135[[#This Row],[AMP0PGA0 Interpol]]/Tabelle135[[#This Row],[AMP0PGA0]]-1</f>
        <v>#DIV/0!</v>
      </c>
      <c r="E53" s="64"/>
      <c r="F53" s="64"/>
      <c r="G53" s="61" t="str">
        <f>IF(ISNUMBER(Tabelle135[[#This Row],[ADC Count AMP0PGA1]]),Tabelle135[[#This Row],[ADC Count AMP0PGA1]]*A0P1_Gain+A0P1_Offs,"")</f>
        <v/>
      </c>
      <c r="H53" s="62" t="str">
        <f>IF(ISNUMBER(Tabelle135[[#This Row],[ADC Count AMP0PGA1]]),Tabelle135[[#This Row],[AMP0PGA1 Interpol]]/Tabelle135[[#This Row],[AMP0PGA1]]-1,"")</f>
        <v/>
      </c>
      <c r="I53" s="35"/>
      <c r="J53" s="35"/>
      <c r="K53" s="61" t="str">
        <f>IF(ISNUMBER(Tabelle135[[#This Row],[ADC Count AMP0PGA2]]),Tabelle135[[#This Row],[ADC Count AMP0PGA2]]*A0P2_Gain+A0P2_Offs,"")</f>
        <v/>
      </c>
      <c r="L53" s="62" t="str">
        <f>IF(ISNUMBER(Tabelle135[[#This Row],[ADC Count AMP0PGA2]]),Tabelle135[[#This Row],[AMP0PGA2 Interpol]]/Tabelle135[[#This Row],[AMP0PGA2]]-1,"")</f>
        <v/>
      </c>
      <c r="M53" s="35"/>
      <c r="N53" s="35"/>
      <c r="O53" s="61" t="str">
        <f>IF(ISNUMBER(Tabelle135[[#This Row],[ADC Count AMP0PGA3]]),Tabelle135[[#This Row],[ADC Count AMP0PGA3]]*A0P3_Gain+A0P3_Offs,"")</f>
        <v/>
      </c>
      <c r="P53" s="62" t="str">
        <f>IF(ISNUMBER(Tabelle135[[#This Row],[ADC Count AMP0PGA3]]),Tabelle135[[#This Row],[AMP0PGA3 Interpol]]/Tabelle135[[#This Row],[AMP0PGA3]]-1,"")</f>
        <v/>
      </c>
      <c r="Q53" s="38"/>
      <c r="R53" s="38"/>
      <c r="S53" s="61" t="str">
        <f>IF(ISNUMBER(Tabelle135[[#This Row],[ADC Count AMP1]]),Tabelle135[[#This Row],[ADC Count AMP1]]*A1_Gain+A1_Offs,"")</f>
        <v/>
      </c>
      <c r="T53" s="62" t="str">
        <f>IF(ISNUMBER(Tabelle135[[#This Row],[ADC Count AMP1]]),Tabelle135[[#This Row],[AMP1 Interpol]]/Tabelle135[[#This Row],[AMP1]]-1,"")</f>
        <v/>
      </c>
      <c r="U53" s="38"/>
      <c r="V53" s="38"/>
      <c r="W53" s="61" t="str">
        <f>IF(ISNUMBER(Tabelle135[[#This Row],[ADC Count AMP2]]),Tabelle135[[#This Row],[ADC Count AMP2]]*A2_Gain+A2_Offs,"")</f>
        <v/>
      </c>
      <c r="X53" s="62" t="str">
        <f>IF(ISNUMBER(Tabelle135[[#This Row],[ADC Count AMP2]]),Tabelle135[[#This Row],[AMP2 Interpol]]/Tabelle135[[#This Row],[AMP2]]-1,"")</f>
        <v/>
      </c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ht="15" customHeight="1" x14ac:dyDescent="0.25">
      <c r="A54" s="63"/>
      <c r="B54" s="63"/>
      <c r="C54" s="61" t="e">
        <f>Tabelle135[[#This Row],[ADC Count AMP0PGA0]]*A0P0_Gain+A0P0_Offs</f>
        <v>#DIV/0!</v>
      </c>
      <c r="D54" s="62" t="e">
        <f>Tabelle135[[#This Row],[AMP0PGA0 Interpol]]/Tabelle135[[#This Row],[AMP0PGA0]]-1</f>
        <v>#DIV/0!</v>
      </c>
      <c r="E54" s="64"/>
      <c r="F54" s="64"/>
      <c r="G54" s="61" t="str">
        <f>IF(ISNUMBER(Tabelle135[[#This Row],[ADC Count AMP0PGA1]]),Tabelle135[[#This Row],[ADC Count AMP0PGA1]]*A0P1_Gain+A0P1_Offs,"")</f>
        <v/>
      </c>
      <c r="H54" s="62" t="str">
        <f>IF(ISNUMBER(Tabelle135[[#This Row],[ADC Count AMP0PGA1]]),Tabelle135[[#This Row],[AMP0PGA1 Interpol]]/Tabelle135[[#This Row],[AMP0PGA1]]-1,"")</f>
        <v/>
      </c>
      <c r="I54" s="35"/>
      <c r="J54" s="35"/>
      <c r="K54" s="61" t="str">
        <f>IF(ISNUMBER(Tabelle135[[#This Row],[ADC Count AMP0PGA2]]),Tabelle135[[#This Row],[ADC Count AMP0PGA2]]*A0P2_Gain+A0P2_Offs,"")</f>
        <v/>
      </c>
      <c r="L54" s="62" t="str">
        <f>IF(ISNUMBER(Tabelle135[[#This Row],[ADC Count AMP0PGA2]]),Tabelle135[[#This Row],[AMP0PGA2 Interpol]]/Tabelle135[[#This Row],[AMP0PGA2]]-1,"")</f>
        <v/>
      </c>
      <c r="M54" s="35"/>
      <c r="N54" s="35"/>
      <c r="O54" s="61" t="str">
        <f>IF(ISNUMBER(Tabelle135[[#This Row],[ADC Count AMP0PGA3]]),Tabelle135[[#This Row],[ADC Count AMP0PGA3]]*A0P3_Gain+A0P3_Offs,"")</f>
        <v/>
      </c>
      <c r="P54" s="62" t="str">
        <f>IF(ISNUMBER(Tabelle135[[#This Row],[ADC Count AMP0PGA3]]),Tabelle135[[#This Row],[AMP0PGA3 Interpol]]/Tabelle135[[#This Row],[AMP0PGA3]]-1,"")</f>
        <v/>
      </c>
      <c r="Q54" s="38"/>
      <c r="R54" s="38"/>
      <c r="S54" s="61" t="str">
        <f>IF(ISNUMBER(Tabelle135[[#This Row],[ADC Count AMP1]]),Tabelle135[[#This Row],[ADC Count AMP1]]*A1_Gain+A1_Offs,"")</f>
        <v/>
      </c>
      <c r="T54" s="62" t="str">
        <f>IF(ISNUMBER(Tabelle135[[#This Row],[ADC Count AMP1]]),Tabelle135[[#This Row],[AMP1 Interpol]]/Tabelle135[[#This Row],[AMP1]]-1,"")</f>
        <v/>
      </c>
      <c r="U54" s="38"/>
      <c r="V54" s="38"/>
      <c r="W54" s="61" t="str">
        <f>IF(ISNUMBER(Tabelle135[[#This Row],[ADC Count AMP2]]),Tabelle135[[#This Row],[ADC Count AMP2]]*A2_Gain+A2_Offs,"")</f>
        <v/>
      </c>
      <c r="X54" s="62" t="str">
        <f>IF(ISNUMBER(Tabelle135[[#This Row],[ADC Count AMP2]]),Tabelle135[[#This Row],[AMP2 Interpol]]/Tabelle135[[#This Row],[AMP2]]-1,"")</f>
        <v/>
      </c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ht="15" customHeight="1" x14ac:dyDescent="0.25">
      <c r="A55" s="63"/>
      <c r="B55" s="63"/>
      <c r="C55" s="61" t="e">
        <f>Tabelle135[[#This Row],[ADC Count AMP0PGA0]]*A0P0_Gain+A0P0_Offs</f>
        <v>#DIV/0!</v>
      </c>
      <c r="D55" s="62" t="e">
        <f>Tabelle135[[#This Row],[AMP0PGA0 Interpol]]/Tabelle135[[#This Row],[AMP0PGA0]]-1</f>
        <v>#DIV/0!</v>
      </c>
      <c r="E55" s="64"/>
      <c r="F55" s="64"/>
      <c r="G55" s="61" t="str">
        <f>IF(ISNUMBER(Tabelle135[[#This Row],[ADC Count AMP0PGA1]]),Tabelle135[[#This Row],[ADC Count AMP0PGA1]]*A0P1_Gain+A0P1_Offs,"")</f>
        <v/>
      </c>
      <c r="H55" s="62" t="str">
        <f>IF(ISNUMBER(Tabelle135[[#This Row],[ADC Count AMP0PGA1]]),Tabelle135[[#This Row],[AMP0PGA1 Interpol]]/Tabelle135[[#This Row],[AMP0PGA1]]-1,"")</f>
        <v/>
      </c>
      <c r="I55" s="35"/>
      <c r="J55" s="35"/>
      <c r="K55" s="61" t="str">
        <f>IF(ISNUMBER(Tabelle135[[#This Row],[ADC Count AMP0PGA2]]),Tabelle135[[#This Row],[ADC Count AMP0PGA2]]*A0P2_Gain+A0P2_Offs,"")</f>
        <v/>
      </c>
      <c r="L55" s="62" t="str">
        <f>IF(ISNUMBER(Tabelle135[[#This Row],[ADC Count AMP0PGA2]]),Tabelle135[[#This Row],[AMP0PGA2 Interpol]]/Tabelle135[[#This Row],[AMP0PGA2]]-1,"")</f>
        <v/>
      </c>
      <c r="M55" s="35"/>
      <c r="N55" s="35"/>
      <c r="O55" s="61" t="str">
        <f>IF(ISNUMBER(Tabelle135[[#This Row],[ADC Count AMP0PGA3]]),Tabelle135[[#This Row],[ADC Count AMP0PGA3]]*A0P3_Gain+A0P3_Offs,"")</f>
        <v/>
      </c>
      <c r="P55" s="62" t="str">
        <f>IF(ISNUMBER(Tabelle135[[#This Row],[ADC Count AMP0PGA3]]),Tabelle135[[#This Row],[AMP0PGA3 Interpol]]/Tabelle135[[#This Row],[AMP0PGA3]]-1,"")</f>
        <v/>
      </c>
      <c r="Q55" s="38"/>
      <c r="R55" s="38"/>
      <c r="S55" s="61" t="str">
        <f>IF(ISNUMBER(Tabelle135[[#This Row],[ADC Count AMP1]]),Tabelle135[[#This Row],[ADC Count AMP1]]*A1_Gain+A1_Offs,"")</f>
        <v/>
      </c>
      <c r="T55" s="62" t="str">
        <f>IF(ISNUMBER(Tabelle135[[#This Row],[ADC Count AMP1]]),Tabelle135[[#This Row],[AMP1 Interpol]]/Tabelle135[[#This Row],[AMP1]]-1,"")</f>
        <v/>
      </c>
      <c r="U55" s="38"/>
      <c r="V55" s="38"/>
      <c r="W55" s="61" t="str">
        <f>IF(ISNUMBER(Tabelle135[[#This Row],[ADC Count AMP2]]),Tabelle135[[#This Row],[ADC Count AMP2]]*A2_Gain+A2_Offs,"")</f>
        <v/>
      </c>
      <c r="X55" s="62" t="str">
        <f>IF(ISNUMBER(Tabelle135[[#This Row],[ADC Count AMP2]]),Tabelle135[[#This Row],[AMP2 Interpol]]/Tabelle135[[#This Row],[AMP2]]-1,"")</f>
        <v/>
      </c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ht="15" customHeight="1" x14ac:dyDescent="0.25">
      <c r="A56" s="63"/>
      <c r="B56" s="63"/>
      <c r="C56" s="61" t="e">
        <f>Tabelle135[[#This Row],[ADC Count AMP0PGA0]]*A0P0_Gain+A0P0_Offs</f>
        <v>#DIV/0!</v>
      </c>
      <c r="D56" s="62" t="e">
        <f>Tabelle135[[#This Row],[AMP0PGA0 Interpol]]/Tabelle135[[#This Row],[AMP0PGA0]]-1</f>
        <v>#DIV/0!</v>
      </c>
      <c r="E56" s="64"/>
      <c r="F56" s="64"/>
      <c r="G56" s="61" t="str">
        <f>IF(ISNUMBER(Tabelle135[[#This Row],[ADC Count AMP0PGA1]]),Tabelle135[[#This Row],[ADC Count AMP0PGA1]]*A0P1_Gain+A0P1_Offs,"")</f>
        <v/>
      </c>
      <c r="H56" s="62" t="str">
        <f>IF(ISNUMBER(Tabelle135[[#This Row],[ADC Count AMP0PGA1]]),Tabelle135[[#This Row],[AMP0PGA1 Interpol]]/Tabelle135[[#This Row],[AMP0PGA1]]-1,"")</f>
        <v/>
      </c>
      <c r="I56" s="35"/>
      <c r="J56" s="35"/>
      <c r="K56" s="61" t="str">
        <f>IF(ISNUMBER(Tabelle135[[#This Row],[ADC Count AMP0PGA2]]),Tabelle135[[#This Row],[ADC Count AMP0PGA2]]*A0P2_Gain+A0P2_Offs,"")</f>
        <v/>
      </c>
      <c r="L56" s="62" t="str">
        <f>IF(ISNUMBER(Tabelle135[[#This Row],[ADC Count AMP0PGA2]]),Tabelle135[[#This Row],[AMP0PGA2 Interpol]]/Tabelle135[[#This Row],[AMP0PGA2]]-1,"")</f>
        <v/>
      </c>
      <c r="M56" s="35"/>
      <c r="N56" s="35"/>
      <c r="O56" s="61" t="str">
        <f>IF(ISNUMBER(Tabelle135[[#This Row],[ADC Count AMP0PGA3]]),Tabelle135[[#This Row],[ADC Count AMP0PGA3]]*A0P3_Gain+A0P3_Offs,"")</f>
        <v/>
      </c>
      <c r="P56" s="62" t="str">
        <f>IF(ISNUMBER(Tabelle135[[#This Row],[ADC Count AMP0PGA3]]),Tabelle135[[#This Row],[AMP0PGA3 Interpol]]/Tabelle135[[#This Row],[AMP0PGA3]]-1,"")</f>
        <v/>
      </c>
      <c r="Q56" s="38"/>
      <c r="R56" s="38"/>
      <c r="S56" s="61" t="str">
        <f>IF(ISNUMBER(Tabelle135[[#This Row],[ADC Count AMP1]]),Tabelle135[[#This Row],[ADC Count AMP1]]*A1_Gain+A1_Offs,"")</f>
        <v/>
      </c>
      <c r="T56" s="62" t="str">
        <f>IF(ISNUMBER(Tabelle135[[#This Row],[ADC Count AMP1]]),Tabelle135[[#This Row],[AMP1 Interpol]]/Tabelle135[[#This Row],[AMP1]]-1,"")</f>
        <v/>
      </c>
      <c r="U56" s="38"/>
      <c r="V56" s="38"/>
      <c r="W56" s="61" t="str">
        <f>IF(ISNUMBER(Tabelle135[[#This Row],[ADC Count AMP2]]),Tabelle135[[#This Row],[ADC Count AMP2]]*A2_Gain+A2_Offs,"")</f>
        <v/>
      </c>
      <c r="X56" s="62" t="str">
        <f>IF(ISNUMBER(Tabelle135[[#This Row],[ADC Count AMP2]]),Tabelle135[[#This Row],[AMP2 Interpol]]/Tabelle135[[#This Row],[AMP2]]-1,"")</f>
        <v/>
      </c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ht="15" customHeight="1" x14ac:dyDescent="0.25">
      <c r="A57" s="63"/>
      <c r="B57" s="63"/>
      <c r="C57" s="61" t="e">
        <f>Tabelle135[[#This Row],[ADC Count AMP0PGA0]]*A0P0_Gain+A0P0_Offs</f>
        <v>#DIV/0!</v>
      </c>
      <c r="D57" s="62" t="e">
        <f>Tabelle135[[#This Row],[AMP0PGA0 Interpol]]/Tabelle135[[#This Row],[AMP0PGA0]]-1</f>
        <v>#DIV/0!</v>
      </c>
      <c r="E57" s="64"/>
      <c r="F57" s="64"/>
      <c r="G57" s="61" t="str">
        <f>IF(ISNUMBER(Tabelle135[[#This Row],[ADC Count AMP0PGA1]]),Tabelle135[[#This Row],[ADC Count AMP0PGA1]]*A0P1_Gain+A0P1_Offs,"")</f>
        <v/>
      </c>
      <c r="H57" s="62" t="str">
        <f>IF(ISNUMBER(Tabelle135[[#This Row],[ADC Count AMP0PGA1]]),Tabelle135[[#This Row],[AMP0PGA1 Interpol]]/Tabelle135[[#This Row],[AMP0PGA1]]-1,"")</f>
        <v/>
      </c>
      <c r="I57" s="35"/>
      <c r="J57" s="35"/>
      <c r="K57" s="61" t="str">
        <f>IF(ISNUMBER(Tabelle135[[#This Row],[ADC Count AMP0PGA2]]),Tabelle135[[#This Row],[ADC Count AMP0PGA2]]*A0P2_Gain+A0P2_Offs,"")</f>
        <v/>
      </c>
      <c r="L57" s="62" t="str">
        <f>IF(ISNUMBER(Tabelle135[[#This Row],[ADC Count AMP0PGA2]]),Tabelle135[[#This Row],[AMP0PGA2 Interpol]]/Tabelle135[[#This Row],[AMP0PGA2]]-1,"")</f>
        <v/>
      </c>
      <c r="M57" s="35"/>
      <c r="N57" s="35"/>
      <c r="O57" s="61" t="str">
        <f>IF(ISNUMBER(Tabelle135[[#This Row],[ADC Count AMP0PGA3]]),Tabelle135[[#This Row],[ADC Count AMP0PGA3]]*A0P3_Gain+A0P3_Offs,"")</f>
        <v/>
      </c>
      <c r="P57" s="62" t="str">
        <f>IF(ISNUMBER(Tabelle135[[#This Row],[ADC Count AMP0PGA3]]),Tabelle135[[#This Row],[AMP0PGA3 Interpol]]/Tabelle135[[#This Row],[AMP0PGA3]]-1,"")</f>
        <v/>
      </c>
      <c r="Q57" s="38"/>
      <c r="R57" s="38"/>
      <c r="S57" s="61" t="str">
        <f>IF(ISNUMBER(Tabelle135[[#This Row],[ADC Count AMP1]]),Tabelle135[[#This Row],[ADC Count AMP1]]*A1_Gain+A1_Offs,"")</f>
        <v/>
      </c>
      <c r="T57" s="62" t="str">
        <f>IF(ISNUMBER(Tabelle135[[#This Row],[ADC Count AMP1]]),Tabelle135[[#This Row],[AMP1 Interpol]]/Tabelle135[[#This Row],[AMP1]]-1,"")</f>
        <v/>
      </c>
      <c r="U57" s="38"/>
      <c r="V57" s="38"/>
      <c r="W57" s="61" t="str">
        <f>IF(ISNUMBER(Tabelle135[[#This Row],[ADC Count AMP2]]),Tabelle135[[#This Row],[ADC Count AMP2]]*A2_Gain+A2_Offs,"")</f>
        <v/>
      </c>
      <c r="X57" s="62" t="str">
        <f>IF(ISNUMBER(Tabelle135[[#This Row],[ADC Count AMP2]]),Tabelle135[[#This Row],[AMP2 Interpol]]/Tabelle135[[#This Row],[AMP2]]-1,"")</f>
        <v/>
      </c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ht="15" customHeight="1" x14ac:dyDescent="0.25">
      <c r="A58" s="63"/>
      <c r="B58" s="63"/>
      <c r="C58" s="61" t="e">
        <f>Tabelle135[[#This Row],[ADC Count AMP0PGA0]]*A0P0_Gain+A0P0_Offs</f>
        <v>#DIV/0!</v>
      </c>
      <c r="D58" s="62" t="e">
        <f>Tabelle135[[#This Row],[AMP0PGA0 Interpol]]/Tabelle135[[#This Row],[AMP0PGA0]]-1</f>
        <v>#DIV/0!</v>
      </c>
      <c r="E58" s="64"/>
      <c r="F58" s="64"/>
      <c r="G58" s="61" t="str">
        <f>IF(ISNUMBER(Tabelle135[[#This Row],[ADC Count AMP0PGA1]]),Tabelle135[[#This Row],[ADC Count AMP0PGA1]]*A0P1_Gain+A0P1_Offs,"")</f>
        <v/>
      </c>
      <c r="H58" s="62" t="str">
        <f>IF(ISNUMBER(Tabelle135[[#This Row],[ADC Count AMP0PGA1]]),Tabelle135[[#This Row],[AMP0PGA1 Interpol]]/Tabelle135[[#This Row],[AMP0PGA1]]-1,"")</f>
        <v/>
      </c>
      <c r="I58" s="35"/>
      <c r="J58" s="35"/>
      <c r="K58" s="61" t="str">
        <f>IF(ISNUMBER(Tabelle135[[#This Row],[ADC Count AMP0PGA2]]),Tabelle135[[#This Row],[ADC Count AMP0PGA2]]*A0P2_Gain+A0P2_Offs,"")</f>
        <v/>
      </c>
      <c r="L58" s="62" t="str">
        <f>IF(ISNUMBER(Tabelle135[[#This Row],[ADC Count AMP0PGA2]]),Tabelle135[[#This Row],[AMP0PGA2 Interpol]]/Tabelle135[[#This Row],[AMP0PGA2]]-1,"")</f>
        <v/>
      </c>
      <c r="M58" s="35"/>
      <c r="N58" s="35"/>
      <c r="O58" s="61" t="str">
        <f>IF(ISNUMBER(Tabelle135[[#This Row],[ADC Count AMP0PGA3]]),Tabelle135[[#This Row],[ADC Count AMP0PGA3]]*A0P3_Gain+A0P3_Offs,"")</f>
        <v/>
      </c>
      <c r="P58" s="62" t="str">
        <f>IF(ISNUMBER(Tabelle135[[#This Row],[ADC Count AMP0PGA3]]),Tabelle135[[#This Row],[AMP0PGA3 Interpol]]/Tabelle135[[#This Row],[AMP0PGA3]]-1,"")</f>
        <v/>
      </c>
      <c r="Q58" s="38"/>
      <c r="R58" s="38"/>
      <c r="S58" s="61" t="str">
        <f>IF(ISNUMBER(Tabelle135[[#This Row],[ADC Count AMP1]]),Tabelle135[[#This Row],[ADC Count AMP1]]*A1_Gain+A1_Offs,"")</f>
        <v/>
      </c>
      <c r="T58" s="62" t="str">
        <f>IF(ISNUMBER(Tabelle135[[#This Row],[ADC Count AMP1]]),Tabelle135[[#This Row],[AMP1 Interpol]]/Tabelle135[[#This Row],[AMP1]]-1,"")</f>
        <v/>
      </c>
      <c r="U58" s="38"/>
      <c r="V58" s="38"/>
      <c r="W58" s="61" t="str">
        <f>IF(ISNUMBER(Tabelle135[[#This Row],[ADC Count AMP2]]),Tabelle135[[#This Row],[ADC Count AMP2]]*A2_Gain+A2_Offs,"")</f>
        <v/>
      </c>
      <c r="X58" s="62" t="str">
        <f>IF(ISNUMBER(Tabelle135[[#This Row],[ADC Count AMP2]]),Tabelle135[[#This Row],[AMP2 Interpol]]/Tabelle135[[#This Row],[AMP2]]-1,"")</f>
        <v/>
      </c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 ht="15" customHeight="1" x14ac:dyDescent="0.25">
      <c r="A59" s="63"/>
      <c r="B59" s="63"/>
      <c r="C59" s="61" t="e">
        <f>Tabelle135[[#This Row],[ADC Count AMP0PGA0]]*A0P0_Gain+A0P0_Offs</f>
        <v>#DIV/0!</v>
      </c>
      <c r="D59" s="62" t="e">
        <f>Tabelle135[[#This Row],[AMP0PGA0 Interpol]]/Tabelle135[[#This Row],[AMP0PGA0]]-1</f>
        <v>#DIV/0!</v>
      </c>
      <c r="E59" s="64"/>
      <c r="F59" s="64"/>
      <c r="G59" s="61" t="str">
        <f>IF(ISNUMBER(Tabelle135[[#This Row],[ADC Count AMP0PGA1]]),Tabelle135[[#This Row],[ADC Count AMP0PGA1]]*A0P1_Gain+A0P1_Offs,"")</f>
        <v/>
      </c>
      <c r="H59" s="62" t="str">
        <f>IF(ISNUMBER(Tabelle135[[#This Row],[ADC Count AMP0PGA1]]),Tabelle135[[#This Row],[AMP0PGA1 Interpol]]/Tabelle135[[#This Row],[AMP0PGA1]]-1,"")</f>
        <v/>
      </c>
      <c r="I59" s="35"/>
      <c r="J59" s="35"/>
      <c r="K59" s="61" t="str">
        <f>IF(ISNUMBER(Tabelle135[[#This Row],[ADC Count AMP0PGA2]]),Tabelle135[[#This Row],[ADC Count AMP0PGA2]]*A0P2_Gain+A0P2_Offs,"")</f>
        <v/>
      </c>
      <c r="L59" s="62" t="str">
        <f>IF(ISNUMBER(Tabelle135[[#This Row],[ADC Count AMP0PGA2]]),Tabelle135[[#This Row],[AMP0PGA2 Interpol]]/Tabelle135[[#This Row],[AMP0PGA2]]-1,"")</f>
        <v/>
      </c>
      <c r="M59" s="35"/>
      <c r="N59" s="35"/>
      <c r="O59" s="61" t="str">
        <f>IF(ISNUMBER(Tabelle135[[#This Row],[ADC Count AMP0PGA3]]),Tabelle135[[#This Row],[ADC Count AMP0PGA3]]*A0P3_Gain+A0P3_Offs,"")</f>
        <v/>
      </c>
      <c r="P59" s="62" t="str">
        <f>IF(ISNUMBER(Tabelle135[[#This Row],[ADC Count AMP0PGA3]]),Tabelle135[[#This Row],[AMP0PGA3 Interpol]]/Tabelle135[[#This Row],[AMP0PGA3]]-1,"")</f>
        <v/>
      </c>
      <c r="Q59" s="38"/>
      <c r="R59" s="38"/>
      <c r="S59" s="61" t="str">
        <f>IF(ISNUMBER(Tabelle135[[#This Row],[ADC Count AMP1]]),Tabelle135[[#This Row],[ADC Count AMP1]]*A1_Gain+A1_Offs,"")</f>
        <v/>
      </c>
      <c r="T59" s="62" t="str">
        <f>IF(ISNUMBER(Tabelle135[[#This Row],[ADC Count AMP1]]),Tabelle135[[#This Row],[AMP1 Interpol]]/Tabelle135[[#This Row],[AMP1]]-1,"")</f>
        <v/>
      </c>
      <c r="U59" s="38"/>
      <c r="V59" s="38"/>
      <c r="W59" s="61" t="str">
        <f>IF(ISNUMBER(Tabelle135[[#This Row],[ADC Count AMP2]]),Tabelle135[[#This Row],[ADC Count AMP2]]*A2_Gain+A2_Offs,"")</f>
        <v/>
      </c>
      <c r="X59" s="62" t="str">
        <f>IF(ISNUMBER(Tabelle135[[#This Row],[ADC Count AMP2]]),Tabelle135[[#This Row],[AMP2 Interpol]]/Tabelle135[[#This Row],[AMP2]]-1,"")</f>
        <v/>
      </c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ht="15" customHeight="1" x14ac:dyDescent="0.25">
      <c r="A60" s="63"/>
      <c r="B60" s="63"/>
      <c r="C60" s="61" t="e">
        <f>Tabelle135[[#This Row],[ADC Count AMP0PGA0]]*A0P0_Gain+A0P0_Offs</f>
        <v>#DIV/0!</v>
      </c>
      <c r="D60" s="62" t="e">
        <f>Tabelle135[[#This Row],[AMP0PGA0 Interpol]]/Tabelle135[[#This Row],[AMP0PGA0]]-1</f>
        <v>#DIV/0!</v>
      </c>
      <c r="E60" s="64"/>
      <c r="F60" s="64"/>
      <c r="G60" s="61" t="str">
        <f>IF(ISNUMBER(Tabelle135[[#This Row],[ADC Count AMP0PGA1]]),Tabelle135[[#This Row],[ADC Count AMP0PGA1]]*A0P1_Gain+A0P1_Offs,"")</f>
        <v/>
      </c>
      <c r="H60" s="62" t="str">
        <f>IF(ISNUMBER(Tabelle135[[#This Row],[ADC Count AMP0PGA1]]),Tabelle135[[#This Row],[AMP0PGA1 Interpol]]/Tabelle135[[#This Row],[AMP0PGA1]]-1,"")</f>
        <v/>
      </c>
      <c r="I60" s="35"/>
      <c r="J60" s="35"/>
      <c r="K60" s="61" t="str">
        <f>IF(ISNUMBER(Tabelle135[[#This Row],[ADC Count AMP0PGA2]]),Tabelle135[[#This Row],[ADC Count AMP0PGA2]]*A0P2_Gain+A0P2_Offs,"")</f>
        <v/>
      </c>
      <c r="L60" s="62" t="str">
        <f>IF(ISNUMBER(Tabelle135[[#This Row],[ADC Count AMP0PGA2]]),Tabelle135[[#This Row],[AMP0PGA2 Interpol]]/Tabelle135[[#This Row],[AMP0PGA2]]-1,"")</f>
        <v/>
      </c>
      <c r="M60" s="35"/>
      <c r="N60" s="35"/>
      <c r="O60" s="61" t="str">
        <f>IF(ISNUMBER(Tabelle135[[#This Row],[ADC Count AMP0PGA3]]),Tabelle135[[#This Row],[ADC Count AMP0PGA3]]*A0P3_Gain+A0P3_Offs,"")</f>
        <v/>
      </c>
      <c r="P60" s="62" t="str">
        <f>IF(ISNUMBER(Tabelle135[[#This Row],[ADC Count AMP0PGA3]]),Tabelle135[[#This Row],[AMP0PGA3 Interpol]]/Tabelle135[[#This Row],[AMP0PGA3]]-1,"")</f>
        <v/>
      </c>
      <c r="Q60" s="38"/>
      <c r="R60" s="38"/>
      <c r="S60" s="61" t="str">
        <f>IF(ISNUMBER(Tabelle135[[#This Row],[ADC Count AMP1]]),Tabelle135[[#This Row],[ADC Count AMP1]]*A1_Gain+A1_Offs,"")</f>
        <v/>
      </c>
      <c r="T60" s="62" t="str">
        <f>IF(ISNUMBER(Tabelle135[[#This Row],[ADC Count AMP1]]),Tabelle135[[#This Row],[AMP1 Interpol]]/Tabelle135[[#This Row],[AMP1]]-1,"")</f>
        <v/>
      </c>
      <c r="U60" s="38"/>
      <c r="V60" s="38"/>
      <c r="W60" s="61" t="str">
        <f>IF(ISNUMBER(Tabelle135[[#This Row],[ADC Count AMP2]]),Tabelle135[[#This Row],[ADC Count AMP2]]*A2_Gain+A2_Offs,"")</f>
        <v/>
      </c>
      <c r="X60" s="62" t="str">
        <f>IF(ISNUMBER(Tabelle135[[#This Row],[ADC Count AMP2]]),Tabelle135[[#This Row],[AMP2 Interpol]]/Tabelle135[[#This Row],[AMP2]]-1,"")</f>
        <v/>
      </c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 ht="15" customHeight="1" x14ac:dyDescent="0.25">
      <c r="A61" s="63"/>
      <c r="B61" s="63"/>
      <c r="C61" s="61" t="e">
        <f>Tabelle135[[#This Row],[ADC Count AMP0PGA0]]*A0P0_Gain+A0P0_Offs</f>
        <v>#DIV/0!</v>
      </c>
      <c r="D61" s="62" t="e">
        <f>Tabelle135[[#This Row],[AMP0PGA0 Interpol]]/Tabelle135[[#This Row],[AMP0PGA0]]-1</f>
        <v>#DIV/0!</v>
      </c>
      <c r="E61" s="64"/>
      <c r="F61" s="64"/>
      <c r="G61" s="61" t="str">
        <f>IF(ISNUMBER(Tabelle135[[#This Row],[ADC Count AMP0PGA1]]),Tabelle135[[#This Row],[ADC Count AMP0PGA1]]*A0P1_Gain+A0P1_Offs,"")</f>
        <v/>
      </c>
      <c r="H61" s="62" t="str">
        <f>IF(ISNUMBER(Tabelle135[[#This Row],[ADC Count AMP0PGA1]]),Tabelle135[[#This Row],[AMP0PGA1 Interpol]]/Tabelle135[[#This Row],[AMP0PGA1]]-1,"")</f>
        <v/>
      </c>
      <c r="I61" s="35"/>
      <c r="J61" s="35"/>
      <c r="K61" s="61" t="str">
        <f>IF(ISNUMBER(Tabelle135[[#This Row],[ADC Count AMP0PGA2]]),Tabelle135[[#This Row],[ADC Count AMP0PGA2]]*A0P2_Gain+A0P2_Offs,"")</f>
        <v/>
      </c>
      <c r="L61" s="62" t="str">
        <f>IF(ISNUMBER(Tabelle135[[#This Row],[ADC Count AMP0PGA2]]),Tabelle135[[#This Row],[AMP0PGA2 Interpol]]/Tabelle135[[#This Row],[AMP0PGA2]]-1,"")</f>
        <v/>
      </c>
      <c r="M61" s="35"/>
      <c r="N61" s="35"/>
      <c r="O61" s="61" t="str">
        <f>IF(ISNUMBER(Tabelle135[[#This Row],[ADC Count AMP0PGA3]]),Tabelle135[[#This Row],[ADC Count AMP0PGA3]]*A0P3_Gain+A0P3_Offs,"")</f>
        <v/>
      </c>
      <c r="P61" s="62" t="str">
        <f>IF(ISNUMBER(Tabelle135[[#This Row],[ADC Count AMP0PGA3]]),Tabelle135[[#This Row],[AMP0PGA3 Interpol]]/Tabelle135[[#This Row],[AMP0PGA3]]-1,"")</f>
        <v/>
      </c>
      <c r="Q61" s="38"/>
      <c r="R61" s="38"/>
      <c r="S61" s="61" t="str">
        <f>IF(ISNUMBER(Tabelle135[[#This Row],[ADC Count AMP1]]),Tabelle135[[#This Row],[ADC Count AMP1]]*A1_Gain+A1_Offs,"")</f>
        <v/>
      </c>
      <c r="T61" s="62" t="str">
        <f>IF(ISNUMBER(Tabelle135[[#This Row],[ADC Count AMP1]]),Tabelle135[[#This Row],[AMP1 Interpol]]/Tabelle135[[#This Row],[AMP1]]-1,"")</f>
        <v/>
      </c>
      <c r="U61" s="38"/>
      <c r="V61" s="38"/>
      <c r="W61" s="61" t="str">
        <f>IF(ISNUMBER(Tabelle135[[#This Row],[ADC Count AMP2]]),Tabelle135[[#This Row],[ADC Count AMP2]]*A2_Gain+A2_Offs,"")</f>
        <v/>
      </c>
      <c r="X61" s="62" t="str">
        <f>IF(ISNUMBER(Tabelle135[[#This Row],[ADC Count AMP2]]),Tabelle135[[#This Row],[AMP2 Interpol]]/Tabelle135[[#This Row],[AMP2]]-1,"")</f>
        <v/>
      </c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ht="15" customHeight="1" x14ac:dyDescent="0.25">
      <c r="A62" s="63"/>
      <c r="B62" s="63"/>
      <c r="C62" s="61" t="e">
        <f>Tabelle135[[#This Row],[ADC Count AMP0PGA0]]*A0P0_Gain+A0P0_Offs</f>
        <v>#DIV/0!</v>
      </c>
      <c r="D62" s="62" t="e">
        <f>Tabelle135[[#This Row],[AMP0PGA0 Interpol]]/Tabelle135[[#This Row],[AMP0PGA0]]-1</f>
        <v>#DIV/0!</v>
      </c>
      <c r="E62" s="64"/>
      <c r="F62" s="64"/>
      <c r="G62" s="61" t="str">
        <f>IF(ISNUMBER(Tabelle135[[#This Row],[ADC Count AMP0PGA1]]),Tabelle135[[#This Row],[ADC Count AMP0PGA1]]*A0P1_Gain+A0P1_Offs,"")</f>
        <v/>
      </c>
      <c r="H62" s="62" t="str">
        <f>IF(ISNUMBER(Tabelle135[[#This Row],[ADC Count AMP0PGA1]]),Tabelle135[[#This Row],[AMP0PGA1 Interpol]]/Tabelle135[[#This Row],[AMP0PGA1]]-1,"")</f>
        <v/>
      </c>
      <c r="I62" s="35"/>
      <c r="J62" s="35"/>
      <c r="K62" s="61" t="str">
        <f>IF(ISNUMBER(Tabelle135[[#This Row],[ADC Count AMP0PGA2]]),Tabelle135[[#This Row],[ADC Count AMP0PGA2]]*A0P2_Gain+A0P2_Offs,"")</f>
        <v/>
      </c>
      <c r="L62" s="62" t="str">
        <f>IF(ISNUMBER(Tabelle135[[#This Row],[ADC Count AMP0PGA2]]),Tabelle135[[#This Row],[AMP0PGA2 Interpol]]/Tabelle135[[#This Row],[AMP0PGA2]]-1,"")</f>
        <v/>
      </c>
      <c r="M62" s="35"/>
      <c r="N62" s="35"/>
      <c r="O62" s="61" t="str">
        <f>IF(ISNUMBER(Tabelle135[[#This Row],[ADC Count AMP0PGA3]]),Tabelle135[[#This Row],[ADC Count AMP0PGA3]]*A0P3_Gain+A0P3_Offs,"")</f>
        <v/>
      </c>
      <c r="P62" s="62" t="str">
        <f>IF(ISNUMBER(Tabelle135[[#This Row],[ADC Count AMP0PGA3]]),Tabelle135[[#This Row],[AMP0PGA3 Interpol]]/Tabelle135[[#This Row],[AMP0PGA3]]-1,"")</f>
        <v/>
      </c>
      <c r="Q62" s="38"/>
      <c r="R62" s="38"/>
      <c r="S62" s="61" t="str">
        <f>IF(ISNUMBER(Tabelle135[[#This Row],[ADC Count AMP1]]),Tabelle135[[#This Row],[ADC Count AMP1]]*A1_Gain+A1_Offs,"")</f>
        <v/>
      </c>
      <c r="T62" s="62" t="str">
        <f>IF(ISNUMBER(Tabelle135[[#This Row],[ADC Count AMP1]]),Tabelle135[[#This Row],[AMP1 Interpol]]/Tabelle135[[#This Row],[AMP1]]-1,"")</f>
        <v/>
      </c>
      <c r="U62" s="38"/>
      <c r="V62" s="38"/>
      <c r="W62" s="61" t="str">
        <f>IF(ISNUMBER(Tabelle135[[#This Row],[ADC Count AMP2]]),Tabelle135[[#This Row],[ADC Count AMP2]]*A2_Gain+A2_Offs,"")</f>
        <v/>
      </c>
      <c r="X62" s="62" t="str">
        <f>IF(ISNUMBER(Tabelle135[[#This Row],[ADC Count AMP2]]),Tabelle135[[#This Row],[AMP2 Interpol]]/Tabelle135[[#This Row],[AMP2]]-1,"")</f>
        <v/>
      </c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 ht="15" customHeight="1" x14ac:dyDescent="0.25">
      <c r="A63" s="63"/>
      <c r="B63" s="63"/>
      <c r="C63" s="61" t="e">
        <f>Tabelle135[[#This Row],[ADC Count AMP0PGA0]]*A0P0_Gain+A0P0_Offs</f>
        <v>#DIV/0!</v>
      </c>
      <c r="D63" s="62" t="e">
        <f>Tabelle135[[#This Row],[AMP0PGA0 Interpol]]/Tabelle135[[#This Row],[AMP0PGA0]]-1</f>
        <v>#DIV/0!</v>
      </c>
      <c r="E63" s="64"/>
      <c r="F63" s="64"/>
      <c r="G63" s="61" t="str">
        <f>IF(ISNUMBER(Tabelle135[[#This Row],[ADC Count AMP0PGA1]]),Tabelle135[[#This Row],[ADC Count AMP0PGA1]]*A0P1_Gain+A0P1_Offs,"")</f>
        <v/>
      </c>
      <c r="H63" s="62" t="str">
        <f>IF(ISNUMBER(Tabelle135[[#This Row],[ADC Count AMP0PGA1]]),Tabelle135[[#This Row],[AMP0PGA1 Interpol]]/Tabelle135[[#This Row],[AMP0PGA1]]-1,"")</f>
        <v/>
      </c>
      <c r="I63" s="35"/>
      <c r="J63" s="35"/>
      <c r="K63" s="61" t="str">
        <f>IF(ISNUMBER(Tabelle135[[#This Row],[ADC Count AMP0PGA2]]),Tabelle135[[#This Row],[ADC Count AMP0PGA2]]*A0P2_Gain+A0P2_Offs,"")</f>
        <v/>
      </c>
      <c r="L63" s="62" t="str">
        <f>IF(ISNUMBER(Tabelle135[[#This Row],[ADC Count AMP0PGA2]]),Tabelle135[[#This Row],[AMP0PGA2 Interpol]]/Tabelle135[[#This Row],[AMP0PGA2]]-1,"")</f>
        <v/>
      </c>
      <c r="M63" s="35"/>
      <c r="N63" s="35"/>
      <c r="O63" s="61" t="str">
        <f>IF(ISNUMBER(Tabelle135[[#This Row],[ADC Count AMP0PGA3]]),Tabelle135[[#This Row],[ADC Count AMP0PGA3]]*A0P3_Gain+A0P3_Offs,"")</f>
        <v/>
      </c>
      <c r="P63" s="62" t="str">
        <f>IF(ISNUMBER(Tabelle135[[#This Row],[ADC Count AMP0PGA3]]),Tabelle135[[#This Row],[AMP0PGA3 Interpol]]/Tabelle135[[#This Row],[AMP0PGA3]]-1,"")</f>
        <v/>
      </c>
      <c r="Q63" s="38"/>
      <c r="R63" s="38"/>
      <c r="S63" s="61" t="str">
        <f>IF(ISNUMBER(Tabelle135[[#This Row],[ADC Count AMP1]]),Tabelle135[[#This Row],[ADC Count AMP1]]*A1_Gain+A1_Offs,"")</f>
        <v/>
      </c>
      <c r="T63" s="62" t="str">
        <f>IF(ISNUMBER(Tabelle135[[#This Row],[ADC Count AMP1]]),Tabelle135[[#This Row],[AMP1 Interpol]]/Tabelle135[[#This Row],[AMP1]]-1,"")</f>
        <v/>
      </c>
      <c r="U63" s="38"/>
      <c r="V63" s="38"/>
      <c r="W63" s="61" t="str">
        <f>IF(ISNUMBER(Tabelle135[[#This Row],[ADC Count AMP2]]),Tabelle135[[#This Row],[ADC Count AMP2]]*A2_Gain+A2_Offs,"")</f>
        <v/>
      </c>
      <c r="X63" s="62" t="str">
        <f>IF(ISNUMBER(Tabelle135[[#This Row],[ADC Count AMP2]]),Tabelle135[[#This Row],[AMP2 Interpol]]/Tabelle135[[#This Row],[AMP2]]-1,"")</f>
        <v/>
      </c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 ht="15" customHeight="1" x14ac:dyDescent="0.25">
      <c r="A64" s="63"/>
      <c r="B64" s="63"/>
      <c r="C64" s="61" t="e">
        <f>Tabelle135[[#This Row],[ADC Count AMP0PGA0]]*A0P0_Gain+A0P0_Offs</f>
        <v>#DIV/0!</v>
      </c>
      <c r="D64" s="62" t="e">
        <f>Tabelle135[[#This Row],[AMP0PGA0 Interpol]]/Tabelle135[[#This Row],[AMP0PGA0]]-1</f>
        <v>#DIV/0!</v>
      </c>
      <c r="E64" s="64"/>
      <c r="F64" s="64"/>
      <c r="G64" s="61" t="str">
        <f>IF(ISNUMBER(Tabelle135[[#This Row],[ADC Count AMP0PGA1]]),Tabelle135[[#This Row],[ADC Count AMP0PGA1]]*A0P1_Gain+A0P1_Offs,"")</f>
        <v/>
      </c>
      <c r="H64" s="62" t="str">
        <f>IF(ISNUMBER(Tabelle135[[#This Row],[ADC Count AMP0PGA1]]),Tabelle135[[#This Row],[AMP0PGA1 Interpol]]/Tabelle135[[#This Row],[AMP0PGA1]]-1,"")</f>
        <v/>
      </c>
      <c r="I64" s="35"/>
      <c r="J64" s="35"/>
      <c r="K64" s="61" t="str">
        <f>IF(ISNUMBER(Tabelle135[[#This Row],[ADC Count AMP0PGA2]]),Tabelle135[[#This Row],[ADC Count AMP0PGA2]]*A0P2_Gain+A0P2_Offs,"")</f>
        <v/>
      </c>
      <c r="L64" s="62" t="str">
        <f>IF(ISNUMBER(Tabelle135[[#This Row],[ADC Count AMP0PGA2]]),Tabelle135[[#This Row],[AMP0PGA2 Interpol]]/Tabelle135[[#This Row],[AMP0PGA2]]-1,"")</f>
        <v/>
      </c>
      <c r="M64" s="35"/>
      <c r="N64" s="35"/>
      <c r="O64" s="61" t="str">
        <f>IF(ISNUMBER(Tabelle135[[#This Row],[ADC Count AMP0PGA3]]),Tabelle135[[#This Row],[ADC Count AMP0PGA3]]*A0P3_Gain+A0P3_Offs,"")</f>
        <v/>
      </c>
      <c r="P64" s="62" t="str">
        <f>IF(ISNUMBER(Tabelle135[[#This Row],[ADC Count AMP0PGA3]]),Tabelle135[[#This Row],[AMP0PGA3 Interpol]]/Tabelle135[[#This Row],[AMP0PGA3]]-1,"")</f>
        <v/>
      </c>
      <c r="Q64" s="38"/>
      <c r="R64" s="38"/>
      <c r="S64" s="61" t="str">
        <f>IF(ISNUMBER(Tabelle135[[#This Row],[ADC Count AMP1]]),Tabelle135[[#This Row],[ADC Count AMP1]]*A1_Gain+A1_Offs,"")</f>
        <v/>
      </c>
      <c r="T64" s="62" t="str">
        <f>IF(ISNUMBER(Tabelle135[[#This Row],[ADC Count AMP1]]),Tabelle135[[#This Row],[AMP1 Interpol]]/Tabelle135[[#This Row],[AMP1]]-1,"")</f>
        <v/>
      </c>
      <c r="U64" s="38"/>
      <c r="V64" s="38"/>
      <c r="W64" s="61" t="str">
        <f>IF(ISNUMBER(Tabelle135[[#This Row],[ADC Count AMP2]]),Tabelle135[[#This Row],[ADC Count AMP2]]*A2_Gain+A2_Offs,"")</f>
        <v/>
      </c>
      <c r="X64" s="62" t="str">
        <f>IF(ISNUMBER(Tabelle135[[#This Row],[ADC Count AMP2]]),Tabelle135[[#This Row],[AMP2 Interpol]]/Tabelle135[[#This Row],[AMP2]]-1,"")</f>
        <v/>
      </c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 ht="15" customHeight="1" x14ac:dyDescent="0.25">
      <c r="A65" s="63"/>
      <c r="B65" s="63"/>
      <c r="C65" s="61" t="e">
        <f>Tabelle135[[#This Row],[ADC Count AMP0PGA0]]*A0P0_Gain+A0P0_Offs</f>
        <v>#DIV/0!</v>
      </c>
      <c r="D65" s="62" t="e">
        <f>Tabelle135[[#This Row],[AMP0PGA0 Interpol]]/Tabelle135[[#This Row],[AMP0PGA0]]-1</f>
        <v>#DIV/0!</v>
      </c>
      <c r="E65" s="64"/>
      <c r="F65" s="64"/>
      <c r="G65" s="61" t="str">
        <f>IF(ISNUMBER(Tabelle135[[#This Row],[ADC Count AMP0PGA1]]),Tabelle135[[#This Row],[ADC Count AMP0PGA1]]*A0P1_Gain+A0P1_Offs,"")</f>
        <v/>
      </c>
      <c r="H65" s="62" t="str">
        <f>IF(ISNUMBER(Tabelle135[[#This Row],[ADC Count AMP0PGA1]]),Tabelle135[[#This Row],[AMP0PGA1 Interpol]]/Tabelle135[[#This Row],[AMP0PGA1]]-1,"")</f>
        <v/>
      </c>
      <c r="I65" s="35"/>
      <c r="J65" s="35"/>
      <c r="K65" s="61" t="str">
        <f>IF(ISNUMBER(Tabelle135[[#This Row],[ADC Count AMP0PGA2]]),Tabelle135[[#This Row],[ADC Count AMP0PGA2]]*A0P2_Gain+A0P2_Offs,"")</f>
        <v/>
      </c>
      <c r="L65" s="62" t="str">
        <f>IF(ISNUMBER(Tabelle135[[#This Row],[ADC Count AMP0PGA2]]),Tabelle135[[#This Row],[AMP0PGA2 Interpol]]/Tabelle135[[#This Row],[AMP0PGA2]]-1,"")</f>
        <v/>
      </c>
      <c r="M65" s="35"/>
      <c r="N65" s="35"/>
      <c r="O65" s="61" t="str">
        <f>IF(ISNUMBER(Tabelle135[[#This Row],[ADC Count AMP0PGA3]]),Tabelle135[[#This Row],[ADC Count AMP0PGA3]]*A0P3_Gain+A0P3_Offs,"")</f>
        <v/>
      </c>
      <c r="P65" s="62" t="str">
        <f>IF(ISNUMBER(Tabelle135[[#This Row],[ADC Count AMP0PGA3]]),Tabelle135[[#This Row],[AMP0PGA3 Interpol]]/Tabelle135[[#This Row],[AMP0PGA3]]-1,"")</f>
        <v/>
      </c>
      <c r="Q65" s="38"/>
      <c r="R65" s="38"/>
      <c r="S65" s="61" t="str">
        <f>IF(ISNUMBER(Tabelle135[[#This Row],[ADC Count AMP1]]),Tabelle135[[#This Row],[ADC Count AMP1]]*A1_Gain+A1_Offs,"")</f>
        <v/>
      </c>
      <c r="T65" s="62" t="str">
        <f>IF(ISNUMBER(Tabelle135[[#This Row],[ADC Count AMP1]]),Tabelle135[[#This Row],[AMP1 Interpol]]/Tabelle135[[#This Row],[AMP1]]-1,"")</f>
        <v/>
      </c>
      <c r="U65" s="38"/>
      <c r="V65" s="38"/>
      <c r="W65" s="61" t="str">
        <f>IF(ISNUMBER(Tabelle135[[#This Row],[ADC Count AMP2]]),Tabelle135[[#This Row],[ADC Count AMP2]]*A2_Gain+A2_Offs,"")</f>
        <v/>
      </c>
      <c r="X65" s="62" t="str">
        <f>IF(ISNUMBER(Tabelle135[[#This Row],[ADC Count AMP2]]),Tabelle135[[#This Row],[AMP2 Interpol]]/Tabelle135[[#This Row],[AMP2]]-1,"")</f>
        <v/>
      </c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 ht="15" customHeight="1" x14ac:dyDescent="0.25">
      <c r="A66" s="63"/>
      <c r="B66" s="63"/>
      <c r="C66" s="61" t="e">
        <f>Tabelle135[[#This Row],[ADC Count AMP0PGA0]]*A0P0_Gain+A0P0_Offs</f>
        <v>#DIV/0!</v>
      </c>
      <c r="D66" s="62" t="e">
        <f>Tabelle135[[#This Row],[AMP0PGA0 Interpol]]/Tabelle135[[#This Row],[AMP0PGA0]]-1</f>
        <v>#DIV/0!</v>
      </c>
      <c r="E66" s="64"/>
      <c r="F66" s="64"/>
      <c r="G66" s="61" t="str">
        <f>IF(ISNUMBER(Tabelle135[[#This Row],[ADC Count AMP0PGA1]]),Tabelle135[[#This Row],[ADC Count AMP0PGA1]]*A0P1_Gain+A0P1_Offs,"")</f>
        <v/>
      </c>
      <c r="H66" s="62" t="str">
        <f>IF(ISNUMBER(Tabelle135[[#This Row],[ADC Count AMP0PGA1]]),Tabelle135[[#This Row],[AMP0PGA1 Interpol]]/Tabelle135[[#This Row],[AMP0PGA1]]-1,"")</f>
        <v/>
      </c>
      <c r="I66" s="35"/>
      <c r="J66" s="35"/>
      <c r="K66" s="61" t="str">
        <f>IF(ISNUMBER(Tabelle135[[#This Row],[ADC Count AMP0PGA2]]),Tabelle135[[#This Row],[ADC Count AMP0PGA2]]*A0P2_Gain+A0P2_Offs,"")</f>
        <v/>
      </c>
      <c r="L66" s="62" t="str">
        <f>IF(ISNUMBER(Tabelle135[[#This Row],[ADC Count AMP0PGA2]]),Tabelle135[[#This Row],[AMP0PGA2 Interpol]]/Tabelle135[[#This Row],[AMP0PGA2]]-1,"")</f>
        <v/>
      </c>
      <c r="M66" s="35"/>
      <c r="N66" s="35"/>
      <c r="O66" s="61" t="str">
        <f>IF(ISNUMBER(Tabelle135[[#This Row],[ADC Count AMP0PGA3]]),Tabelle135[[#This Row],[ADC Count AMP0PGA3]]*A0P3_Gain+A0P3_Offs,"")</f>
        <v/>
      </c>
      <c r="P66" s="62" t="str">
        <f>IF(ISNUMBER(Tabelle135[[#This Row],[ADC Count AMP0PGA3]]),Tabelle135[[#This Row],[AMP0PGA3 Interpol]]/Tabelle135[[#This Row],[AMP0PGA3]]-1,"")</f>
        <v/>
      </c>
      <c r="Q66" s="38"/>
      <c r="R66" s="38"/>
      <c r="S66" s="61" t="str">
        <f>IF(ISNUMBER(Tabelle135[[#This Row],[ADC Count AMP1]]),Tabelle135[[#This Row],[ADC Count AMP1]]*A1_Gain+A1_Offs,"")</f>
        <v/>
      </c>
      <c r="T66" s="62" t="str">
        <f>IF(ISNUMBER(Tabelle135[[#This Row],[ADC Count AMP1]]),Tabelle135[[#This Row],[AMP1 Interpol]]/Tabelle135[[#This Row],[AMP1]]-1,"")</f>
        <v/>
      </c>
      <c r="U66" s="38"/>
      <c r="V66" s="38"/>
      <c r="W66" s="61" t="str">
        <f>IF(ISNUMBER(Tabelle135[[#This Row],[ADC Count AMP2]]),Tabelle135[[#This Row],[ADC Count AMP2]]*A2_Gain+A2_Offs,"")</f>
        <v/>
      </c>
      <c r="X66" s="62" t="str">
        <f>IF(ISNUMBER(Tabelle135[[#This Row],[ADC Count AMP2]]),Tabelle135[[#This Row],[AMP2 Interpol]]/Tabelle135[[#This Row],[AMP2]]-1,"")</f>
        <v/>
      </c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 ht="15" customHeight="1" x14ac:dyDescent="0.25">
      <c r="A67" s="63"/>
      <c r="B67" s="63"/>
      <c r="C67" s="61" t="e">
        <f>Tabelle135[[#This Row],[ADC Count AMP0PGA0]]*A0P0_Gain+A0P0_Offs</f>
        <v>#DIV/0!</v>
      </c>
      <c r="D67" s="62" t="e">
        <f>Tabelle135[[#This Row],[AMP0PGA0 Interpol]]/Tabelle135[[#This Row],[AMP0PGA0]]-1</f>
        <v>#DIV/0!</v>
      </c>
      <c r="E67" s="64"/>
      <c r="F67" s="64"/>
      <c r="G67" s="61" t="str">
        <f>IF(ISNUMBER(Tabelle135[[#This Row],[ADC Count AMP0PGA1]]),Tabelle135[[#This Row],[ADC Count AMP0PGA1]]*A0P1_Gain+A0P1_Offs,"")</f>
        <v/>
      </c>
      <c r="H67" s="62" t="str">
        <f>IF(ISNUMBER(Tabelle135[[#This Row],[ADC Count AMP0PGA1]]),Tabelle135[[#This Row],[AMP0PGA1 Interpol]]/Tabelle135[[#This Row],[AMP0PGA1]]-1,"")</f>
        <v/>
      </c>
      <c r="I67" s="35"/>
      <c r="J67" s="35"/>
      <c r="K67" s="61" t="str">
        <f>IF(ISNUMBER(Tabelle135[[#This Row],[ADC Count AMP0PGA2]]),Tabelle135[[#This Row],[ADC Count AMP0PGA2]]*A0P2_Gain+A0P2_Offs,"")</f>
        <v/>
      </c>
      <c r="L67" s="62" t="str">
        <f>IF(ISNUMBER(Tabelle135[[#This Row],[ADC Count AMP0PGA2]]),Tabelle135[[#This Row],[AMP0PGA2 Interpol]]/Tabelle135[[#This Row],[AMP0PGA2]]-1,"")</f>
        <v/>
      </c>
      <c r="M67" s="35"/>
      <c r="N67" s="35"/>
      <c r="O67" s="61" t="str">
        <f>IF(ISNUMBER(Tabelle135[[#This Row],[ADC Count AMP0PGA3]]),Tabelle135[[#This Row],[ADC Count AMP0PGA3]]*A0P3_Gain+A0P3_Offs,"")</f>
        <v/>
      </c>
      <c r="P67" s="62" t="str">
        <f>IF(ISNUMBER(Tabelle135[[#This Row],[ADC Count AMP0PGA3]]),Tabelle135[[#This Row],[AMP0PGA3 Interpol]]/Tabelle135[[#This Row],[AMP0PGA3]]-1,"")</f>
        <v/>
      </c>
      <c r="Q67" s="38"/>
      <c r="R67" s="38"/>
      <c r="S67" s="61" t="str">
        <f>IF(ISNUMBER(Tabelle135[[#This Row],[ADC Count AMP1]]),Tabelle135[[#This Row],[ADC Count AMP1]]*A1_Gain+A1_Offs,"")</f>
        <v/>
      </c>
      <c r="T67" s="62" t="str">
        <f>IF(ISNUMBER(Tabelle135[[#This Row],[ADC Count AMP1]]),Tabelle135[[#This Row],[AMP1 Interpol]]/Tabelle135[[#This Row],[AMP1]]-1,"")</f>
        <v/>
      </c>
      <c r="U67" s="38"/>
      <c r="V67" s="38"/>
      <c r="W67" s="61" t="str">
        <f>IF(ISNUMBER(Tabelle135[[#This Row],[ADC Count AMP2]]),Tabelle135[[#This Row],[ADC Count AMP2]]*A2_Gain+A2_Offs,"")</f>
        <v/>
      </c>
      <c r="X67" s="62" t="str">
        <f>IF(ISNUMBER(Tabelle135[[#This Row],[ADC Count AMP2]]),Tabelle135[[#This Row],[AMP2 Interpol]]/Tabelle135[[#This Row],[AMP2]]-1,"")</f>
        <v/>
      </c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 ht="15" customHeight="1" x14ac:dyDescent="0.25">
      <c r="A68" s="63"/>
      <c r="B68" s="63"/>
      <c r="C68" s="61" t="e">
        <f>Tabelle135[[#This Row],[ADC Count AMP0PGA0]]*A0P0_Gain+A0P0_Offs</f>
        <v>#DIV/0!</v>
      </c>
      <c r="D68" s="62" t="e">
        <f>Tabelle135[[#This Row],[AMP0PGA0 Interpol]]/Tabelle135[[#This Row],[AMP0PGA0]]-1</f>
        <v>#DIV/0!</v>
      </c>
      <c r="E68" s="64"/>
      <c r="F68" s="64"/>
      <c r="G68" s="61" t="str">
        <f>IF(ISNUMBER(Tabelle135[[#This Row],[ADC Count AMP0PGA1]]),Tabelle135[[#This Row],[ADC Count AMP0PGA1]]*A0P1_Gain+A0P1_Offs,"")</f>
        <v/>
      </c>
      <c r="H68" s="62" t="str">
        <f>IF(ISNUMBER(Tabelle135[[#This Row],[ADC Count AMP0PGA1]]),Tabelle135[[#This Row],[AMP0PGA1 Interpol]]/Tabelle135[[#This Row],[AMP0PGA1]]-1,"")</f>
        <v/>
      </c>
      <c r="I68" s="35"/>
      <c r="J68" s="35"/>
      <c r="K68" s="61" t="str">
        <f>IF(ISNUMBER(Tabelle135[[#This Row],[ADC Count AMP0PGA2]]),Tabelle135[[#This Row],[ADC Count AMP0PGA2]]*A0P2_Gain+A0P2_Offs,"")</f>
        <v/>
      </c>
      <c r="L68" s="62" t="str">
        <f>IF(ISNUMBER(Tabelle135[[#This Row],[ADC Count AMP0PGA2]]),Tabelle135[[#This Row],[AMP0PGA2 Interpol]]/Tabelle135[[#This Row],[AMP0PGA2]]-1,"")</f>
        <v/>
      </c>
      <c r="M68" s="35"/>
      <c r="N68" s="35"/>
      <c r="O68" s="61" t="str">
        <f>IF(ISNUMBER(Tabelle135[[#This Row],[ADC Count AMP0PGA3]]),Tabelle135[[#This Row],[ADC Count AMP0PGA3]]*A0P3_Gain+A0P3_Offs,"")</f>
        <v/>
      </c>
      <c r="P68" s="62" t="str">
        <f>IF(ISNUMBER(Tabelle135[[#This Row],[ADC Count AMP0PGA3]]),Tabelle135[[#This Row],[AMP0PGA3 Interpol]]/Tabelle135[[#This Row],[AMP0PGA3]]-1,"")</f>
        <v/>
      </c>
      <c r="Q68" s="38"/>
      <c r="R68" s="38"/>
      <c r="S68" s="61" t="str">
        <f>IF(ISNUMBER(Tabelle135[[#This Row],[ADC Count AMP1]]),Tabelle135[[#This Row],[ADC Count AMP1]]*A1_Gain+A1_Offs,"")</f>
        <v/>
      </c>
      <c r="T68" s="62" t="str">
        <f>IF(ISNUMBER(Tabelle135[[#This Row],[ADC Count AMP1]]),Tabelle135[[#This Row],[AMP1 Interpol]]/Tabelle135[[#This Row],[AMP1]]-1,"")</f>
        <v/>
      </c>
      <c r="U68" s="38"/>
      <c r="V68" s="38"/>
      <c r="W68" s="61" t="str">
        <f>IF(ISNUMBER(Tabelle135[[#This Row],[ADC Count AMP2]]),Tabelle135[[#This Row],[ADC Count AMP2]]*A2_Gain+A2_Offs,"")</f>
        <v/>
      </c>
      <c r="X68" s="62" t="str">
        <f>IF(ISNUMBER(Tabelle135[[#This Row],[ADC Count AMP2]]),Tabelle135[[#This Row],[AMP2 Interpol]]/Tabelle135[[#This Row],[AMP2]]-1,"")</f>
        <v/>
      </c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 ht="15" customHeight="1" x14ac:dyDescent="0.25">
      <c r="A69" s="63"/>
      <c r="B69" s="63"/>
      <c r="C69" s="61" t="e">
        <f>Tabelle135[[#This Row],[ADC Count AMP0PGA0]]*A0P0_Gain+A0P0_Offs</f>
        <v>#DIV/0!</v>
      </c>
      <c r="D69" s="62" t="e">
        <f>Tabelle135[[#This Row],[AMP0PGA0 Interpol]]/Tabelle135[[#This Row],[AMP0PGA0]]-1</f>
        <v>#DIV/0!</v>
      </c>
      <c r="E69" s="64"/>
      <c r="F69" s="64"/>
      <c r="G69" s="61" t="str">
        <f>IF(ISNUMBER(Tabelle135[[#This Row],[ADC Count AMP0PGA1]]),Tabelle135[[#This Row],[ADC Count AMP0PGA1]]*A0P1_Gain+A0P1_Offs,"")</f>
        <v/>
      </c>
      <c r="H69" s="62" t="str">
        <f>IF(ISNUMBER(Tabelle135[[#This Row],[ADC Count AMP0PGA1]]),Tabelle135[[#This Row],[AMP0PGA1 Interpol]]/Tabelle135[[#This Row],[AMP0PGA1]]-1,"")</f>
        <v/>
      </c>
      <c r="I69" s="35"/>
      <c r="J69" s="35"/>
      <c r="K69" s="61" t="str">
        <f>IF(ISNUMBER(Tabelle135[[#This Row],[ADC Count AMP0PGA2]]),Tabelle135[[#This Row],[ADC Count AMP0PGA2]]*A0P2_Gain+A0P2_Offs,"")</f>
        <v/>
      </c>
      <c r="L69" s="62" t="str">
        <f>IF(ISNUMBER(Tabelle135[[#This Row],[ADC Count AMP0PGA2]]),Tabelle135[[#This Row],[AMP0PGA2 Interpol]]/Tabelle135[[#This Row],[AMP0PGA2]]-1,"")</f>
        <v/>
      </c>
      <c r="M69" s="35"/>
      <c r="N69" s="35"/>
      <c r="O69" s="61" t="str">
        <f>IF(ISNUMBER(Tabelle135[[#This Row],[ADC Count AMP0PGA3]]),Tabelle135[[#This Row],[ADC Count AMP0PGA3]]*A0P3_Gain+A0P3_Offs,"")</f>
        <v/>
      </c>
      <c r="P69" s="62" t="str">
        <f>IF(ISNUMBER(Tabelle135[[#This Row],[ADC Count AMP0PGA3]]),Tabelle135[[#This Row],[AMP0PGA3 Interpol]]/Tabelle135[[#This Row],[AMP0PGA3]]-1,"")</f>
        <v/>
      </c>
      <c r="Q69" s="38"/>
      <c r="R69" s="38"/>
      <c r="S69" s="61" t="str">
        <f>IF(ISNUMBER(Tabelle135[[#This Row],[ADC Count AMP1]]),Tabelle135[[#This Row],[ADC Count AMP1]]*A1_Gain+A1_Offs,"")</f>
        <v/>
      </c>
      <c r="T69" s="62" t="str">
        <f>IF(ISNUMBER(Tabelle135[[#This Row],[ADC Count AMP1]]),Tabelle135[[#This Row],[AMP1 Interpol]]/Tabelle135[[#This Row],[AMP1]]-1,"")</f>
        <v/>
      </c>
      <c r="U69" s="38"/>
      <c r="V69" s="38"/>
      <c r="W69" s="61" t="str">
        <f>IF(ISNUMBER(Tabelle135[[#This Row],[ADC Count AMP2]]),Tabelle135[[#This Row],[ADC Count AMP2]]*A2_Gain+A2_Offs,"")</f>
        <v/>
      </c>
      <c r="X69" s="62" t="str">
        <f>IF(ISNUMBER(Tabelle135[[#This Row],[ADC Count AMP2]]),Tabelle135[[#This Row],[AMP2 Interpol]]/Tabelle135[[#This Row],[AMP2]]-1,"")</f>
        <v/>
      </c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 ht="15" customHeight="1" x14ac:dyDescent="0.25">
      <c r="A70" s="63"/>
      <c r="B70" s="63"/>
      <c r="C70" s="61" t="e">
        <f>Tabelle135[[#This Row],[ADC Count AMP0PGA0]]*A0P0_Gain+A0P0_Offs</f>
        <v>#DIV/0!</v>
      </c>
      <c r="D70" s="62" t="e">
        <f>Tabelle135[[#This Row],[AMP0PGA0 Interpol]]/Tabelle135[[#This Row],[AMP0PGA0]]-1</f>
        <v>#DIV/0!</v>
      </c>
      <c r="E70" s="64"/>
      <c r="F70" s="64"/>
      <c r="G70" s="61" t="str">
        <f>IF(ISNUMBER(Tabelle135[[#This Row],[ADC Count AMP0PGA1]]),Tabelle135[[#This Row],[ADC Count AMP0PGA1]]*A0P1_Gain+A0P1_Offs,"")</f>
        <v/>
      </c>
      <c r="H70" s="62" t="str">
        <f>IF(ISNUMBER(Tabelle135[[#This Row],[ADC Count AMP0PGA1]]),Tabelle135[[#This Row],[AMP0PGA1 Interpol]]/Tabelle135[[#This Row],[AMP0PGA1]]-1,"")</f>
        <v/>
      </c>
      <c r="I70" s="35"/>
      <c r="J70" s="35"/>
      <c r="K70" s="61" t="str">
        <f>IF(ISNUMBER(Tabelle135[[#This Row],[ADC Count AMP0PGA2]]),Tabelle135[[#This Row],[ADC Count AMP0PGA2]]*A0P2_Gain+A0P2_Offs,"")</f>
        <v/>
      </c>
      <c r="L70" s="62" t="str">
        <f>IF(ISNUMBER(Tabelle135[[#This Row],[ADC Count AMP0PGA2]]),Tabelle135[[#This Row],[AMP0PGA2 Interpol]]/Tabelle135[[#This Row],[AMP0PGA2]]-1,"")</f>
        <v/>
      </c>
      <c r="M70" s="35"/>
      <c r="N70" s="35"/>
      <c r="O70" s="61" t="str">
        <f>IF(ISNUMBER(Tabelle135[[#This Row],[ADC Count AMP0PGA3]]),Tabelle135[[#This Row],[ADC Count AMP0PGA3]]*A0P3_Gain+A0P3_Offs,"")</f>
        <v/>
      </c>
      <c r="P70" s="62" t="str">
        <f>IF(ISNUMBER(Tabelle135[[#This Row],[ADC Count AMP0PGA3]]),Tabelle135[[#This Row],[AMP0PGA3 Interpol]]/Tabelle135[[#This Row],[AMP0PGA3]]-1,"")</f>
        <v/>
      </c>
      <c r="Q70" s="38"/>
      <c r="R70" s="38"/>
      <c r="S70" s="61" t="str">
        <f>IF(ISNUMBER(Tabelle135[[#This Row],[ADC Count AMP1]]),Tabelle135[[#This Row],[ADC Count AMP1]]*A1_Gain+A1_Offs,"")</f>
        <v/>
      </c>
      <c r="T70" s="62" t="str">
        <f>IF(ISNUMBER(Tabelle135[[#This Row],[ADC Count AMP1]]),Tabelle135[[#This Row],[AMP1 Interpol]]/Tabelle135[[#This Row],[AMP1]]-1,"")</f>
        <v/>
      </c>
      <c r="U70" s="38"/>
      <c r="V70" s="38"/>
      <c r="W70" s="61" t="str">
        <f>IF(ISNUMBER(Tabelle135[[#This Row],[ADC Count AMP2]]),Tabelle135[[#This Row],[ADC Count AMP2]]*A2_Gain+A2_Offs,"")</f>
        <v/>
      </c>
      <c r="X70" s="62" t="str">
        <f>IF(ISNUMBER(Tabelle135[[#This Row],[ADC Count AMP2]]),Tabelle135[[#This Row],[AMP2 Interpol]]/Tabelle135[[#This Row],[AMP2]]-1,"")</f>
        <v/>
      </c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 ht="15" customHeight="1" x14ac:dyDescent="0.25">
      <c r="A71" s="63"/>
      <c r="B71" s="63"/>
      <c r="C71" s="61" t="e">
        <f>Tabelle135[[#This Row],[ADC Count AMP0PGA0]]*A0P0_Gain+A0P0_Offs</f>
        <v>#DIV/0!</v>
      </c>
      <c r="D71" s="62" t="e">
        <f>Tabelle135[[#This Row],[AMP0PGA0 Interpol]]/Tabelle135[[#This Row],[AMP0PGA0]]-1</f>
        <v>#DIV/0!</v>
      </c>
      <c r="E71" s="64"/>
      <c r="F71" s="64"/>
      <c r="G71" s="61" t="str">
        <f>IF(ISNUMBER(Tabelle135[[#This Row],[ADC Count AMP0PGA1]]),Tabelle135[[#This Row],[ADC Count AMP0PGA1]]*A0P1_Gain+A0P1_Offs,"")</f>
        <v/>
      </c>
      <c r="H71" s="62" t="str">
        <f>IF(ISNUMBER(Tabelle135[[#This Row],[ADC Count AMP0PGA1]]),Tabelle135[[#This Row],[AMP0PGA1 Interpol]]/Tabelle135[[#This Row],[AMP0PGA1]]-1,"")</f>
        <v/>
      </c>
      <c r="I71" s="35"/>
      <c r="J71" s="35"/>
      <c r="K71" s="61" t="str">
        <f>IF(ISNUMBER(Tabelle135[[#This Row],[ADC Count AMP0PGA2]]),Tabelle135[[#This Row],[ADC Count AMP0PGA2]]*A0P2_Gain+A0P2_Offs,"")</f>
        <v/>
      </c>
      <c r="L71" s="62" t="str">
        <f>IF(ISNUMBER(Tabelle135[[#This Row],[ADC Count AMP0PGA2]]),Tabelle135[[#This Row],[AMP0PGA2 Interpol]]/Tabelle135[[#This Row],[AMP0PGA2]]-1,"")</f>
        <v/>
      </c>
      <c r="M71" s="35"/>
      <c r="N71" s="35"/>
      <c r="O71" s="61" t="str">
        <f>IF(ISNUMBER(Tabelle135[[#This Row],[ADC Count AMP0PGA3]]),Tabelle135[[#This Row],[ADC Count AMP0PGA3]]*A0P3_Gain+A0P3_Offs,"")</f>
        <v/>
      </c>
      <c r="P71" s="62" t="str">
        <f>IF(ISNUMBER(Tabelle135[[#This Row],[ADC Count AMP0PGA3]]),Tabelle135[[#This Row],[AMP0PGA3 Interpol]]/Tabelle135[[#This Row],[AMP0PGA3]]-1,"")</f>
        <v/>
      </c>
      <c r="Q71" s="38"/>
      <c r="R71" s="38"/>
      <c r="S71" s="61" t="str">
        <f>IF(ISNUMBER(Tabelle135[[#This Row],[ADC Count AMP1]]),Tabelle135[[#This Row],[ADC Count AMP1]]*A1_Gain+A1_Offs,"")</f>
        <v/>
      </c>
      <c r="T71" s="62" t="str">
        <f>IF(ISNUMBER(Tabelle135[[#This Row],[ADC Count AMP1]]),Tabelle135[[#This Row],[AMP1 Interpol]]/Tabelle135[[#This Row],[AMP1]]-1,"")</f>
        <v/>
      </c>
      <c r="U71" s="38"/>
      <c r="V71" s="38"/>
      <c r="W71" s="61" t="str">
        <f>IF(ISNUMBER(Tabelle135[[#This Row],[ADC Count AMP2]]),Tabelle135[[#This Row],[ADC Count AMP2]]*A2_Gain+A2_Offs,"")</f>
        <v/>
      </c>
      <c r="X71" s="62" t="str">
        <f>IF(ISNUMBER(Tabelle135[[#This Row],[ADC Count AMP2]]),Tabelle135[[#This Row],[AMP2 Interpol]]/Tabelle135[[#This Row],[AMP2]]-1,"")</f>
        <v/>
      </c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 ht="15" customHeight="1" x14ac:dyDescent="0.25">
      <c r="A72" s="63"/>
      <c r="B72" s="63"/>
      <c r="C72" s="61" t="e">
        <f>Tabelle135[[#This Row],[ADC Count AMP0PGA0]]*A0P0_Gain+A0P0_Offs</f>
        <v>#DIV/0!</v>
      </c>
      <c r="D72" s="62" t="e">
        <f>Tabelle135[[#This Row],[AMP0PGA0 Interpol]]/Tabelle135[[#This Row],[AMP0PGA0]]-1</f>
        <v>#DIV/0!</v>
      </c>
      <c r="E72" s="64"/>
      <c r="F72" s="64"/>
      <c r="G72" s="61" t="str">
        <f>IF(ISNUMBER(Tabelle135[[#This Row],[ADC Count AMP0PGA1]]),Tabelle135[[#This Row],[ADC Count AMP0PGA1]]*A0P1_Gain+A0P1_Offs,"")</f>
        <v/>
      </c>
      <c r="H72" s="62" t="str">
        <f>IF(ISNUMBER(Tabelle135[[#This Row],[ADC Count AMP0PGA1]]),Tabelle135[[#This Row],[AMP0PGA1 Interpol]]/Tabelle135[[#This Row],[AMP0PGA1]]-1,"")</f>
        <v/>
      </c>
      <c r="I72" s="35"/>
      <c r="J72" s="35"/>
      <c r="K72" s="61" t="str">
        <f>IF(ISNUMBER(Tabelle135[[#This Row],[ADC Count AMP0PGA2]]),Tabelle135[[#This Row],[ADC Count AMP0PGA2]]*A0P2_Gain+A0P2_Offs,"")</f>
        <v/>
      </c>
      <c r="L72" s="62" t="str">
        <f>IF(ISNUMBER(Tabelle135[[#This Row],[ADC Count AMP0PGA2]]),Tabelle135[[#This Row],[AMP0PGA2 Interpol]]/Tabelle135[[#This Row],[AMP0PGA2]]-1,"")</f>
        <v/>
      </c>
      <c r="M72" s="35"/>
      <c r="N72" s="35"/>
      <c r="O72" s="61" t="str">
        <f>IF(ISNUMBER(Tabelle135[[#This Row],[ADC Count AMP0PGA3]]),Tabelle135[[#This Row],[ADC Count AMP0PGA3]]*A0P3_Gain+A0P3_Offs,"")</f>
        <v/>
      </c>
      <c r="P72" s="62" t="str">
        <f>IF(ISNUMBER(Tabelle135[[#This Row],[ADC Count AMP0PGA3]]),Tabelle135[[#This Row],[AMP0PGA3 Interpol]]/Tabelle135[[#This Row],[AMP0PGA3]]-1,"")</f>
        <v/>
      </c>
      <c r="Q72" s="38"/>
      <c r="R72" s="38"/>
      <c r="S72" s="61" t="str">
        <f>IF(ISNUMBER(Tabelle135[[#This Row],[ADC Count AMP1]]),Tabelle135[[#This Row],[ADC Count AMP1]]*A1_Gain+A1_Offs,"")</f>
        <v/>
      </c>
      <c r="T72" s="62" t="str">
        <f>IF(ISNUMBER(Tabelle135[[#This Row],[ADC Count AMP1]]),Tabelle135[[#This Row],[AMP1 Interpol]]/Tabelle135[[#This Row],[AMP1]]-1,"")</f>
        <v/>
      </c>
      <c r="U72" s="38"/>
      <c r="V72" s="38"/>
      <c r="W72" s="61" t="str">
        <f>IF(ISNUMBER(Tabelle135[[#This Row],[ADC Count AMP2]]),Tabelle135[[#This Row],[ADC Count AMP2]]*A2_Gain+A2_Offs,"")</f>
        <v/>
      </c>
      <c r="X72" s="62" t="str">
        <f>IF(ISNUMBER(Tabelle135[[#This Row],[ADC Count AMP2]]),Tabelle135[[#This Row],[AMP2 Interpol]]/Tabelle135[[#This Row],[AMP2]]-1,"")</f>
        <v/>
      </c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ht="15" customHeight="1" x14ac:dyDescent="0.25">
      <c r="A73" s="63"/>
      <c r="B73" s="63"/>
      <c r="C73" s="61" t="e">
        <f>Tabelle135[[#This Row],[ADC Count AMP0PGA0]]*A0P0_Gain+A0P0_Offs</f>
        <v>#DIV/0!</v>
      </c>
      <c r="D73" s="62" t="e">
        <f>Tabelle135[[#This Row],[AMP0PGA0 Interpol]]/Tabelle135[[#This Row],[AMP0PGA0]]-1</f>
        <v>#DIV/0!</v>
      </c>
      <c r="E73" s="64"/>
      <c r="F73" s="64"/>
      <c r="G73" s="61" t="str">
        <f>IF(ISNUMBER(Tabelle135[[#This Row],[ADC Count AMP0PGA1]]),Tabelle135[[#This Row],[ADC Count AMP0PGA1]]*A0P1_Gain+A0P1_Offs,"")</f>
        <v/>
      </c>
      <c r="H73" s="62" t="str">
        <f>IF(ISNUMBER(Tabelle135[[#This Row],[ADC Count AMP0PGA1]]),Tabelle135[[#This Row],[AMP0PGA1 Interpol]]/Tabelle135[[#This Row],[AMP0PGA1]]-1,"")</f>
        <v/>
      </c>
      <c r="I73" s="35"/>
      <c r="J73" s="35"/>
      <c r="K73" s="61" t="str">
        <f>IF(ISNUMBER(Tabelle135[[#This Row],[ADC Count AMP0PGA2]]),Tabelle135[[#This Row],[ADC Count AMP0PGA2]]*A0P2_Gain+A0P2_Offs,"")</f>
        <v/>
      </c>
      <c r="L73" s="62" t="str">
        <f>IF(ISNUMBER(Tabelle135[[#This Row],[ADC Count AMP0PGA2]]),Tabelle135[[#This Row],[AMP0PGA2 Interpol]]/Tabelle135[[#This Row],[AMP0PGA2]]-1,"")</f>
        <v/>
      </c>
      <c r="M73" s="35"/>
      <c r="N73" s="35"/>
      <c r="O73" s="61" t="str">
        <f>IF(ISNUMBER(Tabelle135[[#This Row],[ADC Count AMP0PGA3]]),Tabelle135[[#This Row],[ADC Count AMP0PGA3]]*A0P3_Gain+A0P3_Offs,"")</f>
        <v/>
      </c>
      <c r="P73" s="62" t="str">
        <f>IF(ISNUMBER(Tabelle135[[#This Row],[ADC Count AMP0PGA3]]),Tabelle135[[#This Row],[AMP0PGA3 Interpol]]/Tabelle135[[#This Row],[AMP0PGA3]]-1,"")</f>
        <v/>
      </c>
      <c r="Q73" s="38"/>
      <c r="R73" s="38"/>
      <c r="S73" s="61" t="str">
        <f>IF(ISNUMBER(Tabelle135[[#This Row],[ADC Count AMP1]]),Tabelle135[[#This Row],[ADC Count AMP1]]*A1_Gain+A1_Offs,"")</f>
        <v/>
      </c>
      <c r="T73" s="62" t="str">
        <f>IF(ISNUMBER(Tabelle135[[#This Row],[ADC Count AMP1]]),Tabelle135[[#This Row],[AMP1 Interpol]]/Tabelle135[[#This Row],[AMP1]]-1,"")</f>
        <v/>
      </c>
      <c r="U73" s="38"/>
      <c r="V73" s="38"/>
      <c r="W73" s="61" t="str">
        <f>IF(ISNUMBER(Tabelle135[[#This Row],[ADC Count AMP2]]),Tabelle135[[#This Row],[ADC Count AMP2]]*A2_Gain+A2_Offs,"")</f>
        <v/>
      </c>
      <c r="X73" s="62" t="str">
        <f>IF(ISNUMBER(Tabelle135[[#This Row],[ADC Count AMP2]]),Tabelle135[[#This Row],[AMP2 Interpol]]/Tabelle135[[#This Row],[AMP2]]-1,"")</f>
        <v/>
      </c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 ht="15" customHeight="1" x14ac:dyDescent="0.25">
      <c r="A74" s="63"/>
      <c r="B74" s="63"/>
      <c r="C74" s="61" t="e">
        <f>Tabelle135[[#This Row],[ADC Count AMP0PGA0]]*A0P0_Gain+A0P0_Offs</f>
        <v>#DIV/0!</v>
      </c>
      <c r="D74" s="62" t="e">
        <f>Tabelle135[[#This Row],[AMP0PGA0 Interpol]]/Tabelle135[[#This Row],[AMP0PGA0]]-1</f>
        <v>#DIV/0!</v>
      </c>
      <c r="E74" s="64"/>
      <c r="F74" s="64"/>
      <c r="G74" s="61" t="str">
        <f>IF(ISNUMBER(Tabelle135[[#This Row],[ADC Count AMP0PGA1]]),Tabelle135[[#This Row],[ADC Count AMP0PGA1]]*A0P1_Gain+A0P1_Offs,"")</f>
        <v/>
      </c>
      <c r="H74" s="62" t="str">
        <f>IF(ISNUMBER(Tabelle135[[#This Row],[ADC Count AMP0PGA1]]),Tabelle135[[#This Row],[AMP0PGA1 Interpol]]/Tabelle135[[#This Row],[AMP0PGA1]]-1,"")</f>
        <v/>
      </c>
      <c r="I74" s="35"/>
      <c r="J74" s="35"/>
      <c r="K74" s="61" t="str">
        <f>IF(ISNUMBER(Tabelle135[[#This Row],[ADC Count AMP0PGA2]]),Tabelle135[[#This Row],[ADC Count AMP0PGA2]]*A0P2_Gain+A0P2_Offs,"")</f>
        <v/>
      </c>
      <c r="L74" s="62" t="str">
        <f>IF(ISNUMBER(Tabelle135[[#This Row],[ADC Count AMP0PGA2]]),Tabelle135[[#This Row],[AMP0PGA2 Interpol]]/Tabelle135[[#This Row],[AMP0PGA2]]-1,"")</f>
        <v/>
      </c>
      <c r="M74" s="35"/>
      <c r="N74" s="35"/>
      <c r="O74" s="61" t="str">
        <f>IF(ISNUMBER(Tabelle135[[#This Row],[ADC Count AMP0PGA3]]),Tabelle135[[#This Row],[ADC Count AMP0PGA3]]*A0P3_Gain+A0P3_Offs,"")</f>
        <v/>
      </c>
      <c r="P74" s="62" t="str">
        <f>IF(ISNUMBER(Tabelle135[[#This Row],[ADC Count AMP0PGA3]]),Tabelle135[[#This Row],[AMP0PGA3 Interpol]]/Tabelle135[[#This Row],[AMP0PGA3]]-1,"")</f>
        <v/>
      </c>
      <c r="Q74" s="38"/>
      <c r="R74" s="38"/>
      <c r="S74" s="61" t="str">
        <f>IF(ISNUMBER(Tabelle135[[#This Row],[ADC Count AMP1]]),Tabelle135[[#This Row],[ADC Count AMP1]]*A1_Gain+A1_Offs,"")</f>
        <v/>
      </c>
      <c r="T74" s="62" t="str">
        <f>IF(ISNUMBER(Tabelle135[[#This Row],[ADC Count AMP1]]),Tabelle135[[#This Row],[AMP1 Interpol]]/Tabelle135[[#This Row],[AMP1]]-1,"")</f>
        <v/>
      </c>
      <c r="U74" s="38"/>
      <c r="V74" s="38"/>
      <c r="W74" s="61" t="str">
        <f>IF(ISNUMBER(Tabelle135[[#This Row],[ADC Count AMP2]]),Tabelle135[[#This Row],[ADC Count AMP2]]*A2_Gain+A2_Offs,"")</f>
        <v/>
      </c>
      <c r="X74" s="62" t="str">
        <f>IF(ISNUMBER(Tabelle135[[#This Row],[ADC Count AMP2]]),Tabelle135[[#This Row],[AMP2 Interpol]]/Tabelle135[[#This Row],[AMP2]]-1,"")</f>
        <v/>
      </c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 ht="15" customHeight="1" x14ac:dyDescent="0.25">
      <c r="A75" s="63"/>
      <c r="B75" s="63"/>
      <c r="C75" s="61" t="e">
        <f>Tabelle135[[#This Row],[ADC Count AMP0PGA0]]*A0P0_Gain+A0P0_Offs</f>
        <v>#DIV/0!</v>
      </c>
      <c r="D75" s="62" t="e">
        <f>Tabelle135[[#This Row],[AMP0PGA0 Interpol]]/Tabelle135[[#This Row],[AMP0PGA0]]-1</f>
        <v>#DIV/0!</v>
      </c>
      <c r="E75" s="64"/>
      <c r="F75" s="64"/>
      <c r="G75" s="61" t="str">
        <f>IF(ISNUMBER(Tabelle135[[#This Row],[ADC Count AMP0PGA1]]),Tabelle135[[#This Row],[ADC Count AMP0PGA1]]*A0P1_Gain+A0P1_Offs,"")</f>
        <v/>
      </c>
      <c r="H75" s="62" t="str">
        <f>IF(ISNUMBER(Tabelle135[[#This Row],[ADC Count AMP0PGA1]]),Tabelle135[[#This Row],[AMP0PGA1 Interpol]]/Tabelle135[[#This Row],[AMP0PGA1]]-1,"")</f>
        <v/>
      </c>
      <c r="I75" s="35"/>
      <c r="J75" s="35"/>
      <c r="K75" s="61" t="str">
        <f>IF(ISNUMBER(Tabelle135[[#This Row],[ADC Count AMP0PGA2]]),Tabelle135[[#This Row],[ADC Count AMP0PGA2]]*A0P2_Gain+A0P2_Offs,"")</f>
        <v/>
      </c>
      <c r="L75" s="62" t="str">
        <f>IF(ISNUMBER(Tabelle135[[#This Row],[ADC Count AMP0PGA2]]),Tabelle135[[#This Row],[AMP0PGA2 Interpol]]/Tabelle135[[#This Row],[AMP0PGA2]]-1,"")</f>
        <v/>
      </c>
      <c r="M75" s="35"/>
      <c r="N75" s="35"/>
      <c r="O75" s="61" t="str">
        <f>IF(ISNUMBER(Tabelle135[[#This Row],[ADC Count AMP0PGA3]]),Tabelle135[[#This Row],[ADC Count AMP0PGA3]]*A0P3_Gain+A0P3_Offs,"")</f>
        <v/>
      </c>
      <c r="P75" s="62" t="str">
        <f>IF(ISNUMBER(Tabelle135[[#This Row],[ADC Count AMP0PGA3]]),Tabelle135[[#This Row],[AMP0PGA3 Interpol]]/Tabelle135[[#This Row],[AMP0PGA3]]-1,"")</f>
        <v/>
      </c>
      <c r="Q75" s="38"/>
      <c r="R75" s="38"/>
      <c r="S75" s="61" t="str">
        <f>IF(ISNUMBER(Tabelle135[[#This Row],[ADC Count AMP1]]),Tabelle135[[#This Row],[ADC Count AMP1]]*A1_Gain+A1_Offs,"")</f>
        <v/>
      </c>
      <c r="T75" s="62" t="str">
        <f>IF(ISNUMBER(Tabelle135[[#This Row],[ADC Count AMP1]]),Tabelle135[[#This Row],[AMP1 Interpol]]/Tabelle135[[#This Row],[AMP1]]-1,"")</f>
        <v/>
      </c>
      <c r="U75" s="38"/>
      <c r="V75" s="38"/>
      <c r="W75" s="61" t="str">
        <f>IF(ISNUMBER(Tabelle135[[#This Row],[ADC Count AMP2]]),Tabelle135[[#This Row],[ADC Count AMP2]]*A2_Gain+A2_Offs,"")</f>
        <v/>
      </c>
      <c r="X75" s="62" t="str">
        <f>IF(ISNUMBER(Tabelle135[[#This Row],[ADC Count AMP2]]),Tabelle135[[#This Row],[AMP2 Interpol]]/Tabelle135[[#This Row],[AMP2]]-1,"")</f>
        <v/>
      </c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ht="15" customHeight="1" x14ac:dyDescent="0.25">
      <c r="A76" s="63"/>
      <c r="B76" s="63"/>
      <c r="C76" s="61" t="e">
        <f>Tabelle135[[#This Row],[ADC Count AMP0PGA0]]*A0P0_Gain+A0P0_Offs</f>
        <v>#DIV/0!</v>
      </c>
      <c r="D76" s="62" t="e">
        <f>Tabelle135[[#This Row],[AMP0PGA0 Interpol]]/Tabelle135[[#This Row],[AMP0PGA0]]-1</f>
        <v>#DIV/0!</v>
      </c>
      <c r="E76" s="64"/>
      <c r="F76" s="64"/>
      <c r="G76" s="61" t="str">
        <f>IF(ISNUMBER(Tabelle135[[#This Row],[ADC Count AMP0PGA1]]),Tabelle135[[#This Row],[ADC Count AMP0PGA1]]*A0P1_Gain+A0P1_Offs,"")</f>
        <v/>
      </c>
      <c r="H76" s="62" t="str">
        <f>IF(ISNUMBER(Tabelle135[[#This Row],[ADC Count AMP0PGA1]]),Tabelle135[[#This Row],[AMP0PGA1 Interpol]]/Tabelle135[[#This Row],[AMP0PGA1]]-1,"")</f>
        <v/>
      </c>
      <c r="I76" s="35"/>
      <c r="J76" s="35"/>
      <c r="K76" s="61" t="str">
        <f>IF(ISNUMBER(Tabelle135[[#This Row],[ADC Count AMP0PGA2]]),Tabelle135[[#This Row],[ADC Count AMP0PGA2]]*A0P2_Gain+A0P2_Offs,"")</f>
        <v/>
      </c>
      <c r="L76" s="62" t="str">
        <f>IF(ISNUMBER(Tabelle135[[#This Row],[ADC Count AMP0PGA2]]),Tabelle135[[#This Row],[AMP0PGA2 Interpol]]/Tabelle135[[#This Row],[AMP0PGA2]]-1,"")</f>
        <v/>
      </c>
      <c r="M76" s="35"/>
      <c r="N76" s="35"/>
      <c r="O76" s="61" t="str">
        <f>IF(ISNUMBER(Tabelle135[[#This Row],[ADC Count AMP0PGA3]]),Tabelle135[[#This Row],[ADC Count AMP0PGA3]]*A0P3_Gain+A0P3_Offs,"")</f>
        <v/>
      </c>
      <c r="P76" s="62" t="str">
        <f>IF(ISNUMBER(Tabelle135[[#This Row],[ADC Count AMP0PGA3]]),Tabelle135[[#This Row],[AMP0PGA3 Interpol]]/Tabelle135[[#This Row],[AMP0PGA3]]-1,"")</f>
        <v/>
      </c>
      <c r="Q76" s="38"/>
      <c r="R76" s="38"/>
      <c r="S76" s="61" t="str">
        <f>IF(ISNUMBER(Tabelle135[[#This Row],[ADC Count AMP1]]),Tabelle135[[#This Row],[ADC Count AMP1]]*A1_Gain+A1_Offs,"")</f>
        <v/>
      </c>
      <c r="T76" s="62" t="str">
        <f>IF(ISNUMBER(Tabelle135[[#This Row],[ADC Count AMP1]]),Tabelle135[[#This Row],[AMP1 Interpol]]/Tabelle135[[#This Row],[AMP1]]-1,"")</f>
        <v/>
      </c>
      <c r="U76" s="38"/>
      <c r="V76" s="38"/>
      <c r="W76" s="61" t="str">
        <f>IF(ISNUMBER(Tabelle135[[#This Row],[ADC Count AMP2]]),Tabelle135[[#This Row],[ADC Count AMP2]]*A2_Gain+A2_Offs,"")</f>
        <v/>
      </c>
      <c r="X76" s="62" t="str">
        <f>IF(ISNUMBER(Tabelle135[[#This Row],[ADC Count AMP2]]),Tabelle135[[#This Row],[AMP2 Interpol]]/Tabelle135[[#This Row],[AMP2]]-1,"")</f>
        <v/>
      </c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 ht="15" customHeight="1" x14ac:dyDescent="0.25">
      <c r="A77" s="63"/>
      <c r="B77" s="63"/>
      <c r="C77" s="61" t="e">
        <f>Tabelle135[[#This Row],[ADC Count AMP0PGA0]]*A0P0_Gain+A0P0_Offs</f>
        <v>#DIV/0!</v>
      </c>
      <c r="D77" s="62" t="e">
        <f>Tabelle135[[#This Row],[AMP0PGA0 Interpol]]/Tabelle135[[#This Row],[AMP0PGA0]]-1</f>
        <v>#DIV/0!</v>
      </c>
      <c r="E77" s="64"/>
      <c r="F77" s="64"/>
      <c r="G77" s="61" t="str">
        <f>IF(ISNUMBER(Tabelle135[[#This Row],[ADC Count AMP0PGA1]]),Tabelle135[[#This Row],[ADC Count AMP0PGA1]]*A0P1_Gain+A0P1_Offs,"")</f>
        <v/>
      </c>
      <c r="H77" s="62" t="str">
        <f>IF(ISNUMBER(Tabelle135[[#This Row],[ADC Count AMP0PGA1]]),Tabelle135[[#This Row],[AMP0PGA1 Interpol]]/Tabelle135[[#This Row],[AMP0PGA1]]-1,"")</f>
        <v/>
      </c>
      <c r="I77" s="35"/>
      <c r="J77" s="35"/>
      <c r="K77" s="61" t="str">
        <f>IF(ISNUMBER(Tabelle135[[#This Row],[ADC Count AMP0PGA2]]),Tabelle135[[#This Row],[ADC Count AMP0PGA2]]*A0P2_Gain+A0P2_Offs,"")</f>
        <v/>
      </c>
      <c r="L77" s="62" t="str">
        <f>IF(ISNUMBER(Tabelle135[[#This Row],[ADC Count AMP0PGA2]]),Tabelle135[[#This Row],[AMP0PGA2 Interpol]]/Tabelle135[[#This Row],[AMP0PGA2]]-1,"")</f>
        <v/>
      </c>
      <c r="M77" s="35"/>
      <c r="N77" s="35"/>
      <c r="O77" s="61" t="str">
        <f>IF(ISNUMBER(Tabelle135[[#This Row],[ADC Count AMP0PGA3]]),Tabelle135[[#This Row],[ADC Count AMP0PGA3]]*A0P3_Gain+A0P3_Offs,"")</f>
        <v/>
      </c>
      <c r="P77" s="62" t="str">
        <f>IF(ISNUMBER(Tabelle135[[#This Row],[ADC Count AMP0PGA3]]),Tabelle135[[#This Row],[AMP0PGA3 Interpol]]/Tabelle135[[#This Row],[AMP0PGA3]]-1,"")</f>
        <v/>
      </c>
      <c r="Q77" s="38"/>
      <c r="R77" s="38"/>
      <c r="S77" s="61" t="str">
        <f>IF(ISNUMBER(Tabelle135[[#This Row],[ADC Count AMP1]]),Tabelle135[[#This Row],[ADC Count AMP1]]*A1_Gain+A1_Offs,"")</f>
        <v/>
      </c>
      <c r="T77" s="62" t="str">
        <f>IF(ISNUMBER(Tabelle135[[#This Row],[ADC Count AMP1]]),Tabelle135[[#This Row],[AMP1 Interpol]]/Tabelle135[[#This Row],[AMP1]]-1,"")</f>
        <v/>
      </c>
      <c r="U77" s="38"/>
      <c r="V77" s="38"/>
      <c r="W77" s="61" t="str">
        <f>IF(ISNUMBER(Tabelle135[[#This Row],[ADC Count AMP2]]),Tabelle135[[#This Row],[ADC Count AMP2]]*A2_Gain+A2_Offs,"")</f>
        <v/>
      </c>
      <c r="X77" s="62" t="str">
        <f>IF(ISNUMBER(Tabelle135[[#This Row],[ADC Count AMP2]]),Tabelle135[[#This Row],[AMP2 Interpol]]/Tabelle135[[#This Row],[AMP2]]-1,"")</f>
        <v/>
      </c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 ht="15" customHeight="1" x14ac:dyDescent="0.25">
      <c r="A78" s="63"/>
      <c r="B78" s="63"/>
      <c r="C78" s="61" t="e">
        <f>Tabelle135[[#This Row],[ADC Count AMP0PGA0]]*A0P0_Gain+A0P0_Offs</f>
        <v>#DIV/0!</v>
      </c>
      <c r="D78" s="62" t="e">
        <f>Tabelle135[[#This Row],[AMP0PGA0 Interpol]]/Tabelle135[[#This Row],[AMP0PGA0]]-1</f>
        <v>#DIV/0!</v>
      </c>
      <c r="E78" s="64"/>
      <c r="F78" s="64"/>
      <c r="G78" s="61" t="str">
        <f>IF(ISNUMBER(Tabelle135[[#This Row],[ADC Count AMP0PGA1]]),Tabelle135[[#This Row],[ADC Count AMP0PGA1]]*A0P1_Gain+A0P1_Offs,"")</f>
        <v/>
      </c>
      <c r="H78" s="62" t="str">
        <f>IF(ISNUMBER(Tabelle135[[#This Row],[ADC Count AMP0PGA1]]),Tabelle135[[#This Row],[AMP0PGA1 Interpol]]/Tabelle135[[#This Row],[AMP0PGA1]]-1,"")</f>
        <v/>
      </c>
      <c r="I78" s="35"/>
      <c r="J78" s="35"/>
      <c r="K78" s="61" t="str">
        <f>IF(ISNUMBER(Tabelle135[[#This Row],[ADC Count AMP0PGA2]]),Tabelle135[[#This Row],[ADC Count AMP0PGA2]]*A0P2_Gain+A0P2_Offs,"")</f>
        <v/>
      </c>
      <c r="L78" s="62" t="str">
        <f>IF(ISNUMBER(Tabelle135[[#This Row],[ADC Count AMP0PGA2]]),Tabelle135[[#This Row],[AMP0PGA2 Interpol]]/Tabelle135[[#This Row],[AMP0PGA2]]-1,"")</f>
        <v/>
      </c>
      <c r="M78" s="35"/>
      <c r="N78" s="35"/>
      <c r="O78" s="61" t="str">
        <f>IF(ISNUMBER(Tabelle135[[#This Row],[ADC Count AMP0PGA3]]),Tabelle135[[#This Row],[ADC Count AMP0PGA3]]*A0P3_Gain+A0P3_Offs,"")</f>
        <v/>
      </c>
      <c r="P78" s="62" t="str">
        <f>IF(ISNUMBER(Tabelle135[[#This Row],[ADC Count AMP0PGA3]]),Tabelle135[[#This Row],[AMP0PGA3 Interpol]]/Tabelle135[[#This Row],[AMP0PGA3]]-1,"")</f>
        <v/>
      </c>
      <c r="Q78" s="36"/>
      <c r="R78" s="36"/>
      <c r="S78" s="61" t="str">
        <f>IF(ISNUMBER(Tabelle135[[#This Row],[ADC Count AMP1]]),Tabelle135[[#This Row],[ADC Count AMP1]]*A1_Gain+A1_Offs,"")</f>
        <v/>
      </c>
      <c r="T78" s="62" t="str">
        <f>IF(ISNUMBER(Tabelle135[[#This Row],[ADC Count AMP1]]),Tabelle135[[#This Row],[AMP1 Interpol]]/Tabelle135[[#This Row],[AMP1]]-1,"")</f>
        <v/>
      </c>
      <c r="U78" s="36"/>
      <c r="V78" s="36"/>
      <c r="W78" s="61" t="str">
        <f>IF(ISNUMBER(Tabelle135[[#This Row],[ADC Count AMP2]]),Tabelle135[[#This Row],[ADC Count AMP2]]*A2_Gain+A2_Offs,"")</f>
        <v/>
      </c>
      <c r="X78" s="62" t="str">
        <f>IF(ISNUMBER(Tabelle135[[#This Row],[ADC Count AMP2]]),Tabelle135[[#This Row],[AMP2 Interpol]]/Tabelle135[[#This Row],[AMP2]]-1,"")</f>
        <v/>
      </c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 ht="15" customHeight="1" x14ac:dyDescent="0.25">
      <c r="A79" s="63"/>
      <c r="B79" s="63"/>
      <c r="C79" s="61" t="e">
        <f>Tabelle135[[#This Row],[ADC Count AMP0PGA0]]*A0P0_Gain+A0P0_Offs</f>
        <v>#DIV/0!</v>
      </c>
      <c r="D79" s="62" t="e">
        <f>Tabelle135[[#This Row],[AMP0PGA0 Interpol]]/Tabelle135[[#This Row],[AMP0PGA0]]-1</f>
        <v>#DIV/0!</v>
      </c>
      <c r="E79" s="64"/>
      <c r="F79" s="64"/>
      <c r="G79" s="61" t="str">
        <f>IF(ISNUMBER(Tabelle135[[#This Row],[ADC Count AMP0PGA1]]),Tabelle135[[#This Row],[ADC Count AMP0PGA1]]*A0P1_Gain+A0P1_Offs,"")</f>
        <v/>
      </c>
      <c r="H79" s="62" t="str">
        <f>IF(ISNUMBER(Tabelle135[[#This Row],[ADC Count AMP0PGA1]]),Tabelle135[[#This Row],[AMP0PGA1 Interpol]]/Tabelle135[[#This Row],[AMP0PGA1]]-1,"")</f>
        <v/>
      </c>
      <c r="I79" s="35"/>
      <c r="J79" s="35"/>
      <c r="K79" s="61" t="str">
        <f>IF(ISNUMBER(Tabelle135[[#This Row],[ADC Count AMP0PGA2]]),Tabelle135[[#This Row],[ADC Count AMP0PGA2]]*A0P2_Gain+A0P2_Offs,"")</f>
        <v/>
      </c>
      <c r="L79" s="62" t="str">
        <f>IF(ISNUMBER(Tabelle135[[#This Row],[ADC Count AMP0PGA2]]),Tabelle135[[#This Row],[AMP0PGA2 Interpol]]/Tabelle135[[#This Row],[AMP0PGA2]]-1,"")</f>
        <v/>
      </c>
      <c r="M79" s="35"/>
      <c r="N79" s="35"/>
      <c r="O79" s="61" t="str">
        <f>IF(ISNUMBER(Tabelle135[[#This Row],[ADC Count AMP0PGA3]]),Tabelle135[[#This Row],[ADC Count AMP0PGA3]]*A0P3_Gain+A0P3_Offs,"")</f>
        <v/>
      </c>
      <c r="P79" s="62" t="str">
        <f>IF(ISNUMBER(Tabelle135[[#This Row],[ADC Count AMP0PGA3]]),Tabelle135[[#This Row],[AMP0PGA3 Interpol]]/Tabelle135[[#This Row],[AMP0PGA3]]-1,"")</f>
        <v/>
      </c>
      <c r="Q79" s="36"/>
      <c r="R79" s="36"/>
      <c r="S79" s="61" t="str">
        <f>IF(ISNUMBER(Tabelle135[[#This Row],[ADC Count AMP1]]),Tabelle135[[#This Row],[ADC Count AMP1]]*A1_Gain+A1_Offs,"")</f>
        <v/>
      </c>
      <c r="T79" s="62" t="str">
        <f>IF(ISNUMBER(Tabelle135[[#This Row],[ADC Count AMP1]]),Tabelle135[[#This Row],[AMP1 Interpol]]/Tabelle135[[#This Row],[AMP1]]-1,"")</f>
        <v/>
      </c>
      <c r="U79" s="36"/>
      <c r="V79" s="36"/>
      <c r="W79" s="61" t="str">
        <f>IF(ISNUMBER(Tabelle135[[#This Row],[ADC Count AMP2]]),Tabelle135[[#This Row],[ADC Count AMP2]]*A2_Gain+A2_Offs,"")</f>
        <v/>
      </c>
      <c r="X79" s="62" t="str">
        <f>IF(ISNUMBER(Tabelle135[[#This Row],[ADC Count AMP2]]),Tabelle135[[#This Row],[AMP2 Interpol]]/Tabelle135[[#This Row],[AMP2]]-1,"")</f>
        <v/>
      </c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 ht="15" customHeight="1" x14ac:dyDescent="0.25">
      <c r="A80" s="63"/>
      <c r="B80" s="63"/>
      <c r="C80" s="61" t="e">
        <f>Tabelle135[[#This Row],[ADC Count AMP0PGA0]]*A0P0_Gain+A0P0_Offs</f>
        <v>#DIV/0!</v>
      </c>
      <c r="D80" s="62" t="e">
        <f>Tabelle135[[#This Row],[AMP0PGA0 Interpol]]/Tabelle135[[#This Row],[AMP0PGA0]]-1</f>
        <v>#DIV/0!</v>
      </c>
      <c r="E80" s="36"/>
      <c r="F80" s="36"/>
      <c r="G80" s="61" t="str">
        <f>IF(ISNUMBER(Tabelle135[[#This Row],[ADC Count AMP0PGA1]]),Tabelle135[[#This Row],[ADC Count AMP0PGA1]]*A0P1_Gain+A0P1_Offs,"")</f>
        <v/>
      </c>
      <c r="H80" s="62" t="str">
        <f>IF(ISNUMBER(Tabelle135[[#This Row],[ADC Count AMP0PGA1]]),Tabelle135[[#This Row],[AMP0PGA1 Interpol]]/Tabelle135[[#This Row],[AMP0PGA1]]-1,"")</f>
        <v/>
      </c>
      <c r="I80" s="35"/>
      <c r="J80" s="35"/>
      <c r="K80" s="61" t="str">
        <f>IF(ISNUMBER(Tabelle135[[#This Row],[ADC Count AMP0PGA2]]),Tabelle135[[#This Row],[ADC Count AMP0PGA2]]*A0P2_Gain+A0P2_Offs,"")</f>
        <v/>
      </c>
      <c r="L80" s="62" t="str">
        <f>IF(ISNUMBER(Tabelle135[[#This Row],[ADC Count AMP0PGA2]]),Tabelle135[[#This Row],[AMP0PGA2 Interpol]]/Tabelle135[[#This Row],[AMP0PGA2]]-1,"")</f>
        <v/>
      </c>
      <c r="M80" s="36"/>
      <c r="N80" s="39"/>
      <c r="O80" s="61" t="str">
        <f>IF(ISNUMBER(Tabelle135[[#This Row],[ADC Count AMP0PGA3]]),Tabelle135[[#This Row],[ADC Count AMP0PGA3]]*A0P3_Gain+A0P3_Offs,"")</f>
        <v/>
      </c>
      <c r="P80" s="62" t="str">
        <f>IF(ISNUMBER(Tabelle135[[#This Row],[ADC Count AMP0PGA3]]),Tabelle135[[#This Row],[AMP0PGA3 Interpol]]/Tabelle135[[#This Row],[AMP0PGA3]]-1,"")</f>
        <v/>
      </c>
      <c r="Q80" s="36"/>
      <c r="R80" s="36"/>
      <c r="S80" s="61" t="str">
        <f>IF(ISNUMBER(Tabelle135[[#This Row],[ADC Count AMP1]]),Tabelle135[[#This Row],[ADC Count AMP1]]*A1_Gain+A1_Offs,"")</f>
        <v/>
      </c>
      <c r="T80" s="62" t="str">
        <f>IF(ISNUMBER(Tabelle135[[#This Row],[ADC Count AMP1]]),Tabelle135[[#This Row],[AMP1 Interpol]]/Tabelle135[[#This Row],[AMP1]]-1,"")</f>
        <v/>
      </c>
      <c r="U80" s="36"/>
      <c r="V80" s="36"/>
      <c r="W80" s="61" t="str">
        <f>IF(ISNUMBER(Tabelle135[[#This Row],[ADC Count AMP2]]),Tabelle135[[#This Row],[ADC Count AMP2]]*A2_Gain+A2_Offs,"")</f>
        <v/>
      </c>
      <c r="X80" s="62" t="str">
        <f>IF(ISNUMBER(Tabelle135[[#This Row],[ADC Count AMP2]]),Tabelle135[[#This Row],[AMP2 Interpol]]/Tabelle135[[#This Row],[AMP2]]-1,"")</f>
        <v/>
      </c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 ht="15" customHeight="1" x14ac:dyDescent="0.25">
      <c r="A81" s="63"/>
      <c r="B81" s="63"/>
      <c r="C81" s="61" t="e">
        <f>Tabelle135[[#This Row],[ADC Count AMP0PGA0]]*A0P0_Gain+A0P0_Offs</f>
        <v>#DIV/0!</v>
      </c>
      <c r="D81" s="62" t="e">
        <f>Tabelle135[[#This Row],[AMP0PGA0 Interpol]]/Tabelle135[[#This Row],[AMP0PGA0]]-1</f>
        <v>#DIV/0!</v>
      </c>
      <c r="E81" s="36"/>
      <c r="F81" s="36"/>
      <c r="G81" s="61" t="str">
        <f>IF(ISNUMBER(Tabelle135[[#This Row],[ADC Count AMP0PGA1]]),Tabelle135[[#This Row],[ADC Count AMP0PGA1]]*A0P1_Gain+A0P1_Offs,"")</f>
        <v/>
      </c>
      <c r="H81" s="62" t="str">
        <f>IF(ISNUMBER(Tabelle135[[#This Row],[ADC Count AMP0PGA1]]),Tabelle135[[#This Row],[AMP0PGA1 Interpol]]/Tabelle135[[#This Row],[AMP0PGA1]]-1,"")</f>
        <v/>
      </c>
      <c r="I81" s="35"/>
      <c r="J81" s="35"/>
      <c r="K81" s="61" t="str">
        <f>IF(ISNUMBER(Tabelle135[[#This Row],[ADC Count AMP0PGA2]]),Tabelle135[[#This Row],[ADC Count AMP0PGA2]]*A0P2_Gain+A0P2_Offs,"")</f>
        <v/>
      </c>
      <c r="L81" s="62" t="str">
        <f>IF(ISNUMBER(Tabelle135[[#This Row],[ADC Count AMP0PGA2]]),Tabelle135[[#This Row],[AMP0PGA2 Interpol]]/Tabelle135[[#This Row],[AMP0PGA2]]-1,"")</f>
        <v/>
      </c>
      <c r="M81" s="36"/>
      <c r="N81" s="39"/>
      <c r="O81" s="61" t="str">
        <f>IF(ISNUMBER(Tabelle135[[#This Row],[ADC Count AMP0PGA3]]),Tabelle135[[#This Row],[ADC Count AMP0PGA3]]*A0P3_Gain+A0P3_Offs,"")</f>
        <v/>
      </c>
      <c r="P81" s="62" t="str">
        <f>IF(ISNUMBER(Tabelle135[[#This Row],[ADC Count AMP0PGA3]]),Tabelle135[[#This Row],[AMP0PGA3 Interpol]]/Tabelle135[[#This Row],[AMP0PGA3]]-1,"")</f>
        <v/>
      </c>
      <c r="Q81" s="36"/>
      <c r="R81" s="36"/>
      <c r="S81" s="61" t="str">
        <f>IF(ISNUMBER(Tabelle135[[#This Row],[ADC Count AMP1]]),Tabelle135[[#This Row],[ADC Count AMP1]]*A1_Gain+A1_Offs,"")</f>
        <v/>
      </c>
      <c r="T81" s="62" t="str">
        <f>IF(ISNUMBER(Tabelle135[[#This Row],[ADC Count AMP1]]),Tabelle135[[#This Row],[AMP1 Interpol]]/Tabelle135[[#This Row],[AMP1]]-1,"")</f>
        <v/>
      </c>
      <c r="U81" s="36"/>
      <c r="V81" s="36"/>
      <c r="W81" s="61" t="str">
        <f>IF(ISNUMBER(Tabelle135[[#This Row],[ADC Count AMP2]]),Tabelle135[[#This Row],[ADC Count AMP2]]*A2_Gain+A2_Offs,"")</f>
        <v/>
      </c>
      <c r="X81" s="62" t="str">
        <f>IF(ISNUMBER(Tabelle135[[#This Row],[ADC Count AMP2]]),Tabelle135[[#This Row],[AMP2 Interpol]]/Tabelle135[[#This Row],[AMP2]]-1,"")</f>
        <v/>
      </c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 ht="15" customHeight="1" x14ac:dyDescent="0.25">
      <c r="A82" s="63"/>
      <c r="B82" s="63"/>
      <c r="C82" s="61" t="e">
        <f>Tabelle135[[#This Row],[ADC Count AMP0PGA0]]*A0P0_Gain+A0P0_Offs</f>
        <v>#DIV/0!</v>
      </c>
      <c r="D82" s="62" t="e">
        <f>Tabelle135[[#This Row],[AMP0PGA0 Interpol]]/Tabelle135[[#This Row],[AMP0PGA0]]-1</f>
        <v>#DIV/0!</v>
      </c>
      <c r="E82" s="36"/>
      <c r="F82" s="36"/>
      <c r="G82" s="61" t="str">
        <f>IF(ISNUMBER(Tabelle135[[#This Row],[ADC Count AMP0PGA1]]),Tabelle135[[#This Row],[ADC Count AMP0PGA1]]*A0P1_Gain+A0P1_Offs,"")</f>
        <v/>
      </c>
      <c r="H82" s="62" t="str">
        <f>IF(ISNUMBER(Tabelle135[[#This Row],[ADC Count AMP0PGA1]]),Tabelle135[[#This Row],[AMP0PGA1 Interpol]]/Tabelle135[[#This Row],[AMP0PGA1]]-1,"")</f>
        <v/>
      </c>
      <c r="I82" s="35"/>
      <c r="J82" s="35"/>
      <c r="K82" s="61" t="str">
        <f>IF(ISNUMBER(Tabelle135[[#This Row],[ADC Count AMP0PGA2]]),Tabelle135[[#This Row],[ADC Count AMP0PGA2]]*A0P2_Gain+A0P2_Offs,"")</f>
        <v/>
      </c>
      <c r="L82" s="62" t="str">
        <f>IF(ISNUMBER(Tabelle135[[#This Row],[ADC Count AMP0PGA2]]),Tabelle135[[#This Row],[AMP0PGA2 Interpol]]/Tabelle135[[#This Row],[AMP0PGA2]]-1,"")</f>
        <v/>
      </c>
      <c r="M82" s="36"/>
      <c r="N82" s="39"/>
      <c r="O82" s="61" t="str">
        <f>IF(ISNUMBER(Tabelle135[[#This Row],[ADC Count AMP0PGA3]]),Tabelle135[[#This Row],[ADC Count AMP0PGA3]]*A0P3_Gain+A0P3_Offs,"")</f>
        <v/>
      </c>
      <c r="P82" s="62" t="str">
        <f>IF(ISNUMBER(Tabelle135[[#This Row],[ADC Count AMP0PGA3]]),Tabelle135[[#This Row],[AMP0PGA3 Interpol]]/Tabelle135[[#This Row],[AMP0PGA3]]-1,"")</f>
        <v/>
      </c>
      <c r="Q82" s="36"/>
      <c r="R82" s="36"/>
      <c r="S82" s="61" t="str">
        <f>IF(ISNUMBER(Tabelle135[[#This Row],[ADC Count AMP1]]),Tabelle135[[#This Row],[ADC Count AMP1]]*A1_Gain+A1_Offs,"")</f>
        <v/>
      </c>
      <c r="T82" s="62" t="str">
        <f>IF(ISNUMBER(Tabelle135[[#This Row],[ADC Count AMP1]]),Tabelle135[[#This Row],[AMP1 Interpol]]/Tabelle135[[#This Row],[AMP1]]-1,"")</f>
        <v/>
      </c>
      <c r="U82" s="36"/>
      <c r="V82" s="36"/>
      <c r="W82" s="61" t="str">
        <f>IF(ISNUMBER(Tabelle135[[#This Row],[ADC Count AMP2]]),Tabelle135[[#This Row],[ADC Count AMP2]]*A2_Gain+A2_Offs,"")</f>
        <v/>
      </c>
      <c r="X82" s="62" t="str">
        <f>IF(ISNUMBER(Tabelle135[[#This Row],[ADC Count AMP2]]),Tabelle135[[#This Row],[AMP2 Interpol]]/Tabelle135[[#This Row],[AMP2]]-1,"")</f>
        <v/>
      </c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ht="15" customHeight="1" x14ac:dyDescent="0.25">
      <c r="A83" s="63"/>
      <c r="B83" s="63"/>
      <c r="C83" s="61" t="e">
        <f>Tabelle135[[#This Row],[ADC Count AMP0PGA0]]*A0P0_Gain+A0P0_Offs</f>
        <v>#DIV/0!</v>
      </c>
      <c r="D83" s="62" t="e">
        <f>Tabelle135[[#This Row],[AMP0PGA0 Interpol]]/Tabelle135[[#This Row],[AMP0PGA0]]-1</f>
        <v>#DIV/0!</v>
      </c>
      <c r="E83" s="36"/>
      <c r="F83" s="36"/>
      <c r="G83" s="61" t="str">
        <f>IF(ISNUMBER(Tabelle135[[#This Row],[ADC Count AMP0PGA1]]),Tabelle135[[#This Row],[ADC Count AMP0PGA1]]*A0P1_Gain+A0P1_Offs,"")</f>
        <v/>
      </c>
      <c r="H83" s="62" t="str">
        <f>IF(ISNUMBER(Tabelle135[[#This Row],[ADC Count AMP0PGA1]]),Tabelle135[[#This Row],[AMP0PGA1 Interpol]]/Tabelle135[[#This Row],[AMP0PGA1]]-1,"")</f>
        <v/>
      </c>
      <c r="I83" s="35"/>
      <c r="J83" s="35"/>
      <c r="K83" s="61" t="str">
        <f>IF(ISNUMBER(Tabelle135[[#This Row],[ADC Count AMP0PGA2]]),Tabelle135[[#This Row],[ADC Count AMP0PGA2]]*A0P2_Gain+A0P2_Offs,"")</f>
        <v/>
      </c>
      <c r="L83" s="62" t="str">
        <f>IF(ISNUMBER(Tabelle135[[#This Row],[ADC Count AMP0PGA2]]),Tabelle135[[#This Row],[AMP0PGA2 Interpol]]/Tabelle135[[#This Row],[AMP0PGA2]]-1,"")</f>
        <v/>
      </c>
      <c r="M83" s="36"/>
      <c r="N83" s="39"/>
      <c r="O83" s="61" t="str">
        <f>IF(ISNUMBER(Tabelle135[[#This Row],[ADC Count AMP0PGA3]]),Tabelle135[[#This Row],[ADC Count AMP0PGA3]]*A0P3_Gain+A0P3_Offs,"")</f>
        <v/>
      </c>
      <c r="P83" s="62" t="str">
        <f>IF(ISNUMBER(Tabelle135[[#This Row],[ADC Count AMP0PGA3]]),Tabelle135[[#This Row],[AMP0PGA3 Interpol]]/Tabelle135[[#This Row],[AMP0PGA3]]-1,"")</f>
        <v/>
      </c>
      <c r="Q83" s="36"/>
      <c r="R83" s="36"/>
      <c r="S83" s="61" t="str">
        <f>IF(ISNUMBER(Tabelle135[[#This Row],[ADC Count AMP1]]),Tabelle135[[#This Row],[ADC Count AMP1]]*A1_Gain+A1_Offs,"")</f>
        <v/>
      </c>
      <c r="T83" s="62" t="str">
        <f>IF(ISNUMBER(Tabelle135[[#This Row],[ADC Count AMP1]]),Tabelle135[[#This Row],[AMP1 Interpol]]/Tabelle135[[#This Row],[AMP1]]-1,"")</f>
        <v/>
      </c>
      <c r="U83" s="36"/>
      <c r="V83" s="36"/>
      <c r="W83" s="61" t="str">
        <f>IF(ISNUMBER(Tabelle135[[#This Row],[ADC Count AMP2]]),Tabelle135[[#This Row],[ADC Count AMP2]]*A2_Gain+A2_Offs,"")</f>
        <v/>
      </c>
      <c r="X83" s="62" t="str">
        <f>IF(ISNUMBER(Tabelle135[[#This Row],[ADC Count AMP2]]),Tabelle135[[#This Row],[AMP2 Interpol]]/Tabelle135[[#This Row],[AMP2]]-1,"")</f>
        <v/>
      </c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 ht="15" customHeight="1" x14ac:dyDescent="0.25">
      <c r="A84" s="63"/>
      <c r="B84" s="63"/>
      <c r="C84" s="61" t="e">
        <f>Tabelle135[[#This Row],[ADC Count AMP0PGA0]]*A0P0_Gain+A0P0_Offs</f>
        <v>#DIV/0!</v>
      </c>
      <c r="D84" s="62" t="e">
        <f>Tabelle135[[#This Row],[AMP0PGA0 Interpol]]/Tabelle135[[#This Row],[AMP0PGA0]]-1</f>
        <v>#DIV/0!</v>
      </c>
      <c r="E84" s="36"/>
      <c r="F84" s="36"/>
      <c r="G84" s="61" t="str">
        <f>IF(ISNUMBER(Tabelle135[[#This Row],[ADC Count AMP0PGA1]]),Tabelle135[[#This Row],[ADC Count AMP0PGA1]]*A0P1_Gain+A0P1_Offs,"")</f>
        <v/>
      </c>
      <c r="H84" s="62" t="str">
        <f>IF(ISNUMBER(Tabelle135[[#This Row],[ADC Count AMP0PGA1]]),Tabelle135[[#This Row],[AMP0PGA1 Interpol]]/Tabelle135[[#This Row],[AMP0PGA1]]-1,"")</f>
        <v/>
      </c>
      <c r="I84" s="35"/>
      <c r="J84" s="35"/>
      <c r="K84" s="61" t="str">
        <f>IF(ISNUMBER(Tabelle135[[#This Row],[ADC Count AMP0PGA2]]),Tabelle135[[#This Row],[ADC Count AMP0PGA2]]*A0P2_Gain+A0P2_Offs,"")</f>
        <v/>
      </c>
      <c r="L84" s="62" t="str">
        <f>IF(ISNUMBER(Tabelle135[[#This Row],[ADC Count AMP0PGA2]]),Tabelle135[[#This Row],[AMP0PGA2 Interpol]]/Tabelle135[[#This Row],[AMP0PGA2]]-1,"")</f>
        <v/>
      </c>
      <c r="M84" s="36"/>
      <c r="N84" s="39"/>
      <c r="O84" s="61" t="str">
        <f>IF(ISNUMBER(Tabelle135[[#This Row],[ADC Count AMP0PGA3]]),Tabelle135[[#This Row],[ADC Count AMP0PGA3]]*A0P3_Gain+A0P3_Offs,"")</f>
        <v/>
      </c>
      <c r="P84" s="62" t="str">
        <f>IF(ISNUMBER(Tabelle135[[#This Row],[ADC Count AMP0PGA3]]),Tabelle135[[#This Row],[AMP0PGA3 Interpol]]/Tabelle135[[#This Row],[AMP0PGA3]]-1,"")</f>
        <v/>
      </c>
      <c r="Q84" s="36"/>
      <c r="R84" s="36"/>
      <c r="S84" s="61" t="str">
        <f>IF(ISNUMBER(Tabelle135[[#This Row],[ADC Count AMP1]]),Tabelle135[[#This Row],[ADC Count AMP1]]*A1_Gain+A1_Offs,"")</f>
        <v/>
      </c>
      <c r="T84" s="62" t="str">
        <f>IF(ISNUMBER(Tabelle135[[#This Row],[ADC Count AMP1]]),Tabelle135[[#This Row],[AMP1 Interpol]]/Tabelle135[[#This Row],[AMP1]]-1,"")</f>
        <v/>
      </c>
      <c r="U84" s="36"/>
      <c r="V84" s="36"/>
      <c r="W84" s="61" t="str">
        <f>IF(ISNUMBER(Tabelle135[[#This Row],[ADC Count AMP2]]),Tabelle135[[#This Row],[ADC Count AMP2]]*A2_Gain+A2_Offs,"")</f>
        <v/>
      </c>
      <c r="X84" s="62" t="str">
        <f>IF(ISNUMBER(Tabelle135[[#This Row],[ADC Count AMP2]]),Tabelle135[[#This Row],[AMP2 Interpol]]/Tabelle135[[#This Row],[AMP2]]-1,"")</f>
        <v/>
      </c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 ht="15" customHeight="1" x14ac:dyDescent="0.25">
      <c r="A85" s="63"/>
      <c r="B85" s="63"/>
      <c r="C85" s="61" t="e">
        <f>Tabelle135[[#This Row],[ADC Count AMP0PGA0]]*A0P0_Gain+A0P0_Offs</f>
        <v>#DIV/0!</v>
      </c>
      <c r="D85" s="62" t="e">
        <f>Tabelle135[[#This Row],[AMP0PGA0 Interpol]]/Tabelle135[[#This Row],[AMP0PGA0]]-1</f>
        <v>#DIV/0!</v>
      </c>
      <c r="E85" s="36"/>
      <c r="F85" s="36"/>
      <c r="G85" s="61" t="str">
        <f>IF(ISNUMBER(Tabelle135[[#This Row],[ADC Count AMP0PGA1]]),Tabelle135[[#This Row],[ADC Count AMP0PGA1]]*A0P1_Gain+A0P1_Offs,"")</f>
        <v/>
      </c>
      <c r="H85" s="62" t="str">
        <f>IF(ISNUMBER(Tabelle135[[#This Row],[ADC Count AMP0PGA1]]),Tabelle135[[#This Row],[AMP0PGA1 Interpol]]/Tabelle135[[#This Row],[AMP0PGA1]]-1,"")</f>
        <v/>
      </c>
      <c r="I85" s="35"/>
      <c r="J85" s="35"/>
      <c r="K85" s="61" t="str">
        <f>IF(ISNUMBER(Tabelle135[[#This Row],[ADC Count AMP0PGA2]]),Tabelle135[[#This Row],[ADC Count AMP0PGA2]]*A0P2_Gain+A0P2_Offs,"")</f>
        <v/>
      </c>
      <c r="L85" s="62" t="str">
        <f>IF(ISNUMBER(Tabelle135[[#This Row],[ADC Count AMP0PGA2]]),Tabelle135[[#This Row],[AMP0PGA2 Interpol]]/Tabelle135[[#This Row],[AMP0PGA2]]-1,"")</f>
        <v/>
      </c>
      <c r="M85" s="36"/>
      <c r="N85" s="39"/>
      <c r="O85" s="61" t="str">
        <f>IF(ISNUMBER(Tabelle135[[#This Row],[ADC Count AMP0PGA3]]),Tabelle135[[#This Row],[ADC Count AMP0PGA3]]*A0P3_Gain+A0P3_Offs,"")</f>
        <v/>
      </c>
      <c r="P85" s="62" t="str">
        <f>IF(ISNUMBER(Tabelle135[[#This Row],[ADC Count AMP0PGA3]]),Tabelle135[[#This Row],[AMP0PGA3 Interpol]]/Tabelle135[[#This Row],[AMP0PGA3]]-1,"")</f>
        <v/>
      </c>
      <c r="Q85" s="36"/>
      <c r="R85" s="36"/>
      <c r="S85" s="61" t="str">
        <f>IF(ISNUMBER(Tabelle135[[#This Row],[ADC Count AMP1]]),Tabelle135[[#This Row],[ADC Count AMP1]]*A1_Gain+A1_Offs,"")</f>
        <v/>
      </c>
      <c r="T85" s="62" t="str">
        <f>IF(ISNUMBER(Tabelle135[[#This Row],[ADC Count AMP1]]),Tabelle135[[#This Row],[AMP1 Interpol]]/Tabelle135[[#This Row],[AMP1]]-1,"")</f>
        <v/>
      </c>
      <c r="U85" s="36"/>
      <c r="V85" s="36"/>
      <c r="W85" s="61" t="str">
        <f>IF(ISNUMBER(Tabelle135[[#This Row],[ADC Count AMP2]]),Tabelle135[[#This Row],[ADC Count AMP2]]*A2_Gain+A2_Offs,"")</f>
        <v/>
      </c>
      <c r="X85" s="62" t="str">
        <f>IF(ISNUMBER(Tabelle135[[#This Row],[ADC Count AMP2]]),Tabelle135[[#This Row],[AMP2 Interpol]]/Tabelle135[[#This Row],[AMP2]]-1,"")</f>
        <v/>
      </c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 ht="15" customHeight="1" x14ac:dyDescent="0.25">
      <c r="A86" s="63"/>
      <c r="B86" s="63"/>
      <c r="C86" s="61" t="e">
        <f>Tabelle135[[#This Row],[ADC Count AMP0PGA0]]*A0P0_Gain+A0P0_Offs</f>
        <v>#DIV/0!</v>
      </c>
      <c r="D86" s="62" t="e">
        <f>Tabelle135[[#This Row],[AMP0PGA0 Interpol]]/Tabelle135[[#This Row],[AMP0PGA0]]-1</f>
        <v>#DIV/0!</v>
      </c>
      <c r="E86" s="36"/>
      <c r="F86" s="36"/>
      <c r="G86" s="61" t="str">
        <f>IF(ISNUMBER(Tabelle135[[#This Row],[ADC Count AMP0PGA1]]),Tabelle135[[#This Row],[ADC Count AMP0PGA1]]*A0P1_Gain+A0P1_Offs,"")</f>
        <v/>
      </c>
      <c r="H86" s="62" t="str">
        <f>IF(ISNUMBER(Tabelle135[[#This Row],[ADC Count AMP0PGA1]]),Tabelle135[[#This Row],[AMP0PGA1 Interpol]]/Tabelle135[[#This Row],[AMP0PGA1]]-1,"")</f>
        <v/>
      </c>
      <c r="I86" s="35"/>
      <c r="J86" s="35"/>
      <c r="K86" s="61" t="str">
        <f>IF(ISNUMBER(Tabelle135[[#This Row],[ADC Count AMP0PGA2]]),Tabelle135[[#This Row],[ADC Count AMP0PGA2]]*A0P2_Gain+A0P2_Offs,"")</f>
        <v/>
      </c>
      <c r="L86" s="62" t="str">
        <f>IF(ISNUMBER(Tabelle135[[#This Row],[ADC Count AMP0PGA2]]),Tabelle135[[#This Row],[AMP0PGA2 Interpol]]/Tabelle135[[#This Row],[AMP0PGA2]]-1,"")</f>
        <v/>
      </c>
      <c r="M86" s="36"/>
      <c r="N86" s="39"/>
      <c r="O86" s="61" t="str">
        <f>IF(ISNUMBER(Tabelle135[[#This Row],[ADC Count AMP0PGA3]]),Tabelle135[[#This Row],[ADC Count AMP0PGA3]]*A0P3_Gain+A0P3_Offs,"")</f>
        <v/>
      </c>
      <c r="P86" s="62" t="str">
        <f>IF(ISNUMBER(Tabelle135[[#This Row],[ADC Count AMP0PGA3]]),Tabelle135[[#This Row],[AMP0PGA3 Interpol]]/Tabelle135[[#This Row],[AMP0PGA3]]-1,"")</f>
        <v/>
      </c>
      <c r="Q86" s="36"/>
      <c r="R86" s="36"/>
      <c r="S86" s="61" t="str">
        <f>IF(ISNUMBER(Tabelle135[[#This Row],[ADC Count AMP1]]),Tabelle135[[#This Row],[ADC Count AMP1]]*A1_Gain+A1_Offs,"")</f>
        <v/>
      </c>
      <c r="T86" s="62" t="str">
        <f>IF(ISNUMBER(Tabelle135[[#This Row],[ADC Count AMP1]]),Tabelle135[[#This Row],[AMP1 Interpol]]/Tabelle135[[#This Row],[AMP1]]-1,"")</f>
        <v/>
      </c>
      <c r="U86" s="36"/>
      <c r="V86" s="36"/>
      <c r="W86" s="61" t="str">
        <f>IF(ISNUMBER(Tabelle135[[#This Row],[ADC Count AMP2]]),Tabelle135[[#This Row],[ADC Count AMP2]]*A2_Gain+A2_Offs,"")</f>
        <v/>
      </c>
      <c r="X86" s="62" t="str">
        <f>IF(ISNUMBER(Tabelle135[[#This Row],[ADC Count AMP2]]),Tabelle135[[#This Row],[AMP2 Interpol]]/Tabelle135[[#This Row],[AMP2]]-1,"")</f>
        <v/>
      </c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 ht="15" customHeight="1" x14ac:dyDescent="0.25">
      <c r="A87" s="63"/>
      <c r="B87" s="63"/>
      <c r="C87" s="61" t="e">
        <f>Tabelle135[[#This Row],[ADC Count AMP0PGA0]]*A0P0_Gain+A0P0_Offs</f>
        <v>#DIV/0!</v>
      </c>
      <c r="D87" s="62" t="e">
        <f>Tabelle135[[#This Row],[AMP0PGA0 Interpol]]/Tabelle135[[#This Row],[AMP0PGA0]]-1</f>
        <v>#DIV/0!</v>
      </c>
      <c r="E87" s="36"/>
      <c r="F87" s="36"/>
      <c r="G87" s="61" t="str">
        <f>IF(ISNUMBER(Tabelle135[[#This Row],[ADC Count AMP0PGA1]]),Tabelle135[[#This Row],[ADC Count AMP0PGA1]]*A0P1_Gain+A0P1_Offs,"")</f>
        <v/>
      </c>
      <c r="H87" s="62" t="str">
        <f>IF(ISNUMBER(Tabelle135[[#This Row],[ADC Count AMP0PGA1]]),Tabelle135[[#This Row],[AMP0PGA1 Interpol]]/Tabelle135[[#This Row],[AMP0PGA1]]-1,"")</f>
        <v/>
      </c>
      <c r="I87" s="35"/>
      <c r="J87" s="35"/>
      <c r="K87" s="61" t="str">
        <f>IF(ISNUMBER(Tabelle135[[#This Row],[ADC Count AMP0PGA2]]),Tabelle135[[#This Row],[ADC Count AMP0PGA2]]*A0P2_Gain+A0P2_Offs,"")</f>
        <v/>
      </c>
      <c r="L87" s="62" t="str">
        <f>IF(ISNUMBER(Tabelle135[[#This Row],[ADC Count AMP0PGA2]]),Tabelle135[[#This Row],[AMP0PGA2 Interpol]]/Tabelle135[[#This Row],[AMP0PGA2]]-1,"")</f>
        <v/>
      </c>
      <c r="M87" s="36"/>
      <c r="N87" s="39"/>
      <c r="O87" s="61" t="str">
        <f>IF(ISNUMBER(Tabelle135[[#This Row],[ADC Count AMP0PGA3]]),Tabelle135[[#This Row],[ADC Count AMP0PGA3]]*A0P3_Gain+A0P3_Offs,"")</f>
        <v/>
      </c>
      <c r="P87" s="62" t="str">
        <f>IF(ISNUMBER(Tabelle135[[#This Row],[ADC Count AMP0PGA3]]),Tabelle135[[#This Row],[AMP0PGA3 Interpol]]/Tabelle135[[#This Row],[AMP0PGA3]]-1,"")</f>
        <v/>
      </c>
      <c r="Q87" s="36"/>
      <c r="R87" s="36"/>
      <c r="S87" s="61" t="str">
        <f>IF(ISNUMBER(Tabelle135[[#This Row],[ADC Count AMP1]]),Tabelle135[[#This Row],[ADC Count AMP1]]*A1_Gain+A1_Offs,"")</f>
        <v/>
      </c>
      <c r="T87" s="62" t="str">
        <f>IF(ISNUMBER(Tabelle135[[#This Row],[ADC Count AMP1]]),Tabelle135[[#This Row],[AMP1 Interpol]]/Tabelle135[[#This Row],[AMP1]]-1,"")</f>
        <v/>
      </c>
      <c r="U87" s="36"/>
      <c r="V87" s="36"/>
      <c r="W87" s="61" t="str">
        <f>IF(ISNUMBER(Tabelle135[[#This Row],[ADC Count AMP2]]),Tabelle135[[#This Row],[ADC Count AMP2]]*A2_Gain+A2_Offs,"")</f>
        <v/>
      </c>
      <c r="X87" s="62" t="str">
        <f>IF(ISNUMBER(Tabelle135[[#This Row],[ADC Count AMP2]]),Tabelle135[[#This Row],[AMP2 Interpol]]/Tabelle135[[#This Row],[AMP2]]-1,"")</f>
        <v/>
      </c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 ht="15" customHeight="1" x14ac:dyDescent="0.25">
      <c r="A88" s="63"/>
      <c r="B88" s="63"/>
      <c r="C88" s="61" t="e">
        <f>Tabelle135[[#This Row],[ADC Count AMP0PGA0]]*A0P0_Gain+A0P0_Offs</f>
        <v>#DIV/0!</v>
      </c>
      <c r="D88" s="62" t="e">
        <f>Tabelle135[[#This Row],[AMP0PGA0 Interpol]]/Tabelle135[[#This Row],[AMP0PGA0]]-1</f>
        <v>#DIV/0!</v>
      </c>
      <c r="E88" s="36"/>
      <c r="F88" s="36"/>
      <c r="G88" s="61" t="str">
        <f>IF(ISNUMBER(Tabelle135[[#This Row],[ADC Count AMP0PGA1]]),Tabelle135[[#This Row],[ADC Count AMP0PGA1]]*A0P1_Gain+A0P1_Offs,"")</f>
        <v/>
      </c>
      <c r="H88" s="62" t="str">
        <f>IF(ISNUMBER(Tabelle135[[#This Row],[ADC Count AMP0PGA1]]),Tabelle135[[#This Row],[AMP0PGA1 Interpol]]/Tabelle135[[#This Row],[AMP0PGA1]]-1,"")</f>
        <v/>
      </c>
      <c r="I88" s="35"/>
      <c r="J88" s="35"/>
      <c r="K88" s="61" t="str">
        <f>IF(ISNUMBER(Tabelle135[[#This Row],[ADC Count AMP0PGA2]]),Tabelle135[[#This Row],[ADC Count AMP0PGA2]]*A0P2_Gain+A0P2_Offs,"")</f>
        <v/>
      </c>
      <c r="L88" s="62" t="str">
        <f>IF(ISNUMBER(Tabelle135[[#This Row],[ADC Count AMP0PGA2]]),Tabelle135[[#This Row],[AMP0PGA2 Interpol]]/Tabelle135[[#This Row],[AMP0PGA2]]-1,"")</f>
        <v/>
      </c>
      <c r="M88" s="36"/>
      <c r="N88" s="39"/>
      <c r="O88" s="61" t="str">
        <f>IF(ISNUMBER(Tabelle135[[#This Row],[ADC Count AMP0PGA3]]),Tabelle135[[#This Row],[ADC Count AMP0PGA3]]*A0P3_Gain+A0P3_Offs,"")</f>
        <v/>
      </c>
      <c r="P88" s="62" t="str">
        <f>IF(ISNUMBER(Tabelle135[[#This Row],[ADC Count AMP0PGA3]]),Tabelle135[[#This Row],[AMP0PGA3 Interpol]]/Tabelle135[[#This Row],[AMP0PGA3]]-1,"")</f>
        <v/>
      </c>
      <c r="Q88" s="36"/>
      <c r="R88" s="36"/>
      <c r="S88" s="61" t="str">
        <f>IF(ISNUMBER(Tabelle135[[#This Row],[ADC Count AMP1]]),Tabelle135[[#This Row],[ADC Count AMP1]]*A1_Gain+A1_Offs,"")</f>
        <v/>
      </c>
      <c r="T88" s="62" t="str">
        <f>IF(ISNUMBER(Tabelle135[[#This Row],[ADC Count AMP1]]),Tabelle135[[#This Row],[AMP1 Interpol]]/Tabelle135[[#This Row],[AMP1]]-1,"")</f>
        <v/>
      </c>
      <c r="U88" s="36"/>
      <c r="V88" s="36"/>
      <c r="W88" s="61" t="str">
        <f>IF(ISNUMBER(Tabelle135[[#This Row],[ADC Count AMP2]]),Tabelle135[[#This Row],[ADC Count AMP2]]*A2_Gain+A2_Offs,"")</f>
        <v/>
      </c>
      <c r="X88" s="62" t="str">
        <f>IF(ISNUMBER(Tabelle135[[#This Row],[ADC Count AMP2]]),Tabelle135[[#This Row],[AMP2 Interpol]]/Tabelle135[[#This Row],[AMP2]]-1,"")</f>
        <v/>
      </c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 ht="15" customHeight="1" x14ac:dyDescent="0.25">
      <c r="A89" s="63"/>
      <c r="B89" s="63"/>
      <c r="C89" s="61" t="e">
        <f>Tabelle135[[#This Row],[ADC Count AMP0PGA0]]*A0P0_Gain+A0P0_Offs</f>
        <v>#DIV/0!</v>
      </c>
      <c r="D89" s="62" t="e">
        <f>Tabelle135[[#This Row],[AMP0PGA0 Interpol]]/Tabelle135[[#This Row],[AMP0PGA0]]-1</f>
        <v>#DIV/0!</v>
      </c>
      <c r="E89" s="36"/>
      <c r="F89" s="36"/>
      <c r="G89" s="61" t="str">
        <f>IF(ISNUMBER(Tabelle135[[#This Row],[ADC Count AMP0PGA1]]),Tabelle135[[#This Row],[ADC Count AMP0PGA1]]*A0P1_Gain+A0P1_Offs,"")</f>
        <v/>
      </c>
      <c r="H89" s="62" t="str">
        <f>IF(ISNUMBER(Tabelle135[[#This Row],[ADC Count AMP0PGA1]]),Tabelle135[[#This Row],[AMP0PGA1 Interpol]]/Tabelle135[[#This Row],[AMP0PGA1]]-1,"")</f>
        <v/>
      </c>
      <c r="I89" s="35"/>
      <c r="J89" s="35"/>
      <c r="K89" s="61" t="str">
        <f>IF(ISNUMBER(Tabelle135[[#This Row],[ADC Count AMP0PGA2]]),Tabelle135[[#This Row],[ADC Count AMP0PGA2]]*A0P2_Gain+A0P2_Offs,"")</f>
        <v/>
      </c>
      <c r="L89" s="62" t="str">
        <f>IF(ISNUMBER(Tabelle135[[#This Row],[ADC Count AMP0PGA2]]),Tabelle135[[#This Row],[AMP0PGA2 Interpol]]/Tabelle135[[#This Row],[AMP0PGA2]]-1,"")</f>
        <v/>
      </c>
      <c r="M89" s="36"/>
      <c r="N89" s="39"/>
      <c r="O89" s="61" t="str">
        <f>IF(ISNUMBER(Tabelle135[[#This Row],[ADC Count AMP0PGA3]]),Tabelle135[[#This Row],[ADC Count AMP0PGA3]]*A0P3_Gain+A0P3_Offs,"")</f>
        <v/>
      </c>
      <c r="P89" s="62" t="str">
        <f>IF(ISNUMBER(Tabelle135[[#This Row],[ADC Count AMP0PGA3]]),Tabelle135[[#This Row],[AMP0PGA3 Interpol]]/Tabelle135[[#This Row],[AMP0PGA3]]-1,"")</f>
        <v/>
      </c>
      <c r="Q89" s="36"/>
      <c r="R89" s="36"/>
      <c r="S89" s="61" t="str">
        <f>IF(ISNUMBER(Tabelle135[[#This Row],[ADC Count AMP1]]),Tabelle135[[#This Row],[ADC Count AMP1]]*A1_Gain+A1_Offs,"")</f>
        <v/>
      </c>
      <c r="T89" s="62" t="str">
        <f>IF(ISNUMBER(Tabelle135[[#This Row],[ADC Count AMP1]]),Tabelle135[[#This Row],[AMP1 Interpol]]/Tabelle135[[#This Row],[AMP1]]-1,"")</f>
        <v/>
      </c>
      <c r="U89" s="36"/>
      <c r="V89" s="36"/>
      <c r="W89" s="61" t="str">
        <f>IF(ISNUMBER(Tabelle135[[#This Row],[ADC Count AMP2]]),Tabelle135[[#This Row],[ADC Count AMP2]]*A2_Gain+A2_Offs,"")</f>
        <v/>
      </c>
      <c r="X89" s="62" t="str">
        <f>IF(ISNUMBER(Tabelle135[[#This Row],[ADC Count AMP2]]),Tabelle135[[#This Row],[AMP2 Interpol]]/Tabelle135[[#This Row],[AMP2]]-1,"")</f>
        <v/>
      </c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 ht="15" customHeight="1" x14ac:dyDescent="0.25">
      <c r="A90" s="63"/>
      <c r="B90" s="63"/>
      <c r="C90" s="61" t="e">
        <f>Tabelle135[[#This Row],[ADC Count AMP0PGA0]]*A0P0_Gain+A0P0_Offs</f>
        <v>#DIV/0!</v>
      </c>
      <c r="D90" s="62" t="e">
        <f>Tabelle135[[#This Row],[AMP0PGA0 Interpol]]/Tabelle135[[#This Row],[AMP0PGA0]]-1</f>
        <v>#DIV/0!</v>
      </c>
      <c r="E90" s="36"/>
      <c r="F90" s="36"/>
      <c r="G90" s="61" t="str">
        <f>IF(ISNUMBER(Tabelle135[[#This Row],[ADC Count AMP0PGA1]]),Tabelle135[[#This Row],[ADC Count AMP0PGA1]]*A0P1_Gain+A0P1_Offs,"")</f>
        <v/>
      </c>
      <c r="H90" s="62" t="str">
        <f>IF(ISNUMBER(Tabelle135[[#This Row],[ADC Count AMP0PGA1]]),Tabelle135[[#This Row],[AMP0PGA1 Interpol]]/Tabelle135[[#This Row],[AMP0PGA1]]-1,"")</f>
        <v/>
      </c>
      <c r="I90" s="35"/>
      <c r="J90" s="35"/>
      <c r="K90" s="61" t="str">
        <f>IF(ISNUMBER(Tabelle135[[#This Row],[ADC Count AMP0PGA2]]),Tabelle135[[#This Row],[ADC Count AMP0PGA2]]*A0P2_Gain+A0P2_Offs,"")</f>
        <v/>
      </c>
      <c r="L90" s="62" t="str">
        <f>IF(ISNUMBER(Tabelle135[[#This Row],[ADC Count AMP0PGA2]]),Tabelle135[[#This Row],[AMP0PGA2 Interpol]]/Tabelle135[[#This Row],[AMP0PGA2]]-1,"")</f>
        <v/>
      </c>
      <c r="M90" s="36"/>
      <c r="N90" s="39"/>
      <c r="O90" s="61" t="str">
        <f>IF(ISNUMBER(Tabelle135[[#This Row],[ADC Count AMP0PGA3]]),Tabelle135[[#This Row],[ADC Count AMP0PGA3]]*A0P3_Gain+A0P3_Offs,"")</f>
        <v/>
      </c>
      <c r="P90" s="62" t="str">
        <f>IF(ISNUMBER(Tabelle135[[#This Row],[ADC Count AMP0PGA3]]),Tabelle135[[#This Row],[AMP0PGA3 Interpol]]/Tabelle135[[#This Row],[AMP0PGA3]]-1,"")</f>
        <v/>
      </c>
      <c r="Q90" s="36"/>
      <c r="R90" s="36"/>
      <c r="S90" s="61" t="str">
        <f>IF(ISNUMBER(Tabelle135[[#This Row],[ADC Count AMP1]]),Tabelle135[[#This Row],[ADC Count AMP1]]*A1_Gain+A1_Offs,"")</f>
        <v/>
      </c>
      <c r="T90" s="62" t="str">
        <f>IF(ISNUMBER(Tabelle135[[#This Row],[ADC Count AMP1]]),Tabelle135[[#This Row],[AMP1 Interpol]]/Tabelle135[[#This Row],[AMP1]]-1,"")</f>
        <v/>
      </c>
      <c r="U90" s="36"/>
      <c r="V90" s="36"/>
      <c r="W90" s="61" t="str">
        <f>IF(ISNUMBER(Tabelle135[[#This Row],[ADC Count AMP2]]),Tabelle135[[#This Row],[ADC Count AMP2]]*A2_Gain+A2_Offs,"")</f>
        <v/>
      </c>
      <c r="X90" s="62" t="str">
        <f>IF(ISNUMBER(Tabelle135[[#This Row],[ADC Count AMP2]]),Tabelle135[[#This Row],[AMP2 Interpol]]/Tabelle135[[#This Row],[AMP2]]-1,"")</f>
        <v/>
      </c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 ht="15" customHeight="1" x14ac:dyDescent="0.25">
      <c r="A91" s="63"/>
      <c r="B91" s="63"/>
      <c r="C91" s="61" t="e">
        <f>Tabelle135[[#This Row],[ADC Count AMP0PGA0]]*A0P0_Gain+A0P0_Offs</f>
        <v>#DIV/0!</v>
      </c>
      <c r="D91" s="62" t="e">
        <f>Tabelle135[[#This Row],[AMP0PGA0 Interpol]]/Tabelle135[[#This Row],[AMP0PGA0]]-1</f>
        <v>#DIV/0!</v>
      </c>
      <c r="E91" s="36"/>
      <c r="F91" s="36"/>
      <c r="G91" s="61" t="str">
        <f>IF(ISNUMBER(Tabelle135[[#This Row],[ADC Count AMP0PGA1]]),Tabelle135[[#This Row],[ADC Count AMP0PGA1]]*A0P1_Gain+A0P1_Offs,"")</f>
        <v/>
      </c>
      <c r="H91" s="62" t="str">
        <f>IF(ISNUMBER(Tabelle135[[#This Row],[ADC Count AMP0PGA1]]),Tabelle135[[#This Row],[AMP0PGA1 Interpol]]/Tabelle135[[#This Row],[AMP0PGA1]]-1,"")</f>
        <v/>
      </c>
      <c r="I91" s="35"/>
      <c r="J91" s="35"/>
      <c r="K91" s="61" t="str">
        <f>IF(ISNUMBER(Tabelle135[[#This Row],[ADC Count AMP0PGA2]]),Tabelle135[[#This Row],[ADC Count AMP0PGA2]]*A0P2_Gain+A0P2_Offs,"")</f>
        <v/>
      </c>
      <c r="L91" s="62" t="str">
        <f>IF(ISNUMBER(Tabelle135[[#This Row],[ADC Count AMP0PGA2]]),Tabelle135[[#This Row],[AMP0PGA2 Interpol]]/Tabelle135[[#This Row],[AMP0PGA2]]-1,"")</f>
        <v/>
      </c>
      <c r="M91" s="36"/>
      <c r="N91" s="39"/>
      <c r="O91" s="61" t="str">
        <f>IF(ISNUMBER(Tabelle135[[#This Row],[ADC Count AMP0PGA3]]),Tabelle135[[#This Row],[ADC Count AMP0PGA3]]*A0P3_Gain+A0P3_Offs,"")</f>
        <v/>
      </c>
      <c r="P91" s="62" t="str">
        <f>IF(ISNUMBER(Tabelle135[[#This Row],[ADC Count AMP0PGA3]]),Tabelle135[[#This Row],[AMP0PGA3 Interpol]]/Tabelle135[[#This Row],[AMP0PGA3]]-1,"")</f>
        <v/>
      </c>
      <c r="Q91" s="36"/>
      <c r="R91" s="36"/>
      <c r="S91" s="61" t="str">
        <f>IF(ISNUMBER(Tabelle135[[#This Row],[ADC Count AMP1]]),Tabelle135[[#This Row],[ADC Count AMP1]]*A1_Gain+A1_Offs,"")</f>
        <v/>
      </c>
      <c r="T91" s="62" t="str">
        <f>IF(ISNUMBER(Tabelle135[[#This Row],[ADC Count AMP1]]),Tabelle135[[#This Row],[AMP1 Interpol]]/Tabelle135[[#This Row],[AMP1]]-1,"")</f>
        <v/>
      </c>
      <c r="U91" s="36"/>
      <c r="V91" s="36"/>
      <c r="W91" s="61" t="str">
        <f>IF(ISNUMBER(Tabelle135[[#This Row],[ADC Count AMP2]]),Tabelle135[[#This Row],[ADC Count AMP2]]*A2_Gain+A2_Offs,"")</f>
        <v/>
      </c>
      <c r="X91" s="62" t="str">
        <f>IF(ISNUMBER(Tabelle135[[#This Row],[ADC Count AMP2]]),Tabelle135[[#This Row],[AMP2 Interpol]]/Tabelle135[[#This Row],[AMP2]]-1,"")</f>
        <v/>
      </c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</sheetData>
  <sheetProtection autoFilter="0"/>
  <mergeCells count="7">
    <mergeCell ref="A8:Y8"/>
    <mergeCell ref="A3:B3"/>
    <mergeCell ref="E3:F3"/>
    <mergeCell ref="I3:J3"/>
    <mergeCell ref="M3:N3"/>
    <mergeCell ref="Q3:R3"/>
    <mergeCell ref="U3:V3"/>
  </mergeCells>
  <phoneticPr fontId="3" type="noConversion"/>
  <pageMargins left="0.7" right="0.7" top="0.78740157499999996" bottom="0.78740157499999996" header="0.3" footer="0.3"/>
  <pageSetup paperSize="9" orientation="portrait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6492-B6AB-4E9C-A1A1-B131CD1B1F92}">
  <dimension ref="A1:O99"/>
  <sheetViews>
    <sheetView workbookViewId="0">
      <selection activeCell="B22" sqref="B22:H23"/>
    </sheetView>
  </sheetViews>
  <sheetFormatPr baseColWidth="10" defaultColWidth="0" defaultRowHeight="14.45" customHeight="1" zeroHeight="1" x14ac:dyDescent="0.25"/>
  <cols>
    <col min="1" max="11" width="11.5703125" style="31" customWidth="1"/>
    <col min="12" max="12" width="14.7109375" style="31" customWidth="1"/>
    <col min="13" max="15" width="11.5703125" style="31" customWidth="1"/>
    <col min="16" max="16384" width="11.5703125" style="31" hidden="1"/>
  </cols>
  <sheetData>
    <row r="1" spans="1:15" ht="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" x14ac:dyDescent="0.25">
      <c r="A2" s="84" t="s">
        <v>71</v>
      </c>
      <c r="B2" s="85" t="s">
        <v>84</v>
      </c>
      <c r="C2" s="85"/>
      <c r="D2" s="85"/>
      <c r="E2" s="85"/>
      <c r="F2" s="85"/>
      <c r="G2" s="85"/>
      <c r="H2" s="85"/>
      <c r="I2" s="2"/>
      <c r="J2" s="2"/>
      <c r="K2" s="2"/>
      <c r="L2" s="2"/>
      <c r="M2" s="2"/>
      <c r="N2" s="2"/>
      <c r="O2" s="2"/>
    </row>
    <row r="3" spans="1:15" ht="15" x14ac:dyDescent="0.25">
      <c r="A3" s="84"/>
      <c r="B3" s="85"/>
      <c r="C3" s="85"/>
      <c r="D3" s="85"/>
      <c r="E3" s="85"/>
      <c r="F3" s="85"/>
      <c r="G3" s="85"/>
      <c r="H3" s="85"/>
      <c r="I3" s="2"/>
      <c r="J3" s="2"/>
      <c r="K3" s="2"/>
      <c r="L3" s="2"/>
      <c r="M3" s="2"/>
      <c r="N3" s="2"/>
      <c r="O3" s="2"/>
    </row>
    <row r="4" spans="1:15" ht="15" x14ac:dyDescent="0.25">
      <c r="A4" s="84" t="s">
        <v>72</v>
      </c>
      <c r="B4" s="85" t="s">
        <v>102</v>
      </c>
      <c r="C4" s="85"/>
      <c r="D4" s="85"/>
      <c r="E4" s="85"/>
      <c r="F4" s="85"/>
      <c r="G4" s="85"/>
      <c r="H4" s="85"/>
      <c r="I4" s="2"/>
      <c r="J4" s="2"/>
      <c r="K4" s="2"/>
      <c r="L4" s="2"/>
      <c r="M4" s="2"/>
      <c r="N4" s="2"/>
      <c r="O4" s="2"/>
    </row>
    <row r="5" spans="1:15" ht="15" x14ac:dyDescent="0.25">
      <c r="A5" s="84"/>
      <c r="B5" s="85"/>
      <c r="C5" s="85"/>
      <c r="D5" s="85"/>
      <c r="E5" s="85"/>
      <c r="F5" s="85"/>
      <c r="G5" s="85"/>
      <c r="H5" s="85"/>
      <c r="I5" s="2"/>
      <c r="J5" s="2"/>
      <c r="K5" s="2"/>
      <c r="L5" s="2"/>
      <c r="M5" s="2"/>
      <c r="N5" s="2"/>
      <c r="O5" s="2"/>
    </row>
    <row r="6" spans="1:15" ht="14.45" customHeight="1" x14ac:dyDescent="0.25">
      <c r="A6" s="84" t="s">
        <v>73</v>
      </c>
      <c r="B6" s="85" t="s">
        <v>106</v>
      </c>
      <c r="C6" s="85"/>
      <c r="D6" s="85"/>
      <c r="E6" s="85"/>
      <c r="F6" s="85"/>
      <c r="G6" s="85"/>
      <c r="H6" s="85"/>
      <c r="I6" s="2"/>
      <c r="J6" s="2"/>
      <c r="K6" s="2"/>
      <c r="L6" s="2"/>
      <c r="M6" s="2"/>
      <c r="N6" s="2"/>
      <c r="O6" s="2"/>
    </row>
    <row r="7" spans="1:15" ht="29.45" customHeight="1" x14ac:dyDescent="0.25">
      <c r="A7" s="84"/>
      <c r="B7" s="85"/>
      <c r="C7" s="85"/>
      <c r="D7" s="85"/>
      <c r="E7" s="85"/>
      <c r="F7" s="85"/>
      <c r="G7" s="85"/>
      <c r="H7" s="85"/>
      <c r="I7" s="2"/>
      <c r="J7" s="2"/>
      <c r="K7" s="2"/>
      <c r="L7" s="2"/>
      <c r="M7" s="2"/>
      <c r="N7" s="2"/>
      <c r="O7" s="2"/>
    </row>
    <row r="8" spans="1:15" ht="14.45" customHeight="1" x14ac:dyDescent="0.25">
      <c r="A8" s="84" t="s">
        <v>74</v>
      </c>
      <c r="B8" s="85" t="s">
        <v>108</v>
      </c>
      <c r="C8" s="85"/>
      <c r="D8" s="85"/>
      <c r="E8" s="85"/>
      <c r="F8" s="85"/>
      <c r="G8" s="85"/>
      <c r="H8" s="85"/>
      <c r="I8" s="2"/>
      <c r="J8" s="2"/>
      <c r="K8" s="2"/>
      <c r="L8" s="2"/>
      <c r="M8" s="2"/>
      <c r="N8" s="2"/>
      <c r="O8" s="2"/>
    </row>
    <row r="9" spans="1:15" ht="15" x14ac:dyDescent="0.25">
      <c r="A9" s="84"/>
      <c r="B9" s="85"/>
      <c r="C9" s="85"/>
      <c r="D9" s="85"/>
      <c r="E9" s="85"/>
      <c r="F9" s="85"/>
      <c r="G9" s="85"/>
      <c r="H9" s="85"/>
      <c r="I9" s="2"/>
      <c r="J9" s="2"/>
      <c r="K9" s="2"/>
      <c r="L9" s="2"/>
      <c r="M9" s="2"/>
      <c r="N9" s="2"/>
      <c r="O9" s="2"/>
    </row>
    <row r="10" spans="1:15" ht="14.45" customHeight="1" x14ac:dyDescent="0.25">
      <c r="A10" s="84" t="s">
        <v>81</v>
      </c>
      <c r="B10" s="85" t="s">
        <v>95</v>
      </c>
      <c r="C10" s="85"/>
      <c r="D10" s="85"/>
      <c r="E10" s="85"/>
      <c r="F10" s="85"/>
      <c r="G10" s="85"/>
      <c r="H10" s="85"/>
      <c r="I10" s="2"/>
      <c r="J10" s="2"/>
      <c r="K10" s="2"/>
      <c r="L10" s="2"/>
      <c r="M10" s="2"/>
      <c r="N10" s="2"/>
      <c r="O10" s="2"/>
    </row>
    <row r="11" spans="1:15" ht="15" x14ac:dyDescent="0.25">
      <c r="A11" s="84"/>
      <c r="B11" s="85"/>
      <c r="C11" s="85"/>
      <c r="D11" s="85"/>
      <c r="E11" s="85"/>
      <c r="F11" s="85"/>
      <c r="G11" s="85"/>
      <c r="H11" s="85"/>
      <c r="I11" s="2"/>
      <c r="J11" s="2"/>
      <c r="K11" s="2"/>
      <c r="L11" s="2"/>
      <c r="M11" s="2"/>
      <c r="N11" s="2"/>
      <c r="O11" s="2"/>
    </row>
    <row r="12" spans="1:15" ht="14.45" customHeight="1" x14ac:dyDescent="0.25">
      <c r="A12" s="84" t="s">
        <v>82</v>
      </c>
      <c r="B12" s="85" t="s">
        <v>109</v>
      </c>
      <c r="C12" s="85"/>
      <c r="D12" s="85"/>
      <c r="E12" s="85"/>
      <c r="F12" s="85"/>
      <c r="G12" s="85"/>
      <c r="H12" s="85"/>
      <c r="I12" s="2"/>
      <c r="J12" s="2"/>
      <c r="K12" s="2"/>
      <c r="L12" s="2"/>
      <c r="M12" s="2"/>
      <c r="N12" s="2"/>
      <c r="O12" s="2"/>
    </row>
    <row r="13" spans="1:15" ht="15" x14ac:dyDescent="0.25">
      <c r="A13" s="84"/>
      <c r="B13" s="85"/>
      <c r="C13" s="85"/>
      <c r="D13" s="85"/>
      <c r="E13" s="85"/>
      <c r="F13" s="85"/>
      <c r="G13" s="85"/>
      <c r="H13" s="85"/>
      <c r="I13" s="2"/>
      <c r="J13" s="2"/>
      <c r="K13" s="2"/>
      <c r="L13" s="2"/>
      <c r="M13" s="2"/>
      <c r="N13" s="2"/>
      <c r="O13" s="2"/>
    </row>
    <row r="14" spans="1:15" ht="15" x14ac:dyDescent="0.25">
      <c r="A14" s="84" t="s">
        <v>92</v>
      </c>
      <c r="B14" s="83" t="s">
        <v>111</v>
      </c>
      <c r="C14" s="83"/>
      <c r="D14" s="83"/>
      <c r="E14" s="83"/>
      <c r="F14" s="83"/>
      <c r="G14" s="83"/>
      <c r="H14" s="83"/>
      <c r="I14" s="2"/>
      <c r="J14" s="2"/>
      <c r="K14" s="2"/>
      <c r="L14" s="2"/>
      <c r="M14" s="2"/>
      <c r="N14" s="2"/>
      <c r="O14" s="2"/>
    </row>
    <row r="15" spans="1:15" ht="15" x14ac:dyDescent="0.25">
      <c r="A15" s="84"/>
      <c r="B15" s="83"/>
      <c r="C15" s="83"/>
      <c r="D15" s="83"/>
      <c r="E15" s="83"/>
      <c r="F15" s="83"/>
      <c r="G15" s="83"/>
      <c r="H15" s="83"/>
      <c r="I15" s="2"/>
      <c r="J15" s="2"/>
      <c r="K15" s="2"/>
      <c r="L15" s="2"/>
      <c r="M15" s="2"/>
      <c r="N15" s="2"/>
      <c r="O15" s="2"/>
    </row>
    <row r="16" spans="1:15" ht="15" x14ac:dyDescent="0.25">
      <c r="A16" s="84" t="s">
        <v>94</v>
      </c>
      <c r="B16" s="83" t="s">
        <v>110</v>
      </c>
      <c r="C16" s="83"/>
      <c r="D16" s="83"/>
      <c r="E16" s="83"/>
      <c r="F16" s="83"/>
      <c r="G16" s="83"/>
      <c r="H16" s="83"/>
      <c r="I16" s="2"/>
      <c r="J16" s="2"/>
      <c r="K16" s="2"/>
      <c r="L16" s="2"/>
      <c r="M16" s="2"/>
      <c r="N16" s="2"/>
      <c r="O16" s="2"/>
    </row>
    <row r="17" spans="1:15" ht="15" x14ac:dyDescent="0.25">
      <c r="A17" s="84"/>
      <c r="B17" s="83"/>
      <c r="C17" s="83"/>
      <c r="D17" s="83"/>
      <c r="E17" s="83"/>
      <c r="F17" s="83"/>
      <c r="G17" s="83"/>
      <c r="H17" s="83"/>
      <c r="I17" s="2"/>
      <c r="J17" s="2"/>
      <c r="K17" s="2"/>
      <c r="L17" s="2"/>
      <c r="M17" s="2"/>
      <c r="N17" s="2"/>
      <c r="O17" s="2"/>
    </row>
    <row r="18" spans="1:15" ht="15" x14ac:dyDescent="0.25">
      <c r="A18" s="84" t="s">
        <v>99</v>
      </c>
      <c r="B18" s="85" t="s">
        <v>107</v>
      </c>
      <c r="C18" s="85"/>
      <c r="D18" s="85"/>
      <c r="E18" s="85"/>
      <c r="F18" s="85"/>
      <c r="G18" s="85"/>
      <c r="H18" s="85"/>
      <c r="I18" s="2"/>
      <c r="J18" s="2"/>
      <c r="K18" s="2"/>
      <c r="L18" s="2"/>
      <c r="M18" s="2"/>
      <c r="N18" s="2"/>
      <c r="O18" s="2"/>
    </row>
    <row r="19" spans="1:15" ht="15" x14ac:dyDescent="0.25">
      <c r="A19" s="84"/>
      <c r="B19" s="85"/>
      <c r="C19" s="85"/>
      <c r="D19" s="85"/>
      <c r="E19" s="85"/>
      <c r="F19" s="85"/>
      <c r="G19" s="85"/>
      <c r="H19" s="85"/>
      <c r="I19" s="2"/>
      <c r="J19" s="2"/>
      <c r="K19" s="2"/>
      <c r="L19" s="2"/>
      <c r="M19" s="2"/>
      <c r="N19" s="2"/>
      <c r="O19" s="2"/>
    </row>
    <row r="20" spans="1:15" ht="15" x14ac:dyDescent="0.25">
      <c r="A20" s="84"/>
      <c r="B20" s="85"/>
      <c r="C20" s="85"/>
      <c r="D20" s="85"/>
      <c r="E20" s="85"/>
      <c r="F20" s="85"/>
      <c r="G20" s="85"/>
      <c r="H20" s="85"/>
      <c r="I20" s="2"/>
      <c r="J20" s="2"/>
      <c r="K20" s="2"/>
      <c r="L20" s="2"/>
      <c r="M20" s="2"/>
      <c r="N20" s="2"/>
      <c r="O20" s="2"/>
    </row>
    <row r="21" spans="1:15" ht="15" x14ac:dyDescent="0.25">
      <c r="A21" s="84"/>
      <c r="B21" s="85"/>
      <c r="C21" s="85"/>
      <c r="D21" s="85"/>
      <c r="E21" s="85"/>
      <c r="F21" s="85"/>
      <c r="G21" s="85"/>
      <c r="H21" s="85"/>
      <c r="I21" s="2"/>
      <c r="J21" s="2"/>
      <c r="K21" s="2"/>
      <c r="L21" s="2"/>
      <c r="M21" s="2"/>
      <c r="N21" s="2"/>
      <c r="O21" s="2"/>
    </row>
    <row r="22" spans="1:15" ht="15" x14ac:dyDescent="0.25">
      <c r="A22" s="84"/>
      <c r="B22" s="85"/>
      <c r="C22" s="85"/>
      <c r="D22" s="85"/>
      <c r="E22" s="85"/>
      <c r="F22" s="85"/>
      <c r="G22" s="85"/>
      <c r="H22" s="85"/>
      <c r="I22" s="2"/>
      <c r="J22" s="2"/>
      <c r="K22" s="2"/>
      <c r="L22" s="2"/>
      <c r="M22" s="2"/>
      <c r="N22" s="2"/>
      <c r="O22" s="2"/>
    </row>
    <row r="23" spans="1:15" ht="15" x14ac:dyDescent="0.25">
      <c r="A23" s="84"/>
      <c r="B23" s="85"/>
      <c r="C23" s="85"/>
      <c r="D23" s="85"/>
      <c r="E23" s="85"/>
      <c r="F23" s="85"/>
      <c r="G23" s="85"/>
      <c r="H23" s="85"/>
      <c r="I23" s="2"/>
      <c r="J23" s="2"/>
      <c r="K23" s="2"/>
      <c r="L23" s="2"/>
      <c r="M23" s="2"/>
      <c r="N23" s="2"/>
      <c r="O23" s="2"/>
    </row>
    <row r="24" spans="1:15" ht="15" x14ac:dyDescent="0.25">
      <c r="A24" s="2"/>
      <c r="B24" s="85"/>
      <c r="C24" s="85"/>
      <c r="D24" s="85"/>
      <c r="E24" s="85"/>
      <c r="F24" s="85"/>
      <c r="G24" s="85"/>
      <c r="H24" s="85"/>
      <c r="I24" s="2"/>
      <c r="J24" s="2"/>
      <c r="K24" s="2"/>
      <c r="L24" s="2"/>
      <c r="M24" s="2"/>
      <c r="N24" s="2"/>
      <c r="O24" s="2"/>
    </row>
    <row r="25" spans="1:15" ht="15" x14ac:dyDescent="0.25">
      <c r="A25" s="2"/>
      <c r="B25" s="85"/>
      <c r="C25" s="85"/>
      <c r="D25" s="85"/>
      <c r="E25" s="85"/>
      <c r="F25" s="85"/>
      <c r="G25" s="85"/>
      <c r="H25" s="85"/>
      <c r="I25" s="2"/>
      <c r="J25" s="2"/>
      <c r="K25" s="2"/>
      <c r="L25" s="2"/>
      <c r="M25" s="2"/>
      <c r="N25" s="2"/>
      <c r="O25" s="2"/>
    </row>
    <row r="26" spans="1:15" ht="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</sheetData>
  <sheetProtection sheet="1" objects="1" scenarios="1"/>
  <mergeCells count="23">
    <mergeCell ref="A22:A23"/>
    <mergeCell ref="B20:H21"/>
    <mergeCell ref="B24:H25"/>
    <mergeCell ref="B22:H23"/>
    <mergeCell ref="A14:A15"/>
    <mergeCell ref="B16:H17"/>
    <mergeCell ref="A16:A17"/>
    <mergeCell ref="A18:A19"/>
    <mergeCell ref="B18:H19"/>
    <mergeCell ref="A20:A21"/>
    <mergeCell ref="B14:H15"/>
    <mergeCell ref="A8:A9"/>
    <mergeCell ref="B8:H9"/>
    <mergeCell ref="A10:A11"/>
    <mergeCell ref="B12:H13"/>
    <mergeCell ref="A12:A13"/>
    <mergeCell ref="B10:H11"/>
    <mergeCell ref="A2:A3"/>
    <mergeCell ref="B2:H3"/>
    <mergeCell ref="A4:A5"/>
    <mergeCell ref="B6:H7"/>
    <mergeCell ref="A6:A7"/>
    <mergeCell ref="B4:H5"/>
  </mergeCells>
  <phoneticPr fontId="3" type="noConversion"/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66122-A1A7-4D78-9DB4-965896792754}">
  <dimension ref="A1:AB77"/>
  <sheetViews>
    <sheetView workbookViewId="0">
      <selection activeCell="P11" sqref="P11:Q30"/>
    </sheetView>
  </sheetViews>
  <sheetFormatPr baseColWidth="10" defaultColWidth="0" defaultRowHeight="15" zeroHeight="1" x14ac:dyDescent="0.25"/>
  <cols>
    <col min="1" max="3" width="13.5703125" style="59" customWidth="1"/>
    <col min="4" max="4" width="10.5703125" style="59" bestFit="1" customWidth="1"/>
    <col min="5" max="5" width="2.140625" style="59" customWidth="1"/>
    <col min="6" max="8" width="13.5703125" style="59" customWidth="1"/>
    <col min="9" max="9" width="8.42578125" style="59" bestFit="1" customWidth="1"/>
    <col min="10" max="10" width="2.140625" style="59" customWidth="1"/>
    <col min="11" max="13" width="13.5703125" style="59" customWidth="1"/>
    <col min="14" max="14" width="10.5703125" style="59" bestFit="1" customWidth="1"/>
    <col min="15" max="15" width="2.140625" style="59" customWidth="1"/>
    <col min="16" max="18" width="13.5703125" style="59" customWidth="1"/>
    <col min="19" max="19" width="12" style="59" customWidth="1"/>
    <col min="20" max="20" width="2.28515625" style="59" customWidth="1"/>
    <col min="21" max="28" width="11.5703125" style="59" customWidth="1"/>
    <col min="29" max="16384" width="11.5703125" style="59" hidden="1"/>
  </cols>
  <sheetData>
    <row r="1" spans="1:28" s="2" customFormat="1" ht="15.6" customHeight="1" x14ac:dyDescent="0.25">
      <c r="F1" s="90" t="s">
        <v>65</v>
      </c>
      <c r="G1" s="90"/>
      <c r="H1" s="90"/>
    </row>
    <row r="2" spans="1:28" s="2" customFormat="1" x14ac:dyDescent="0.25">
      <c r="F2" s="91" t="s">
        <v>61</v>
      </c>
      <c r="G2" s="91"/>
      <c r="H2" s="23">
        <f>D9</f>
        <v>0</v>
      </c>
    </row>
    <row r="3" spans="1:28" s="2" customFormat="1" x14ac:dyDescent="0.25">
      <c r="F3" s="91" t="s">
        <v>62</v>
      </c>
      <c r="G3" s="91"/>
      <c r="H3" s="23">
        <f>I9</f>
        <v>0</v>
      </c>
    </row>
    <row r="4" spans="1:28" s="2" customFormat="1" x14ac:dyDescent="0.25">
      <c r="F4" s="91" t="s">
        <v>63</v>
      </c>
      <c r="G4" s="91"/>
      <c r="H4" s="23">
        <f>N9</f>
        <v>0</v>
      </c>
    </row>
    <row r="5" spans="1:28" s="2" customFormat="1" x14ac:dyDescent="0.25">
      <c r="F5" s="91" t="s">
        <v>64</v>
      </c>
      <c r="G5" s="91"/>
      <c r="H5" s="23">
        <f>S9</f>
        <v>0</v>
      </c>
    </row>
    <row r="6" spans="1:28" s="2" customFormat="1" x14ac:dyDescent="0.25">
      <c r="F6" s="91" t="s">
        <v>66</v>
      </c>
      <c r="G6" s="91"/>
      <c r="H6" s="37">
        <f>AVERAGE(D9,I9,N9,S9)</f>
        <v>0</v>
      </c>
    </row>
    <row r="7" spans="1:28" s="2" customFormat="1" x14ac:dyDescent="0.25"/>
    <row r="8" spans="1:28" s="2" customFormat="1" x14ac:dyDescent="0.25">
      <c r="A8" s="2" t="s">
        <v>0</v>
      </c>
      <c r="B8" s="16" t="e">
        <f>AMP_CAL!B4</f>
        <v>#DIV/0!</v>
      </c>
      <c r="C8" s="2" t="s">
        <v>34</v>
      </c>
      <c r="F8" s="2" t="s">
        <v>0</v>
      </c>
      <c r="G8" s="16" t="e">
        <f>AMP_CAL!F4</f>
        <v>#DIV/0!</v>
      </c>
      <c r="H8" s="2" t="s">
        <v>34</v>
      </c>
      <c r="K8" s="2" t="s">
        <v>0</v>
      </c>
      <c r="L8" s="16" t="e">
        <f>AMP_CAL!J4</f>
        <v>#DIV/0!</v>
      </c>
      <c r="M8" s="2" t="s">
        <v>34</v>
      </c>
      <c r="P8" s="2" t="s">
        <v>0</v>
      </c>
      <c r="Q8" s="16" t="e">
        <f>AMP_CAL!N4</f>
        <v>#DIV/0!</v>
      </c>
      <c r="R8" s="2" t="s">
        <v>34</v>
      </c>
    </row>
    <row r="9" spans="1:28" s="2" customFormat="1" x14ac:dyDescent="0.25">
      <c r="A9" s="2" t="s">
        <v>1</v>
      </c>
      <c r="B9" s="16" t="e">
        <f>AMP_CAL!B5</f>
        <v>#DIV/0!</v>
      </c>
      <c r="C9" s="2" t="s">
        <v>35</v>
      </c>
      <c r="D9" s="40">
        <f>MEDIAN(Tabelle66[Ratio])</f>
        <v>0</v>
      </c>
      <c r="F9" s="2" t="s">
        <v>1</v>
      </c>
      <c r="G9" s="16" t="e">
        <f>AMP_CAL!F5</f>
        <v>#DIV/0!</v>
      </c>
      <c r="H9" s="2" t="s">
        <v>35</v>
      </c>
      <c r="I9" s="40">
        <f>MEDIAN(I11:I51)</f>
        <v>0</v>
      </c>
      <c r="K9" s="2" t="s">
        <v>1</v>
      </c>
      <c r="L9" s="16" t="e">
        <f>AMP_CAL!J5</f>
        <v>#DIV/0!</v>
      </c>
      <c r="M9" s="2" t="s">
        <v>35</v>
      </c>
      <c r="N9" s="40">
        <f>MEDIAN(N11:N32)</f>
        <v>0</v>
      </c>
      <c r="P9" s="2" t="s">
        <v>1</v>
      </c>
      <c r="Q9" s="16" t="e">
        <f>AMP_CAL!N5</f>
        <v>#DIV/0!</v>
      </c>
      <c r="R9" s="2" t="s">
        <v>35</v>
      </c>
      <c r="S9" s="40">
        <f>MEDIAN(S11:S30)</f>
        <v>0</v>
      </c>
    </row>
    <row r="10" spans="1:28" customFormat="1" ht="18" x14ac:dyDescent="0.35">
      <c r="A10" s="13" t="s">
        <v>52</v>
      </c>
      <c r="B10" s="13" t="s">
        <v>53</v>
      </c>
      <c r="C10" s="13" t="s">
        <v>54</v>
      </c>
      <c r="D10" s="13" t="s">
        <v>55</v>
      </c>
      <c r="E10" s="2"/>
      <c r="F10" s="13" t="s">
        <v>58</v>
      </c>
      <c r="G10" s="13" t="s">
        <v>53</v>
      </c>
      <c r="H10" s="13" t="s">
        <v>54</v>
      </c>
      <c r="I10" s="13" t="s">
        <v>55</v>
      </c>
      <c r="J10" s="2"/>
      <c r="K10" s="13" t="s">
        <v>57</v>
      </c>
      <c r="L10" s="13" t="s">
        <v>53</v>
      </c>
      <c r="M10" s="13" t="s">
        <v>54</v>
      </c>
      <c r="N10" s="13" t="s">
        <v>55</v>
      </c>
      <c r="O10" s="2"/>
      <c r="P10" s="13" t="s">
        <v>56</v>
      </c>
      <c r="Q10" s="13" t="s">
        <v>53</v>
      </c>
      <c r="R10" s="13" t="s">
        <v>54</v>
      </c>
      <c r="S10" s="13" t="s">
        <v>55</v>
      </c>
      <c r="T10" s="2"/>
      <c r="U10" s="17"/>
      <c r="V10" s="2"/>
      <c r="W10" s="2"/>
      <c r="X10" s="2"/>
      <c r="Y10" s="2"/>
      <c r="Z10" s="2"/>
      <c r="AA10" s="2"/>
      <c r="AB10" s="2"/>
    </row>
    <row r="11" spans="1:28" customFormat="1" x14ac:dyDescent="0.25">
      <c r="A11" s="75"/>
      <c r="B11" s="75"/>
      <c r="C11" s="29">
        <f t="shared" ref="C11:C55" si="0">IF(ISNUMBER(A11),A11*B$8-B$9,0)</f>
        <v>0</v>
      </c>
      <c r="D11" s="30">
        <f>IF(ISNUMBER(A11),C11/B11,0)</f>
        <v>0</v>
      </c>
      <c r="E11" s="2"/>
      <c r="F11" s="76"/>
      <c r="G11" s="76"/>
      <c r="H11" s="29">
        <f t="shared" ref="H11:H55" si="1">IF(ISNUMBER(F11),F11*G$8-G$9,0)</f>
        <v>0</v>
      </c>
      <c r="I11" s="30">
        <f>IF(ISNUMBER(F11),H11/G11,0)</f>
        <v>0</v>
      </c>
      <c r="J11" s="2"/>
      <c r="K11" s="78"/>
      <c r="L11" s="78"/>
      <c r="M11" s="29">
        <f t="shared" ref="M11:M55" si="2">IF(ISNUMBER(K11),K11*L$8-L$9,0)</f>
        <v>0</v>
      </c>
      <c r="N11" s="30">
        <f>IF(ISNUMBER(K11),M11/L11,0)</f>
        <v>0</v>
      </c>
      <c r="O11" s="2"/>
      <c r="P11" s="78"/>
      <c r="Q11" s="78"/>
      <c r="R11" s="29">
        <f>IF(ISNUMBER(P11),P11*Q$8-Q$9,0)</f>
        <v>0</v>
      </c>
      <c r="S11" s="30">
        <f>IF(ISNUMBER(P11),R11/Q11,0)</f>
        <v>0</v>
      </c>
      <c r="T11" s="2"/>
      <c r="U11" s="2"/>
      <c r="V11" s="2"/>
      <c r="W11" s="2"/>
      <c r="X11" s="2"/>
      <c r="Y11" s="2"/>
      <c r="Z11" s="2"/>
      <c r="AA11" s="2"/>
      <c r="AB11" s="2"/>
    </row>
    <row r="12" spans="1:28" customFormat="1" x14ac:dyDescent="0.25">
      <c r="A12" s="75"/>
      <c r="B12" s="75"/>
      <c r="C12" s="29">
        <f t="shared" si="0"/>
        <v>0</v>
      </c>
      <c r="D12" s="30">
        <f t="shared" ref="D12:D77" si="3">IF(ISNUMBER(A12),C12/B12,0)</f>
        <v>0</v>
      </c>
      <c r="E12" s="2"/>
      <c r="F12" s="76"/>
      <c r="G12" s="76"/>
      <c r="H12" s="29">
        <f t="shared" si="1"/>
        <v>0</v>
      </c>
      <c r="I12" s="30">
        <f t="shared" ref="I12:I71" si="4">IF(ISNUMBER(F12),H12/G12,0)</f>
        <v>0</v>
      </c>
      <c r="J12" s="2"/>
      <c r="K12" s="78"/>
      <c r="L12" s="78"/>
      <c r="M12" s="29">
        <f t="shared" si="2"/>
        <v>0</v>
      </c>
      <c r="N12" s="30">
        <f t="shared" ref="N12:N71" si="5">IF(ISNUMBER(K12),M12/L12,0)</f>
        <v>0</v>
      </c>
      <c r="O12" s="2"/>
      <c r="P12" s="78"/>
      <c r="Q12" s="78"/>
      <c r="R12" s="29">
        <f t="shared" ref="R12:R71" si="6">IF(ISNUMBER(P12),P12*Q$8-Q$9,0)</f>
        <v>0</v>
      </c>
      <c r="S12" s="30">
        <f t="shared" ref="S12:S71" si="7">IF(ISNUMBER(P12),R12/Q12,0)</f>
        <v>0</v>
      </c>
      <c r="T12" s="2"/>
      <c r="U12" s="2"/>
      <c r="V12" s="2"/>
      <c r="W12" s="2"/>
      <c r="X12" s="2"/>
      <c r="Y12" s="2"/>
      <c r="Z12" s="2"/>
      <c r="AA12" s="2"/>
      <c r="AB12" s="2"/>
    </row>
    <row r="13" spans="1:28" customFormat="1" x14ac:dyDescent="0.25">
      <c r="A13" s="75"/>
      <c r="B13" s="75"/>
      <c r="C13" s="29">
        <f t="shared" si="0"/>
        <v>0</v>
      </c>
      <c r="D13" s="30">
        <f t="shared" si="3"/>
        <v>0</v>
      </c>
      <c r="E13" s="2"/>
      <c r="F13" s="76"/>
      <c r="G13" s="76"/>
      <c r="H13" s="29">
        <f t="shared" si="1"/>
        <v>0</v>
      </c>
      <c r="I13" s="30">
        <f t="shared" si="4"/>
        <v>0</v>
      </c>
      <c r="J13" s="2"/>
      <c r="K13" s="78"/>
      <c r="L13" s="78"/>
      <c r="M13" s="29">
        <f t="shared" si="2"/>
        <v>0</v>
      </c>
      <c r="N13" s="30">
        <f t="shared" si="5"/>
        <v>0</v>
      </c>
      <c r="O13" s="2"/>
      <c r="P13" s="78"/>
      <c r="Q13" s="78"/>
      <c r="R13" s="29">
        <f t="shared" si="6"/>
        <v>0</v>
      </c>
      <c r="S13" s="30">
        <f t="shared" si="7"/>
        <v>0</v>
      </c>
      <c r="T13" s="2"/>
      <c r="U13" s="2"/>
      <c r="V13" s="2"/>
      <c r="W13" s="2"/>
      <c r="X13" s="2"/>
      <c r="Y13" s="2"/>
      <c r="Z13" s="2"/>
      <c r="AA13" s="2"/>
      <c r="AB13" s="2"/>
    </row>
    <row r="14" spans="1:28" customFormat="1" x14ac:dyDescent="0.25">
      <c r="A14" s="75"/>
      <c r="B14" s="75"/>
      <c r="C14" s="29">
        <f t="shared" si="0"/>
        <v>0</v>
      </c>
      <c r="D14" s="30">
        <f t="shared" si="3"/>
        <v>0</v>
      </c>
      <c r="E14" s="2"/>
      <c r="F14" s="76"/>
      <c r="G14" s="76"/>
      <c r="H14" s="29">
        <f t="shared" si="1"/>
        <v>0</v>
      </c>
      <c r="I14" s="30">
        <f t="shared" si="4"/>
        <v>0</v>
      </c>
      <c r="J14" s="2"/>
      <c r="K14" s="78"/>
      <c r="L14" s="78"/>
      <c r="M14" s="29">
        <f t="shared" si="2"/>
        <v>0</v>
      </c>
      <c r="N14" s="30">
        <f t="shared" si="5"/>
        <v>0</v>
      </c>
      <c r="O14" s="2"/>
      <c r="P14" s="78"/>
      <c r="Q14" s="78"/>
      <c r="R14" s="29">
        <f t="shared" si="6"/>
        <v>0</v>
      </c>
      <c r="S14" s="30">
        <f t="shared" si="7"/>
        <v>0</v>
      </c>
      <c r="T14" s="2"/>
      <c r="U14" s="2"/>
      <c r="V14" s="2"/>
      <c r="W14" s="2"/>
      <c r="X14" s="2"/>
      <c r="Y14" s="2"/>
      <c r="Z14" s="2"/>
      <c r="AA14" s="2"/>
      <c r="AB14" s="2"/>
    </row>
    <row r="15" spans="1:28" customFormat="1" x14ac:dyDescent="0.25">
      <c r="A15" s="75"/>
      <c r="B15" s="75"/>
      <c r="C15" s="29">
        <f t="shared" si="0"/>
        <v>0</v>
      </c>
      <c r="D15" s="30">
        <f t="shared" si="3"/>
        <v>0</v>
      </c>
      <c r="E15" s="2"/>
      <c r="F15" s="76"/>
      <c r="G15" s="76"/>
      <c r="H15" s="29">
        <f t="shared" si="1"/>
        <v>0</v>
      </c>
      <c r="I15" s="30">
        <f t="shared" si="4"/>
        <v>0</v>
      </c>
      <c r="J15" s="2"/>
      <c r="K15" s="78"/>
      <c r="L15" s="78"/>
      <c r="M15" s="29">
        <f t="shared" si="2"/>
        <v>0</v>
      </c>
      <c r="N15" s="30">
        <f t="shared" si="5"/>
        <v>0</v>
      </c>
      <c r="O15" s="2"/>
      <c r="P15" s="78"/>
      <c r="Q15" s="78"/>
      <c r="R15" s="29">
        <f t="shared" si="6"/>
        <v>0</v>
      </c>
      <c r="S15" s="30">
        <f t="shared" si="7"/>
        <v>0</v>
      </c>
      <c r="T15" s="2"/>
      <c r="U15" s="2"/>
      <c r="V15" s="2"/>
      <c r="W15" s="2"/>
      <c r="X15" s="2"/>
      <c r="Y15" s="2"/>
      <c r="Z15" s="2"/>
      <c r="AA15" s="2"/>
      <c r="AB15" s="2"/>
    </row>
    <row r="16" spans="1:28" customFormat="1" x14ac:dyDescent="0.25">
      <c r="A16" s="75"/>
      <c r="B16" s="75"/>
      <c r="C16" s="29">
        <f t="shared" si="0"/>
        <v>0</v>
      </c>
      <c r="D16" s="30">
        <f t="shared" si="3"/>
        <v>0</v>
      </c>
      <c r="E16" s="2"/>
      <c r="F16" s="76"/>
      <c r="G16" s="76"/>
      <c r="H16" s="29">
        <f t="shared" si="1"/>
        <v>0</v>
      </c>
      <c r="I16" s="30">
        <f t="shared" si="4"/>
        <v>0</v>
      </c>
      <c r="J16" s="2"/>
      <c r="K16" s="78"/>
      <c r="L16" s="78"/>
      <c r="M16" s="29">
        <f t="shared" si="2"/>
        <v>0</v>
      </c>
      <c r="N16" s="30">
        <f t="shared" si="5"/>
        <v>0</v>
      </c>
      <c r="O16" s="2"/>
      <c r="P16" s="78"/>
      <c r="Q16" s="78"/>
      <c r="R16" s="29">
        <f t="shared" si="6"/>
        <v>0</v>
      </c>
      <c r="S16" s="30">
        <f t="shared" si="7"/>
        <v>0</v>
      </c>
      <c r="T16" s="2"/>
      <c r="U16" s="2"/>
      <c r="V16" s="2"/>
      <c r="W16" s="2"/>
      <c r="X16" s="2"/>
      <c r="Y16" s="2"/>
      <c r="Z16" s="2"/>
      <c r="AA16" s="2"/>
      <c r="AB16" s="2"/>
    </row>
    <row r="17" spans="1:28" customFormat="1" x14ac:dyDescent="0.25">
      <c r="A17" s="75"/>
      <c r="B17" s="75"/>
      <c r="C17" s="29">
        <f t="shared" si="0"/>
        <v>0</v>
      </c>
      <c r="D17" s="30">
        <f t="shared" si="3"/>
        <v>0</v>
      </c>
      <c r="E17" s="2"/>
      <c r="F17" s="76"/>
      <c r="G17" s="76"/>
      <c r="H17" s="29">
        <f t="shared" si="1"/>
        <v>0</v>
      </c>
      <c r="I17" s="30">
        <f t="shared" si="4"/>
        <v>0</v>
      </c>
      <c r="J17" s="2"/>
      <c r="K17" s="78"/>
      <c r="L17" s="78"/>
      <c r="M17" s="29">
        <f t="shared" si="2"/>
        <v>0</v>
      </c>
      <c r="N17" s="30">
        <f t="shared" si="5"/>
        <v>0</v>
      </c>
      <c r="O17" s="2"/>
      <c r="P17" s="78"/>
      <c r="Q17" s="78"/>
      <c r="R17" s="29">
        <f t="shared" si="6"/>
        <v>0</v>
      </c>
      <c r="S17" s="30">
        <f t="shared" si="7"/>
        <v>0</v>
      </c>
      <c r="T17" s="2"/>
      <c r="U17" s="2"/>
      <c r="V17" s="2"/>
      <c r="W17" s="2"/>
      <c r="X17" s="2"/>
      <c r="Y17" s="2"/>
      <c r="Z17" s="2"/>
      <c r="AA17" s="2"/>
      <c r="AB17" s="2"/>
    </row>
    <row r="18" spans="1:28" customFormat="1" x14ac:dyDescent="0.25">
      <c r="A18" s="75"/>
      <c r="B18" s="75"/>
      <c r="C18" s="29">
        <f t="shared" si="0"/>
        <v>0</v>
      </c>
      <c r="D18" s="30">
        <f t="shared" si="3"/>
        <v>0</v>
      </c>
      <c r="E18" s="2"/>
      <c r="F18" s="76"/>
      <c r="G18" s="76"/>
      <c r="H18" s="29">
        <f t="shared" si="1"/>
        <v>0</v>
      </c>
      <c r="I18" s="30">
        <f t="shared" si="4"/>
        <v>0</v>
      </c>
      <c r="J18" s="2"/>
      <c r="K18" s="78"/>
      <c r="L18" s="78"/>
      <c r="M18" s="29">
        <f t="shared" si="2"/>
        <v>0</v>
      </c>
      <c r="N18" s="30">
        <f t="shared" si="5"/>
        <v>0</v>
      </c>
      <c r="O18" s="2"/>
      <c r="P18" s="78"/>
      <c r="Q18" s="78"/>
      <c r="R18" s="29">
        <f t="shared" si="6"/>
        <v>0</v>
      </c>
      <c r="S18" s="30">
        <f t="shared" si="7"/>
        <v>0</v>
      </c>
      <c r="T18" s="2"/>
      <c r="U18" s="2"/>
      <c r="V18" s="2"/>
      <c r="W18" s="2"/>
      <c r="X18" s="2"/>
      <c r="Y18" s="2"/>
      <c r="Z18" s="2"/>
      <c r="AA18" s="2"/>
      <c r="AB18" s="2"/>
    </row>
    <row r="19" spans="1:28" customFormat="1" x14ac:dyDescent="0.25">
      <c r="A19" s="75"/>
      <c r="B19" s="75"/>
      <c r="C19" s="29">
        <f t="shared" si="0"/>
        <v>0</v>
      </c>
      <c r="D19" s="30">
        <f t="shared" si="3"/>
        <v>0</v>
      </c>
      <c r="E19" s="2"/>
      <c r="F19" s="76"/>
      <c r="G19" s="76"/>
      <c r="H19" s="29">
        <f t="shared" si="1"/>
        <v>0</v>
      </c>
      <c r="I19" s="30">
        <f t="shared" si="4"/>
        <v>0</v>
      </c>
      <c r="J19" s="2"/>
      <c r="K19" s="78"/>
      <c r="L19" s="78"/>
      <c r="M19" s="29">
        <f t="shared" si="2"/>
        <v>0</v>
      </c>
      <c r="N19" s="30">
        <f t="shared" si="5"/>
        <v>0</v>
      </c>
      <c r="O19" s="2"/>
      <c r="P19" s="78"/>
      <c r="Q19" s="78"/>
      <c r="R19" s="29">
        <f t="shared" si="6"/>
        <v>0</v>
      </c>
      <c r="S19" s="30">
        <f t="shared" si="7"/>
        <v>0</v>
      </c>
      <c r="T19" s="2"/>
      <c r="U19" s="2"/>
      <c r="V19" s="2"/>
      <c r="W19" s="2"/>
      <c r="X19" s="2"/>
      <c r="Y19" s="2"/>
      <c r="Z19" s="2"/>
      <c r="AA19" s="2"/>
      <c r="AB19" s="2"/>
    </row>
    <row r="20" spans="1:28" customFormat="1" x14ac:dyDescent="0.25">
      <c r="A20" s="75"/>
      <c r="B20" s="75"/>
      <c r="C20" s="29">
        <f t="shared" si="0"/>
        <v>0</v>
      </c>
      <c r="D20" s="30">
        <f t="shared" si="3"/>
        <v>0</v>
      </c>
      <c r="E20" s="2"/>
      <c r="F20" s="76"/>
      <c r="G20" s="76"/>
      <c r="H20" s="29">
        <f t="shared" si="1"/>
        <v>0</v>
      </c>
      <c r="I20" s="30">
        <f t="shared" si="4"/>
        <v>0</v>
      </c>
      <c r="J20" s="2"/>
      <c r="K20" s="78"/>
      <c r="L20" s="78"/>
      <c r="M20" s="29">
        <f t="shared" si="2"/>
        <v>0</v>
      </c>
      <c r="N20" s="30">
        <f t="shared" si="5"/>
        <v>0</v>
      </c>
      <c r="O20" s="2"/>
      <c r="P20" s="78"/>
      <c r="Q20" s="78"/>
      <c r="R20" s="29">
        <f t="shared" si="6"/>
        <v>0</v>
      </c>
      <c r="S20" s="30">
        <f t="shared" si="7"/>
        <v>0</v>
      </c>
      <c r="T20" s="2"/>
      <c r="U20" s="2"/>
      <c r="V20" s="2"/>
      <c r="W20" s="2"/>
      <c r="X20" s="2"/>
      <c r="Y20" s="2"/>
      <c r="Z20" s="2"/>
      <c r="AA20" s="2"/>
      <c r="AB20" s="2"/>
    </row>
    <row r="21" spans="1:28" customFormat="1" x14ac:dyDescent="0.25">
      <c r="A21" s="75"/>
      <c r="B21" s="75"/>
      <c r="C21" s="29">
        <f t="shared" si="0"/>
        <v>0</v>
      </c>
      <c r="D21" s="30">
        <f t="shared" si="3"/>
        <v>0</v>
      </c>
      <c r="E21" s="2"/>
      <c r="F21" s="76"/>
      <c r="G21" s="76"/>
      <c r="H21" s="29">
        <f t="shared" si="1"/>
        <v>0</v>
      </c>
      <c r="I21" s="30">
        <f t="shared" si="4"/>
        <v>0</v>
      </c>
      <c r="J21" s="2"/>
      <c r="K21" s="78"/>
      <c r="L21" s="78"/>
      <c r="M21" s="29">
        <f t="shared" si="2"/>
        <v>0</v>
      </c>
      <c r="N21" s="30">
        <f t="shared" si="5"/>
        <v>0</v>
      </c>
      <c r="O21" s="2"/>
      <c r="P21" s="78"/>
      <c r="Q21" s="78"/>
      <c r="R21" s="29">
        <f t="shared" si="6"/>
        <v>0</v>
      </c>
      <c r="S21" s="30">
        <f t="shared" si="7"/>
        <v>0</v>
      </c>
      <c r="T21" s="2"/>
      <c r="U21" s="2"/>
      <c r="V21" s="2"/>
      <c r="W21" s="2"/>
      <c r="X21" s="2"/>
      <c r="Y21" s="2"/>
      <c r="Z21" s="2"/>
      <c r="AA21" s="2"/>
      <c r="AB21" s="2"/>
    </row>
    <row r="22" spans="1:28" customFormat="1" x14ac:dyDescent="0.25">
      <c r="A22" s="75"/>
      <c r="B22" s="75"/>
      <c r="C22" s="29">
        <f t="shared" si="0"/>
        <v>0</v>
      </c>
      <c r="D22" s="30">
        <f t="shared" si="3"/>
        <v>0</v>
      </c>
      <c r="E22" s="2"/>
      <c r="F22" s="76"/>
      <c r="G22" s="76"/>
      <c r="H22" s="29">
        <f t="shared" si="1"/>
        <v>0</v>
      </c>
      <c r="I22" s="30">
        <f t="shared" si="4"/>
        <v>0</v>
      </c>
      <c r="J22" s="2"/>
      <c r="K22" s="78"/>
      <c r="L22" s="78"/>
      <c r="M22" s="29">
        <f t="shared" si="2"/>
        <v>0</v>
      </c>
      <c r="N22" s="30">
        <f t="shared" si="5"/>
        <v>0</v>
      </c>
      <c r="O22" s="2"/>
      <c r="P22" s="78"/>
      <c r="Q22" s="78"/>
      <c r="R22" s="29">
        <f t="shared" si="6"/>
        <v>0</v>
      </c>
      <c r="S22" s="30">
        <f t="shared" si="7"/>
        <v>0</v>
      </c>
      <c r="T22" s="2"/>
      <c r="U22" s="2"/>
      <c r="V22" s="2"/>
      <c r="W22" s="2"/>
      <c r="X22" s="2"/>
      <c r="Y22" s="2"/>
      <c r="Z22" s="2"/>
      <c r="AA22" s="2"/>
      <c r="AB22" s="2"/>
    </row>
    <row r="23" spans="1:28" customFormat="1" x14ac:dyDescent="0.25">
      <c r="A23" s="75"/>
      <c r="B23" s="75"/>
      <c r="C23" s="29">
        <f t="shared" si="0"/>
        <v>0</v>
      </c>
      <c r="D23" s="30">
        <f t="shared" si="3"/>
        <v>0</v>
      </c>
      <c r="E23" s="2"/>
      <c r="F23" s="76"/>
      <c r="G23" s="76"/>
      <c r="H23" s="29">
        <f t="shared" si="1"/>
        <v>0</v>
      </c>
      <c r="I23" s="30">
        <f t="shared" si="4"/>
        <v>0</v>
      </c>
      <c r="J23" s="2"/>
      <c r="K23" s="78"/>
      <c r="L23" s="78"/>
      <c r="M23" s="29">
        <f t="shared" si="2"/>
        <v>0</v>
      </c>
      <c r="N23" s="30">
        <f t="shared" si="5"/>
        <v>0</v>
      </c>
      <c r="O23" s="2"/>
      <c r="P23" s="78"/>
      <c r="Q23" s="78"/>
      <c r="R23" s="29">
        <f t="shared" si="6"/>
        <v>0</v>
      </c>
      <c r="S23" s="30">
        <f t="shared" si="7"/>
        <v>0</v>
      </c>
      <c r="T23" s="2"/>
      <c r="U23" s="2"/>
      <c r="V23" s="2"/>
      <c r="W23" s="2"/>
      <c r="X23" s="2"/>
      <c r="Y23" s="2"/>
      <c r="Z23" s="2"/>
      <c r="AA23" s="2"/>
      <c r="AB23" s="2"/>
    </row>
    <row r="24" spans="1:28" customFormat="1" x14ac:dyDescent="0.25">
      <c r="A24" s="75"/>
      <c r="B24" s="75"/>
      <c r="C24" s="29">
        <f t="shared" si="0"/>
        <v>0</v>
      </c>
      <c r="D24" s="30">
        <f t="shared" si="3"/>
        <v>0</v>
      </c>
      <c r="E24" s="2"/>
      <c r="F24" s="76"/>
      <c r="G24" s="76"/>
      <c r="H24" s="29">
        <f t="shared" si="1"/>
        <v>0</v>
      </c>
      <c r="I24" s="30">
        <f t="shared" si="4"/>
        <v>0</v>
      </c>
      <c r="J24" s="2"/>
      <c r="K24" s="78"/>
      <c r="L24" s="78"/>
      <c r="M24" s="29">
        <f t="shared" si="2"/>
        <v>0</v>
      </c>
      <c r="N24" s="30">
        <f t="shared" si="5"/>
        <v>0</v>
      </c>
      <c r="O24" s="2"/>
      <c r="P24" s="78"/>
      <c r="Q24" s="78"/>
      <c r="R24" s="29">
        <f t="shared" si="6"/>
        <v>0</v>
      </c>
      <c r="S24" s="30">
        <f t="shared" si="7"/>
        <v>0</v>
      </c>
      <c r="T24" s="2"/>
      <c r="U24" s="2"/>
      <c r="V24" s="2"/>
      <c r="W24" s="2"/>
      <c r="X24" s="2"/>
      <c r="Y24" s="2"/>
      <c r="Z24" s="2"/>
      <c r="AA24" s="2"/>
      <c r="AB24" s="2"/>
    </row>
    <row r="25" spans="1:28" customFormat="1" x14ac:dyDescent="0.25">
      <c r="A25" s="75"/>
      <c r="B25" s="75"/>
      <c r="C25" s="29">
        <f t="shared" si="0"/>
        <v>0</v>
      </c>
      <c r="D25" s="30">
        <f t="shared" si="3"/>
        <v>0</v>
      </c>
      <c r="E25" s="2"/>
      <c r="F25" s="76"/>
      <c r="G25" s="76"/>
      <c r="H25" s="29">
        <f t="shared" si="1"/>
        <v>0</v>
      </c>
      <c r="I25" s="30">
        <f t="shared" si="4"/>
        <v>0</v>
      </c>
      <c r="J25" s="2"/>
      <c r="K25" s="78"/>
      <c r="L25" s="78"/>
      <c r="M25" s="29">
        <f t="shared" si="2"/>
        <v>0</v>
      </c>
      <c r="N25" s="30">
        <f t="shared" si="5"/>
        <v>0</v>
      </c>
      <c r="O25" s="2"/>
      <c r="P25" s="78"/>
      <c r="Q25" s="78"/>
      <c r="R25" s="29">
        <f t="shared" si="6"/>
        <v>0</v>
      </c>
      <c r="S25" s="30">
        <f t="shared" si="7"/>
        <v>0</v>
      </c>
      <c r="T25" s="2"/>
      <c r="U25" s="2"/>
      <c r="V25" s="2"/>
      <c r="W25" s="2"/>
      <c r="X25" s="2"/>
      <c r="Y25" s="2"/>
      <c r="Z25" s="2"/>
      <c r="AA25" s="2"/>
      <c r="AB25" s="2"/>
    </row>
    <row r="26" spans="1:28" customFormat="1" x14ac:dyDescent="0.25">
      <c r="A26" s="75"/>
      <c r="B26" s="75"/>
      <c r="C26" s="29">
        <f t="shared" si="0"/>
        <v>0</v>
      </c>
      <c r="D26" s="30">
        <f t="shared" si="3"/>
        <v>0</v>
      </c>
      <c r="E26" s="2"/>
      <c r="F26" s="76"/>
      <c r="G26" s="76"/>
      <c r="H26" s="29">
        <f t="shared" si="1"/>
        <v>0</v>
      </c>
      <c r="I26" s="30">
        <f t="shared" si="4"/>
        <v>0</v>
      </c>
      <c r="J26" s="2"/>
      <c r="K26" s="78"/>
      <c r="L26" s="78"/>
      <c r="M26" s="29">
        <f t="shared" si="2"/>
        <v>0</v>
      </c>
      <c r="N26" s="30">
        <f t="shared" si="5"/>
        <v>0</v>
      </c>
      <c r="O26" s="2"/>
      <c r="P26" s="78"/>
      <c r="Q26" s="78"/>
      <c r="R26" s="29">
        <f t="shared" si="6"/>
        <v>0</v>
      </c>
      <c r="S26" s="30">
        <f t="shared" si="7"/>
        <v>0</v>
      </c>
      <c r="T26" s="2"/>
      <c r="U26" s="2"/>
      <c r="V26" s="2"/>
      <c r="W26" s="2"/>
      <c r="X26" s="2"/>
      <c r="Y26" s="2"/>
      <c r="Z26" s="2"/>
      <c r="AA26" s="2"/>
      <c r="AB26" s="2"/>
    </row>
    <row r="27" spans="1:28" customFormat="1" x14ac:dyDescent="0.25">
      <c r="A27" s="75"/>
      <c r="B27" s="75"/>
      <c r="C27" s="29">
        <f t="shared" si="0"/>
        <v>0</v>
      </c>
      <c r="D27" s="30">
        <f t="shared" si="3"/>
        <v>0</v>
      </c>
      <c r="E27" s="2"/>
      <c r="F27" s="76"/>
      <c r="G27" s="76"/>
      <c r="H27" s="29">
        <f t="shared" si="1"/>
        <v>0</v>
      </c>
      <c r="I27" s="30">
        <f t="shared" si="4"/>
        <v>0</v>
      </c>
      <c r="J27" s="2"/>
      <c r="K27" s="78"/>
      <c r="L27" s="78"/>
      <c r="M27" s="29">
        <f t="shared" si="2"/>
        <v>0</v>
      </c>
      <c r="N27" s="30">
        <f t="shared" si="5"/>
        <v>0</v>
      </c>
      <c r="O27" s="2"/>
      <c r="P27" s="78"/>
      <c r="Q27" s="78"/>
      <c r="R27" s="29">
        <f t="shared" si="6"/>
        <v>0</v>
      </c>
      <c r="S27" s="30">
        <f t="shared" si="7"/>
        <v>0</v>
      </c>
      <c r="T27" s="2"/>
      <c r="U27" s="2"/>
      <c r="V27" s="2"/>
      <c r="W27" s="2"/>
      <c r="X27" s="2"/>
      <c r="Y27" s="2"/>
      <c r="Z27" s="2"/>
      <c r="AA27" s="2"/>
      <c r="AB27" s="2"/>
    </row>
    <row r="28" spans="1:28" customFormat="1" x14ac:dyDescent="0.25">
      <c r="A28" s="75"/>
      <c r="B28" s="75"/>
      <c r="C28" s="29">
        <f t="shared" si="0"/>
        <v>0</v>
      </c>
      <c r="D28" s="30">
        <f t="shared" si="3"/>
        <v>0</v>
      </c>
      <c r="E28" s="2"/>
      <c r="F28" s="76"/>
      <c r="G28" s="76"/>
      <c r="H28" s="29">
        <f t="shared" si="1"/>
        <v>0</v>
      </c>
      <c r="I28" s="30">
        <f t="shared" si="4"/>
        <v>0</v>
      </c>
      <c r="J28" s="2"/>
      <c r="K28" s="78"/>
      <c r="L28" s="78"/>
      <c r="M28" s="29">
        <f t="shared" si="2"/>
        <v>0</v>
      </c>
      <c r="N28" s="30">
        <f t="shared" si="5"/>
        <v>0</v>
      </c>
      <c r="O28" s="2"/>
      <c r="P28" s="78"/>
      <c r="Q28" s="78"/>
      <c r="R28" s="29">
        <f t="shared" si="6"/>
        <v>0</v>
      </c>
      <c r="S28" s="30">
        <f t="shared" si="7"/>
        <v>0</v>
      </c>
      <c r="T28" s="2"/>
      <c r="U28" s="2"/>
      <c r="V28" s="2"/>
      <c r="W28" s="2"/>
      <c r="X28" s="2"/>
      <c r="Y28" s="2"/>
      <c r="Z28" s="2"/>
      <c r="AA28" s="2"/>
      <c r="AB28" s="2"/>
    </row>
    <row r="29" spans="1:28" customFormat="1" x14ac:dyDescent="0.25">
      <c r="A29" s="75"/>
      <c r="B29" s="75"/>
      <c r="C29" s="29">
        <f t="shared" si="0"/>
        <v>0</v>
      </c>
      <c r="D29" s="30">
        <f t="shared" si="3"/>
        <v>0</v>
      </c>
      <c r="E29" s="2"/>
      <c r="F29" s="76"/>
      <c r="G29" s="76"/>
      <c r="H29" s="29">
        <f t="shared" si="1"/>
        <v>0</v>
      </c>
      <c r="I29" s="30">
        <f t="shared" si="4"/>
        <v>0</v>
      </c>
      <c r="J29" s="2"/>
      <c r="K29" s="78"/>
      <c r="L29" s="78"/>
      <c r="M29" s="29">
        <f t="shared" si="2"/>
        <v>0</v>
      </c>
      <c r="N29" s="30">
        <f t="shared" si="5"/>
        <v>0</v>
      </c>
      <c r="O29" s="2"/>
      <c r="P29" s="78"/>
      <c r="Q29" s="78"/>
      <c r="R29" s="29">
        <f t="shared" si="6"/>
        <v>0</v>
      </c>
      <c r="S29" s="30">
        <f t="shared" si="7"/>
        <v>0</v>
      </c>
      <c r="T29" s="2"/>
      <c r="U29" s="2"/>
      <c r="V29" s="2"/>
      <c r="W29" s="2"/>
      <c r="X29" s="2"/>
      <c r="Y29" s="2"/>
      <c r="Z29" s="2"/>
      <c r="AA29" s="2"/>
      <c r="AB29" s="2"/>
    </row>
    <row r="30" spans="1:28" customFormat="1" x14ac:dyDescent="0.25">
      <c r="A30" s="75"/>
      <c r="B30" s="75"/>
      <c r="C30" s="29">
        <f t="shared" si="0"/>
        <v>0</v>
      </c>
      <c r="D30" s="30">
        <f t="shared" si="3"/>
        <v>0</v>
      </c>
      <c r="E30" s="2"/>
      <c r="F30" s="76"/>
      <c r="G30" s="76"/>
      <c r="H30" s="29">
        <f t="shared" si="1"/>
        <v>0</v>
      </c>
      <c r="I30" s="30">
        <f t="shared" si="4"/>
        <v>0</v>
      </c>
      <c r="J30" s="2"/>
      <c r="K30" s="78"/>
      <c r="L30" s="78"/>
      <c r="M30" s="29">
        <f t="shared" si="2"/>
        <v>0</v>
      </c>
      <c r="N30" s="30">
        <f t="shared" si="5"/>
        <v>0</v>
      </c>
      <c r="O30" s="2"/>
      <c r="P30" s="78"/>
      <c r="Q30" s="78"/>
      <c r="R30" s="29">
        <f t="shared" si="6"/>
        <v>0</v>
      </c>
      <c r="S30" s="30">
        <f t="shared" si="7"/>
        <v>0</v>
      </c>
      <c r="T30" s="2"/>
      <c r="U30" s="2"/>
      <c r="V30" s="2"/>
      <c r="W30" s="2"/>
      <c r="X30" s="2"/>
      <c r="Y30" s="2"/>
      <c r="Z30" s="2"/>
      <c r="AA30" s="2"/>
      <c r="AB30" s="2"/>
    </row>
    <row r="31" spans="1:28" customFormat="1" x14ac:dyDescent="0.25">
      <c r="A31" s="75"/>
      <c r="B31" s="75"/>
      <c r="C31" s="29">
        <f t="shared" si="0"/>
        <v>0</v>
      </c>
      <c r="D31" s="30">
        <f t="shared" si="3"/>
        <v>0</v>
      </c>
      <c r="E31" s="2"/>
      <c r="F31" s="76"/>
      <c r="G31" s="76"/>
      <c r="H31" s="29">
        <f t="shared" si="1"/>
        <v>0</v>
      </c>
      <c r="I31" s="30">
        <f t="shared" si="4"/>
        <v>0</v>
      </c>
      <c r="J31" s="2"/>
      <c r="K31" s="78"/>
      <c r="L31" s="78"/>
      <c r="M31" s="29">
        <f t="shared" si="2"/>
        <v>0</v>
      </c>
      <c r="N31" s="30">
        <f t="shared" si="5"/>
        <v>0</v>
      </c>
      <c r="O31" s="2"/>
      <c r="P31" s="35"/>
      <c r="Q31" s="35"/>
      <c r="R31" s="29">
        <f t="shared" si="6"/>
        <v>0</v>
      </c>
      <c r="S31" s="30">
        <f t="shared" si="7"/>
        <v>0</v>
      </c>
      <c r="T31" s="2"/>
      <c r="U31" s="2"/>
      <c r="V31" s="2"/>
      <c r="W31" s="2"/>
      <c r="X31" s="2"/>
      <c r="Y31" s="2"/>
      <c r="Z31" s="2"/>
      <c r="AA31" s="2"/>
      <c r="AB31" s="2"/>
    </row>
    <row r="32" spans="1:28" customFormat="1" x14ac:dyDescent="0.25">
      <c r="A32" s="75"/>
      <c r="B32" s="75"/>
      <c r="C32" s="29">
        <f t="shared" si="0"/>
        <v>0</v>
      </c>
      <c r="D32" s="30">
        <f t="shared" si="3"/>
        <v>0</v>
      </c>
      <c r="E32" s="2"/>
      <c r="F32" s="76"/>
      <c r="G32" s="76"/>
      <c r="H32" s="29">
        <f t="shared" si="1"/>
        <v>0</v>
      </c>
      <c r="I32" s="30">
        <f t="shared" si="4"/>
        <v>0</v>
      </c>
      <c r="J32" s="2"/>
      <c r="K32" s="78"/>
      <c r="L32" s="78"/>
      <c r="M32" s="29">
        <f t="shared" si="2"/>
        <v>0</v>
      </c>
      <c r="N32" s="30">
        <f t="shared" si="5"/>
        <v>0</v>
      </c>
      <c r="O32" s="2"/>
      <c r="P32" s="35"/>
      <c r="Q32" s="35"/>
      <c r="R32" s="29">
        <f t="shared" si="6"/>
        <v>0</v>
      </c>
      <c r="S32" s="30">
        <f t="shared" si="7"/>
        <v>0</v>
      </c>
      <c r="T32" s="2"/>
      <c r="U32" s="2"/>
      <c r="V32" s="2"/>
      <c r="W32" s="2"/>
      <c r="X32" s="2"/>
      <c r="Y32" s="2"/>
      <c r="Z32" s="2"/>
      <c r="AA32" s="2"/>
      <c r="AB32" s="2"/>
    </row>
    <row r="33" spans="1:28" customFormat="1" x14ac:dyDescent="0.25">
      <c r="A33" s="75"/>
      <c r="B33" s="75"/>
      <c r="C33" s="29">
        <f t="shared" si="0"/>
        <v>0</v>
      </c>
      <c r="D33" s="30">
        <f t="shared" si="3"/>
        <v>0</v>
      </c>
      <c r="E33" s="2"/>
      <c r="F33" s="76"/>
      <c r="G33" s="76"/>
      <c r="H33" s="29">
        <f t="shared" si="1"/>
        <v>0</v>
      </c>
      <c r="I33" s="30">
        <f t="shared" si="4"/>
        <v>0</v>
      </c>
      <c r="J33" s="2"/>
      <c r="K33" s="77"/>
      <c r="L33" s="77"/>
      <c r="M33" s="29">
        <f t="shared" si="2"/>
        <v>0</v>
      </c>
      <c r="N33" s="30">
        <f t="shared" si="5"/>
        <v>0</v>
      </c>
      <c r="O33" s="2"/>
      <c r="P33" s="35"/>
      <c r="Q33" s="35"/>
      <c r="R33" s="29">
        <f t="shared" si="6"/>
        <v>0</v>
      </c>
      <c r="S33" s="30">
        <f t="shared" si="7"/>
        <v>0</v>
      </c>
      <c r="T33" s="2"/>
      <c r="U33" s="2"/>
      <c r="V33" s="2"/>
      <c r="W33" s="2"/>
      <c r="X33" s="2"/>
      <c r="Y33" s="2"/>
      <c r="Z33" s="2"/>
      <c r="AA33" s="2"/>
      <c r="AB33" s="2"/>
    </row>
    <row r="34" spans="1:28" customFormat="1" x14ac:dyDescent="0.25">
      <c r="A34" s="75"/>
      <c r="B34" s="75"/>
      <c r="C34" s="29">
        <f t="shared" si="0"/>
        <v>0</v>
      </c>
      <c r="D34" s="30">
        <f t="shared" si="3"/>
        <v>0</v>
      </c>
      <c r="E34" s="2"/>
      <c r="F34" s="76"/>
      <c r="G34" s="76"/>
      <c r="H34" s="29">
        <f t="shared" si="1"/>
        <v>0</v>
      </c>
      <c r="I34" s="30">
        <f t="shared" si="4"/>
        <v>0</v>
      </c>
      <c r="J34" s="2"/>
      <c r="K34" s="35"/>
      <c r="L34" s="35"/>
      <c r="M34" s="29">
        <f t="shared" si="2"/>
        <v>0</v>
      </c>
      <c r="N34" s="30">
        <f t="shared" si="5"/>
        <v>0</v>
      </c>
      <c r="O34" s="2"/>
      <c r="P34" s="35"/>
      <c r="Q34" s="35"/>
      <c r="R34" s="29">
        <f t="shared" si="6"/>
        <v>0</v>
      </c>
      <c r="S34" s="30">
        <f t="shared" si="7"/>
        <v>0</v>
      </c>
      <c r="T34" s="2"/>
      <c r="U34" s="2"/>
      <c r="V34" s="2"/>
      <c r="W34" s="2"/>
      <c r="X34" s="2"/>
      <c r="Y34" s="2"/>
      <c r="Z34" s="2"/>
      <c r="AA34" s="2"/>
      <c r="AB34" s="2"/>
    </row>
    <row r="35" spans="1:28" customFormat="1" x14ac:dyDescent="0.25">
      <c r="A35" s="75"/>
      <c r="B35" s="75"/>
      <c r="C35" s="29">
        <f t="shared" si="0"/>
        <v>0</v>
      </c>
      <c r="D35" s="30">
        <f t="shared" si="3"/>
        <v>0</v>
      </c>
      <c r="E35" s="2"/>
      <c r="F35" s="76"/>
      <c r="G35" s="76"/>
      <c r="H35" s="29">
        <f t="shared" si="1"/>
        <v>0</v>
      </c>
      <c r="I35" s="30">
        <f t="shared" si="4"/>
        <v>0</v>
      </c>
      <c r="J35" s="2"/>
      <c r="K35" s="35"/>
      <c r="L35" s="35"/>
      <c r="M35" s="29">
        <f t="shared" si="2"/>
        <v>0</v>
      </c>
      <c r="N35" s="30">
        <f t="shared" si="5"/>
        <v>0</v>
      </c>
      <c r="O35" s="2"/>
      <c r="P35" s="35"/>
      <c r="Q35" s="35"/>
      <c r="R35" s="29">
        <f t="shared" si="6"/>
        <v>0</v>
      </c>
      <c r="S35" s="30">
        <f t="shared" si="7"/>
        <v>0</v>
      </c>
      <c r="T35" s="2"/>
      <c r="U35" s="2"/>
      <c r="V35" s="2"/>
      <c r="W35" s="2"/>
      <c r="X35" s="2"/>
      <c r="Y35" s="2"/>
      <c r="Z35" s="2"/>
      <c r="AA35" s="2"/>
      <c r="AB35" s="2"/>
    </row>
    <row r="36" spans="1:28" customFormat="1" x14ac:dyDescent="0.25">
      <c r="A36" s="75"/>
      <c r="B36" s="75"/>
      <c r="C36" s="29">
        <f t="shared" si="0"/>
        <v>0</v>
      </c>
      <c r="D36" s="30">
        <f t="shared" si="3"/>
        <v>0</v>
      </c>
      <c r="E36" s="2"/>
      <c r="F36" s="76"/>
      <c r="G36" s="76"/>
      <c r="H36" s="29">
        <f t="shared" si="1"/>
        <v>0</v>
      </c>
      <c r="I36" s="30">
        <f t="shared" si="4"/>
        <v>0</v>
      </c>
      <c r="J36" s="2"/>
      <c r="K36" s="35"/>
      <c r="L36" s="35"/>
      <c r="M36" s="29">
        <f t="shared" si="2"/>
        <v>0</v>
      </c>
      <c r="N36" s="30">
        <f t="shared" si="5"/>
        <v>0</v>
      </c>
      <c r="O36" s="2"/>
      <c r="P36" s="35"/>
      <c r="Q36" s="35"/>
      <c r="R36" s="29">
        <f t="shared" si="6"/>
        <v>0</v>
      </c>
      <c r="S36" s="30">
        <f t="shared" si="7"/>
        <v>0</v>
      </c>
      <c r="T36" s="2"/>
      <c r="U36" s="2"/>
      <c r="V36" s="2"/>
      <c r="W36" s="2"/>
      <c r="X36" s="2"/>
      <c r="Y36" s="2"/>
      <c r="Z36" s="2"/>
      <c r="AA36" s="2"/>
      <c r="AB36" s="2"/>
    </row>
    <row r="37" spans="1:28" customFormat="1" x14ac:dyDescent="0.25">
      <c r="A37" s="75"/>
      <c r="B37" s="75"/>
      <c r="C37" s="29">
        <f t="shared" si="0"/>
        <v>0</v>
      </c>
      <c r="D37" s="30">
        <f t="shared" si="3"/>
        <v>0</v>
      </c>
      <c r="E37" s="2"/>
      <c r="F37" s="76"/>
      <c r="G37" s="76"/>
      <c r="H37" s="29">
        <f t="shared" si="1"/>
        <v>0</v>
      </c>
      <c r="I37" s="30">
        <f t="shared" si="4"/>
        <v>0</v>
      </c>
      <c r="J37" s="2"/>
      <c r="K37" s="35"/>
      <c r="L37" s="35"/>
      <c r="M37" s="29">
        <f t="shared" si="2"/>
        <v>0</v>
      </c>
      <c r="N37" s="30">
        <f t="shared" si="5"/>
        <v>0</v>
      </c>
      <c r="O37" s="2"/>
      <c r="P37" s="35"/>
      <c r="Q37" s="35"/>
      <c r="R37" s="29">
        <f t="shared" si="6"/>
        <v>0</v>
      </c>
      <c r="S37" s="30">
        <f t="shared" si="7"/>
        <v>0</v>
      </c>
      <c r="T37" s="2"/>
      <c r="U37" s="2"/>
      <c r="V37" s="2"/>
      <c r="W37" s="2"/>
      <c r="X37" s="2"/>
      <c r="Y37" s="2"/>
      <c r="Z37" s="2"/>
      <c r="AA37" s="2"/>
      <c r="AB37" s="2"/>
    </row>
    <row r="38" spans="1:28" customFormat="1" x14ac:dyDescent="0.25">
      <c r="A38" s="75"/>
      <c r="B38" s="75"/>
      <c r="C38" s="29">
        <f t="shared" ref="C38:C44" si="8">IF(ISNUMBER(A38),A38*B$8-B$9,0)</f>
        <v>0</v>
      </c>
      <c r="D38" s="30">
        <f t="shared" ref="D38:D44" si="9">IF(ISNUMBER(A38),C38/B38,0)</f>
        <v>0</v>
      </c>
      <c r="E38" s="2"/>
      <c r="F38" s="76"/>
      <c r="G38" s="76"/>
      <c r="H38" s="29">
        <f t="shared" si="1"/>
        <v>0</v>
      </c>
      <c r="I38" s="30">
        <f t="shared" si="4"/>
        <v>0</v>
      </c>
      <c r="J38" s="2"/>
      <c r="K38" s="35"/>
      <c r="L38" s="35"/>
      <c r="M38" s="29">
        <f t="shared" si="2"/>
        <v>0</v>
      </c>
      <c r="N38" s="30">
        <f t="shared" si="5"/>
        <v>0</v>
      </c>
      <c r="O38" s="2"/>
      <c r="P38" s="35"/>
      <c r="Q38" s="35"/>
      <c r="R38" s="29">
        <f t="shared" si="6"/>
        <v>0</v>
      </c>
      <c r="S38" s="30">
        <f t="shared" si="7"/>
        <v>0</v>
      </c>
      <c r="T38" s="2"/>
      <c r="U38" s="2"/>
      <c r="V38" s="2"/>
      <c r="W38" s="2"/>
      <c r="X38" s="2"/>
      <c r="Y38" s="2"/>
      <c r="Z38" s="2"/>
      <c r="AA38" s="2"/>
      <c r="AB38" s="2"/>
    </row>
    <row r="39" spans="1:28" customFormat="1" x14ac:dyDescent="0.25">
      <c r="A39" s="75"/>
      <c r="B39" s="75"/>
      <c r="C39" s="29">
        <f t="shared" si="8"/>
        <v>0</v>
      </c>
      <c r="D39" s="30">
        <f t="shared" si="9"/>
        <v>0</v>
      </c>
      <c r="E39" s="2"/>
      <c r="F39" s="76"/>
      <c r="G39" s="76"/>
      <c r="H39" s="29">
        <f t="shared" si="1"/>
        <v>0</v>
      </c>
      <c r="I39" s="30">
        <f t="shared" si="4"/>
        <v>0</v>
      </c>
      <c r="J39" s="2"/>
      <c r="K39" s="35"/>
      <c r="L39" s="35"/>
      <c r="M39" s="29">
        <f t="shared" ref="M39:M44" si="10">IF(ISNUMBER(K39),K39*L$8-L$9,0)</f>
        <v>0</v>
      </c>
      <c r="N39" s="30">
        <f t="shared" si="5"/>
        <v>0</v>
      </c>
      <c r="O39" s="2"/>
      <c r="P39" s="35"/>
      <c r="Q39" s="35"/>
      <c r="R39" s="29">
        <f t="shared" si="6"/>
        <v>0</v>
      </c>
      <c r="S39" s="30">
        <f t="shared" si="7"/>
        <v>0</v>
      </c>
      <c r="T39" s="2"/>
      <c r="U39" s="2"/>
      <c r="V39" s="2"/>
      <c r="W39" s="2"/>
      <c r="X39" s="2"/>
      <c r="Y39" s="2"/>
      <c r="Z39" s="2"/>
      <c r="AA39" s="2"/>
      <c r="AB39" s="2"/>
    </row>
    <row r="40" spans="1:28" customFormat="1" x14ac:dyDescent="0.25">
      <c r="A40" s="75"/>
      <c r="B40" s="75"/>
      <c r="C40" s="29">
        <f t="shared" si="8"/>
        <v>0</v>
      </c>
      <c r="D40" s="30">
        <f t="shared" si="9"/>
        <v>0</v>
      </c>
      <c r="E40" s="2"/>
      <c r="F40" s="76"/>
      <c r="G40" s="76"/>
      <c r="H40" s="29">
        <f t="shared" si="1"/>
        <v>0</v>
      </c>
      <c r="I40" s="30">
        <f t="shared" si="4"/>
        <v>0</v>
      </c>
      <c r="J40" s="2"/>
      <c r="K40" s="35"/>
      <c r="L40" s="35"/>
      <c r="M40" s="29">
        <f t="shared" si="10"/>
        <v>0</v>
      </c>
      <c r="N40" s="30">
        <f t="shared" si="5"/>
        <v>0</v>
      </c>
      <c r="O40" s="2"/>
      <c r="P40" s="35"/>
      <c r="Q40" s="35"/>
      <c r="R40" s="29">
        <f t="shared" si="6"/>
        <v>0</v>
      </c>
      <c r="S40" s="30">
        <f t="shared" si="7"/>
        <v>0</v>
      </c>
      <c r="T40" s="2"/>
      <c r="U40" s="2"/>
      <c r="V40" s="2"/>
      <c r="W40" s="2"/>
      <c r="X40" s="2"/>
      <c r="Y40" s="2"/>
      <c r="Z40" s="2"/>
      <c r="AA40" s="2"/>
      <c r="AB40" s="2"/>
    </row>
    <row r="41" spans="1:28" customFormat="1" x14ac:dyDescent="0.25">
      <c r="A41" s="75"/>
      <c r="B41" s="75"/>
      <c r="C41" s="29">
        <f t="shared" si="8"/>
        <v>0</v>
      </c>
      <c r="D41" s="30">
        <f t="shared" si="9"/>
        <v>0</v>
      </c>
      <c r="E41" s="2"/>
      <c r="F41" s="76"/>
      <c r="G41" s="76"/>
      <c r="H41" s="29">
        <f t="shared" si="1"/>
        <v>0</v>
      </c>
      <c r="I41" s="30">
        <f t="shared" si="4"/>
        <v>0</v>
      </c>
      <c r="J41" s="2"/>
      <c r="K41" s="35"/>
      <c r="L41" s="35"/>
      <c r="M41" s="29">
        <f t="shared" si="10"/>
        <v>0</v>
      </c>
      <c r="N41" s="30">
        <f t="shared" si="5"/>
        <v>0</v>
      </c>
      <c r="O41" s="2"/>
      <c r="P41" s="35"/>
      <c r="Q41" s="35"/>
      <c r="R41" s="29">
        <f t="shared" si="6"/>
        <v>0</v>
      </c>
      <c r="S41" s="30">
        <f t="shared" si="7"/>
        <v>0</v>
      </c>
      <c r="T41" s="2"/>
      <c r="U41" s="2"/>
      <c r="V41" s="2"/>
      <c r="W41" s="2"/>
      <c r="X41" s="2"/>
      <c r="Y41" s="2"/>
      <c r="Z41" s="2"/>
      <c r="AA41" s="2"/>
      <c r="AB41" s="2"/>
    </row>
    <row r="42" spans="1:28" customFormat="1" x14ac:dyDescent="0.25">
      <c r="A42" s="75"/>
      <c r="B42" s="75"/>
      <c r="C42" s="29">
        <f t="shared" si="8"/>
        <v>0</v>
      </c>
      <c r="D42" s="30">
        <f t="shared" si="9"/>
        <v>0</v>
      </c>
      <c r="E42" s="2"/>
      <c r="F42" s="76"/>
      <c r="G42" s="76"/>
      <c r="H42" s="29">
        <f t="shared" si="1"/>
        <v>0</v>
      </c>
      <c r="I42" s="30">
        <f t="shared" si="4"/>
        <v>0</v>
      </c>
      <c r="J42" s="2"/>
      <c r="K42" s="35"/>
      <c r="L42" s="35"/>
      <c r="M42" s="29">
        <f t="shared" si="10"/>
        <v>0</v>
      </c>
      <c r="N42" s="30">
        <f t="shared" si="5"/>
        <v>0</v>
      </c>
      <c r="O42" s="2"/>
      <c r="P42" s="35"/>
      <c r="Q42" s="35"/>
      <c r="R42" s="29">
        <f t="shared" si="6"/>
        <v>0</v>
      </c>
      <c r="S42" s="30">
        <f t="shared" si="7"/>
        <v>0</v>
      </c>
      <c r="T42" s="2"/>
      <c r="U42" s="2"/>
      <c r="V42" s="2"/>
      <c r="W42" s="2"/>
      <c r="X42" s="2"/>
      <c r="Y42" s="2"/>
      <c r="Z42" s="2"/>
      <c r="AA42" s="2"/>
      <c r="AB42" s="2"/>
    </row>
    <row r="43" spans="1:28" customFormat="1" x14ac:dyDescent="0.25">
      <c r="A43" s="75"/>
      <c r="B43" s="75"/>
      <c r="C43" s="29">
        <f t="shared" si="8"/>
        <v>0</v>
      </c>
      <c r="D43" s="30">
        <f t="shared" si="9"/>
        <v>0</v>
      </c>
      <c r="E43" s="2"/>
      <c r="F43" s="76"/>
      <c r="G43" s="76"/>
      <c r="H43" s="29">
        <f t="shared" si="1"/>
        <v>0</v>
      </c>
      <c r="I43" s="30">
        <f t="shared" si="4"/>
        <v>0</v>
      </c>
      <c r="J43" s="2"/>
      <c r="K43" s="35"/>
      <c r="L43" s="35"/>
      <c r="M43" s="29">
        <f t="shared" si="10"/>
        <v>0</v>
      </c>
      <c r="N43" s="30">
        <f t="shared" si="5"/>
        <v>0</v>
      </c>
      <c r="O43" s="2"/>
      <c r="P43" s="35"/>
      <c r="Q43" s="35"/>
      <c r="R43" s="29">
        <f t="shared" si="6"/>
        <v>0</v>
      </c>
      <c r="S43" s="30">
        <f t="shared" si="7"/>
        <v>0</v>
      </c>
      <c r="T43" s="2"/>
      <c r="U43" s="2"/>
      <c r="V43" s="2"/>
      <c r="W43" s="2"/>
      <c r="X43" s="2"/>
      <c r="Y43" s="2"/>
      <c r="Z43" s="2"/>
      <c r="AA43" s="2"/>
      <c r="AB43" s="2"/>
    </row>
    <row r="44" spans="1:28" customFormat="1" x14ac:dyDescent="0.25">
      <c r="A44" s="75"/>
      <c r="B44" s="75"/>
      <c r="C44" s="29">
        <f t="shared" si="8"/>
        <v>0</v>
      </c>
      <c r="D44" s="30">
        <f t="shared" si="9"/>
        <v>0</v>
      </c>
      <c r="E44" s="2"/>
      <c r="F44" s="76"/>
      <c r="G44" s="76"/>
      <c r="H44" s="29">
        <f t="shared" si="1"/>
        <v>0</v>
      </c>
      <c r="I44" s="30">
        <f t="shared" si="4"/>
        <v>0</v>
      </c>
      <c r="J44" s="2"/>
      <c r="K44" s="35"/>
      <c r="L44" s="35"/>
      <c r="M44" s="29">
        <f t="shared" si="10"/>
        <v>0</v>
      </c>
      <c r="N44" s="30">
        <f t="shared" si="5"/>
        <v>0</v>
      </c>
      <c r="O44" s="2"/>
      <c r="P44" s="35"/>
      <c r="Q44" s="35"/>
      <c r="R44" s="29">
        <f t="shared" si="6"/>
        <v>0</v>
      </c>
      <c r="S44" s="30">
        <f t="shared" si="7"/>
        <v>0</v>
      </c>
      <c r="T44" s="2"/>
      <c r="U44" s="2"/>
      <c r="V44" s="2"/>
      <c r="W44" s="2"/>
      <c r="X44" s="2"/>
      <c r="Y44" s="2"/>
      <c r="Z44" s="2"/>
      <c r="AA44" s="2"/>
      <c r="AB44" s="2"/>
    </row>
    <row r="45" spans="1:28" customFormat="1" x14ac:dyDescent="0.25">
      <c r="A45" s="75"/>
      <c r="B45" s="75"/>
      <c r="C45" s="29">
        <f t="shared" si="0"/>
        <v>0</v>
      </c>
      <c r="D45" s="30">
        <f t="shared" si="3"/>
        <v>0</v>
      </c>
      <c r="E45" s="2"/>
      <c r="F45" s="76"/>
      <c r="G45" s="76"/>
      <c r="H45" s="29">
        <f t="shared" si="1"/>
        <v>0</v>
      </c>
      <c r="I45" s="30">
        <f t="shared" si="4"/>
        <v>0</v>
      </c>
      <c r="J45" s="2"/>
      <c r="K45" s="35"/>
      <c r="L45" s="35"/>
      <c r="M45" s="29">
        <f t="shared" si="2"/>
        <v>0</v>
      </c>
      <c r="N45" s="30">
        <f t="shared" si="5"/>
        <v>0</v>
      </c>
      <c r="O45" s="2"/>
      <c r="P45" s="35"/>
      <c r="Q45" s="35"/>
      <c r="R45" s="29">
        <f t="shared" si="6"/>
        <v>0</v>
      </c>
      <c r="S45" s="30">
        <f t="shared" si="7"/>
        <v>0</v>
      </c>
      <c r="T45" s="2"/>
      <c r="U45" s="2"/>
      <c r="V45" s="2"/>
      <c r="W45" s="2"/>
      <c r="X45" s="2"/>
      <c r="Y45" s="2"/>
      <c r="Z45" s="2"/>
      <c r="AA45" s="2"/>
      <c r="AB45" s="2"/>
    </row>
    <row r="46" spans="1:28" customFormat="1" x14ac:dyDescent="0.25">
      <c r="A46" s="75"/>
      <c r="B46" s="75"/>
      <c r="C46" s="29">
        <f t="shared" si="0"/>
        <v>0</v>
      </c>
      <c r="D46" s="30">
        <f t="shared" si="3"/>
        <v>0</v>
      </c>
      <c r="E46" s="2"/>
      <c r="F46" s="76"/>
      <c r="G46" s="76"/>
      <c r="H46" s="29">
        <f t="shared" si="1"/>
        <v>0</v>
      </c>
      <c r="I46" s="30">
        <f t="shared" si="4"/>
        <v>0</v>
      </c>
      <c r="J46" s="2"/>
      <c r="K46" s="35"/>
      <c r="L46" s="35"/>
      <c r="M46" s="29">
        <f t="shared" si="2"/>
        <v>0</v>
      </c>
      <c r="N46" s="30">
        <f t="shared" si="5"/>
        <v>0</v>
      </c>
      <c r="O46" s="2"/>
      <c r="P46" s="35"/>
      <c r="Q46" s="35"/>
      <c r="R46" s="29">
        <f t="shared" si="6"/>
        <v>0</v>
      </c>
      <c r="S46" s="30">
        <f t="shared" si="7"/>
        <v>0</v>
      </c>
      <c r="T46" s="2"/>
      <c r="U46" s="2"/>
      <c r="V46" s="2"/>
      <c r="W46" s="2"/>
      <c r="X46" s="2"/>
      <c r="Y46" s="2"/>
      <c r="Z46" s="2"/>
      <c r="AA46" s="2"/>
      <c r="AB46" s="2"/>
    </row>
    <row r="47" spans="1:28" customFormat="1" x14ac:dyDescent="0.25">
      <c r="A47" s="75"/>
      <c r="B47" s="75"/>
      <c r="C47" s="29">
        <f t="shared" si="0"/>
        <v>0</v>
      </c>
      <c r="D47" s="30">
        <f t="shared" si="3"/>
        <v>0</v>
      </c>
      <c r="E47" s="2"/>
      <c r="F47" s="76"/>
      <c r="G47" s="76"/>
      <c r="H47" s="29">
        <f t="shared" si="1"/>
        <v>0</v>
      </c>
      <c r="I47" s="30">
        <f t="shared" si="4"/>
        <v>0</v>
      </c>
      <c r="J47" s="2"/>
      <c r="K47" s="35"/>
      <c r="L47" s="35"/>
      <c r="M47" s="29">
        <f t="shared" si="2"/>
        <v>0</v>
      </c>
      <c r="N47" s="30">
        <f t="shared" si="5"/>
        <v>0</v>
      </c>
      <c r="O47" s="2"/>
      <c r="P47" s="35"/>
      <c r="Q47" s="35"/>
      <c r="R47" s="29">
        <f t="shared" si="6"/>
        <v>0</v>
      </c>
      <c r="S47" s="30">
        <f t="shared" si="7"/>
        <v>0</v>
      </c>
      <c r="T47" s="2"/>
      <c r="U47" s="2"/>
      <c r="V47" s="2"/>
      <c r="W47" s="2"/>
      <c r="X47" s="2"/>
      <c r="Y47" s="2"/>
      <c r="Z47" s="2"/>
      <c r="AA47" s="2"/>
      <c r="AB47" s="2"/>
    </row>
    <row r="48" spans="1:28" customFormat="1" x14ac:dyDescent="0.25">
      <c r="A48" s="75"/>
      <c r="B48" s="75"/>
      <c r="C48" s="29">
        <f t="shared" si="0"/>
        <v>0</v>
      </c>
      <c r="D48" s="30">
        <f t="shared" si="3"/>
        <v>0</v>
      </c>
      <c r="E48" s="2"/>
      <c r="F48" s="76"/>
      <c r="G48" s="76"/>
      <c r="H48" s="29">
        <f t="shared" si="1"/>
        <v>0</v>
      </c>
      <c r="I48" s="30">
        <f t="shared" si="4"/>
        <v>0</v>
      </c>
      <c r="J48" s="2"/>
      <c r="K48" s="35"/>
      <c r="L48" s="35"/>
      <c r="M48" s="29">
        <f t="shared" si="2"/>
        <v>0</v>
      </c>
      <c r="N48" s="30">
        <f t="shared" si="5"/>
        <v>0</v>
      </c>
      <c r="O48" s="2"/>
      <c r="P48" s="35"/>
      <c r="Q48" s="35"/>
      <c r="R48" s="29">
        <f t="shared" si="6"/>
        <v>0</v>
      </c>
      <c r="S48" s="30">
        <f t="shared" si="7"/>
        <v>0</v>
      </c>
      <c r="T48" s="2"/>
      <c r="U48" s="2"/>
      <c r="V48" s="2"/>
      <c r="W48" s="2"/>
      <c r="X48" s="2"/>
      <c r="Y48" s="2"/>
      <c r="Z48" s="2"/>
      <c r="AA48" s="2"/>
      <c r="AB48" s="2"/>
    </row>
    <row r="49" spans="1:28" customFormat="1" x14ac:dyDescent="0.25">
      <c r="A49" s="75"/>
      <c r="B49" s="75"/>
      <c r="C49" s="29">
        <f t="shared" si="0"/>
        <v>0</v>
      </c>
      <c r="D49" s="30">
        <f t="shared" si="3"/>
        <v>0</v>
      </c>
      <c r="E49" s="2"/>
      <c r="F49" s="76"/>
      <c r="G49" s="76"/>
      <c r="H49" s="29">
        <f t="shared" si="1"/>
        <v>0</v>
      </c>
      <c r="I49" s="30">
        <f t="shared" si="4"/>
        <v>0</v>
      </c>
      <c r="J49" s="2"/>
      <c r="K49" s="35"/>
      <c r="L49" s="35"/>
      <c r="M49" s="29">
        <f t="shared" si="2"/>
        <v>0</v>
      </c>
      <c r="N49" s="30">
        <f t="shared" si="5"/>
        <v>0</v>
      </c>
      <c r="O49" s="2"/>
      <c r="P49" s="35"/>
      <c r="Q49" s="35"/>
      <c r="R49" s="29">
        <f t="shared" si="6"/>
        <v>0</v>
      </c>
      <c r="S49" s="30">
        <f t="shared" si="7"/>
        <v>0</v>
      </c>
      <c r="T49" s="2"/>
      <c r="U49" s="2"/>
      <c r="V49" s="2"/>
      <c r="W49" s="2"/>
      <c r="X49" s="2"/>
      <c r="Y49" s="2"/>
      <c r="Z49" s="2"/>
      <c r="AA49" s="2"/>
      <c r="AB49" s="2"/>
    </row>
    <row r="50" spans="1:28" customFormat="1" x14ac:dyDescent="0.25">
      <c r="A50" s="75"/>
      <c r="B50" s="75"/>
      <c r="C50" s="29">
        <f t="shared" si="0"/>
        <v>0</v>
      </c>
      <c r="D50" s="30">
        <f t="shared" si="3"/>
        <v>0</v>
      </c>
      <c r="E50" s="2"/>
      <c r="F50" s="76"/>
      <c r="G50" s="76"/>
      <c r="H50" s="29">
        <f t="shared" si="1"/>
        <v>0</v>
      </c>
      <c r="I50" s="30">
        <f t="shared" si="4"/>
        <v>0</v>
      </c>
      <c r="J50" s="2"/>
      <c r="K50" s="35"/>
      <c r="L50" s="35"/>
      <c r="M50" s="29">
        <f t="shared" si="2"/>
        <v>0</v>
      </c>
      <c r="N50" s="30">
        <f t="shared" si="5"/>
        <v>0</v>
      </c>
      <c r="O50" s="2"/>
      <c r="P50" s="35"/>
      <c r="Q50" s="35"/>
      <c r="R50" s="29">
        <f t="shared" si="6"/>
        <v>0</v>
      </c>
      <c r="S50" s="30">
        <f t="shared" si="7"/>
        <v>0</v>
      </c>
      <c r="T50" s="2"/>
      <c r="U50" s="2"/>
      <c r="V50" s="2"/>
      <c r="W50" s="2"/>
      <c r="X50" s="2"/>
      <c r="Y50" s="2"/>
      <c r="Z50" s="2"/>
      <c r="AA50" s="2"/>
      <c r="AB50" s="2"/>
    </row>
    <row r="51" spans="1:28" customFormat="1" x14ac:dyDescent="0.25">
      <c r="A51" s="75"/>
      <c r="B51" s="75"/>
      <c r="C51" s="29">
        <f t="shared" si="0"/>
        <v>0</v>
      </c>
      <c r="D51" s="30">
        <f t="shared" si="3"/>
        <v>0</v>
      </c>
      <c r="E51" s="2"/>
      <c r="F51" s="76"/>
      <c r="G51" s="76"/>
      <c r="H51" s="29">
        <f t="shared" si="1"/>
        <v>0</v>
      </c>
      <c r="I51" s="30">
        <f t="shared" si="4"/>
        <v>0</v>
      </c>
      <c r="J51" s="2"/>
      <c r="K51" s="35"/>
      <c r="L51" s="35"/>
      <c r="M51" s="29">
        <f t="shared" si="2"/>
        <v>0</v>
      </c>
      <c r="N51" s="30">
        <f t="shared" si="5"/>
        <v>0</v>
      </c>
      <c r="O51" s="2"/>
      <c r="P51" s="35"/>
      <c r="Q51" s="35"/>
      <c r="R51" s="29">
        <f t="shared" si="6"/>
        <v>0</v>
      </c>
      <c r="S51" s="30">
        <f t="shared" si="7"/>
        <v>0</v>
      </c>
      <c r="T51" s="2"/>
      <c r="U51" s="2"/>
      <c r="V51" s="2"/>
      <c r="W51" s="2"/>
      <c r="X51" s="2"/>
      <c r="Y51" s="2"/>
      <c r="Z51" s="2"/>
      <c r="AA51" s="2"/>
      <c r="AB51" s="2"/>
    </row>
    <row r="52" spans="1:28" customFormat="1" x14ac:dyDescent="0.25">
      <c r="A52" s="75"/>
      <c r="B52" s="75"/>
      <c r="C52" s="29">
        <f t="shared" si="0"/>
        <v>0</v>
      </c>
      <c r="D52" s="30">
        <f>IF(ISNUMBER(A52),C52/B52,0)</f>
        <v>0</v>
      </c>
      <c r="E52" s="2"/>
      <c r="F52" s="41"/>
      <c r="G52" s="42"/>
      <c r="H52" s="29">
        <f t="shared" si="1"/>
        <v>0</v>
      </c>
      <c r="I52" s="30">
        <f t="shared" si="4"/>
        <v>0</v>
      </c>
      <c r="J52" s="2"/>
      <c r="K52" s="35"/>
      <c r="L52" s="35"/>
      <c r="M52" s="29">
        <f t="shared" si="2"/>
        <v>0</v>
      </c>
      <c r="N52" s="30">
        <f t="shared" si="5"/>
        <v>0</v>
      </c>
      <c r="O52" s="2"/>
      <c r="P52" s="41"/>
      <c r="Q52" s="42"/>
      <c r="R52" s="29">
        <f t="shared" si="6"/>
        <v>0</v>
      </c>
      <c r="S52" s="30">
        <f t="shared" si="7"/>
        <v>0</v>
      </c>
      <c r="T52" s="2"/>
      <c r="U52" s="2"/>
      <c r="V52" s="2"/>
      <c r="W52" s="2"/>
      <c r="X52" s="2"/>
      <c r="Y52" s="2"/>
      <c r="Z52" s="2"/>
      <c r="AA52" s="2"/>
      <c r="AB52" s="2"/>
    </row>
    <row r="53" spans="1:28" customFormat="1" x14ac:dyDescent="0.25">
      <c r="A53" s="75"/>
      <c r="B53" s="75"/>
      <c r="C53" s="29">
        <f t="shared" si="0"/>
        <v>0</v>
      </c>
      <c r="D53" s="30">
        <f>IF(ISNUMBER(A53),C53/B53,0)</f>
        <v>0</v>
      </c>
      <c r="E53" s="2"/>
      <c r="F53" s="41"/>
      <c r="G53" s="42"/>
      <c r="H53" s="29">
        <f t="shared" si="1"/>
        <v>0</v>
      </c>
      <c r="I53" s="30">
        <f t="shared" si="4"/>
        <v>0</v>
      </c>
      <c r="J53" s="2"/>
      <c r="K53" s="35"/>
      <c r="L53" s="35"/>
      <c r="M53" s="29">
        <f t="shared" si="2"/>
        <v>0</v>
      </c>
      <c r="N53" s="30">
        <f t="shared" si="5"/>
        <v>0</v>
      </c>
      <c r="O53" s="2"/>
      <c r="P53" s="41"/>
      <c r="Q53" s="42"/>
      <c r="R53" s="29">
        <f t="shared" si="6"/>
        <v>0</v>
      </c>
      <c r="S53" s="30">
        <f t="shared" si="7"/>
        <v>0</v>
      </c>
      <c r="T53" s="2"/>
      <c r="U53" s="2"/>
      <c r="V53" s="2"/>
      <c r="W53" s="2"/>
      <c r="X53" s="2"/>
      <c r="Y53" s="2"/>
      <c r="Z53" s="2"/>
      <c r="AA53" s="2"/>
      <c r="AB53" s="2"/>
    </row>
    <row r="54" spans="1:28" customFormat="1" x14ac:dyDescent="0.25">
      <c r="A54" s="75"/>
      <c r="B54" s="75"/>
      <c r="C54" s="29">
        <f t="shared" si="0"/>
        <v>0</v>
      </c>
      <c r="D54" s="30">
        <f t="shared" si="3"/>
        <v>0</v>
      </c>
      <c r="E54" s="2"/>
      <c r="F54" s="41"/>
      <c r="G54" s="42"/>
      <c r="H54" s="29">
        <f t="shared" si="1"/>
        <v>0</v>
      </c>
      <c r="I54" s="30">
        <f t="shared" si="4"/>
        <v>0</v>
      </c>
      <c r="J54" s="2"/>
      <c r="K54" s="35"/>
      <c r="L54" s="35"/>
      <c r="M54" s="29">
        <f t="shared" si="2"/>
        <v>0</v>
      </c>
      <c r="N54" s="30">
        <f t="shared" si="5"/>
        <v>0</v>
      </c>
      <c r="O54" s="2"/>
      <c r="P54" s="41"/>
      <c r="Q54" s="42"/>
      <c r="R54" s="29">
        <f t="shared" si="6"/>
        <v>0</v>
      </c>
      <c r="S54" s="30">
        <f t="shared" si="7"/>
        <v>0</v>
      </c>
      <c r="T54" s="2"/>
      <c r="U54" s="2"/>
      <c r="V54" s="2"/>
      <c r="W54" s="2"/>
      <c r="X54" s="2"/>
      <c r="Y54" s="2"/>
      <c r="Z54" s="2"/>
      <c r="AA54" s="2"/>
      <c r="AB54" s="2"/>
    </row>
    <row r="55" spans="1:28" customFormat="1" x14ac:dyDescent="0.25">
      <c r="A55" s="75"/>
      <c r="B55" s="75"/>
      <c r="C55" s="29">
        <f t="shared" si="0"/>
        <v>0</v>
      </c>
      <c r="D55" s="30">
        <f t="shared" si="3"/>
        <v>0</v>
      </c>
      <c r="E55" s="2"/>
      <c r="F55" s="41"/>
      <c r="G55" s="42"/>
      <c r="H55" s="29">
        <f t="shared" si="1"/>
        <v>0</v>
      </c>
      <c r="I55" s="30">
        <f t="shared" si="4"/>
        <v>0</v>
      </c>
      <c r="J55" s="2"/>
      <c r="K55" s="35"/>
      <c r="L55" s="35"/>
      <c r="M55" s="29">
        <f t="shared" si="2"/>
        <v>0</v>
      </c>
      <c r="N55" s="30">
        <f t="shared" si="5"/>
        <v>0</v>
      </c>
      <c r="O55" s="2"/>
      <c r="P55" s="41"/>
      <c r="Q55" s="42"/>
      <c r="R55" s="29">
        <f t="shared" si="6"/>
        <v>0</v>
      </c>
      <c r="S55" s="30">
        <f t="shared" si="7"/>
        <v>0</v>
      </c>
      <c r="T55" s="2"/>
      <c r="U55" s="2"/>
      <c r="V55" s="2"/>
      <c r="W55" s="2"/>
      <c r="X55" s="2"/>
      <c r="Y55" s="2"/>
      <c r="Z55" s="2"/>
      <c r="AA55" s="2"/>
      <c r="AB55" s="2"/>
    </row>
    <row r="56" spans="1:28" customFormat="1" x14ac:dyDescent="0.25">
      <c r="A56" s="75"/>
      <c r="B56" s="75"/>
      <c r="C56" s="57">
        <f t="shared" ref="C56:C71" si="11">IF(ISNUMBER(A56),A56*B$8-B$9,0)</f>
        <v>0</v>
      </c>
      <c r="D56" s="58">
        <f t="shared" ref="D56:D71" si="12">IF(ISNUMBER(A56),C56/B56,0)</f>
        <v>0</v>
      </c>
      <c r="E56" s="18"/>
      <c r="F56" s="41"/>
      <c r="G56" s="42"/>
      <c r="H56" s="29">
        <f t="shared" ref="H56:H71" si="13">IF(ISNUMBER(F56),F56*G$8-G$9,0)</f>
        <v>0</v>
      </c>
      <c r="I56" s="30">
        <f t="shared" si="4"/>
        <v>0</v>
      </c>
      <c r="J56" s="18"/>
      <c r="K56" s="41"/>
      <c r="L56" s="42"/>
      <c r="M56" s="29">
        <f t="shared" ref="M56:M71" si="14">IF(ISNUMBER(K56),K56*L$8-L$9,0)</f>
        <v>0</v>
      </c>
      <c r="N56" s="30">
        <f t="shared" si="5"/>
        <v>0</v>
      </c>
      <c r="O56" s="18"/>
      <c r="P56" s="41"/>
      <c r="Q56" s="42"/>
      <c r="R56" s="29">
        <f t="shared" si="6"/>
        <v>0</v>
      </c>
      <c r="S56" s="30">
        <f t="shared" si="7"/>
        <v>0</v>
      </c>
      <c r="T56" s="18"/>
      <c r="U56" s="2"/>
      <c r="V56" s="2"/>
      <c r="W56" s="2"/>
      <c r="X56" s="2"/>
      <c r="Y56" s="2"/>
      <c r="Z56" s="2"/>
      <c r="AA56" s="2"/>
      <c r="AB56" s="2"/>
    </row>
    <row r="57" spans="1:28" customFormat="1" x14ac:dyDescent="0.25">
      <c r="A57" s="75"/>
      <c r="B57" s="75"/>
      <c r="C57" s="57">
        <f t="shared" si="11"/>
        <v>0</v>
      </c>
      <c r="D57" s="58">
        <f t="shared" si="12"/>
        <v>0</v>
      </c>
      <c r="E57" s="18"/>
      <c r="F57" s="55"/>
      <c r="G57" s="56"/>
      <c r="H57" s="29">
        <f t="shared" si="13"/>
        <v>0</v>
      </c>
      <c r="I57" s="30">
        <f t="shared" si="4"/>
        <v>0</v>
      </c>
      <c r="J57" s="18"/>
      <c r="K57" s="55"/>
      <c r="L57" s="56"/>
      <c r="M57" s="29">
        <f t="shared" si="14"/>
        <v>0</v>
      </c>
      <c r="N57" s="30">
        <f t="shared" si="5"/>
        <v>0</v>
      </c>
      <c r="O57" s="18"/>
      <c r="P57" s="55"/>
      <c r="Q57" s="56"/>
      <c r="R57" s="29">
        <f t="shared" si="6"/>
        <v>0</v>
      </c>
      <c r="S57" s="30">
        <f t="shared" si="7"/>
        <v>0</v>
      </c>
      <c r="T57" s="18"/>
      <c r="U57" s="2"/>
      <c r="V57" s="2"/>
      <c r="W57" s="2"/>
      <c r="X57" s="2"/>
      <c r="Y57" s="2"/>
      <c r="Z57" s="2"/>
      <c r="AA57" s="2"/>
      <c r="AB57" s="2"/>
    </row>
    <row r="58" spans="1:28" customFormat="1" x14ac:dyDescent="0.25">
      <c r="A58" s="75"/>
      <c r="B58" s="75"/>
      <c r="C58" s="57">
        <f t="shared" si="11"/>
        <v>0</v>
      </c>
      <c r="D58" s="58">
        <f t="shared" si="12"/>
        <v>0</v>
      </c>
      <c r="E58" s="18"/>
      <c r="F58" s="55"/>
      <c r="G58" s="56"/>
      <c r="H58" s="29">
        <f t="shared" si="13"/>
        <v>0</v>
      </c>
      <c r="I58" s="30">
        <f t="shared" si="4"/>
        <v>0</v>
      </c>
      <c r="J58" s="18"/>
      <c r="K58" s="55"/>
      <c r="L58" s="56"/>
      <c r="M58" s="29">
        <f t="shared" si="14"/>
        <v>0</v>
      </c>
      <c r="N58" s="30">
        <f t="shared" si="5"/>
        <v>0</v>
      </c>
      <c r="O58" s="18"/>
      <c r="P58" s="55"/>
      <c r="Q58" s="56"/>
      <c r="R58" s="29">
        <f t="shared" si="6"/>
        <v>0</v>
      </c>
      <c r="S58" s="30">
        <f t="shared" si="7"/>
        <v>0</v>
      </c>
      <c r="T58" s="18"/>
      <c r="U58" s="2"/>
      <c r="V58" s="2"/>
      <c r="W58" s="2"/>
      <c r="X58" s="2"/>
      <c r="Y58" s="2"/>
      <c r="Z58" s="2"/>
      <c r="AA58" s="2"/>
      <c r="AB58" s="2"/>
    </row>
    <row r="59" spans="1:28" customFormat="1" x14ac:dyDescent="0.25">
      <c r="A59" s="75"/>
      <c r="B59" s="75"/>
      <c r="C59" s="57">
        <f t="shared" si="11"/>
        <v>0</v>
      </c>
      <c r="D59" s="58">
        <f t="shared" si="12"/>
        <v>0</v>
      </c>
      <c r="E59" s="18"/>
      <c r="F59" s="55"/>
      <c r="G59" s="56"/>
      <c r="H59" s="29">
        <f t="shared" si="13"/>
        <v>0</v>
      </c>
      <c r="I59" s="30">
        <f t="shared" si="4"/>
        <v>0</v>
      </c>
      <c r="J59" s="18"/>
      <c r="K59" s="55"/>
      <c r="L59" s="56"/>
      <c r="M59" s="29">
        <f t="shared" si="14"/>
        <v>0</v>
      </c>
      <c r="N59" s="30">
        <f t="shared" si="5"/>
        <v>0</v>
      </c>
      <c r="O59" s="18"/>
      <c r="P59" s="55"/>
      <c r="Q59" s="56"/>
      <c r="R59" s="29">
        <f t="shared" si="6"/>
        <v>0</v>
      </c>
      <c r="S59" s="30">
        <f t="shared" si="7"/>
        <v>0</v>
      </c>
      <c r="T59" s="18"/>
      <c r="U59" s="2"/>
      <c r="V59" s="2"/>
      <c r="W59" s="2"/>
      <c r="X59" s="2"/>
      <c r="Y59" s="2"/>
      <c r="Z59" s="2"/>
      <c r="AA59" s="2"/>
      <c r="AB59" s="2"/>
    </row>
    <row r="60" spans="1:28" customFormat="1" x14ac:dyDescent="0.25">
      <c r="A60" s="75"/>
      <c r="B60" s="75"/>
      <c r="C60" s="57">
        <f t="shared" si="11"/>
        <v>0</v>
      </c>
      <c r="D60" s="58">
        <f t="shared" si="12"/>
        <v>0</v>
      </c>
      <c r="E60" s="18"/>
      <c r="F60" s="55"/>
      <c r="G60" s="56"/>
      <c r="H60" s="29">
        <f t="shared" si="13"/>
        <v>0</v>
      </c>
      <c r="I60" s="30">
        <f t="shared" si="4"/>
        <v>0</v>
      </c>
      <c r="J60" s="18"/>
      <c r="K60" s="55"/>
      <c r="L60" s="56"/>
      <c r="M60" s="29">
        <f t="shared" si="14"/>
        <v>0</v>
      </c>
      <c r="N60" s="30">
        <f t="shared" si="5"/>
        <v>0</v>
      </c>
      <c r="O60" s="18"/>
      <c r="P60" s="55"/>
      <c r="Q60" s="56"/>
      <c r="R60" s="29">
        <f t="shared" si="6"/>
        <v>0</v>
      </c>
      <c r="S60" s="30">
        <f t="shared" si="7"/>
        <v>0</v>
      </c>
      <c r="T60" s="18"/>
      <c r="U60" s="2"/>
      <c r="V60" s="2"/>
      <c r="W60" s="2"/>
      <c r="X60" s="2"/>
      <c r="Y60" s="2"/>
      <c r="Z60" s="2"/>
      <c r="AA60" s="2"/>
      <c r="AB60" s="2"/>
    </row>
    <row r="61" spans="1:28" customFormat="1" x14ac:dyDescent="0.25">
      <c r="A61" s="75"/>
      <c r="B61" s="75"/>
      <c r="C61" s="57">
        <f t="shared" si="11"/>
        <v>0</v>
      </c>
      <c r="D61" s="58">
        <f t="shared" si="12"/>
        <v>0</v>
      </c>
      <c r="E61" s="18"/>
      <c r="F61" s="55"/>
      <c r="G61" s="56"/>
      <c r="H61" s="29">
        <f t="shared" si="13"/>
        <v>0</v>
      </c>
      <c r="I61" s="30">
        <f t="shared" si="4"/>
        <v>0</v>
      </c>
      <c r="J61" s="18"/>
      <c r="K61" s="55"/>
      <c r="L61" s="56"/>
      <c r="M61" s="29">
        <f t="shared" si="14"/>
        <v>0</v>
      </c>
      <c r="N61" s="30">
        <f t="shared" si="5"/>
        <v>0</v>
      </c>
      <c r="O61" s="18"/>
      <c r="P61" s="55"/>
      <c r="Q61" s="56"/>
      <c r="R61" s="29">
        <f t="shared" si="6"/>
        <v>0</v>
      </c>
      <c r="S61" s="30">
        <f t="shared" si="7"/>
        <v>0</v>
      </c>
      <c r="T61" s="18"/>
      <c r="U61" s="2"/>
      <c r="V61" s="2"/>
      <c r="W61" s="2"/>
      <c r="X61" s="2"/>
      <c r="Y61" s="2"/>
      <c r="Z61" s="2"/>
      <c r="AA61" s="2"/>
      <c r="AB61" s="2"/>
    </row>
    <row r="62" spans="1:28" customFormat="1" ht="14.45" customHeight="1" x14ac:dyDescent="0.25">
      <c r="A62" s="75"/>
      <c r="B62" s="75"/>
      <c r="C62" s="57">
        <f t="shared" si="11"/>
        <v>0</v>
      </c>
      <c r="D62" s="58">
        <f t="shared" si="12"/>
        <v>0</v>
      </c>
      <c r="E62" s="18"/>
      <c r="F62" s="55"/>
      <c r="G62" s="56"/>
      <c r="H62" s="29">
        <f t="shared" si="13"/>
        <v>0</v>
      </c>
      <c r="I62" s="30">
        <f t="shared" si="4"/>
        <v>0</v>
      </c>
      <c r="J62" s="18"/>
      <c r="K62" s="55"/>
      <c r="L62" s="56"/>
      <c r="M62" s="29">
        <f t="shared" si="14"/>
        <v>0</v>
      </c>
      <c r="N62" s="30">
        <f t="shared" si="5"/>
        <v>0</v>
      </c>
      <c r="O62" s="18"/>
      <c r="P62" s="55"/>
      <c r="Q62" s="56"/>
      <c r="R62" s="29">
        <f t="shared" si="6"/>
        <v>0</v>
      </c>
      <c r="S62" s="30">
        <f t="shared" si="7"/>
        <v>0</v>
      </c>
      <c r="T62" s="18"/>
      <c r="U62" s="2"/>
      <c r="V62" s="2"/>
      <c r="W62" s="2"/>
      <c r="X62" s="2"/>
      <c r="Y62" s="2"/>
      <c r="Z62" s="2"/>
      <c r="AA62" s="2"/>
      <c r="AB62" s="2"/>
    </row>
    <row r="63" spans="1:28" customFormat="1" ht="14.45" customHeight="1" x14ac:dyDescent="0.25">
      <c r="A63" s="75"/>
      <c r="B63" s="75"/>
      <c r="C63" s="57">
        <f t="shared" si="11"/>
        <v>0</v>
      </c>
      <c r="D63" s="58">
        <f t="shared" si="12"/>
        <v>0</v>
      </c>
      <c r="E63" s="18"/>
      <c r="F63" s="55"/>
      <c r="G63" s="56"/>
      <c r="H63" s="29">
        <f t="shared" si="13"/>
        <v>0</v>
      </c>
      <c r="I63" s="30">
        <f t="shared" si="4"/>
        <v>0</v>
      </c>
      <c r="J63" s="18"/>
      <c r="K63" s="55"/>
      <c r="L63" s="56"/>
      <c r="M63" s="29">
        <f t="shared" si="14"/>
        <v>0</v>
      </c>
      <c r="N63" s="30">
        <f t="shared" si="5"/>
        <v>0</v>
      </c>
      <c r="O63" s="18"/>
      <c r="P63" s="55"/>
      <c r="Q63" s="56"/>
      <c r="R63" s="29">
        <f t="shared" si="6"/>
        <v>0</v>
      </c>
      <c r="S63" s="30">
        <f t="shared" si="7"/>
        <v>0</v>
      </c>
      <c r="T63" s="18"/>
      <c r="U63" s="2"/>
      <c r="V63" s="2"/>
      <c r="W63" s="2"/>
      <c r="X63" s="2"/>
      <c r="Y63" s="2"/>
      <c r="Z63" s="2"/>
      <c r="AA63" s="2"/>
      <c r="AB63" s="2"/>
    </row>
    <row r="64" spans="1:28" customFormat="1" ht="14.45" customHeight="1" x14ac:dyDescent="0.25">
      <c r="A64" s="75"/>
      <c r="B64" s="75"/>
      <c r="C64" s="57">
        <f t="shared" si="11"/>
        <v>0</v>
      </c>
      <c r="D64" s="58">
        <f t="shared" si="12"/>
        <v>0</v>
      </c>
      <c r="E64" s="18"/>
      <c r="F64" s="55"/>
      <c r="G64" s="56"/>
      <c r="H64" s="29">
        <f t="shared" si="13"/>
        <v>0</v>
      </c>
      <c r="I64" s="30">
        <f t="shared" si="4"/>
        <v>0</v>
      </c>
      <c r="J64" s="18"/>
      <c r="K64" s="55"/>
      <c r="L64" s="56"/>
      <c r="M64" s="29">
        <f t="shared" si="14"/>
        <v>0</v>
      </c>
      <c r="N64" s="30">
        <f t="shared" si="5"/>
        <v>0</v>
      </c>
      <c r="O64" s="18"/>
      <c r="P64" s="55"/>
      <c r="Q64" s="56"/>
      <c r="R64" s="29">
        <f t="shared" si="6"/>
        <v>0</v>
      </c>
      <c r="S64" s="30">
        <f t="shared" si="7"/>
        <v>0</v>
      </c>
      <c r="T64" s="18"/>
      <c r="U64" s="2"/>
      <c r="V64" s="2"/>
      <c r="W64" s="2"/>
      <c r="X64" s="2"/>
      <c r="Y64" s="2"/>
      <c r="Z64" s="2"/>
      <c r="AA64" s="2"/>
      <c r="AB64" s="2"/>
    </row>
    <row r="65" spans="1:28" customFormat="1" ht="14.45" customHeight="1" x14ac:dyDescent="0.25">
      <c r="A65" s="75"/>
      <c r="B65" s="75"/>
      <c r="C65" s="57">
        <f t="shared" si="11"/>
        <v>0</v>
      </c>
      <c r="D65" s="58">
        <f t="shared" si="12"/>
        <v>0</v>
      </c>
      <c r="E65" s="18"/>
      <c r="F65" s="55"/>
      <c r="G65" s="56"/>
      <c r="H65" s="29">
        <f t="shared" si="13"/>
        <v>0</v>
      </c>
      <c r="I65" s="30">
        <f t="shared" si="4"/>
        <v>0</v>
      </c>
      <c r="J65" s="18"/>
      <c r="K65" s="55"/>
      <c r="L65" s="56"/>
      <c r="M65" s="29">
        <f t="shared" si="14"/>
        <v>0</v>
      </c>
      <c r="N65" s="30">
        <f t="shared" si="5"/>
        <v>0</v>
      </c>
      <c r="O65" s="18"/>
      <c r="P65" s="55"/>
      <c r="Q65" s="56"/>
      <c r="R65" s="29">
        <f t="shared" si="6"/>
        <v>0</v>
      </c>
      <c r="S65" s="30">
        <f t="shared" si="7"/>
        <v>0</v>
      </c>
      <c r="T65" s="18"/>
      <c r="U65" s="2"/>
      <c r="V65" s="2"/>
      <c r="W65" s="2"/>
      <c r="X65" s="2"/>
      <c r="Y65" s="2"/>
      <c r="Z65" s="2"/>
      <c r="AA65" s="2"/>
      <c r="AB65" s="2"/>
    </row>
    <row r="66" spans="1:28" customFormat="1" ht="14.45" customHeight="1" x14ac:dyDescent="0.25">
      <c r="A66" s="75"/>
      <c r="B66" s="75"/>
      <c r="C66" s="57">
        <f t="shared" si="11"/>
        <v>0</v>
      </c>
      <c r="D66" s="58">
        <f t="shared" si="12"/>
        <v>0</v>
      </c>
      <c r="E66" s="18"/>
      <c r="F66" s="55"/>
      <c r="G66" s="56"/>
      <c r="H66" s="29">
        <f t="shared" si="13"/>
        <v>0</v>
      </c>
      <c r="I66" s="30">
        <f t="shared" si="4"/>
        <v>0</v>
      </c>
      <c r="J66" s="18"/>
      <c r="K66" s="55"/>
      <c r="L66" s="56"/>
      <c r="M66" s="29">
        <f t="shared" si="14"/>
        <v>0</v>
      </c>
      <c r="N66" s="30">
        <f t="shared" si="5"/>
        <v>0</v>
      </c>
      <c r="O66" s="18"/>
      <c r="P66" s="55"/>
      <c r="Q66" s="56"/>
      <c r="R66" s="29">
        <f t="shared" si="6"/>
        <v>0</v>
      </c>
      <c r="S66" s="30">
        <f t="shared" si="7"/>
        <v>0</v>
      </c>
      <c r="T66" s="18"/>
      <c r="U66" s="2"/>
      <c r="V66" s="2"/>
      <c r="W66" s="2"/>
      <c r="X66" s="2"/>
      <c r="Y66" s="2"/>
      <c r="Z66" s="2"/>
      <c r="AA66" s="2"/>
      <c r="AB66" s="2"/>
    </row>
    <row r="67" spans="1:28" customFormat="1" ht="14.45" customHeight="1" x14ac:dyDescent="0.25">
      <c r="A67" s="75"/>
      <c r="B67" s="75"/>
      <c r="C67" s="57">
        <f t="shared" si="11"/>
        <v>0</v>
      </c>
      <c r="D67" s="58">
        <f t="shared" si="12"/>
        <v>0</v>
      </c>
      <c r="E67" s="18"/>
      <c r="F67" s="55"/>
      <c r="G67" s="56"/>
      <c r="H67" s="29">
        <f t="shared" si="13"/>
        <v>0</v>
      </c>
      <c r="I67" s="30">
        <f t="shared" si="4"/>
        <v>0</v>
      </c>
      <c r="J67" s="18"/>
      <c r="K67" s="55"/>
      <c r="L67" s="56"/>
      <c r="M67" s="29">
        <f t="shared" si="14"/>
        <v>0</v>
      </c>
      <c r="N67" s="30">
        <f t="shared" si="5"/>
        <v>0</v>
      </c>
      <c r="O67" s="18"/>
      <c r="P67" s="55"/>
      <c r="Q67" s="56"/>
      <c r="R67" s="29">
        <f t="shared" si="6"/>
        <v>0</v>
      </c>
      <c r="S67" s="30">
        <f t="shared" si="7"/>
        <v>0</v>
      </c>
      <c r="T67" s="18"/>
      <c r="U67" s="2"/>
      <c r="V67" s="2"/>
      <c r="W67" s="2"/>
      <c r="X67" s="2"/>
      <c r="Y67" s="2"/>
      <c r="Z67" s="2"/>
      <c r="AA67" s="2"/>
      <c r="AB67" s="2"/>
    </row>
    <row r="68" spans="1:28" customFormat="1" ht="14.45" customHeight="1" x14ac:dyDescent="0.25">
      <c r="A68" s="75"/>
      <c r="B68" s="75"/>
      <c r="C68" s="57">
        <f t="shared" si="11"/>
        <v>0</v>
      </c>
      <c r="D68" s="58">
        <f t="shared" si="12"/>
        <v>0</v>
      </c>
      <c r="E68" s="18"/>
      <c r="F68" s="55"/>
      <c r="G68" s="56"/>
      <c r="H68" s="29">
        <f t="shared" si="13"/>
        <v>0</v>
      </c>
      <c r="I68" s="30">
        <f t="shared" si="4"/>
        <v>0</v>
      </c>
      <c r="J68" s="18"/>
      <c r="K68" s="55"/>
      <c r="L68" s="56"/>
      <c r="M68" s="29">
        <f t="shared" si="14"/>
        <v>0</v>
      </c>
      <c r="N68" s="30">
        <f t="shared" si="5"/>
        <v>0</v>
      </c>
      <c r="O68" s="18"/>
      <c r="P68" s="55"/>
      <c r="Q68" s="56"/>
      <c r="R68" s="29">
        <f t="shared" si="6"/>
        <v>0</v>
      </c>
      <c r="S68" s="30">
        <f t="shared" si="7"/>
        <v>0</v>
      </c>
      <c r="T68" s="18"/>
      <c r="U68" s="2"/>
      <c r="V68" s="2"/>
      <c r="W68" s="2"/>
      <c r="X68" s="2"/>
      <c r="Y68" s="2"/>
      <c r="Z68" s="2"/>
      <c r="AA68" s="2"/>
      <c r="AB68" s="2"/>
    </row>
    <row r="69" spans="1:28" customFormat="1" ht="14.45" customHeight="1" x14ac:dyDescent="0.25">
      <c r="A69" s="75"/>
      <c r="B69" s="75"/>
      <c r="C69" s="57">
        <f t="shared" si="11"/>
        <v>0</v>
      </c>
      <c r="D69" s="58">
        <f t="shared" si="12"/>
        <v>0</v>
      </c>
      <c r="E69" s="18"/>
      <c r="F69" s="55"/>
      <c r="G69" s="56"/>
      <c r="H69" s="29">
        <f t="shared" si="13"/>
        <v>0</v>
      </c>
      <c r="I69" s="30">
        <f t="shared" si="4"/>
        <v>0</v>
      </c>
      <c r="J69" s="18"/>
      <c r="K69" s="55"/>
      <c r="L69" s="56"/>
      <c r="M69" s="29">
        <f t="shared" si="14"/>
        <v>0</v>
      </c>
      <c r="N69" s="30">
        <f t="shared" si="5"/>
        <v>0</v>
      </c>
      <c r="O69" s="18"/>
      <c r="P69" s="55"/>
      <c r="Q69" s="56"/>
      <c r="R69" s="29">
        <f t="shared" si="6"/>
        <v>0</v>
      </c>
      <c r="S69" s="30">
        <f t="shared" si="7"/>
        <v>0</v>
      </c>
      <c r="T69" s="18"/>
      <c r="U69" s="2"/>
      <c r="V69" s="2"/>
      <c r="W69" s="2"/>
      <c r="X69" s="2"/>
      <c r="Y69" s="2"/>
      <c r="Z69" s="2"/>
      <c r="AA69" s="2"/>
      <c r="AB69" s="2"/>
    </row>
    <row r="70" spans="1:28" customFormat="1" ht="14.45" customHeight="1" x14ac:dyDescent="0.25">
      <c r="A70" s="75"/>
      <c r="B70" s="75"/>
      <c r="C70" s="57">
        <f t="shared" si="11"/>
        <v>0</v>
      </c>
      <c r="D70" s="58">
        <f t="shared" si="12"/>
        <v>0</v>
      </c>
      <c r="E70" s="18"/>
      <c r="F70" s="55"/>
      <c r="G70" s="56"/>
      <c r="H70" s="29">
        <f t="shared" si="13"/>
        <v>0</v>
      </c>
      <c r="I70" s="30">
        <f t="shared" si="4"/>
        <v>0</v>
      </c>
      <c r="J70" s="18"/>
      <c r="K70" s="55"/>
      <c r="L70" s="56"/>
      <c r="M70" s="29">
        <f t="shared" si="14"/>
        <v>0</v>
      </c>
      <c r="N70" s="30">
        <f t="shared" si="5"/>
        <v>0</v>
      </c>
      <c r="O70" s="18"/>
      <c r="P70" s="55"/>
      <c r="Q70" s="56"/>
      <c r="R70" s="29">
        <f t="shared" si="6"/>
        <v>0</v>
      </c>
      <c r="S70" s="30">
        <f t="shared" si="7"/>
        <v>0</v>
      </c>
      <c r="T70" s="18"/>
      <c r="U70" s="2"/>
      <c r="V70" s="2"/>
      <c r="W70" s="2"/>
      <c r="X70" s="2"/>
      <c r="Y70" s="2"/>
      <c r="Z70" s="2"/>
      <c r="AA70" s="2"/>
      <c r="AB70" s="2"/>
    </row>
    <row r="71" spans="1:28" customFormat="1" ht="14.45" customHeight="1" x14ac:dyDescent="0.25">
      <c r="A71" s="75"/>
      <c r="B71" s="75"/>
      <c r="C71" s="57">
        <f t="shared" si="11"/>
        <v>0</v>
      </c>
      <c r="D71" s="58">
        <f t="shared" si="12"/>
        <v>0</v>
      </c>
      <c r="E71" s="18"/>
      <c r="F71" s="55"/>
      <c r="G71" s="56"/>
      <c r="H71" s="29">
        <f t="shared" si="13"/>
        <v>0</v>
      </c>
      <c r="I71" s="30">
        <f t="shared" si="4"/>
        <v>0</v>
      </c>
      <c r="J71" s="18"/>
      <c r="K71" s="55"/>
      <c r="L71" s="56"/>
      <c r="M71" s="29">
        <f t="shared" si="14"/>
        <v>0</v>
      </c>
      <c r="N71" s="30">
        <f t="shared" si="5"/>
        <v>0</v>
      </c>
      <c r="O71" s="18"/>
      <c r="P71" s="55"/>
      <c r="Q71" s="56"/>
      <c r="R71" s="29">
        <f t="shared" si="6"/>
        <v>0</v>
      </c>
      <c r="S71" s="30">
        <f t="shared" si="7"/>
        <v>0</v>
      </c>
      <c r="T71" s="18"/>
      <c r="U71" s="2"/>
      <c r="V71" s="2"/>
      <c r="W71" s="2"/>
      <c r="X71" s="2"/>
      <c r="Y71" s="2"/>
      <c r="Z71" s="2"/>
      <c r="AA71" s="2"/>
      <c r="AB71" s="2"/>
    </row>
    <row r="72" spans="1:28" customFormat="1" x14ac:dyDescent="0.25">
      <c r="A72" s="19"/>
      <c r="B72" s="20"/>
      <c r="C72" s="20"/>
      <c r="D72" s="21">
        <f t="shared" si="3"/>
        <v>0</v>
      </c>
      <c r="E72" s="18"/>
      <c r="F72" s="19"/>
      <c r="G72" s="20"/>
      <c r="H72" s="20"/>
      <c r="I72" s="21">
        <f t="shared" ref="I72:I77" si="15">IF(ISNUMBER(F72),H72/G72,0)</f>
        <v>0</v>
      </c>
      <c r="J72" s="18"/>
      <c r="K72" s="19"/>
      <c r="L72" s="20"/>
      <c r="M72" s="20"/>
      <c r="N72" s="21">
        <f t="shared" ref="N72:N77" si="16">IF(ISNUMBER(K72),M72/L72,0)</f>
        <v>0</v>
      </c>
      <c r="O72" s="18"/>
      <c r="P72" s="19"/>
      <c r="Q72" s="20"/>
      <c r="R72" s="20"/>
      <c r="S72" s="21">
        <f t="shared" ref="S72:S77" si="17">IF(ISNUMBER(P72),R72/Q72,0)</f>
        <v>0</v>
      </c>
      <c r="T72" s="2"/>
      <c r="U72" s="2"/>
      <c r="V72" s="2"/>
      <c r="W72" s="2"/>
      <c r="X72" s="2"/>
      <c r="Y72" s="2"/>
      <c r="Z72" s="2"/>
      <c r="AA72" s="2"/>
      <c r="AB72" s="2"/>
    </row>
    <row r="73" spans="1:28" customFormat="1" x14ac:dyDescent="0.25">
      <c r="A73" s="19"/>
      <c r="B73" s="20"/>
      <c r="C73" s="20"/>
      <c r="D73" s="21">
        <f t="shared" si="3"/>
        <v>0</v>
      </c>
      <c r="E73" s="18"/>
      <c r="F73" s="19"/>
      <c r="G73" s="20"/>
      <c r="H73" s="20"/>
      <c r="I73" s="21">
        <f t="shared" si="15"/>
        <v>0</v>
      </c>
      <c r="J73" s="18"/>
      <c r="K73" s="19"/>
      <c r="L73" s="20"/>
      <c r="M73" s="20"/>
      <c r="N73" s="21">
        <f t="shared" si="16"/>
        <v>0</v>
      </c>
      <c r="O73" s="18"/>
      <c r="P73" s="19"/>
      <c r="Q73" s="20"/>
      <c r="R73" s="20"/>
      <c r="S73" s="21">
        <f t="shared" si="17"/>
        <v>0</v>
      </c>
      <c r="T73" s="2"/>
      <c r="U73" s="2"/>
      <c r="V73" s="2"/>
      <c r="W73" s="2"/>
      <c r="X73" s="2"/>
      <c r="Y73" s="2"/>
      <c r="Z73" s="2"/>
      <c r="AA73" s="2"/>
      <c r="AB73" s="2"/>
    </row>
    <row r="74" spans="1:28" customFormat="1" x14ac:dyDescent="0.25">
      <c r="A74" s="19"/>
      <c r="B74" s="20"/>
      <c r="C74" s="20"/>
      <c r="D74" s="21">
        <f t="shared" si="3"/>
        <v>0</v>
      </c>
      <c r="E74" s="18"/>
      <c r="F74" s="19"/>
      <c r="G74" s="20"/>
      <c r="H74" s="20"/>
      <c r="I74" s="21">
        <f t="shared" si="15"/>
        <v>0</v>
      </c>
      <c r="J74" s="18"/>
      <c r="K74" s="19"/>
      <c r="L74" s="20"/>
      <c r="M74" s="20"/>
      <c r="N74" s="21">
        <f t="shared" si="16"/>
        <v>0</v>
      </c>
      <c r="O74" s="18"/>
      <c r="P74" s="19"/>
      <c r="Q74" s="20"/>
      <c r="R74" s="20"/>
      <c r="S74" s="21">
        <f t="shared" si="17"/>
        <v>0</v>
      </c>
      <c r="T74" s="2"/>
      <c r="U74" s="2"/>
      <c r="V74" s="2"/>
      <c r="W74" s="2"/>
      <c r="X74" s="2"/>
      <c r="Y74" s="2"/>
      <c r="Z74" s="2"/>
      <c r="AA74" s="2"/>
      <c r="AB74" s="2"/>
    </row>
    <row r="75" spans="1:28" customFormat="1" x14ac:dyDescent="0.25">
      <c r="A75" s="19"/>
      <c r="B75" s="20"/>
      <c r="C75" s="20"/>
      <c r="D75" s="21">
        <f t="shared" si="3"/>
        <v>0</v>
      </c>
      <c r="E75" s="18"/>
      <c r="F75" s="19"/>
      <c r="G75" s="20"/>
      <c r="H75" s="20"/>
      <c r="I75" s="21">
        <f t="shared" si="15"/>
        <v>0</v>
      </c>
      <c r="J75" s="18"/>
      <c r="K75" s="19"/>
      <c r="L75" s="20"/>
      <c r="M75" s="20"/>
      <c r="N75" s="21">
        <f t="shared" si="16"/>
        <v>0</v>
      </c>
      <c r="O75" s="18"/>
      <c r="P75" s="19"/>
      <c r="Q75" s="20"/>
      <c r="R75" s="20"/>
      <c r="S75" s="21">
        <f t="shared" si="17"/>
        <v>0</v>
      </c>
      <c r="T75" s="2"/>
      <c r="U75" s="2"/>
      <c r="V75" s="2"/>
      <c r="W75" s="2"/>
      <c r="X75" s="2"/>
      <c r="Y75" s="2"/>
      <c r="Z75" s="2"/>
      <c r="AA75" s="2"/>
      <c r="AB75" s="2"/>
    </row>
    <row r="76" spans="1:28" customFormat="1" x14ac:dyDescent="0.25">
      <c r="A76" s="19"/>
      <c r="B76" s="20"/>
      <c r="C76" s="20"/>
      <c r="D76" s="21">
        <f t="shared" si="3"/>
        <v>0</v>
      </c>
      <c r="E76" s="18"/>
      <c r="F76" s="19"/>
      <c r="G76" s="20"/>
      <c r="H76" s="20"/>
      <c r="I76" s="21">
        <f t="shared" si="15"/>
        <v>0</v>
      </c>
      <c r="J76" s="18"/>
      <c r="K76" s="19"/>
      <c r="L76" s="20"/>
      <c r="M76" s="20"/>
      <c r="N76" s="21">
        <f t="shared" si="16"/>
        <v>0</v>
      </c>
      <c r="O76" s="18"/>
      <c r="P76" s="19"/>
      <c r="Q76" s="20"/>
      <c r="R76" s="20"/>
      <c r="S76" s="21">
        <f t="shared" si="17"/>
        <v>0</v>
      </c>
      <c r="T76" s="2"/>
      <c r="U76" s="2"/>
      <c r="V76" s="2"/>
      <c r="W76" s="2"/>
      <c r="X76" s="2"/>
      <c r="Y76" s="2"/>
      <c r="Z76" s="2"/>
      <c r="AA76" s="2"/>
      <c r="AB76" s="2"/>
    </row>
    <row r="77" spans="1:28" customFormat="1" x14ac:dyDescent="0.25">
      <c r="A77" s="19"/>
      <c r="B77" s="20"/>
      <c r="C77" s="20"/>
      <c r="D77" s="21">
        <f t="shared" si="3"/>
        <v>0</v>
      </c>
      <c r="E77" s="18"/>
      <c r="F77" s="19"/>
      <c r="G77" s="20"/>
      <c r="H77" s="20"/>
      <c r="I77" s="21">
        <f t="shared" si="15"/>
        <v>0</v>
      </c>
      <c r="J77" s="18"/>
      <c r="K77" s="19"/>
      <c r="L77" s="20"/>
      <c r="M77" s="20"/>
      <c r="N77" s="21">
        <f t="shared" si="16"/>
        <v>0</v>
      </c>
      <c r="O77" s="18"/>
      <c r="P77" s="19"/>
      <c r="Q77" s="20"/>
      <c r="R77" s="20"/>
      <c r="S77" s="21">
        <f t="shared" si="17"/>
        <v>0</v>
      </c>
      <c r="T77" s="2"/>
      <c r="U77" s="2"/>
      <c r="V77" s="2"/>
      <c r="W77" s="2"/>
      <c r="X77" s="2"/>
      <c r="Y77" s="2"/>
      <c r="Z77" s="2"/>
      <c r="AA77" s="2"/>
      <c r="AB77" s="2"/>
    </row>
  </sheetData>
  <sheetProtection autoFilter="0"/>
  <mergeCells count="6">
    <mergeCell ref="F6:G6"/>
    <mergeCell ref="F3:G3"/>
    <mergeCell ref="F1:H1"/>
    <mergeCell ref="F2:G2"/>
    <mergeCell ref="F4:G4"/>
    <mergeCell ref="F5:G5"/>
  </mergeCells>
  <pageMargins left="0.7" right="0.7" top="0.78740157499999996" bottom="0.78740157499999996" header="0.3" footer="0.3"/>
  <pageSetup paperSize="9" orientation="portrait" verticalDpi="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20</vt:i4>
      </vt:variant>
    </vt:vector>
  </HeadingPairs>
  <TitlesOfParts>
    <vt:vector size="33" baseType="lpstr">
      <vt:lpstr>Initial Instructions</vt:lpstr>
      <vt:lpstr>Instruction ISENSE</vt:lpstr>
      <vt:lpstr>ISENSE_CAL</vt:lpstr>
      <vt:lpstr>Instruction VOFFS</vt:lpstr>
      <vt:lpstr>VOFFS_CAL</vt:lpstr>
      <vt:lpstr>Instruction AMP</vt:lpstr>
      <vt:lpstr>AMP_CAL</vt:lpstr>
      <vt:lpstr>Instruction DIFF</vt:lpstr>
      <vt:lpstr>DIFF_CAL_CH0</vt:lpstr>
      <vt:lpstr>DIFF_CAL_CH1+2</vt:lpstr>
      <vt:lpstr>Instruction ADC_I</vt:lpstr>
      <vt:lpstr>ADC_I_CAL</vt:lpstr>
      <vt:lpstr>Results</vt:lpstr>
      <vt:lpstr>A0P0_Gain</vt:lpstr>
      <vt:lpstr>A0P0_Offs</vt:lpstr>
      <vt:lpstr>A0P1_Gain</vt:lpstr>
      <vt:lpstr>A0P1_Offs</vt:lpstr>
      <vt:lpstr>A0P2_Gain</vt:lpstr>
      <vt:lpstr>A0P2_Offs</vt:lpstr>
      <vt:lpstr>A0P3_Gain</vt:lpstr>
      <vt:lpstr>A0P3_Offs</vt:lpstr>
      <vt:lpstr>A1_Gain</vt:lpstr>
      <vt:lpstr>A1_Offs</vt:lpstr>
      <vt:lpstr>A2_Gain</vt:lpstr>
      <vt:lpstr>A2_Offs</vt:lpstr>
      <vt:lpstr>I_ADC_Gain</vt:lpstr>
      <vt:lpstr>I_ADC_Offs</vt:lpstr>
      <vt:lpstr>ISEN_GAIN</vt:lpstr>
      <vt:lpstr>ISEN_OFFS</vt:lpstr>
      <vt:lpstr>VOFFS0_GAIN</vt:lpstr>
      <vt:lpstr>VOFFS0_OFF</vt:lpstr>
      <vt:lpstr>VOFFS1_GAIN</vt:lpstr>
      <vt:lpstr>VOFFS1_OFF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Koch</dc:creator>
  <cp:lastModifiedBy>Wolfgang Koch</cp:lastModifiedBy>
  <dcterms:created xsi:type="dcterms:W3CDTF">2024-10-27T13:53:19Z</dcterms:created>
  <dcterms:modified xsi:type="dcterms:W3CDTF">2025-05-06T19:58:41Z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