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wuxiaohan/Downloads/"/>
    </mc:Choice>
  </mc:AlternateContent>
  <xr:revisionPtr revIDLastSave="0" documentId="13_ncr:1_{6983C1CE-754E-A446-8BD2-48AE60E87D13}" xr6:coauthVersionLast="36" xr6:coauthVersionMax="36" xr10:uidLastSave="{00000000-0000-0000-0000-000000000000}"/>
  <bookViews>
    <workbookView xWindow="0" yWindow="460" windowWidth="33600" windowHeight="20540" xr2:uid="{00000000-000D-0000-FFFF-FFFF00000000}"/>
  </bookViews>
  <sheets>
    <sheet name="Notes" sheetId="1" r:id="rId1"/>
    <sheet name="Henan Court Data 2017" sheetId="2" r:id="rId2"/>
    <sheet name="Correlation" sheetId="3" r:id="rId3"/>
  </sheets>
  <calcPr calcId="181029"/>
</workbook>
</file>

<file path=xl/calcChain.xml><?xml version="1.0" encoding="utf-8"?>
<calcChain xmlns="http://schemas.openxmlformats.org/spreadsheetml/2006/main">
  <c r="I205" i="2" l="1"/>
  <c r="I204" i="2"/>
  <c r="I203" i="2"/>
  <c r="C202" i="2"/>
  <c r="I201" i="2"/>
  <c r="I200" i="2"/>
  <c r="C199" i="2"/>
  <c r="I198" i="2"/>
  <c r="I197" i="2"/>
  <c r="I196" i="2"/>
  <c r="I195" i="2"/>
  <c r="I194" i="2"/>
  <c r="I193" i="2"/>
  <c r="I192" i="2"/>
  <c r="V191" i="2"/>
  <c r="N191" i="2"/>
  <c r="I191" i="2"/>
  <c r="I190" i="2"/>
  <c r="I189" i="2"/>
  <c r="C188" i="2"/>
  <c r="N187" i="2"/>
  <c r="I187" i="2"/>
  <c r="I186" i="2"/>
  <c r="I185" i="2"/>
  <c r="I184" i="2"/>
  <c r="I183" i="2"/>
  <c r="I182" i="2"/>
  <c r="N181" i="2"/>
  <c r="I181" i="2"/>
  <c r="N180" i="2"/>
  <c r="I180" i="2"/>
  <c r="I179" i="2"/>
  <c r="I178" i="2"/>
  <c r="N177" i="2"/>
  <c r="I177" i="2"/>
  <c r="I176" i="2"/>
  <c r="N175" i="2"/>
  <c r="I175" i="2"/>
  <c r="C174" i="2"/>
  <c r="I173" i="2"/>
  <c r="I172" i="2"/>
  <c r="I171" i="2"/>
  <c r="I170" i="2"/>
  <c r="I169" i="2"/>
  <c r="I168" i="2"/>
  <c r="I167" i="2"/>
  <c r="J166" i="2"/>
  <c r="I166" i="2" s="1"/>
  <c r="I165" i="2"/>
  <c r="I164" i="2"/>
  <c r="N163" i="2"/>
  <c r="C163" i="2"/>
  <c r="N162" i="2"/>
  <c r="I162" i="2"/>
  <c r="I161" i="2"/>
  <c r="AV160" i="2"/>
  <c r="J160" i="2" s="1"/>
  <c r="AP160" i="2"/>
  <c r="L160" i="2"/>
  <c r="I159" i="2"/>
  <c r="N158" i="2"/>
  <c r="I158" i="2"/>
  <c r="N157" i="2"/>
  <c r="I157" i="2"/>
  <c r="I156" i="2"/>
  <c r="V155" i="2"/>
  <c r="I155" i="2"/>
  <c r="AM154" i="2"/>
  <c r="AG154" i="2"/>
  <c r="V154" i="2"/>
  <c r="N154" i="2"/>
  <c r="I154" i="2"/>
  <c r="N153" i="2"/>
  <c r="M153" i="2"/>
  <c r="K153" i="2"/>
  <c r="I153" i="2"/>
  <c r="I152" i="2"/>
  <c r="I151" i="2"/>
  <c r="I150" i="2"/>
  <c r="I149" i="2"/>
  <c r="I148" i="2"/>
  <c r="N147" i="2"/>
  <c r="I147" i="2"/>
  <c r="I146" i="2"/>
  <c r="M145" i="2"/>
  <c r="K145" i="2"/>
  <c r="I145" i="2"/>
  <c r="N144" i="2"/>
  <c r="I144" i="2"/>
  <c r="N143" i="2"/>
  <c r="C143" i="2"/>
  <c r="I142" i="2"/>
  <c r="I141" i="2"/>
  <c r="L140" i="2"/>
  <c r="N140" i="2" s="1"/>
  <c r="J140" i="2"/>
  <c r="I140" i="2" s="1"/>
  <c r="I139" i="2"/>
  <c r="I138" i="2"/>
  <c r="N137" i="2"/>
  <c r="I137" i="2"/>
  <c r="I136" i="2"/>
  <c r="I135" i="2"/>
  <c r="I134" i="2"/>
  <c r="I133" i="2"/>
  <c r="I132" i="2"/>
  <c r="C131" i="2"/>
  <c r="I130" i="2"/>
  <c r="I129" i="2"/>
  <c r="I128" i="2"/>
  <c r="I127" i="2"/>
  <c r="I126" i="2"/>
  <c r="I125" i="2"/>
  <c r="I124" i="2"/>
  <c r="C123" i="2"/>
  <c r="I122" i="2"/>
  <c r="I121" i="2"/>
  <c r="I120" i="2"/>
  <c r="I119" i="2"/>
  <c r="I118" i="2"/>
  <c r="I117" i="2"/>
  <c r="C116" i="2"/>
  <c r="I115" i="2"/>
  <c r="I114" i="2"/>
  <c r="I113" i="2"/>
  <c r="N112" i="2"/>
  <c r="I112" i="2"/>
  <c r="N111" i="2"/>
  <c r="I111" i="2"/>
  <c r="I110" i="2"/>
  <c r="I109" i="2"/>
  <c r="I108" i="2"/>
  <c r="I107" i="2"/>
  <c r="C106" i="2"/>
  <c r="N105" i="2"/>
  <c r="I105" i="2"/>
  <c r="N104" i="2"/>
  <c r="I104" i="2"/>
  <c r="I103" i="2"/>
  <c r="N102" i="2"/>
  <c r="I102" i="2"/>
  <c r="I101" i="2"/>
  <c r="N100" i="2"/>
  <c r="I100" i="2"/>
  <c r="N99" i="2"/>
  <c r="I99" i="2"/>
  <c r="I98" i="2"/>
  <c r="N97" i="2"/>
  <c r="I97" i="2"/>
  <c r="I96" i="2"/>
  <c r="I95" i="2"/>
  <c r="C94" i="2"/>
  <c r="AV93" i="2"/>
  <c r="I93" i="2"/>
  <c r="N92" i="2"/>
  <c r="I92" i="2"/>
  <c r="I91" i="2"/>
  <c r="I90" i="2"/>
  <c r="I89" i="2"/>
  <c r="I88" i="2"/>
  <c r="C87" i="2"/>
  <c r="N86" i="2"/>
  <c r="I86" i="2"/>
  <c r="I85" i="2"/>
  <c r="I84" i="2"/>
  <c r="I83" i="2"/>
  <c r="N82" i="2"/>
  <c r="I82" i="2"/>
  <c r="I81" i="2"/>
  <c r="N80" i="2"/>
  <c r="I80" i="2"/>
  <c r="N79" i="2"/>
  <c r="I79" i="2"/>
  <c r="I78" i="2"/>
  <c r="I77" i="2"/>
  <c r="C76" i="2"/>
  <c r="N75" i="2"/>
  <c r="I75" i="2"/>
  <c r="I74" i="2"/>
  <c r="I73" i="2"/>
  <c r="N72" i="2"/>
  <c r="I72" i="2"/>
  <c r="I71" i="2"/>
  <c r="N70" i="2"/>
  <c r="I70" i="2"/>
  <c r="I69" i="2"/>
  <c r="N68" i="2"/>
  <c r="I68" i="2"/>
  <c r="N67" i="2"/>
  <c r="I67" i="2"/>
  <c r="N66" i="2"/>
  <c r="I66" i="2"/>
  <c r="I65" i="2"/>
  <c r="C64" i="2"/>
  <c r="I63" i="2"/>
  <c r="I62" i="2"/>
  <c r="I61" i="2"/>
  <c r="I60" i="2"/>
  <c r="I59" i="2"/>
  <c r="I58" i="2"/>
  <c r="I57" i="2"/>
  <c r="I56" i="2"/>
  <c r="I55" i="2"/>
  <c r="I54" i="2"/>
  <c r="I53" i="2"/>
  <c r="I52" i="2"/>
  <c r="AZ51" i="2"/>
  <c r="I51" i="2"/>
  <c r="AZ50" i="2"/>
  <c r="AR50" i="2"/>
  <c r="N50" i="2"/>
  <c r="I50" i="2"/>
  <c r="I49" i="2"/>
  <c r="C48" i="2"/>
  <c r="I47" i="2"/>
  <c r="I46" i="2"/>
  <c r="I45" i="2"/>
  <c r="I44" i="2"/>
  <c r="I43" i="2"/>
  <c r="I42" i="2"/>
  <c r="I41" i="2"/>
  <c r="I40" i="2"/>
  <c r="I39" i="2"/>
  <c r="C38" i="2"/>
  <c r="I37" i="2"/>
  <c r="N36" i="2"/>
  <c r="I36" i="2"/>
  <c r="N35" i="2"/>
  <c r="I35" i="2"/>
  <c r="I34" i="2"/>
  <c r="N33" i="2"/>
  <c r="I33" i="2"/>
  <c r="I32" i="2"/>
  <c r="N31" i="2"/>
  <c r="I31" i="2"/>
  <c r="I30" i="2"/>
  <c r="I29" i="2"/>
  <c r="I28" i="2"/>
  <c r="I27" i="2"/>
  <c r="N26" i="2"/>
  <c r="I26" i="2"/>
  <c r="I25" i="2"/>
  <c r="I24" i="2"/>
  <c r="C23" i="2"/>
  <c r="N22" i="2"/>
  <c r="I22" i="2"/>
  <c r="N21" i="2"/>
  <c r="C20" i="2"/>
  <c r="X19" i="2"/>
  <c r="I19" i="2"/>
  <c r="N18" i="2"/>
  <c r="I18" i="2"/>
  <c r="AZ17" i="2"/>
  <c r="X17" i="2"/>
  <c r="L17" i="2"/>
  <c r="I17" i="2"/>
  <c r="AC16" i="2"/>
  <c r="X16" i="2"/>
  <c r="C16" i="2"/>
  <c r="AZ15" i="2"/>
  <c r="V15" i="2"/>
  <c r="I15" i="2"/>
  <c r="AZ14" i="2"/>
  <c r="AH14" i="2"/>
  <c r="N14" i="2"/>
  <c r="I14" i="2"/>
  <c r="I13" i="2"/>
  <c r="AZ12" i="2"/>
  <c r="AN12" i="2"/>
  <c r="AH12" i="2"/>
  <c r="X12" i="2"/>
  <c r="N12" i="2"/>
  <c r="I12" i="2"/>
  <c r="AN11" i="2"/>
  <c r="AH11" i="2"/>
  <c r="AB11" i="2"/>
  <c r="N11" i="2"/>
  <c r="I11" i="2"/>
  <c r="V10" i="2"/>
  <c r="I10" i="2"/>
  <c r="AV9" i="2"/>
  <c r="AZ9" i="2" s="1"/>
  <c r="AN9" i="2"/>
  <c r="AJ9" i="2"/>
  <c r="AH9" i="2"/>
  <c r="AD9" i="2"/>
  <c r="V9" i="2"/>
  <c r="N9" i="2"/>
  <c r="I9" i="2"/>
  <c r="AZ8" i="2"/>
  <c r="AN8" i="2"/>
  <c r="AH8" i="2"/>
  <c r="AB8" i="2"/>
  <c r="V8" i="2"/>
  <c r="T8" i="2"/>
  <c r="N8" i="2"/>
  <c r="I8" i="2"/>
  <c r="I7" i="2"/>
  <c r="AZ6" i="2"/>
  <c r="AT6" i="2"/>
  <c r="AN6" i="2"/>
  <c r="AH6" i="2"/>
  <c r="AB6" i="2"/>
  <c r="L6" i="2"/>
  <c r="N6" i="2" s="1"/>
  <c r="J6" i="2"/>
  <c r="I6" i="2"/>
  <c r="V5" i="2"/>
  <c r="N5" i="2"/>
  <c r="I5" i="2"/>
  <c r="I4" i="2"/>
  <c r="AZ3" i="2"/>
  <c r="AN3" i="2"/>
  <c r="AH3" i="2"/>
  <c r="AB3" i="2"/>
  <c r="N3" i="2"/>
  <c r="I3" i="2"/>
  <c r="AN2" i="2"/>
  <c r="AH2" i="2"/>
  <c r="X2" i="2"/>
  <c r="N2" i="2"/>
  <c r="I2" i="2"/>
  <c r="I160" i="2" l="1"/>
  <c r="N160" i="2"/>
</calcChain>
</file>

<file path=xl/sharedStrings.xml><?xml version="1.0" encoding="utf-8"?>
<sst xmlns="http://schemas.openxmlformats.org/spreadsheetml/2006/main" count="978" uniqueCount="619">
  <si>
    <t>1. For future references, two types of news articles from the official websites are most likely to contain useful data: (1) News articles reporting on the deliverance (or acceptance) of the official annual court reports (e.g. 某某法院2017年工作报告, 某某院长向某某人大报告工作); sometimes the titles of such articles do not directly mention the phrase 工作报告, but contain what appear to be slogans (e.g. 不忘初心 砥砺前行). (2) New articles reporting on the annual conferences of the courts (e.g. 某某法院召开2017年年度总结表彰大会); sometimes these conferences are held in conjunction with 述职述廉大会. Apart from these two types of news articles, also of help are the work reports of the court presidents, but these are less frequently available. It appears that some courts did not upload these types of news articles until May or early June.</t>
  </si>
  <si>
    <t>2. The news articles cited as the sources usually do not contain all of the data we need. Occasionally, however, some of the data not explicitly given in the news articles could be recovered through simple calculations. When this is the case, I performed the calculation, kept the formulae, and italicized the results. The most common or important types of calculations include: (1) Deduce 结案率 from 受理案件总数 and 审结案件总数 (or 执结案件总数); (2) Deduce 审结案件总数 (or 执结案件总数) from 受理案件总数 and 结案率; (3) deduce 受理各类案件总数 from 受理诉讼案件总数 and 受理执行案件总数; (4) deduce 审执结各类案件总数 from 审结诉讼案件总数 and 执结执行案件总数; (5) deduce 受理各类案件总数 for a particular 基层人民法院 from 受理各类案件总数 for the entire 地级市 and 受理各类案件总数 for every other 基层人民法院 and 中级人民法院 in that 地级市 (if we have all these data); (6) deduce 审执结各类案件总数 for a particular 基层人民法院 from 审执结各类案件总数 for the entire 地级市 and 审执结各类案件总数 for every other 基层人民法院 and 中级人民法院 in that 地级市 (if we have all these data); (7) deduce 行政案件总数 from 行政诉讼案件总数 and 非诉行政执行案件总数, for which deduction please refer to Note 5. The results of these calculations should be accurate to the extent that the data from the news articles are accurate (except for type (7), again please refer to Note 5).</t>
  </si>
  <si>
    <t>3. For 2017, significantly more courts explicitly disclosed their 受理各类案件总数 and 审结各类案件总数. More precisely, this year 90 of the 184 courts (or 48.91% of the courts) in Henan met this criterion, whereas last year only 64 of the 183 courts (or 34.97% of the courts) met this criterion.</t>
  </si>
  <si>
    <t>4. There appear to be a strong correlation between whether a particular court disclosed their data and the 地级市 to which this court belongs (or equivalently the 中级人民法院 that governs it). In 13 of the 17 地级市 in Henan, either less than 33.33% of the courts (basic and intermediate combined) disclosed their data, or more than 66.67% of the courts did. In addition, neither of the courts in 济源 (which is a 省直辖县级市) disclosed their data, and none of the 铁路运输法院 did.</t>
  </si>
  <si>
    <t>5. When news articles include data for 行政案件, it is not always entirely clear what each number represents. Often very ambiguous terms are used, such as 审理行政案件总数, which in principle could refer either to 受理各类行政案件总数 or only to 受理行政诉讼案件总数. I have interpreted these data to the best of my ability (mainly based on their context), and the data seem to confirm the following: (1) None of the news articles mention a difference between 受理非诉行政执行案件总数 and 审结非诉行政执行案件总数, so presumably 非诉行政执行案件 are always processed in a timely manner and therefore it makes sense to speak of 审查非诉行政执行案件总数 as a single number. (2) 受理（各类）行政案件总数 seems to be the sum of 受理行政诉讼案件总数 and 审查非诉行政执行案件总数. (3) 审结（各类）行政案件总数 seems to be the sum of 审结行政诉讼案件总数 and 审查非诉行政执行案件总数.</t>
  </si>
  <si>
    <t>6. The news articles rarely reveal whether 受理案件总数 include cases from the previous year, but this information is important, because it could greatly affect 结案率. In the handful of news articles that do indicate how many cases came from the previous year, 审执结案件总数 exceeds 受理案件总数 for 2017 alone, so 结案率 would have exceeded 100% if 旧存案件 from 2016 had not been taken into account. This of course does not tell us whether or not the other courts included 旧存案件 in their 受理案件总数 and therefore their calculation of 结案率. As a sidenote, we were unable to figure out how 执结案件总数 differs from 实际执结案件总数, which is usually significantly lower.</t>
  </si>
  <si>
    <t>7. Several of the news articles contained either work reports in their entirety or substantial extracts therefrom, to which we could potentially apply topic modeling. It could also be interesting to compare these work reports to those from previous years.</t>
  </si>
  <si>
    <t>8. The spreadsheet has now been updated with 各区县常住人口, 城镇人口, 城镇化率, 生产总值, and 人均生产总值 added according to 《2017年河南统计年鉴》. In a separate spreadsheet named "Correlation," I ran linear regressions on these variables, and in short it appears that whether or not the work report of a specific basic court was uploaded is not correlated with any of these variables. The best indicator still seems to be the 地级市 to which the court belongs, but 《河南统计年鉴》 does contain other data at the district/county level, and perhaps we could take a look at these too.</t>
  </si>
  <si>
    <t>9. We have GDP data (for the year of 2016) for the vast majority of the basic courts, including both county courts and district courts, only with the following five exceptions:
郑州高新技术产业开发区人民法院
郑州航空港经济综合实验区人民法院
洛阳高新技术产业开发区人民法院
开封市金明区人民法院 (金明区 was merged with 龙亭区 in 2014)
济源市人民法院 (济源市 is a 省辖市)
The first three of these are all 开发区 or 实验区, and my guess is that these districts are treated differently. For example, Wikipedia claims that "2001年，涧西区的孙旗屯乡交由【洛阳】高新区托管；2006年，原洛龙区的辛店镇交由【洛阳】高新区托管；2017年，洛龙区的丰李镇、涧西区的徐家营街道交由高新区托管," so it might be the case that GDP for 洛阳高新技术产业开发区 in 2016 was divided between 涧西区 and 洛龙区? I could look further into this if necessary.</t>
  </si>
  <si>
    <t>法院代字</t>
  </si>
  <si>
    <t>法院名称</t>
  </si>
  <si>
    <t>常住人口（万人）</t>
  </si>
  <si>
    <t>城镇人口（万人）</t>
  </si>
  <si>
    <t>城镇化率（%）</t>
  </si>
  <si>
    <t>生产总值（亿元）</t>
  </si>
  <si>
    <t>人均生产总值（元）</t>
  </si>
  <si>
    <t>工作报告上传情况</t>
  </si>
  <si>
    <t>受理各类案件总数</t>
  </si>
  <si>
    <t>同比增长</t>
  </si>
  <si>
    <t>审执结案件总数</t>
  </si>
  <si>
    <t>各类案件结案率</t>
  </si>
  <si>
    <t>当场立案率</t>
  </si>
  <si>
    <t>服判息诉率</t>
  </si>
  <si>
    <t>审限内结案率</t>
  </si>
  <si>
    <t>发回改判率</t>
  </si>
  <si>
    <t>受理各类行政案件总数</t>
  </si>
  <si>
    <t>审结各类行政案件总数</t>
  </si>
  <si>
    <t>各类行政案件结案率</t>
  </si>
  <si>
    <t>受理行政诉讼案件总数</t>
  </si>
  <si>
    <t>审结行政诉讼案件总数</t>
  </si>
  <si>
    <t>行政诉讼案件结案率</t>
  </si>
  <si>
    <t>审查非诉行政执行案件总数</t>
  </si>
  <si>
    <t>受理刑事案件总数</t>
  </si>
  <si>
    <t>审结刑事案件总数</t>
  </si>
  <si>
    <t>刑事案件结案率</t>
  </si>
  <si>
    <t>受理民商事案件总数</t>
  </si>
  <si>
    <t>审结民商事案件总数</t>
  </si>
  <si>
    <t>民商事案件结案率</t>
  </si>
  <si>
    <t>受理诉讼案件总数</t>
  </si>
  <si>
    <t>审结诉讼案件总数</t>
  </si>
  <si>
    <t>诉讼案件结案率</t>
  </si>
  <si>
    <t>受理执行案件总数</t>
  </si>
  <si>
    <t>执结案件总数</t>
  </si>
  <si>
    <t>执行案件结案率</t>
  </si>
  <si>
    <r>
      <rPr>
        <b/>
        <sz val="11"/>
        <color rgb="FF000000"/>
        <rFont val="Calibri"/>
      </rPr>
      <t>Source</t>
    </r>
    <r>
      <rPr>
        <sz val="11"/>
        <color rgb="FF000000"/>
        <rFont val="Calibri"/>
      </rPr>
      <t xml:space="preserve"> (bolded URLs are linked to full work reports or substantial extracts therefrom)</t>
    </r>
  </si>
  <si>
    <r>
      <rPr>
        <b/>
        <sz val="11"/>
        <color rgb="FF000000"/>
        <rFont val="Calibri"/>
      </rPr>
      <t>Notes</t>
    </r>
    <r>
      <rPr>
        <sz val="11"/>
        <color rgb="FF000000"/>
        <rFont val="Calibri"/>
      </rPr>
      <t xml:space="preserve"> (and some potentially useful quotes)</t>
    </r>
  </si>
  <si>
    <t>豫0804</t>
  </si>
  <si>
    <t>焦作市马村区人民法院</t>
  </si>
  <si>
    <t>http://mcqfy.hncourt.gov.cn/public/detail.php?id=1121</t>
  </si>
  <si>
    <t>豫0306</t>
  </si>
  <si>
    <t>洛阳市吉利区人民法院</t>
  </si>
  <si>
    <t>http://lyjlqfy.hncourt.gov.cn/public/detail.php?id=1203</t>
  </si>
  <si>
    <t>“2017年共受理各类案件2432件，审执结2201件，诉讼结案率94.68%，与去年同比分别上升5.3%、6.7%”</t>
  </si>
  <si>
    <t>豫0724</t>
  </si>
  <si>
    <t>获嘉县人民法院</t>
  </si>
  <si>
    <t>http://hjxfy.hncourt.gov.cn/public/detail.php?id=1028</t>
  </si>
  <si>
    <t>“全年办理涉农案件285件，结案率100%”“公开生效裁判文书3968份，上网率100%。”</t>
  </si>
  <si>
    <t>豫0882</t>
  </si>
  <si>
    <t>沁阳市人民法院</t>
  </si>
  <si>
    <t>http://qysfy.hncourt.gov.cn/public/detail.php?id=1449</t>
  </si>
  <si>
    <t>“全年共清理执行案件6296件……其中2017年新收2016件，结案1894件，实际执结1131件，实际执结率达59.7%”</t>
  </si>
  <si>
    <t>豫0711</t>
  </si>
  <si>
    <t>新乡市牧野区人民法院</t>
  </si>
  <si>
    <t>http://myqfy.hncourt.gov.cn/public/detail.php?id=1179</t>
  </si>
  <si>
    <t>豫0221</t>
  </si>
  <si>
    <t>杞县人民法院</t>
  </si>
  <si>
    <t>http://hnqxfy.hncourt.gov.cn/public/detail.php?id=1123</t>
  </si>
  <si>
    <t>“全年共上网裁判文书6699份，网络庭审直播99件”</t>
  </si>
  <si>
    <t>豫1723</t>
  </si>
  <si>
    <t>平舆县人民法院</t>
  </si>
  <si>
    <t>http://hnpyxfy.hncourt.gov.cn/public/detail.php?id=936</t>
  </si>
  <si>
    <t>豫1502</t>
  </si>
  <si>
    <t>信阳市浉河区人民法院</t>
  </si>
  <si>
    <t>http://shqfy.hncourt.gov.cn/public/detail.php?id=1311</t>
  </si>
  <si>
    <t>Apart from 受理各类案件总数 and 审执结案件总数, all other data come from this older post: http://shqfy.hncourt.gov.cn/public/detail.php?id=1297; this post also contain slightly different data for 受理各类案件总数 and 审执结案件总数, and it tells us that “诉讼结案率超过90%”.</t>
  </si>
  <si>
    <t>豫1202</t>
  </si>
  <si>
    <t>三门峡市湖滨区人民法院</t>
  </si>
  <si>
    <t>http://smxzy.hncourt.gov.cn/public/detail.php?id=12578</t>
  </si>
  <si>
    <t>“共审结行政诉讼案件58件，行政非诉执行案件527件”；参见http://smxzy.hncourt.gov.cn/public/detail.php?id=12852</t>
  </si>
  <si>
    <t>豫0928</t>
  </si>
  <si>
    <t>濮阳县人民法院</t>
  </si>
  <si>
    <t>http://hnpyfy.hncourt.gov.cn/public/detail.php?id=3485</t>
  </si>
  <si>
    <t>“全年共办理执行案件3479件，其中新收执行案件2807件”</t>
  </si>
  <si>
    <t>豫1481</t>
  </si>
  <si>
    <t>永城市人民法院</t>
  </si>
  <si>
    <t>http://ycsfy.hncourt.gov.cn/public/detail.php?id=2048</t>
  </si>
  <si>
    <t>“案件平均审理天数42天，服判息诉率92.5%”“上网文书 7344份，庭审网络视频直播280案”</t>
  </si>
  <si>
    <t>豫0103</t>
  </si>
  <si>
    <t>郑州市二七区人民法院</t>
  </si>
  <si>
    <t>http://eqqfy.hncourt.gov.cn/public/detail.php?id=2567</t>
  </si>
  <si>
    <t>“异地行政诉讼案件”</t>
  </si>
  <si>
    <t>豫1321</t>
  </si>
  <si>
    <t>南召县人民法院</t>
  </si>
  <si>
    <t>http://nzxfy.hncourt.gov.cn/public/detail.php?id=604</t>
  </si>
  <si>
    <t>“审查非诉行政案件245件，依法立案执行239件，支持行政机关依法履行社会管理职能”“裁判文书上网5417件次，庭审直播156件次”</t>
  </si>
  <si>
    <t>豫0326</t>
  </si>
  <si>
    <t>汝阳县人民法院</t>
  </si>
  <si>
    <t>http://ryxfy.hncourt.gov.cn/public/detail.php?id=921</t>
  </si>
  <si>
    <t>三门峡市</t>
  </si>
  <si>
    <t>http://smxzy.hncourt.gov.cn/public/detail.php?id=12714</t>
  </si>
  <si>
    <t>“2017年全市法院共受理各类行政案件1811件，结案1799件，其中诉讼案件收568件，审结556件，诉讼案件结案率97.89%”；参见：http://smxzy.hncourt.gov.cn/public/detail.php?id=12971</t>
  </si>
  <si>
    <t>豫1402</t>
  </si>
  <si>
    <t>商丘市梁园区人民法院</t>
  </si>
  <si>
    <t>http://lyqfy.hncourt.gov.cn/public/detail.php?id=1345</t>
  </si>
  <si>
    <t xml:space="preserve">“主动服务经济发展，民事案件11425件”；参见： v </t>
  </si>
  <si>
    <t>豫0205</t>
  </si>
  <si>
    <t>开封市禹王台区人民法院</t>
  </si>
  <si>
    <t>http://ywtfy.hncourt.gov.cn/public/detail.php?id=652</t>
  </si>
  <si>
    <t>“审结行政案件、审查行政非诉执行案件269件，审结国家赔偿案件3件，执行案件1142件”</t>
  </si>
  <si>
    <t>豫12</t>
  </si>
  <si>
    <t>河南省三门峡市中级人民法院</t>
  </si>
  <si>
    <t>参见：http://smxzy.hncourt.gov.cn/public/detail.php?id=12971</t>
  </si>
  <si>
    <t>周口市</t>
  </si>
  <si>
    <t>http://zkzy.hncourt.gov.cn/public/detail.php?id=18066</t>
  </si>
  <si>
    <t>Please also see http://zkzy.hncourt.gov.cn/public/detail.php?id=18071</t>
  </si>
  <si>
    <t>河南省</t>
  </si>
  <si>
    <t>http://www.hncourt.gov.cn/fyzx/</t>
  </si>
  <si>
    <t>http://www.hncourt.gov.cn/public/detail.php?id=173180</t>
  </si>
  <si>
    <t>“服判息诉率90.1%，同比上升3.5个百分点；审限内结案率99.9%，同比上升1.1个百分点；发回改判率1.9%，同比下降1.2个百分点；平均审理期限53天，缩短27天”</t>
  </si>
  <si>
    <t>豫</t>
  </si>
  <si>
    <t>河南省高级人民法院</t>
  </si>
  <si>
    <t>郑州市</t>
  </si>
  <si>
    <t>http://zzfy.hncourt.gov.cn/public/detail.php?id=25510</t>
  </si>
  <si>
    <t>豫01</t>
  </si>
  <si>
    <t>河南省郑州市中级人民法院</t>
  </si>
  <si>
    <t>豫0105</t>
  </si>
  <si>
    <t>郑州市金水区人民法院</t>
  </si>
  <si>
    <t>http://jsqfy.hncourt.gov.cn/public/detail.php?id=1211</t>
  </si>
  <si>
    <t>豫0102</t>
  </si>
  <si>
    <t>郑州市中原区人民法院</t>
  </si>
  <si>
    <t>http://zzzyfy.hncourt.gov.cn/public/detail.php?id=3631</t>
  </si>
  <si>
    <t>豫0104</t>
  </si>
  <si>
    <t>郑州市管城回族区人民法院</t>
  </si>
  <si>
    <t>http://gchzfy.hncourt.gov.cn/public/detail.php?id=2150</t>
  </si>
  <si>
    <t>豫0108</t>
  </si>
  <si>
    <t>郑州市惠济区人民法院</t>
  </si>
  <si>
    <t>http://hjqfy.hncourt.gov.cn/public/detail.php?id=7712</t>
  </si>
  <si>
    <t>豫0106</t>
  </si>
  <si>
    <t>郑州市上街区人民法院</t>
  </si>
  <si>
    <t>http://sjqfy.hncourt.gov.cn/public/detail.php?id=816</t>
  </si>
  <si>
    <t>豫0191</t>
  </si>
  <si>
    <t>郑州高新技术产业开发区人民法院</t>
  </si>
  <si>
    <t>http://zzgxfy.hncourt.gov.cn/public/detail.php?id=792</t>
  </si>
  <si>
    <t>豫0192</t>
  </si>
  <si>
    <t>郑州航空港经济综合实验区人民法院</t>
  </si>
  <si>
    <t>http://zzhkgfy.hncourt.gov.cn/public/detail.php?id=287</t>
  </si>
  <si>
    <t>豫0181</t>
  </si>
  <si>
    <t>巩义市人民法院</t>
  </si>
  <si>
    <t>豫0185</t>
  </si>
  <si>
    <t>登封市人民法院</t>
  </si>
  <si>
    <t>http://hndffy.hncourt.gov.cn/public/detail.php?id=1118</t>
  </si>
  <si>
    <t>豫0182</t>
  </si>
  <si>
    <t>荥阳市人民法院</t>
  </si>
  <si>
    <t>http://xysfy.hncourt.gov.cn/public/detail.php?id=1596</t>
  </si>
  <si>
    <t>“新收案件12671件”</t>
  </si>
  <si>
    <t>豫0183</t>
  </si>
  <si>
    <t>新密市人民法院</t>
  </si>
  <si>
    <t>http://xmsfy.hncourt.gov.cn/public/detail.php?id=2446</t>
  </si>
  <si>
    <t>豫0184</t>
  </si>
  <si>
    <t>新郑市人民法院</t>
  </si>
  <si>
    <t>http://xzsfy.hncourt.gov.cn/public/detail.php?id=1554</t>
  </si>
  <si>
    <t>豫0122</t>
  </si>
  <si>
    <t>中牟县人民法院</t>
  </si>
  <si>
    <t>http://zmxfy.hncourt.gov.cn/public/detail.php?id=1244</t>
  </si>
  <si>
    <t>开封市</t>
  </si>
  <si>
    <t>豫02</t>
  </si>
  <si>
    <t>河南省开封市中级人民法院</t>
  </si>
  <si>
    <t>http://kfzy.hncourt.gov.cn/public/detail.php?id=8399</t>
  </si>
  <si>
    <t>This link contains data for 执行案件 up to November 2017.</t>
  </si>
  <si>
    <t>豫0202</t>
  </si>
  <si>
    <t>开封市龙亭区人民法院</t>
  </si>
  <si>
    <t>http://ltqfy.hncourt.gov.cn/public/detail.php?id=1536</t>
  </si>
  <si>
    <t>豫0203</t>
  </si>
  <si>
    <t>开封市顺河回族区人民法院</t>
  </si>
  <si>
    <t>http://kfshfy.hncourt.gov.cn/public/detail.php?id=1090</t>
  </si>
  <si>
    <t>豫0204</t>
  </si>
  <si>
    <t>开封市鼓楼区人民法院</t>
  </si>
  <si>
    <t>豫0211</t>
  </si>
  <si>
    <t>开封市金明区人民法院</t>
  </si>
  <si>
    <t>豫0222</t>
  </si>
  <si>
    <t>通许县人民法院</t>
  </si>
  <si>
    <t>豫0223</t>
  </si>
  <si>
    <t>尉氏县人民法院</t>
  </si>
  <si>
    <t>http://hnwsxfy.hncourt.gov.cn/public/detail.php?id=1145</t>
  </si>
  <si>
    <t>豫0212</t>
  </si>
  <si>
    <t>开封市祥符区人民法院</t>
  </si>
  <si>
    <t>http://kfxffy.hncourt.gov.cn/public/detail.php?id=1034</t>
  </si>
  <si>
    <t>豫0225</t>
  </si>
  <si>
    <t>兰考县人民法院</t>
  </si>
  <si>
    <t>http://lkxfy.hncourt.gov.cn/public/detail.php?id=1705</t>
  </si>
  <si>
    <t>洛阳市</t>
  </si>
  <si>
    <t>豫03</t>
  </si>
  <si>
    <t>河南省洛阳市中级人民法院</t>
  </si>
  <si>
    <t>豫0302</t>
  </si>
  <si>
    <t>洛阳市老城区人民法院</t>
  </si>
  <si>
    <t>http://lylcqfy.hncourt.gov.cn/public/detail.php?id=1172</t>
  </si>
  <si>
    <t>“全院诉讼案件结案率由去年的78.8%上升到今年的95.45%，同比增长近17个百分点，取得全市法院第三名的成绩”</t>
  </si>
  <si>
    <t>豫0303</t>
  </si>
  <si>
    <t>洛阳市西工区人民法院</t>
  </si>
  <si>
    <t>http://xgqfy.hncourt.gov.cn/public/detail.php?id=909</t>
  </si>
  <si>
    <t>These data cover the time period from January 1 to December 28.</t>
  </si>
  <si>
    <t>豫0304</t>
  </si>
  <si>
    <t>洛阳市瀍河回族区人民法院</t>
  </si>
  <si>
    <t>豫0305</t>
  </si>
  <si>
    <t>洛阳市涧西区人民法院</t>
  </si>
  <si>
    <t>http://jxqfy.hncourt.gov.cn/public/detail.php?id=1472</t>
  </si>
  <si>
    <t>豫0311</t>
  </si>
  <si>
    <t>洛阳市洛龙区人民法院</t>
  </si>
  <si>
    <t>http://lyllqfy.hncourt.gov.cn/public/detail.php?id=1077</t>
  </si>
  <si>
    <t>“2017年我院执行局共执结案件4000余件”</t>
  </si>
  <si>
    <t>豫0381</t>
  </si>
  <si>
    <t>偃师市人民法院</t>
  </si>
  <si>
    <t>http://hnlyzy.hncourt.gov.cn/public/detail.php?id=8710</t>
  </si>
  <si>
    <t>豫0322</t>
  </si>
  <si>
    <t>孟津县人民法院</t>
  </si>
  <si>
    <t>http://mjxfy.hncourt.gov.cn/public/detail.php?id=1103</t>
  </si>
  <si>
    <t>豫0323</t>
  </si>
  <si>
    <t>新安县人民法院</t>
  </si>
  <si>
    <t>豫0324</t>
  </si>
  <si>
    <t>栾川县人民法院</t>
  </si>
  <si>
    <t>http://lcxfy.hncourt.gov.cn/public/detail.php?id=1069</t>
  </si>
  <si>
    <t>豫0325</t>
  </si>
  <si>
    <t>嵩县人民法院</t>
  </si>
  <si>
    <t>豫0327</t>
  </si>
  <si>
    <t>宜阳县人民法院</t>
  </si>
  <si>
    <t>http://hnyyfy.hncourt.gov.cn/public/detail.php?id=1116</t>
  </si>
  <si>
    <t>This article has some data on 执行案件: http://hnyyfy.hncourt.gov.cn/public/detail.php?id=1131</t>
  </si>
  <si>
    <t>豫0328</t>
  </si>
  <si>
    <t>洛宁县人民法院</t>
  </si>
  <si>
    <t>http://hnlyzy.hncourt.gov.cn/public/detail.php?id=8711</t>
  </si>
  <si>
    <t>豫0329</t>
  </si>
  <si>
    <t>伊川县人民法院</t>
  </si>
  <si>
    <t>豫0391</t>
  </si>
  <si>
    <t>洛阳高新技术产业开发区人民法院</t>
  </si>
  <si>
    <t>平顶山市</t>
  </si>
  <si>
    <t>豫04</t>
  </si>
  <si>
    <t>河南省平顶山市中级人民法院</t>
  </si>
  <si>
    <t>豫0481</t>
  </si>
  <si>
    <t>舞钢市人民法院</t>
  </si>
  <si>
    <t>http://hnwgfy.hncourt.gov.cn/public/detail.php?id=1673</t>
  </si>
  <si>
    <t>豫0402</t>
  </si>
  <si>
    <t>平顶山市新华区人民法院</t>
  </si>
  <si>
    <t>http://xhqfy.hncourt.gov.cn/public/detail.php?id=1502</t>
  </si>
  <si>
    <t>“收案数量位居全市第三名，法官人均结案607件，位居全市第1名，全省第12名”</t>
  </si>
  <si>
    <t>豫0403</t>
  </si>
  <si>
    <t>平顶山市卫东区人民法院</t>
  </si>
  <si>
    <t>http://pdswdfy.hncourt.gov.cn/public/detail.php?id=1253</t>
  </si>
  <si>
    <t>豫0404</t>
  </si>
  <si>
    <t>平顶山市石龙区人民法院</t>
  </si>
  <si>
    <t>http://slqfy.hncourt.gov.cn/public/detail.php?id=1434</t>
  </si>
  <si>
    <t>“诉讼案件结案率为99.27%，居全省163个基层法院第6位，全市基层法院首位”</t>
  </si>
  <si>
    <t>豫0411</t>
  </si>
  <si>
    <t>平顶山市湛河区人民法院</t>
  </si>
  <si>
    <t>http://pdszhfy.hncourt.gov.cn/public/detail.php?id=1307</t>
  </si>
  <si>
    <t>豫0482</t>
  </si>
  <si>
    <t>汝州市人民法院</t>
  </si>
  <si>
    <t>http://rzsfy.hncourt.gov.cn/public/detail.php?id=1738</t>
  </si>
  <si>
    <t>“诉讼案件结案率达到99.15%，在全省基层法院中排名第9，审判综合质效在全省排第7，平顶山排第1，取得了历年来的最好成绩”</t>
  </si>
  <si>
    <t>豫0421</t>
  </si>
  <si>
    <t>宝丰县人民法院</t>
  </si>
  <si>
    <t>http://bfxfy.hncourt.gov.cn/public/detail.php?id=1731</t>
  </si>
  <si>
    <t>豫0422</t>
  </si>
  <si>
    <t>叶县人民法院</t>
  </si>
  <si>
    <t>http://yxfy.hncourt.gov.cn/public/detail.php?id=2047</t>
  </si>
  <si>
    <t>豫0423</t>
  </si>
  <si>
    <t>鲁山县人民法院</t>
  </si>
  <si>
    <t>http://hnlsxfy.hncourt.gov.cn/public/detail.php?id=1525</t>
  </si>
  <si>
    <t>“结案率98.7%，在全省164个基层法院中位列第21位”“受理执行实施类案件2644件，实际执结1683件，实际执结率63.7%”</t>
  </si>
  <si>
    <t>豫0425</t>
  </si>
  <si>
    <t>郏县人民法院</t>
  </si>
  <si>
    <t>http://hnjxfy.hncourt.gov.cn/public/detail.php?id=1666</t>
  </si>
  <si>
    <t>安阳市</t>
  </si>
  <si>
    <t>http://ayzy.hncourt.gov.cn/public/detail.php?id=12756</t>
  </si>
  <si>
    <t>“收案数、结案数、增长比例均创历史新高，结案率95.8%，位居全省第一”</t>
  </si>
  <si>
    <t>豫05</t>
  </si>
  <si>
    <t>河南省安阳市中级人民法院</t>
  </si>
  <si>
    <t>豫0581</t>
  </si>
  <si>
    <t>林州市人民法院</t>
  </si>
  <si>
    <t>http://hnlzfy.hncourt.gov.cn/public/detail.php?id=2006</t>
  </si>
  <si>
    <t>豫0522</t>
  </si>
  <si>
    <t>安阳县人民法院</t>
  </si>
  <si>
    <t>http://ayxfy.hncourt.gov.cn/public/detail.php?id=2157</t>
  </si>
  <si>
    <t>The data for 诉讼案件结案率 comes from this link: http://ayxfy.hncourt.gov.cn/public/detail.php?id=2150</t>
  </si>
  <si>
    <t>豫0526</t>
  </si>
  <si>
    <t>滑县人民法院</t>
  </si>
  <si>
    <t>http://hnhxfy.hncourt.gov.cn/public/detail.php?id=1794</t>
  </si>
  <si>
    <t>“收案数量占全市两级法院的17.35%”</t>
  </si>
  <si>
    <t>豫0527</t>
  </si>
  <si>
    <t>内黄县人民法院</t>
  </si>
  <si>
    <t>http://hnnhxfy.hncourt.gov.cn/public/detail.php?id=1606</t>
  </si>
  <si>
    <t>豫0523</t>
  </si>
  <si>
    <t>汤阴县人民法院</t>
  </si>
  <si>
    <t>http://hntyfy.hncourt.gov.cn/public/detail.php?id=1747</t>
  </si>
  <si>
    <t>This link to the 2017 work report of 苏洪涛院长 contains much more data (including a breakdown for 刑事案件 and 执行案件 etc.): http://hntyfy.hncourt.gov.cn/public/detail.php?id=1738. But it is an older post and the exact numbers are a little different from the official 2017 court report.</t>
  </si>
  <si>
    <t>豫0502</t>
  </si>
  <si>
    <t>安阳市文峰区人民法院</t>
  </si>
  <si>
    <t>http://wfqfy.hncourt.gov.cn/public/detail.php?id=2810</t>
  </si>
  <si>
    <t>豫0503</t>
  </si>
  <si>
    <t>安阳市北关区人民法院</t>
  </si>
  <si>
    <t>http://bgqfy.hncourt.gov.cn/public/detail.php?id=2257</t>
  </si>
  <si>
    <t>This link confirms the same data: http://bgqfy.hncourt.gov.cn/public/detail.php?id=2250</t>
  </si>
  <si>
    <t>豫0505</t>
  </si>
  <si>
    <t>安阳市殷都区人民法院</t>
  </si>
  <si>
    <t>http://hnydfy.hncourt.gov.cn/public/detail.php?id=1884</t>
  </si>
  <si>
    <t>豫0506</t>
  </si>
  <si>
    <t>安阳市龙安区人民法院</t>
  </si>
  <si>
    <t>http://laqfy.hncourt.gov.cn/public/detail.php?id=1787</t>
  </si>
  <si>
    <t>This link confirms the same data: http://laqfy.hncourt.gov.cn/public/detail.php?id=1797</t>
  </si>
  <si>
    <t>鹤壁市</t>
  </si>
  <si>
    <t>豫06</t>
  </si>
  <si>
    <t>河南省鹤壁市中级人民法院</t>
  </si>
  <si>
    <t>http://hbzy.hncourt.gov.cn/public/detail.php?id=9217</t>
  </si>
  <si>
    <t>豫0602</t>
  </si>
  <si>
    <t>鹤壁市鹤山区人民法院</t>
  </si>
  <si>
    <t>http://hbhsfy.hncourt.gov.cn/public/detail.php?id=1687</t>
  </si>
  <si>
    <t>豫0603</t>
  </si>
  <si>
    <t>鹤壁市山城区人民法院</t>
  </si>
  <si>
    <t>豫0611</t>
  </si>
  <si>
    <t>鹤壁市淇滨区人民法院</t>
  </si>
  <si>
    <t>http://qbqfy.hncourt.gov.cn/public/detail.php?id=2759</t>
  </si>
  <si>
    <t>豫0621</t>
  </si>
  <si>
    <t>浚县人民法院</t>
  </si>
  <si>
    <t>http://hbxxfy.hncourt.gov.cn/public/detail.php?id=2497</t>
  </si>
  <si>
    <t>This older post contains slightly different data: http://hbxxfy.hncourt.gov.cn/public/detail.php?id=2481</t>
  </si>
  <si>
    <t>豫0622</t>
  </si>
  <si>
    <t>淇县人民法院</t>
  </si>
  <si>
    <t>http://hbqxfy.hncourt.gov.cn/public/detail.php?id=1876</t>
  </si>
  <si>
    <t>“该院旧存执行案件150件，新收1561件，执结1234件，执结率 72%，实际执结率36%”</t>
  </si>
  <si>
    <t>新乡市</t>
  </si>
  <si>
    <t>豫07</t>
  </si>
  <si>
    <t>河南省新乡市中级人民法院</t>
  </si>
  <si>
    <t>http://hnxxzy.hncourt.gov.cn/public/detail.php?id=7930</t>
  </si>
  <si>
    <t>豫0702</t>
  </si>
  <si>
    <t>新乡市红旗区人民法院</t>
  </si>
  <si>
    <t>豫0703</t>
  </si>
  <si>
    <t>新乡市卫滨区人民法院</t>
  </si>
  <si>
    <t>http://wbqfy.hncourt.gov.cn/public/detail.php?id=1051</t>
  </si>
  <si>
    <t>“结案率（不含执行）93.03%，较去年提升6个百分点；服判息诉率87.5%，较去年提升8个百分点；简易程序适用率62.26%，较去年提升20个百分点；民事案件调解率28.43%，较去年提升7个百分点；陪审率70.06%，较去年提升43个百分点”</t>
  </si>
  <si>
    <t>豫0704</t>
  </si>
  <si>
    <t>新乡市凤泉区人民法院</t>
  </si>
  <si>
    <t>http://fqqfy.hncourt.gov.cn/public/detail.php?id=1190</t>
  </si>
  <si>
    <t>豫0781</t>
  </si>
  <si>
    <t>卫辉市人民法院</t>
  </si>
  <si>
    <t>http://whsfy.hncourt.gov.cn/public/detail.php?id=876</t>
  </si>
  <si>
    <t>豫0782</t>
  </si>
  <si>
    <t>辉县市人民法院</t>
  </si>
  <si>
    <t>http://hxsfy.hncourt.gov.cn/public/detail.php?id=2270</t>
  </si>
  <si>
    <t>The work report claims that “收案数和结案率均位居新乡市第一位”, but this appears to be false.</t>
  </si>
  <si>
    <t>豫0721</t>
  </si>
  <si>
    <t>新乡县人民法院</t>
  </si>
  <si>
    <t>豫0725</t>
  </si>
  <si>
    <t>原阳县人民法院</t>
  </si>
  <si>
    <t>http://hnyyxfy.hncourt.gov.cn/public/detail.php?id=1657</t>
  </si>
  <si>
    <t>Please also see: http://hnyyxfy.hncourt.gov.cn/public/detail.php?id=1646</t>
  </si>
  <si>
    <t>豫0726</t>
  </si>
  <si>
    <t>延津县人民法院</t>
  </si>
  <si>
    <t>http://hnyjxfy.hncourt.gov.cn/public/detail.php?id=1049</t>
  </si>
  <si>
    <t>豫0727</t>
  </si>
  <si>
    <t>封丘县人民法院</t>
  </si>
  <si>
    <t>http://fqxfy.hncourt.gov.cn/public/detail.php?id=2527</t>
  </si>
  <si>
    <t>Please also see: http://fqxfy.hncourt.gov.cn/public/detail.php?id=2481</t>
  </si>
  <si>
    <t>豫0728</t>
  </si>
  <si>
    <t>长垣县人民法院</t>
  </si>
  <si>
    <t>http://cyxfy.hncourt.gov.cn/public/detail.php?id=949</t>
  </si>
  <si>
    <t>焦作市</t>
  </si>
  <si>
    <t>豫08</t>
  </si>
  <si>
    <t>河南省焦作市中级人民法院</t>
  </si>
  <si>
    <t>http://jzzy.hncourt.gov.cn/public/detail.php?id=13654</t>
  </si>
  <si>
    <t>豫0802</t>
  </si>
  <si>
    <t>焦作市解放区人民法院</t>
  </si>
  <si>
    <t>豫0803</t>
  </si>
  <si>
    <t>焦作市中站区人民法院</t>
  </si>
  <si>
    <t>豫0811</t>
  </si>
  <si>
    <t>焦作市山阳区人民法院</t>
  </si>
  <si>
    <t>http://jzsyfy.hncourt.gov.cn/public/detail.php?id=1208</t>
  </si>
  <si>
    <t>豫0821</t>
  </si>
  <si>
    <t>修武县人民法院</t>
  </si>
  <si>
    <t>http://hnxwxfy.hncourt.gov.cn/public/detail.php?id=1376</t>
  </si>
  <si>
    <t>豫0822</t>
  </si>
  <si>
    <t>博爱县人民法院</t>
  </si>
  <si>
    <t>http://baxfy.hncourt.gov.cn/public/detail.php?id=818</t>
  </si>
  <si>
    <t>Please also see: http://baxfy.hncourt.gov.cn/public/detail.php?id=816</t>
  </si>
  <si>
    <t>豫0823</t>
  </si>
  <si>
    <t>武陟县人民法院</t>
  </si>
  <si>
    <t>豫0825</t>
  </si>
  <si>
    <t>温县人民法院</t>
  </si>
  <si>
    <t>http://hnwxfy.hncourt.gov.cn/public/detail.php?id=1662</t>
  </si>
  <si>
    <t>豫0883</t>
  </si>
  <si>
    <t>孟州市人民法院</t>
  </si>
  <si>
    <t>濮阳市</t>
  </si>
  <si>
    <t>豫09</t>
  </si>
  <si>
    <t>河南省濮阳市中级人民法院</t>
  </si>
  <si>
    <t>豫0902</t>
  </si>
  <si>
    <t>濮阳市华龙区人民法院</t>
  </si>
  <si>
    <t>豫0922</t>
  </si>
  <si>
    <t>清丰县人民法院</t>
  </si>
  <si>
    <t>豫0923</t>
  </si>
  <si>
    <t>南乐县人民法院</t>
  </si>
  <si>
    <t>豫0926</t>
  </si>
  <si>
    <t>范县人民法院</t>
  </si>
  <si>
    <t>豫0927</t>
  </si>
  <si>
    <t>台前县人民法院</t>
  </si>
  <si>
    <t>http://tqxfy.hncourt.gov.cn/public/detail.php?id=2061</t>
  </si>
  <si>
    <t>“全年共受理各类案件4618件，审执结4425件，结案率95.82%，位居全市第三名。诉讼结案率99.27%，位居全省第六”</t>
  </si>
  <si>
    <t>许昌市</t>
  </si>
  <si>
    <t>豫10</t>
  </si>
  <si>
    <t>河南省许昌市中级人民法院</t>
  </si>
  <si>
    <t>豫1002</t>
  </si>
  <si>
    <t>许昌市魏都区人民法院</t>
  </si>
  <si>
    <t>http://wdqfy.hncourt.gov.cn/public/detail.php?id=13498</t>
  </si>
  <si>
    <t>豫1081</t>
  </si>
  <si>
    <t>禹州市人民法院</t>
  </si>
  <si>
    <t>http://yzsfy.hncourt.gov.cn/public/detail.php?id=3969</t>
  </si>
  <si>
    <t>豫1082</t>
  </si>
  <si>
    <t>长葛市人民法院</t>
  </si>
  <si>
    <t>豫1003</t>
  </si>
  <si>
    <t>许昌市建安区人民法院</t>
  </si>
  <si>
    <t>http://hnxcxfy.hncourt.gov.cn/public/detail.php?id=2730</t>
  </si>
  <si>
    <t>豫1024</t>
  </si>
  <si>
    <t>鄢陵县人民法院</t>
  </si>
  <si>
    <t>http://hnylfy.hncourt.gov.cn/public/detail.php?id=2070</t>
  </si>
  <si>
    <t>豫1025</t>
  </si>
  <si>
    <t>襄城县人民法院</t>
  </si>
  <si>
    <t>漯河市</t>
  </si>
  <si>
    <t>豫11</t>
  </si>
  <si>
    <t>河南省漯河市中级人民法院</t>
  </si>
  <si>
    <t>豫1102</t>
  </si>
  <si>
    <t>漯河市源汇区人民法院</t>
  </si>
  <si>
    <t>豫1104</t>
  </si>
  <si>
    <t>漯河市召陵区人民法院</t>
  </si>
  <si>
    <t>http://lhslfy.hncourt.gov.cn/public/detail.php?id=629</t>
  </si>
  <si>
    <t>“2017年共受理诉讼案件4626件，审结4557件，结案率为98.51%，位居全市法院第一名，全省164个基层法院中排第24名”</t>
  </si>
  <si>
    <t>豫1121</t>
  </si>
  <si>
    <t>舞阳县人民法院</t>
  </si>
  <si>
    <t>豫1122</t>
  </si>
  <si>
    <t>临颍县人民法院</t>
  </si>
  <si>
    <t>豫1103</t>
  </si>
  <si>
    <t>漯河市郾城区人民法院</t>
  </si>
  <si>
    <t>http://lhycfy.hncourt.gov.cn/public/detail.php?id=1175</t>
  </si>
  <si>
    <t>豫1281</t>
  </si>
  <si>
    <t>义马市人民法院</t>
  </si>
  <si>
    <t>http://smxzy.hncourt.gov.cn/public/detail.php?id=12634</t>
  </si>
  <si>
    <t>豫1221</t>
  </si>
  <si>
    <t>渑池县人民法院</t>
  </si>
  <si>
    <t>http://smxzy.hncourt.gov.cn/public/detail.php?id=12589</t>
  </si>
  <si>
    <t>“诉讼结案率为98.59%，超出我院设定的96%的目标，位居全市基层法院第2名，全省第23名”</t>
  </si>
  <si>
    <t>豫1203</t>
  </si>
  <si>
    <t>三门峡市陕州区人民法院</t>
  </si>
  <si>
    <t>豫1282</t>
  </si>
  <si>
    <t>灵宝市人民法院</t>
  </si>
  <si>
    <t>http://smxzy.hncourt.gov.cn/public/detail.php?id=12594</t>
  </si>
  <si>
    <t>豫1224</t>
  </si>
  <si>
    <t>卢氏县人民法院</t>
  </si>
  <si>
    <t>http://smxzy.hncourt.gov.cn/public/detail.php?id=12605</t>
  </si>
  <si>
    <t>商丘市</t>
  </si>
  <si>
    <t>http://hnsqzy.hncourt.gov.cn/public/detail.php?id=14017</t>
  </si>
  <si>
    <t>豫14</t>
  </si>
  <si>
    <t>河南省商丘市中级人民法院</t>
  </si>
  <si>
    <t>豫1403</t>
  </si>
  <si>
    <t>商丘市睢阳区人民法院</t>
  </si>
  <si>
    <t>http://syqfy.hncourt.gov.cn/public/detail.php?id=1453</t>
  </si>
  <si>
    <t>“全年受理各类案件16306件，比去年增加5863件，审、执结案件14681件，比去年增加4792件，结案率90.03%，案件服判息诉率92.61%”</t>
  </si>
  <si>
    <t>豫1426</t>
  </si>
  <si>
    <t>夏邑县人民法院</t>
  </si>
  <si>
    <t>豫1425</t>
  </si>
  <si>
    <t>虞城县人民法院</t>
  </si>
  <si>
    <t>http://hnycfy.hncourt.gov.cn/public/detail.php?id=3295</t>
  </si>
  <si>
    <t>豫1422</t>
  </si>
  <si>
    <t>睢县人民法院</t>
  </si>
  <si>
    <t>http://sqsxfy.hncourt.gov.cn/public/detail.php?id=2366</t>
  </si>
  <si>
    <t>豫1421</t>
  </si>
  <si>
    <t>民权县人民法院</t>
  </si>
  <si>
    <t>http://hnmqfy.hncourt.gov.cn/public/detail.php?id=1451</t>
  </si>
  <si>
    <t>豫1424</t>
  </si>
  <si>
    <t>柘城县人民法院</t>
  </si>
  <si>
    <t>豫1423</t>
  </si>
  <si>
    <t>宁陵县人民法院</t>
  </si>
  <si>
    <t>http://hnnlfy.hncourt.gov.cn/public/detail.php?id=1765</t>
  </si>
  <si>
    <t>豫16</t>
  </si>
  <si>
    <t>河南省周口市中级人民法院</t>
  </si>
  <si>
    <t>“市法院受理案件10342件，审执结10283 件，结案率99.43%，服判息诉率达到93%，结案率位居全省第一位”</t>
  </si>
  <si>
    <t>豫1602</t>
  </si>
  <si>
    <t>周口市川汇区人民法院</t>
  </si>
  <si>
    <t>http://zkzy.hncourt.gov.cn/public/detail.php?id=18034</t>
  </si>
  <si>
    <t>豫1621</t>
  </si>
  <si>
    <t>扶沟县人民法院</t>
  </si>
  <si>
    <t>http://fgxfy.hncourt.gov.cn/public/detail.php?id=2753</t>
  </si>
  <si>
    <t>“审结诉讼案件94件”“审查非诉行政执行案件245件”</t>
  </si>
  <si>
    <t>豫1622</t>
  </si>
  <si>
    <t>西华县人民法院</t>
  </si>
  <si>
    <t>http://hnxhxfy.hncourt.gov.cn/public/detail.php?id=1061</t>
  </si>
  <si>
    <t>“全年共审结行政诉讼案件39件，审查执行交通违法、计划生育案件140件”</t>
  </si>
  <si>
    <t>豫1623</t>
  </si>
  <si>
    <t>商水县人民法院</t>
  </si>
  <si>
    <t>豫1627</t>
  </si>
  <si>
    <t>太康县人民法院</t>
  </si>
  <si>
    <t>http://zkzy.hncourt.gov.cn/public/detail.php?id=18030</t>
  </si>
  <si>
    <t>“诉讼结案率99.48%，位居全省163个基层法院第二名”；参见：http://zkzy.hncourt.gov.cn/public/detail.php?id=18039</t>
  </si>
  <si>
    <t>豫1628</t>
  </si>
  <si>
    <t>鹿邑县人民法院</t>
  </si>
  <si>
    <t>http://zkzy.hncourt.gov.cn/public/detail.php?id=18006</t>
  </si>
  <si>
    <t>“同比增长2.56个百分点，位居全省基层法院第17名”；参见：http://zkzy.hncourt.gov.cn/public/detail.php?id=18064</t>
  </si>
  <si>
    <t>豫1625</t>
  </si>
  <si>
    <t>郸城县人民法院</t>
  </si>
  <si>
    <t>http://zkzy.hncourt.gov.cn/public/detail.php?id=18025</t>
  </si>
  <si>
    <t>豫1626</t>
  </si>
  <si>
    <t>淮阳县人民法院</t>
  </si>
  <si>
    <t>http://zkzy.hncourt.gov.cn/public/detail.php?id=18033</t>
  </si>
  <si>
    <t>豫1624</t>
  </si>
  <si>
    <t>沈丘县人民法院</t>
  </si>
  <si>
    <t>http://hnsqxfy.hncourt.gov.cn/public/detail.php?id=2090</t>
  </si>
  <si>
    <t>豫1681</t>
  </si>
  <si>
    <t>项城市人民法院</t>
  </si>
  <si>
    <t>http://xcsfy.hncourt.gov.cn/public/detail.php?id=1261</t>
  </si>
  <si>
    <t>驻马店市</t>
  </si>
  <si>
    <t>http://xpxfy.hncourt.gov.cn/public/detail.php?id=896</t>
  </si>
  <si>
    <t>含2016年收结案数</t>
  </si>
  <si>
    <t>豫17</t>
  </si>
  <si>
    <t>河南省驻马店市中级人民法院</t>
  </si>
  <si>
    <t>豫1702</t>
  </si>
  <si>
    <t>驻马店市驿城区人民法院</t>
  </si>
  <si>
    <t>豫1725</t>
  </si>
  <si>
    <t>确山县人民法院</t>
  </si>
  <si>
    <t>http://qsxfy.hncourt.gov.cn/public/detail.php?id=908</t>
  </si>
  <si>
    <t>“全年适用简易程序审理案件748件，占全部案件的90.67%，大大缩短了审判周期”</t>
  </si>
  <si>
    <t>豫1726</t>
  </si>
  <si>
    <t>泌阳县人民法院</t>
  </si>
  <si>
    <t>http://hnbyfy.hncourt.gov.cn/public/detail.php?id=1040</t>
  </si>
  <si>
    <t>豫1728</t>
  </si>
  <si>
    <t>遂平县人民法院</t>
  </si>
  <si>
    <t>豫1721</t>
  </si>
  <si>
    <t>西平县人民法院</t>
  </si>
  <si>
    <t>豫1722</t>
  </si>
  <si>
    <t>上蔡县人民法院</t>
  </si>
  <si>
    <t>豫1727</t>
  </si>
  <si>
    <t>汝南县人民法院</t>
  </si>
  <si>
    <t>http://rnxfy.hncourt.gov.cn/public/detail.php?id=566</t>
  </si>
  <si>
    <t>豫1729</t>
  </si>
  <si>
    <t>新蔡县人民法院</t>
  </si>
  <si>
    <t>豫1724</t>
  </si>
  <si>
    <t>正阳县人民法院</t>
  </si>
  <si>
    <t>http://zyxfy.hncourt.gov.cn/public/detail.php?id=634</t>
  </si>
  <si>
    <t>南阳市</t>
  </si>
  <si>
    <t>豫13</t>
  </si>
  <si>
    <t>河南省南阳市中级人民法院</t>
  </si>
  <si>
    <t>http://nyzy.hncourt.gov.cn/public/detail.php?id=20131</t>
  </si>
  <si>
    <t>豫1302</t>
  </si>
  <si>
    <t>南阳市宛城区人民法院</t>
  </si>
  <si>
    <t>豫1381</t>
  </si>
  <si>
    <t>邓州市人民法院</t>
  </si>
  <si>
    <t>http://dzsfy.hncourt.gov.cn/public/detail.php?id=973</t>
  </si>
  <si>
    <t>豫1322</t>
  </si>
  <si>
    <t>方城县人民法院</t>
  </si>
  <si>
    <t>豫1323</t>
  </si>
  <si>
    <t>西峡县人民法院</t>
  </si>
  <si>
    <t>http://xxxfy.hncourt.gov.cn/public/detail.php?id=1878</t>
  </si>
  <si>
    <t>豫1303</t>
  </si>
  <si>
    <t>南阳市卧龙区人民法院</t>
  </si>
  <si>
    <t>http://nyzy.hncourt.gov.cn/public/detail.php?id=20318</t>
  </si>
  <si>
    <t>豫1324</t>
  </si>
  <si>
    <t>镇平县人民法院</t>
  </si>
  <si>
    <t>http://zpxfy.hncourt.gov.cn/public/detail.php?id=1110</t>
  </si>
  <si>
    <t>“全年共受理各类案件7143件，加旧存641件，共计7784件”</t>
  </si>
  <si>
    <t>豫1325</t>
  </si>
  <si>
    <t>内乡县人民法院</t>
  </si>
  <si>
    <t>豫1326</t>
  </si>
  <si>
    <t>淅川县人民法院</t>
  </si>
  <si>
    <t>http://nyxcfy.hncourt.gov.cn/public/detail.php?id=1628</t>
  </si>
  <si>
    <t>豫1327</t>
  </si>
  <si>
    <t>社旗县人民法院</t>
  </si>
  <si>
    <t>豫1328</t>
  </si>
  <si>
    <t>唐河县人民法院</t>
  </si>
  <si>
    <t>豫1329</t>
  </si>
  <si>
    <t>新野县人民法院</t>
  </si>
  <si>
    <t>豫1330</t>
  </si>
  <si>
    <t>桐柏县人民法院</t>
  </si>
  <si>
    <t>http://nyzy.hncourt.gov.cn/public/detail.php?id=20474</t>
  </si>
  <si>
    <t>信阳市</t>
  </si>
  <si>
    <t>豫15</t>
  </si>
  <si>
    <t>河南省信阳市中级人民法院</t>
  </si>
  <si>
    <t>豫1503</t>
  </si>
  <si>
    <t>信阳市平桥区人民法院</t>
  </si>
  <si>
    <t>豫1526</t>
  </si>
  <si>
    <t>潢川县人民法院</t>
  </si>
  <si>
    <t>http://hnhcfy.hncourt.gov.cn/public/detail.php?id=1158</t>
  </si>
  <si>
    <t>“审结行政案件61件，审查非诉行政执行案件325件”</t>
  </si>
  <si>
    <t>豫1525</t>
  </si>
  <si>
    <t>固始县人民法院</t>
  </si>
  <si>
    <t>http://gsxfy.hncourt.gov.cn/public/detail.php?id=1990</t>
  </si>
  <si>
    <t>See also: http://gsxfy.hncourt.gov.cn/public/detail.php?id=1977</t>
  </si>
  <si>
    <t>豫1528</t>
  </si>
  <si>
    <t>息县人民法院</t>
  </si>
  <si>
    <t>豫1527</t>
  </si>
  <si>
    <t>淮滨县人民法院</t>
  </si>
  <si>
    <t>豫1521</t>
  </si>
  <si>
    <t>罗山县人民法院</t>
  </si>
  <si>
    <t>http://xylsfy.hncourt.gov.cn/public/detail.php?id=2143</t>
  </si>
  <si>
    <t>豫1522</t>
  </si>
  <si>
    <t>光山县人民法院</t>
  </si>
  <si>
    <t>豫1524</t>
  </si>
  <si>
    <t>商城县人民法院</t>
  </si>
  <si>
    <t>豫1523</t>
  </si>
  <si>
    <t>新县人民法院</t>
  </si>
  <si>
    <t>济源市</t>
  </si>
  <si>
    <t>豫96</t>
  </si>
  <si>
    <t>河南省济源中级人民法院</t>
  </si>
  <si>
    <t>豫9001</t>
  </si>
  <si>
    <t>济源市人民法院</t>
  </si>
  <si>
    <t>铁路运输</t>
  </si>
  <si>
    <t>豫71</t>
  </si>
  <si>
    <t>郑州铁路运输中级法院</t>
  </si>
  <si>
    <t>豫7101</t>
  </si>
  <si>
    <t>郑州铁路运输法院</t>
  </si>
  <si>
    <t>http://zztlfy.hncourt.gov.cn/public/detail.php?id=1926</t>
  </si>
  <si>
    <t>豫7102</t>
  </si>
  <si>
    <t>洛阳铁路运输法院</t>
  </si>
  <si>
    <t>豫1023</t>
  </si>
  <si>
    <t>豫1222</t>
  </si>
  <si>
    <t>Notes from 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</si>
</sst>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font>
    <font>
      <sz val="11"/>
      <name val="Calibri"/>
    </font>
    <font>
      <sz val="11"/>
      <color rgb="FF000000"/>
      <name val="Calibri"/>
    </font>
    <font>
      <i/>
      <sz val="11"/>
      <color rgb="FFB7B7B7"/>
      <name val="Calibri"/>
    </font>
    <font>
      <u/>
      <sz val="11"/>
      <color rgb="FF0000FF"/>
      <name val="Calibri"/>
    </font>
    <font>
      <u/>
      <sz val="11"/>
      <color rgb="FF1155CC"/>
      <name val="Calibri"/>
    </font>
    <font>
      <b/>
      <u/>
      <sz val="11"/>
      <color rgb="FF0000FF"/>
      <name val="Calibri"/>
    </font>
    <font>
      <b/>
      <u/>
      <sz val="11"/>
      <color rgb="FF1155CC"/>
      <name val="Calibri"/>
    </font>
    <font>
      <b/>
      <u/>
      <sz val="11"/>
      <color rgb="FF1155CC"/>
      <name val="Calibri"/>
    </font>
    <font>
      <u/>
      <sz val="11"/>
      <color rgb="FF0000FF"/>
      <name val="Calibri"/>
    </font>
    <font>
      <u/>
      <sz val="11"/>
      <color rgb="FF1155CC"/>
      <name val="Calibri"/>
    </font>
    <font>
      <b/>
      <sz val="11"/>
      <name val="Calibri"/>
    </font>
    <font>
      <i/>
      <sz val="11"/>
      <name val="Calibri"/>
    </font>
    <font>
      <b/>
      <i/>
      <sz val="11"/>
      <name val="Calibri"/>
    </font>
    <font>
      <u/>
      <sz val="11"/>
      <color rgb="FF1155CC"/>
      <name val="Calibri"/>
    </font>
    <font>
      <sz val="11"/>
      <color rgb="FF444444"/>
      <name val="Calibri"/>
    </font>
    <font>
      <u/>
      <sz val="11"/>
      <color rgb="FF0000FF"/>
      <name val="Calibri"/>
    </font>
    <font>
      <i/>
      <sz val="11"/>
      <color rgb="FF000000"/>
      <name val="Calibri"/>
    </font>
    <font>
      <u/>
      <sz val="11"/>
      <color rgb="FF1155CC"/>
      <name val="Calibri"/>
    </font>
    <font>
      <u/>
      <sz val="11"/>
      <color rgb="FF1155CC"/>
      <name val="Calibri"/>
    </font>
    <font>
      <u/>
      <sz val="11"/>
      <color rgb="FF1155CC"/>
      <name val="Calibri"/>
    </font>
    <font>
      <u/>
      <sz val="11"/>
      <color rgb="FF1155CC"/>
      <name val="Calibri"/>
    </font>
    <font>
      <u/>
      <sz val="11"/>
      <color rgb="FF1155CC"/>
      <name val="Calibri"/>
    </font>
    <font>
      <u/>
      <sz val="11"/>
      <color rgb="FF1155CC"/>
      <name val="Calibri"/>
    </font>
    <font>
      <u/>
      <sz val="11"/>
      <color rgb="FF0000FF"/>
      <name val="Calibri"/>
    </font>
    <font>
      <u/>
      <sz val="11"/>
      <color rgb="FF1155CC"/>
      <name val="Calibri"/>
    </font>
    <font>
      <sz val="10"/>
      <name val="Arial"/>
    </font>
    <font>
      <b/>
      <sz val="11"/>
      <color rgb="FF000000"/>
      <name val="Calibri"/>
    </font>
  </fonts>
  <fills count="26">
    <fill>
      <patternFill patternType="none"/>
    </fill>
    <fill>
      <patternFill patternType="gray125"/>
    </fill>
    <fill>
      <patternFill patternType="solid">
        <fgColor rgb="FF3C78D8"/>
        <bgColor rgb="FF3C78D8"/>
      </patternFill>
    </fill>
    <fill>
      <patternFill patternType="solid">
        <fgColor rgb="FF6D9EEB"/>
        <bgColor rgb="FF6D9EEB"/>
      </patternFill>
    </fill>
    <fill>
      <patternFill patternType="solid">
        <fgColor rgb="FFA4C2F4"/>
        <bgColor rgb="FFA4C2F4"/>
      </patternFill>
    </fill>
    <fill>
      <patternFill patternType="solid">
        <fgColor rgb="FFC9DAF8"/>
        <bgColor rgb="FFC9DAF8"/>
      </patternFill>
    </fill>
    <fill>
      <patternFill patternType="solid">
        <fgColor rgb="FF6AA84F"/>
        <bgColor rgb="FF6AA84F"/>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rgb="FFF1C232"/>
        <bgColor rgb="FFF1C232"/>
      </patternFill>
    </fill>
    <fill>
      <patternFill patternType="solid">
        <fgColor rgb="FFFFD966"/>
        <bgColor rgb="FFFFD966"/>
      </patternFill>
    </fill>
    <fill>
      <patternFill patternType="solid">
        <fgColor rgb="FFFFE599"/>
        <bgColor rgb="FFFFE599"/>
      </patternFill>
    </fill>
    <fill>
      <patternFill patternType="solid">
        <fgColor rgb="FFA64D79"/>
        <bgColor rgb="FFA64D79"/>
      </patternFill>
    </fill>
    <fill>
      <patternFill patternType="solid">
        <fgColor rgb="FFC27BA0"/>
        <bgColor rgb="FFC27BA0"/>
      </patternFill>
    </fill>
    <fill>
      <patternFill patternType="solid">
        <fgColor rgb="FFD5A6BD"/>
        <bgColor rgb="FFD5A6BD"/>
      </patternFill>
    </fill>
    <fill>
      <patternFill patternType="solid">
        <fgColor rgb="FF3D85C6"/>
        <bgColor rgb="FF3D85C6"/>
      </patternFill>
    </fill>
    <fill>
      <patternFill patternType="solid">
        <fgColor rgb="FF6FA8DC"/>
        <bgColor rgb="FF6FA8DC"/>
      </patternFill>
    </fill>
    <fill>
      <patternFill patternType="solid">
        <fgColor rgb="FF9FC5E8"/>
        <bgColor rgb="FF9FC5E8"/>
      </patternFill>
    </fill>
    <fill>
      <patternFill patternType="solid">
        <fgColor rgb="FF45818E"/>
        <bgColor rgb="FF45818E"/>
      </patternFill>
    </fill>
    <fill>
      <patternFill patternType="solid">
        <fgColor rgb="FF76A5AF"/>
        <bgColor rgb="FF76A5AF"/>
      </patternFill>
    </fill>
    <fill>
      <patternFill patternType="solid">
        <fgColor rgb="FFA2C4C9"/>
        <bgColor rgb="FFA2C4C9"/>
      </patternFill>
    </fill>
    <fill>
      <patternFill patternType="solid">
        <fgColor rgb="FFCCCCCC"/>
        <bgColor rgb="FFCCCCCC"/>
      </patternFill>
    </fill>
    <fill>
      <patternFill patternType="solid">
        <fgColor rgb="FFFFFFFF"/>
        <bgColor rgb="FFFFFFFF"/>
      </patternFill>
    </fill>
    <fill>
      <patternFill patternType="solid">
        <fgColor rgb="FFE06666"/>
        <bgColor rgb="FFE06666"/>
      </patternFill>
    </fill>
    <fill>
      <patternFill patternType="solid">
        <fgColor rgb="FFF6B26B"/>
        <bgColor rgb="FFF6B26B"/>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top/>
      <bottom/>
      <diagonal/>
    </border>
    <border>
      <left style="medium">
        <color rgb="FFCCCCCC"/>
      </left>
      <right/>
      <top/>
      <bottom/>
      <diagonal/>
    </border>
  </borders>
  <cellStyleXfs count="1">
    <xf numFmtId="0" fontId="0" fillId="0" borderId="0"/>
  </cellStyleXfs>
  <cellXfs count="171">
    <xf numFmtId="0" fontId="0" fillId="0" borderId="0" xfId="0" applyFont="1" applyAlignment="1"/>
    <xf numFmtId="0" fontId="1" fillId="0" borderId="0" xfId="0" applyFont="1" applyAlignment="1">
      <alignment wrapText="1"/>
    </xf>
    <xf numFmtId="10" fontId="1" fillId="0" borderId="0" xfId="0" applyNumberFormat="1" applyFont="1" applyAlignment="1">
      <alignment wrapText="1"/>
    </xf>
    <xf numFmtId="0" fontId="1" fillId="0" borderId="0" xfId="0" applyFont="1"/>
    <xf numFmtId="0" fontId="1" fillId="0" borderId="0" xfId="0" applyFont="1" applyAlignment="1">
      <alignment wrapText="1"/>
    </xf>
    <xf numFmtId="0" fontId="1" fillId="0" borderId="0" xfId="0" applyFont="1" applyAlignment="1">
      <alignment wrapText="1"/>
    </xf>
    <xf numFmtId="0" fontId="1" fillId="0" borderId="0" xfId="0" applyFont="1" applyAlignment="1"/>
    <xf numFmtId="10" fontId="1" fillId="0" borderId="0" xfId="0" applyNumberFormat="1" applyFont="1" applyAlignment="1"/>
    <xf numFmtId="0" fontId="1" fillId="0" borderId="0" xfId="0" applyFont="1" applyAlignment="1">
      <alignment horizontal="right"/>
    </xf>
    <xf numFmtId="0" fontId="1" fillId="0" borderId="0" xfId="0" applyFont="1" applyAlignment="1"/>
    <xf numFmtId="10" fontId="1" fillId="0" borderId="0" xfId="0" applyNumberFormat="1" applyFont="1" applyAlignment="1">
      <alignment horizontal="right"/>
    </xf>
    <xf numFmtId="0" fontId="1" fillId="0" borderId="1" xfId="0" applyFont="1" applyBorder="1" applyAlignment="1"/>
    <xf numFmtId="0" fontId="1" fillId="0" borderId="2" xfId="0" applyFont="1" applyBorder="1" applyAlignment="1"/>
    <xf numFmtId="2" fontId="1" fillId="0" borderId="2" xfId="0" applyNumberFormat="1" applyFont="1" applyBorder="1" applyAlignment="1">
      <alignment wrapText="1"/>
    </xf>
    <xf numFmtId="1" fontId="1" fillId="0" borderId="2" xfId="0" applyNumberFormat="1" applyFont="1" applyBorder="1" applyAlignment="1">
      <alignment wrapText="1"/>
    </xf>
    <xf numFmtId="0" fontId="2" fillId="0" borderId="2" xfId="0" applyFont="1" applyBorder="1" applyAlignment="1">
      <alignment wrapText="1"/>
    </xf>
    <xf numFmtId="0" fontId="2" fillId="2" borderId="2" xfId="0" applyFont="1" applyFill="1" applyBorder="1" applyAlignment="1">
      <alignment wrapText="1"/>
    </xf>
    <xf numFmtId="0" fontId="2" fillId="2" borderId="2" xfId="0" applyFont="1" applyFill="1" applyBorder="1" applyAlignment="1">
      <alignment wrapText="1"/>
    </xf>
    <xf numFmtId="0" fontId="2" fillId="3" borderId="2" xfId="0" applyFont="1" applyFill="1" applyBorder="1" applyAlignment="1">
      <alignment wrapText="1"/>
    </xf>
    <xf numFmtId="0" fontId="2" fillId="3" borderId="2" xfId="0" applyFont="1" applyFill="1" applyBorder="1" applyAlignment="1">
      <alignment wrapText="1"/>
    </xf>
    <xf numFmtId="0" fontId="2" fillId="4" borderId="2" xfId="0" applyFont="1" applyFill="1" applyBorder="1" applyAlignment="1">
      <alignment wrapText="1"/>
    </xf>
    <xf numFmtId="0" fontId="2" fillId="5" borderId="2" xfId="0" applyFont="1" applyFill="1" applyBorder="1" applyAlignment="1">
      <alignment wrapText="1"/>
    </xf>
    <xf numFmtId="0" fontId="2" fillId="5" borderId="2" xfId="0" applyFont="1" applyFill="1" applyBorder="1" applyAlignment="1">
      <alignment wrapText="1"/>
    </xf>
    <xf numFmtId="0" fontId="2" fillId="6" borderId="2" xfId="0" applyFont="1" applyFill="1" applyBorder="1" applyAlignment="1">
      <alignment wrapText="1"/>
    </xf>
    <xf numFmtId="0" fontId="2" fillId="6" borderId="2" xfId="0" applyFont="1" applyFill="1" applyBorder="1" applyAlignment="1">
      <alignment wrapText="1"/>
    </xf>
    <xf numFmtId="0" fontId="2" fillId="7" borderId="2" xfId="0" applyFont="1" applyFill="1" applyBorder="1" applyAlignment="1">
      <alignment wrapText="1"/>
    </xf>
    <xf numFmtId="0" fontId="2" fillId="8" borderId="2" xfId="0" applyFont="1" applyFill="1" applyBorder="1" applyAlignment="1">
      <alignment wrapText="1"/>
    </xf>
    <xf numFmtId="0" fontId="2" fillId="9" borderId="2" xfId="0" applyFont="1" applyFill="1" applyBorder="1" applyAlignment="1">
      <alignment wrapText="1"/>
    </xf>
    <xf numFmtId="0" fontId="2" fillId="9" borderId="2" xfId="0" applyFont="1" applyFill="1" applyBorder="1" applyAlignment="1">
      <alignment wrapText="1"/>
    </xf>
    <xf numFmtId="0" fontId="2" fillId="10" borderId="2" xfId="0" applyFont="1" applyFill="1" applyBorder="1" applyAlignment="1">
      <alignment wrapText="1"/>
    </xf>
    <xf numFmtId="0" fontId="2" fillId="10" borderId="2" xfId="0" applyFont="1" applyFill="1" applyBorder="1" applyAlignment="1">
      <alignment wrapText="1"/>
    </xf>
    <xf numFmtId="0" fontId="2" fillId="11" borderId="2" xfId="0" applyFont="1" applyFill="1" applyBorder="1" applyAlignment="1">
      <alignment wrapText="1"/>
    </xf>
    <xf numFmtId="0" fontId="2" fillId="11" borderId="2" xfId="0" applyFont="1" applyFill="1" applyBorder="1" applyAlignment="1">
      <alignment wrapText="1"/>
    </xf>
    <xf numFmtId="0" fontId="2" fillId="12" borderId="2" xfId="0" applyFont="1" applyFill="1" applyBorder="1" applyAlignment="1">
      <alignment wrapText="1"/>
    </xf>
    <xf numFmtId="0" fontId="2" fillId="13" borderId="2" xfId="0" applyFont="1" applyFill="1" applyBorder="1" applyAlignment="1">
      <alignment wrapText="1"/>
    </xf>
    <xf numFmtId="0" fontId="2" fillId="13" borderId="2" xfId="0" applyFont="1" applyFill="1" applyBorder="1" applyAlignment="1">
      <alignment wrapText="1"/>
    </xf>
    <xf numFmtId="0" fontId="2" fillId="14" borderId="2" xfId="0" applyFont="1" applyFill="1" applyBorder="1" applyAlignment="1">
      <alignment wrapText="1"/>
    </xf>
    <xf numFmtId="0" fontId="2" fillId="14" borderId="2" xfId="0" applyFont="1" applyFill="1" applyBorder="1" applyAlignment="1">
      <alignment wrapText="1"/>
    </xf>
    <xf numFmtId="0" fontId="2" fillId="15" borderId="2" xfId="0" applyFont="1" applyFill="1" applyBorder="1" applyAlignment="1">
      <alignment wrapText="1"/>
    </xf>
    <xf numFmtId="0" fontId="2" fillId="16" borderId="2" xfId="0" applyFont="1" applyFill="1" applyBorder="1" applyAlignment="1">
      <alignment wrapText="1"/>
    </xf>
    <xf numFmtId="0" fontId="2" fillId="17" borderId="2" xfId="0" applyFont="1" applyFill="1" applyBorder="1" applyAlignment="1">
      <alignment wrapText="1"/>
    </xf>
    <xf numFmtId="0" fontId="2" fillId="18" borderId="2" xfId="0" applyFont="1" applyFill="1" applyBorder="1" applyAlignment="1">
      <alignment wrapText="1"/>
    </xf>
    <xf numFmtId="0" fontId="2" fillId="19" borderId="2" xfId="0" applyFont="1" applyFill="1" applyBorder="1" applyAlignment="1">
      <alignment wrapText="1"/>
    </xf>
    <xf numFmtId="0" fontId="2" fillId="19" borderId="2" xfId="0" applyFont="1" applyFill="1" applyBorder="1" applyAlignment="1">
      <alignment wrapText="1"/>
    </xf>
    <xf numFmtId="0" fontId="2" fillId="20" borderId="2" xfId="0" applyFont="1" applyFill="1" applyBorder="1" applyAlignment="1">
      <alignment wrapText="1"/>
    </xf>
    <xf numFmtId="0" fontId="2" fillId="20" borderId="2" xfId="0" applyFont="1" applyFill="1" applyBorder="1" applyAlignment="1">
      <alignment wrapText="1"/>
    </xf>
    <xf numFmtId="0" fontId="2" fillId="21" borderId="2" xfId="0" applyFont="1" applyFill="1" applyBorder="1" applyAlignment="1">
      <alignment wrapText="1"/>
    </xf>
    <xf numFmtId="0" fontId="2" fillId="22" borderId="2" xfId="0" applyFont="1" applyFill="1" applyBorder="1" applyAlignment="1">
      <alignment wrapText="1"/>
    </xf>
    <xf numFmtId="0" fontId="2" fillId="22" borderId="2" xfId="0" applyFont="1" applyFill="1" applyBorder="1" applyAlignment="1"/>
    <xf numFmtId="0" fontId="1" fillId="0" borderId="3" xfId="0" applyFont="1" applyBorder="1" applyAlignment="1">
      <alignment horizontal="right" wrapText="1"/>
    </xf>
    <xf numFmtId="0" fontId="1" fillId="0" borderId="4" xfId="0" applyFont="1" applyBorder="1" applyAlignment="1"/>
    <xf numFmtId="2" fontId="1" fillId="0" borderId="0" xfId="0" applyNumberFormat="1" applyFont="1" applyAlignment="1"/>
    <xf numFmtId="2" fontId="1" fillId="0" borderId="0" xfId="0" applyNumberFormat="1" applyFont="1" applyAlignment="1"/>
    <xf numFmtId="1" fontId="1" fillId="0" borderId="0" xfId="0" applyNumberFormat="1" applyFont="1" applyAlignment="1"/>
    <xf numFmtId="0" fontId="1" fillId="23" borderId="0" xfId="0" applyFont="1" applyFill="1" applyAlignment="1"/>
    <xf numFmtId="0" fontId="1" fillId="0" borderId="0" xfId="0" applyFont="1" applyAlignment="1"/>
    <xf numFmtId="9" fontId="1" fillId="0" borderId="0" xfId="0" applyNumberFormat="1" applyFont="1" applyAlignment="1"/>
    <xf numFmtId="10" fontId="1" fillId="0" borderId="0" xfId="0" applyNumberFormat="1" applyFont="1" applyAlignment="1"/>
    <xf numFmtId="10" fontId="3" fillId="0" borderId="0" xfId="0" applyNumberFormat="1" applyFont="1" applyAlignment="1"/>
    <xf numFmtId="10" fontId="3" fillId="0" borderId="0" xfId="0" applyNumberFormat="1" applyFont="1" applyAlignment="1"/>
    <xf numFmtId="0" fontId="4" fillId="0" borderId="5" xfId="0" applyFont="1" applyBorder="1" applyAlignment="1"/>
    <xf numFmtId="0" fontId="1" fillId="0" borderId="0" xfId="0" applyFont="1" applyAlignment="1"/>
    <xf numFmtId="0" fontId="5" fillId="0" borderId="5" xfId="0" applyFont="1" applyBorder="1" applyAlignment="1"/>
    <xf numFmtId="0" fontId="1" fillId="24" borderId="0" xfId="0" applyFont="1" applyFill="1" applyAlignment="1"/>
    <xf numFmtId="0" fontId="6" fillId="0" borderId="0" xfId="0" applyFont="1" applyAlignment="1"/>
    <xf numFmtId="0" fontId="1" fillId="0" borderId="0" xfId="0" applyFont="1" applyAlignment="1"/>
    <xf numFmtId="0" fontId="1" fillId="0" borderId="4" xfId="0" applyFont="1" applyBorder="1" applyAlignment="1"/>
    <xf numFmtId="2" fontId="1" fillId="0" borderId="0" xfId="0" applyNumberFormat="1" applyFont="1" applyAlignment="1">
      <alignment horizontal="right"/>
    </xf>
    <xf numFmtId="2" fontId="1" fillId="0" borderId="0" xfId="0" applyNumberFormat="1" applyFont="1" applyAlignment="1">
      <alignment horizontal="right"/>
    </xf>
    <xf numFmtId="1" fontId="1" fillId="0" borderId="0" xfId="0" applyNumberFormat="1" applyFont="1" applyAlignment="1">
      <alignment horizontal="right"/>
    </xf>
    <xf numFmtId="0" fontId="2" fillId="0" borderId="0" xfId="0" applyFont="1" applyAlignment="1">
      <alignment horizontal="right"/>
    </xf>
    <xf numFmtId="0" fontId="1" fillId="0" borderId="0" xfId="0" applyFont="1" applyAlignment="1">
      <alignment horizontal="right"/>
    </xf>
    <xf numFmtId="0" fontId="3" fillId="0" borderId="0" xfId="0" applyFont="1"/>
    <xf numFmtId="0" fontId="7" fillId="0" borderId="5" xfId="0" applyFont="1" applyBorder="1" applyAlignment="1"/>
    <xf numFmtId="0" fontId="3" fillId="0" borderId="0" xfId="0" applyFont="1" applyAlignment="1"/>
    <xf numFmtId="0" fontId="8" fillId="0" borderId="0" xfId="0" applyFont="1" applyAlignment="1"/>
    <xf numFmtId="10" fontId="3" fillId="0" borderId="0" xfId="0" applyNumberFormat="1" applyFont="1" applyAlignment="1"/>
    <xf numFmtId="0" fontId="3" fillId="0" borderId="0" xfId="0" applyFont="1" applyAlignment="1">
      <alignment horizontal="right"/>
    </xf>
    <xf numFmtId="10" fontId="3" fillId="0" borderId="0" xfId="0" applyNumberFormat="1" applyFont="1" applyAlignment="1">
      <alignment horizontal="right"/>
    </xf>
    <xf numFmtId="0" fontId="9" fillId="0" borderId="0" xfId="0" applyFont="1" applyAlignment="1"/>
    <xf numFmtId="0" fontId="10" fillId="0" borderId="0" xfId="0" applyFont="1" applyAlignment="1"/>
    <xf numFmtId="0" fontId="11" fillId="0" borderId="0" xfId="0" applyFont="1" applyAlignment="1"/>
    <xf numFmtId="10" fontId="12" fillId="24" borderId="0" xfId="0" applyNumberFormat="1" applyFont="1" applyFill="1" applyAlignment="1"/>
    <xf numFmtId="10" fontId="12" fillId="0" borderId="0" xfId="0" applyNumberFormat="1" applyFont="1" applyAlignment="1"/>
    <xf numFmtId="10" fontId="1" fillId="0" borderId="0" xfId="0" applyNumberFormat="1" applyFont="1" applyAlignment="1">
      <alignment horizontal="right"/>
    </xf>
    <xf numFmtId="0" fontId="1" fillId="25" borderId="4" xfId="0" applyFont="1" applyFill="1" applyBorder="1" applyAlignment="1"/>
    <xf numFmtId="10" fontId="1" fillId="25" borderId="4" xfId="0" applyNumberFormat="1" applyFont="1" applyFill="1" applyBorder="1" applyAlignment="1"/>
    <xf numFmtId="2" fontId="1" fillId="25" borderId="0" xfId="0" applyNumberFormat="1" applyFont="1" applyFill="1" applyAlignment="1"/>
    <xf numFmtId="2" fontId="1" fillId="25" borderId="0" xfId="0" applyNumberFormat="1" applyFont="1" applyFill="1" applyAlignment="1"/>
    <xf numFmtId="1" fontId="1" fillId="25" borderId="0" xfId="0" applyNumberFormat="1" applyFont="1" applyFill="1" applyAlignment="1"/>
    <xf numFmtId="0" fontId="1" fillId="25" borderId="0" xfId="0" applyFont="1" applyFill="1" applyAlignment="1"/>
    <xf numFmtId="10" fontId="1" fillId="25" borderId="0" xfId="0" applyNumberFormat="1" applyFont="1" applyFill="1" applyAlignment="1"/>
    <xf numFmtId="0" fontId="1" fillId="25" borderId="0" xfId="0" applyFont="1" applyFill="1" applyAlignment="1"/>
    <xf numFmtId="0" fontId="1" fillId="25" borderId="0" xfId="0" applyFont="1" applyFill="1" applyAlignment="1"/>
    <xf numFmtId="10" fontId="13" fillId="25" borderId="0" xfId="0" applyNumberFormat="1" applyFont="1" applyFill="1" applyAlignment="1"/>
    <xf numFmtId="10" fontId="1" fillId="25" borderId="0" xfId="0" applyNumberFormat="1" applyFont="1" applyFill="1" applyAlignment="1"/>
    <xf numFmtId="0" fontId="13" fillId="25" borderId="0" xfId="0" applyFont="1" applyFill="1"/>
    <xf numFmtId="0" fontId="14" fillId="25" borderId="0" xfId="0" applyFont="1" applyFill="1" applyAlignment="1"/>
    <xf numFmtId="0" fontId="1" fillId="25" borderId="0" xfId="0" applyFont="1" applyFill="1" applyAlignment="1"/>
    <xf numFmtId="1" fontId="3" fillId="23" borderId="0" xfId="0" applyNumberFormat="1" applyFont="1" applyFill="1" applyAlignment="1">
      <alignment horizontal="right"/>
    </xf>
    <xf numFmtId="0" fontId="15" fillId="23" borderId="0" xfId="0" applyFont="1" applyFill="1" applyAlignment="1"/>
    <xf numFmtId="0" fontId="2" fillId="11" borderId="4" xfId="0" applyFont="1" applyFill="1" applyBorder="1" applyAlignment="1">
      <alignment wrapText="1"/>
    </xf>
    <xf numFmtId="2" fontId="1" fillId="25" borderId="0" xfId="0" applyNumberFormat="1" applyFont="1" applyFill="1" applyAlignment="1">
      <alignment horizontal="right"/>
    </xf>
    <xf numFmtId="2" fontId="1" fillId="25" borderId="0" xfId="0" applyNumberFormat="1" applyFont="1" applyFill="1" applyAlignment="1">
      <alignment horizontal="left"/>
    </xf>
    <xf numFmtId="1" fontId="1" fillId="25" borderId="0" xfId="0" applyNumberFormat="1" applyFont="1" applyFill="1" applyAlignment="1">
      <alignment horizontal="right"/>
    </xf>
    <xf numFmtId="0" fontId="2" fillId="25" borderId="0" xfId="0" applyFont="1" applyFill="1" applyAlignment="1">
      <alignment horizontal="right"/>
    </xf>
    <xf numFmtId="0" fontId="1" fillId="25" borderId="0" xfId="0" applyFont="1" applyFill="1" applyAlignment="1">
      <alignment horizontal="right"/>
    </xf>
    <xf numFmtId="10" fontId="1" fillId="25" borderId="0" xfId="0" applyNumberFormat="1" applyFont="1" applyFill="1" applyAlignment="1">
      <alignment horizontal="right"/>
    </xf>
    <xf numFmtId="10" fontId="1" fillId="25" borderId="0" xfId="0" applyNumberFormat="1" applyFont="1" applyFill="1" applyAlignment="1">
      <alignment horizontal="right"/>
    </xf>
    <xf numFmtId="0" fontId="1" fillId="24" borderId="0" xfId="0" applyFont="1" applyFill="1" applyAlignment="1"/>
    <xf numFmtId="10" fontId="1" fillId="24" borderId="0" xfId="0" applyNumberFormat="1" applyFont="1" applyFill="1" applyAlignment="1"/>
    <xf numFmtId="0" fontId="16" fillId="25" borderId="4" xfId="0" applyFont="1" applyFill="1" applyBorder="1" applyAlignment="1"/>
    <xf numFmtId="10" fontId="17" fillId="25" borderId="0" xfId="0" applyNumberFormat="1" applyFont="1" applyFill="1" applyAlignment="1"/>
    <xf numFmtId="10" fontId="1" fillId="25" borderId="0" xfId="0" applyNumberFormat="1" applyFont="1" applyFill="1" applyAlignment="1"/>
    <xf numFmtId="0" fontId="1" fillId="25" borderId="0" xfId="0" applyFont="1" applyFill="1" applyAlignment="1">
      <alignment horizontal="right"/>
    </xf>
    <xf numFmtId="10" fontId="1" fillId="0" borderId="0" xfId="0" applyNumberFormat="1" applyFont="1" applyAlignment="1"/>
    <xf numFmtId="10" fontId="1" fillId="25" borderId="4" xfId="0" applyNumberFormat="1" applyFont="1" applyFill="1" applyBorder="1" applyAlignment="1"/>
    <xf numFmtId="1" fontId="1" fillId="25" borderId="0" xfId="0" applyNumberFormat="1" applyFont="1" applyFill="1" applyAlignment="1">
      <alignment horizontal="left"/>
    </xf>
    <xf numFmtId="0" fontId="2" fillId="25" borderId="0" xfId="0" applyFont="1" applyFill="1" applyAlignment="1">
      <alignment horizontal="right"/>
    </xf>
    <xf numFmtId="9" fontId="1" fillId="25" borderId="0" xfId="0" applyNumberFormat="1" applyFont="1" applyFill="1" applyAlignment="1">
      <alignment horizontal="right"/>
    </xf>
    <xf numFmtId="0" fontId="13" fillId="25" borderId="0" xfId="0" applyFont="1" applyFill="1" applyAlignment="1"/>
    <xf numFmtId="0" fontId="1" fillId="25" borderId="0" xfId="0" applyFont="1" applyFill="1" applyAlignment="1"/>
    <xf numFmtId="0" fontId="1" fillId="11" borderId="4" xfId="0" applyFont="1" applyFill="1" applyBorder="1" applyAlignment="1"/>
    <xf numFmtId="0" fontId="2" fillId="0" borderId="0" xfId="0" applyFont="1" applyAlignment="1">
      <alignment horizontal="right"/>
    </xf>
    <xf numFmtId="9" fontId="1" fillId="0" borderId="0" xfId="0" applyNumberFormat="1" applyFont="1" applyAlignment="1">
      <alignment horizontal="right"/>
    </xf>
    <xf numFmtId="9" fontId="1" fillId="0" borderId="0" xfId="0" applyNumberFormat="1" applyFont="1" applyAlignment="1"/>
    <xf numFmtId="0" fontId="2" fillId="0" borderId="0" xfId="0" applyFont="1" applyAlignment="1"/>
    <xf numFmtId="0" fontId="1" fillId="24" borderId="4" xfId="0" applyFont="1" applyFill="1" applyBorder="1" applyAlignment="1"/>
    <xf numFmtId="0" fontId="2" fillId="0" borderId="4" xfId="0" applyFont="1" applyBorder="1" applyAlignment="1">
      <alignment wrapText="1"/>
    </xf>
    <xf numFmtId="2" fontId="1" fillId="25" borderId="0" xfId="0" applyNumberFormat="1" applyFont="1" applyFill="1" applyAlignment="1">
      <alignment horizontal="right"/>
    </xf>
    <xf numFmtId="2" fontId="1" fillId="25" borderId="0" xfId="0" applyNumberFormat="1" applyFont="1" applyFill="1" applyAlignment="1">
      <alignment horizontal="right"/>
    </xf>
    <xf numFmtId="1" fontId="1" fillId="25" borderId="0" xfId="0" applyNumberFormat="1" applyFont="1" applyFill="1" applyAlignment="1">
      <alignment horizontal="right"/>
    </xf>
    <xf numFmtId="0" fontId="18" fillId="25" borderId="0" xfId="0" applyFont="1" applyFill="1" applyAlignment="1"/>
    <xf numFmtId="2" fontId="1" fillId="0" borderId="0" xfId="0" applyNumberFormat="1" applyFont="1" applyAlignment="1">
      <alignment horizontal="right"/>
    </xf>
    <xf numFmtId="2" fontId="1" fillId="0" borderId="0" xfId="0" applyNumberFormat="1" applyFont="1" applyAlignment="1">
      <alignment horizontal="right"/>
    </xf>
    <xf numFmtId="1" fontId="1" fillId="0" borderId="0" xfId="0" applyNumberFormat="1" applyFont="1" applyAlignment="1">
      <alignment horizontal="right"/>
    </xf>
    <xf numFmtId="0" fontId="19" fillId="0" borderId="0" xfId="0" applyFont="1" applyAlignment="1"/>
    <xf numFmtId="2" fontId="1" fillId="0" borderId="0" xfId="0" applyNumberFormat="1" applyFont="1" applyAlignment="1"/>
    <xf numFmtId="2" fontId="1" fillId="0" borderId="0" xfId="0" applyNumberFormat="1" applyFont="1" applyAlignment="1"/>
    <xf numFmtId="1" fontId="1" fillId="0" borderId="0" xfId="0" applyNumberFormat="1" applyFont="1" applyAlignment="1"/>
    <xf numFmtId="0" fontId="1" fillId="0" borderId="5" xfId="0" applyFont="1" applyBorder="1" applyAlignment="1"/>
    <xf numFmtId="0" fontId="20" fillId="0" borderId="5" xfId="0" applyFont="1" applyBorder="1" applyAlignment="1"/>
    <xf numFmtId="1" fontId="3" fillId="0" borderId="0" xfId="0" applyNumberFormat="1" applyFont="1" applyAlignment="1"/>
    <xf numFmtId="9" fontId="2" fillId="24" borderId="0" xfId="0" applyNumberFormat="1" applyFont="1" applyFill="1" applyAlignment="1"/>
    <xf numFmtId="0" fontId="21" fillId="25" borderId="0" xfId="0" applyFont="1" applyFill="1" applyAlignment="1"/>
    <xf numFmtId="0" fontId="1" fillId="25" borderId="0" xfId="0" applyFont="1" applyFill="1" applyAlignment="1"/>
    <xf numFmtId="9" fontId="1" fillId="0" borderId="0" xfId="0" applyNumberFormat="1" applyFont="1" applyAlignment="1">
      <alignment horizontal="right"/>
    </xf>
    <xf numFmtId="0" fontId="1" fillId="0" borderId="0" xfId="0" applyFont="1" applyAlignment="1"/>
    <xf numFmtId="0" fontId="2" fillId="0" borderId="0" xfId="0" applyFont="1" applyAlignment="1"/>
    <xf numFmtId="0" fontId="1" fillId="0" borderId="4" xfId="0" applyFont="1" applyBorder="1" applyAlignment="1"/>
    <xf numFmtId="0" fontId="22" fillId="25" borderId="5" xfId="0" applyFont="1" applyFill="1" applyBorder="1" applyAlignment="1"/>
    <xf numFmtId="2" fontId="1" fillId="25" borderId="0" xfId="0" applyNumberFormat="1" applyFont="1" applyFill="1" applyAlignment="1">
      <alignment horizontal="right"/>
    </xf>
    <xf numFmtId="10" fontId="13" fillId="25" borderId="0" xfId="0" applyNumberFormat="1" applyFont="1" applyFill="1" applyAlignment="1"/>
    <xf numFmtId="0" fontId="23" fillId="25" borderId="5" xfId="0" applyFont="1" applyFill="1" applyBorder="1" applyAlignment="1"/>
    <xf numFmtId="10" fontId="3" fillId="23" borderId="0" xfId="0" applyNumberFormat="1" applyFont="1" applyFill="1" applyAlignment="1">
      <alignment horizontal="right"/>
    </xf>
    <xf numFmtId="1" fontId="3" fillId="0" borderId="0" xfId="0" applyNumberFormat="1" applyFont="1" applyAlignment="1">
      <alignment horizontal="right"/>
    </xf>
    <xf numFmtId="10" fontId="12" fillId="25" borderId="0" xfId="0" applyNumberFormat="1" applyFont="1" applyFill="1" applyAlignment="1"/>
    <xf numFmtId="0" fontId="24" fillId="25" borderId="0" xfId="0" applyFont="1" applyFill="1" applyAlignment="1"/>
    <xf numFmtId="0" fontId="25" fillId="0" borderId="5" xfId="0" applyFont="1" applyBorder="1" applyAlignment="1"/>
    <xf numFmtId="2" fontId="1" fillId="25" borderId="0" xfId="0" applyNumberFormat="1" applyFont="1" applyFill="1" applyAlignment="1"/>
    <xf numFmtId="2" fontId="1" fillId="25" borderId="0" xfId="0" applyNumberFormat="1" applyFont="1" applyFill="1" applyAlignment="1"/>
    <xf numFmtId="1" fontId="1" fillId="25" borderId="0" xfId="0" applyNumberFormat="1" applyFont="1" applyFill="1" applyAlignment="1"/>
    <xf numFmtId="0" fontId="1" fillId="25" borderId="5" xfId="0" applyFont="1" applyFill="1" applyBorder="1" applyAlignment="1"/>
    <xf numFmtId="0" fontId="1" fillId="0" borderId="4" xfId="0" applyFont="1" applyBorder="1" applyAlignment="1"/>
    <xf numFmtId="0" fontId="3" fillId="0" borderId="6" xfId="0" applyFont="1" applyBorder="1" applyAlignment="1"/>
    <xf numFmtId="0" fontId="2" fillId="25" borderId="4" xfId="0" applyFont="1" applyFill="1" applyBorder="1" applyAlignment="1">
      <alignment wrapText="1"/>
    </xf>
    <xf numFmtId="10" fontId="2" fillId="25" borderId="4" xfId="0" applyNumberFormat="1" applyFont="1" applyFill="1" applyBorder="1" applyAlignment="1">
      <alignment wrapText="1"/>
    </xf>
    <xf numFmtId="0" fontId="2" fillId="11" borderId="0" xfId="0" applyFont="1" applyFill="1" applyAlignment="1">
      <alignment horizontal="left"/>
    </xf>
    <xf numFmtId="0" fontId="26" fillId="0" borderId="0" xfId="0" applyFont="1" applyAlignment="1"/>
    <xf numFmtId="0" fontId="1" fillId="0" borderId="0" xfId="0" applyFont="1" applyAlignment="1">
      <alignment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ja-JP" altLang="en-US" b="0">
                <a:solidFill>
                  <a:srgbClr val="000000"/>
                </a:solidFill>
                <a:latin typeface="Roboto"/>
              </a:rPr>
              <a:t>人均生产总值</a:t>
            </a:r>
          </a:p>
        </c:rich>
      </c:tx>
      <c:overlay val="0"/>
    </c:title>
    <c:autoTitleDeleted val="0"/>
    <c:plotArea>
      <c:layout/>
      <c:scatterChart>
        <c:scatterStyle val="lineMarker"/>
        <c:varyColors val="0"/>
        <c:ser>
          <c:idx val="0"/>
          <c:order val="0"/>
          <c:tx>
            <c:strRef>
              <c:f>Correlation!$H$1</c:f>
              <c:strCache>
                <c:ptCount val="1"/>
                <c:pt idx="0">
                  <c:v>工作报告上传情况</c:v>
                </c:pt>
              </c:strCache>
            </c:strRef>
          </c:tx>
          <c:spPr>
            <a:ln>
              <a:noFill/>
            </a:ln>
          </c:spPr>
          <c:marker>
            <c:symbol val="circle"/>
            <c:size val="7"/>
            <c:spPr>
              <a:solidFill>
                <a:srgbClr val="4285F4"/>
              </a:solidFill>
              <a:ln cmpd="sng">
                <a:solidFill>
                  <a:srgbClr val="4285F4"/>
                </a:solidFill>
              </a:ln>
            </c:spPr>
          </c:marker>
          <c:trendline>
            <c:name>Trendline for 工作报告上传情况</c:name>
            <c:spPr>
              <a:ln w="19050">
                <a:solidFill>
                  <a:srgbClr val="000000"/>
                </a:solidFill>
              </a:ln>
            </c:spPr>
            <c:trendlineType val="linear"/>
            <c:dispRSqr val="1"/>
            <c:dispEq val="0"/>
            <c:trendlineLbl>
              <c:numFmt formatCode="General" sourceLinked="0"/>
            </c:trendlineLbl>
          </c:trendline>
          <c:xVal>
            <c:numRef>
              <c:f>Correlation!$G$2:$G$955</c:f>
              <c:numCache>
                <c:formatCode>0</c:formatCode>
                <c:ptCount val="954"/>
                <c:pt idx="0">
                  <c:v>78151</c:v>
                </c:pt>
                <c:pt idx="1">
                  <c:v>65489</c:v>
                </c:pt>
                <c:pt idx="2">
                  <c:v>61213</c:v>
                </c:pt>
                <c:pt idx="3">
                  <c:v>93383</c:v>
                </c:pt>
                <c:pt idx="4">
                  <c:v>42772</c:v>
                </c:pt>
                <c:pt idx="5">
                  <c:v>91541</c:v>
                </c:pt>
                <c:pt idx="6">
                  <c:v>82329</c:v>
                </c:pt>
                <c:pt idx="7">
                  <c:v>81961</c:v>
                </c:pt>
                <c:pt idx="8">
                  <c:v>101816</c:v>
                </c:pt>
                <c:pt idx="9">
                  <c:v>84974</c:v>
                </c:pt>
                <c:pt idx="10">
                  <c:v>108122</c:v>
                </c:pt>
                <c:pt idx="11">
                  <c:v>75851</c:v>
                </c:pt>
                <c:pt idx="12">
                  <c:v>39804</c:v>
                </c:pt>
                <c:pt idx="13">
                  <c:v>37179</c:v>
                </c:pt>
                <c:pt idx="14">
                  <c:v>47646</c:v>
                </c:pt>
                <c:pt idx="15">
                  <c:v>54321</c:v>
                </c:pt>
                <c:pt idx="16">
                  <c:v>31792</c:v>
                </c:pt>
                <c:pt idx="17">
                  <c:v>44139</c:v>
                </c:pt>
                <c:pt idx="18">
                  <c:v>39145</c:v>
                </c:pt>
                <c:pt idx="19">
                  <c:v>35358</c:v>
                </c:pt>
                <c:pt idx="20">
                  <c:v>40844</c:v>
                </c:pt>
                <c:pt idx="21">
                  <c:v>38963</c:v>
                </c:pt>
                <c:pt idx="22">
                  <c:v>87606</c:v>
                </c:pt>
                <c:pt idx="23">
                  <c:v>48550</c:v>
                </c:pt>
                <c:pt idx="24">
                  <c:v>71502</c:v>
                </c:pt>
                <c:pt idx="25">
                  <c:v>137596</c:v>
                </c:pt>
                <c:pt idx="26">
                  <c:v>35911</c:v>
                </c:pt>
                <c:pt idx="27">
                  <c:v>78954</c:v>
                </c:pt>
                <c:pt idx="28">
                  <c:v>61288</c:v>
                </c:pt>
                <c:pt idx="29">
                  <c:v>86275</c:v>
                </c:pt>
                <c:pt idx="30">
                  <c:v>46928</c:v>
                </c:pt>
                <c:pt idx="31">
                  <c:v>30138</c:v>
                </c:pt>
                <c:pt idx="32">
                  <c:v>32608</c:v>
                </c:pt>
                <c:pt idx="33">
                  <c:v>40244</c:v>
                </c:pt>
                <c:pt idx="34">
                  <c:v>39408</c:v>
                </c:pt>
                <c:pt idx="35">
                  <c:v>41801</c:v>
                </c:pt>
                <c:pt idx="36">
                  <c:v>39449</c:v>
                </c:pt>
                <c:pt idx="37">
                  <c:v>53615</c:v>
                </c:pt>
                <c:pt idx="38">
                  <c:v>39657</c:v>
                </c:pt>
                <c:pt idx="39">
                  <c:v>83930</c:v>
                </c:pt>
                <c:pt idx="40">
                  <c:v>40287</c:v>
                </c:pt>
                <c:pt idx="41">
                  <c:v>42551</c:v>
                </c:pt>
                <c:pt idx="42">
                  <c:v>52832</c:v>
                </c:pt>
                <c:pt idx="43">
                  <c:v>27676</c:v>
                </c:pt>
                <c:pt idx="44">
                  <c:v>19217</c:v>
                </c:pt>
                <c:pt idx="45">
                  <c:v>28121</c:v>
                </c:pt>
                <c:pt idx="46">
                  <c:v>61534</c:v>
                </c:pt>
                <c:pt idx="47">
                  <c:v>43117</c:v>
                </c:pt>
                <c:pt idx="48">
                  <c:v>20792</c:v>
                </c:pt>
                <c:pt idx="49">
                  <c:v>29728</c:v>
                </c:pt>
                <c:pt idx="50">
                  <c:v>42003</c:v>
                </c:pt>
                <c:pt idx="51">
                  <c:v>32378</c:v>
                </c:pt>
                <c:pt idx="52">
                  <c:v>41991</c:v>
                </c:pt>
                <c:pt idx="53">
                  <c:v>53915</c:v>
                </c:pt>
                <c:pt idx="54">
                  <c:v>59759</c:v>
                </c:pt>
                <c:pt idx="55">
                  <c:v>72358</c:v>
                </c:pt>
                <c:pt idx="56">
                  <c:v>47705</c:v>
                </c:pt>
                <c:pt idx="57">
                  <c:v>55778</c:v>
                </c:pt>
                <c:pt idx="58">
                  <c:v>26631</c:v>
                </c:pt>
                <c:pt idx="59">
                  <c:v>80680</c:v>
                </c:pt>
                <c:pt idx="60">
                  <c:v>83266</c:v>
                </c:pt>
                <c:pt idx="61">
                  <c:v>52741</c:v>
                </c:pt>
                <c:pt idx="62">
                  <c:v>57756</c:v>
                </c:pt>
                <c:pt idx="63">
                  <c:v>47425</c:v>
                </c:pt>
                <c:pt idx="64">
                  <c:v>21630</c:v>
                </c:pt>
                <c:pt idx="65">
                  <c:v>44617</c:v>
                </c:pt>
                <c:pt idx="66">
                  <c:v>61902</c:v>
                </c:pt>
                <c:pt idx="67">
                  <c:v>24684</c:v>
                </c:pt>
                <c:pt idx="68">
                  <c:v>19596</c:v>
                </c:pt>
                <c:pt idx="69">
                  <c:v>27914</c:v>
                </c:pt>
                <c:pt idx="70">
                  <c:v>18160</c:v>
                </c:pt>
                <c:pt idx="71">
                  <c:v>40111</c:v>
                </c:pt>
                <c:pt idx="72">
                  <c:v>38297</c:v>
                </c:pt>
                <c:pt idx="73">
                  <c:v>60363</c:v>
                </c:pt>
                <c:pt idx="74">
                  <c:v>34791</c:v>
                </c:pt>
                <c:pt idx="75">
                  <c:v>51279</c:v>
                </c:pt>
                <c:pt idx="76">
                  <c:v>86753</c:v>
                </c:pt>
                <c:pt idx="77">
                  <c:v>49559</c:v>
                </c:pt>
                <c:pt idx="78">
                  <c:v>64291</c:v>
                </c:pt>
                <c:pt idx="79">
                  <c:v>48129</c:v>
                </c:pt>
                <c:pt idx="80">
                  <c:v>62965</c:v>
                </c:pt>
                <c:pt idx="81">
                  <c:v>79504</c:v>
                </c:pt>
                <c:pt idx="82">
                  <c:v>54304</c:v>
                </c:pt>
                <c:pt idx="83">
                  <c:v>37823</c:v>
                </c:pt>
                <c:pt idx="84">
                  <c:v>35346</c:v>
                </c:pt>
                <c:pt idx="85">
                  <c:v>35989</c:v>
                </c:pt>
                <c:pt idx="86">
                  <c:v>40191</c:v>
                </c:pt>
                <c:pt idx="87">
                  <c:v>30792</c:v>
                </c:pt>
                <c:pt idx="88">
                  <c:v>58747</c:v>
                </c:pt>
                <c:pt idx="89">
                  <c:v>49374</c:v>
                </c:pt>
                <c:pt idx="90">
                  <c:v>80709</c:v>
                </c:pt>
                <c:pt idx="91">
                  <c:v>45953</c:v>
                </c:pt>
                <c:pt idx="92">
                  <c:v>49679</c:v>
                </c:pt>
                <c:pt idx="93">
                  <c:v>47274</c:v>
                </c:pt>
                <c:pt idx="94">
                  <c:v>42993</c:v>
                </c:pt>
                <c:pt idx="95">
                  <c:v>62938</c:v>
                </c:pt>
                <c:pt idx="96">
                  <c:v>31028</c:v>
                </c:pt>
                <c:pt idx="97">
                  <c:v>35851</c:v>
                </c:pt>
                <c:pt idx="98">
                  <c:v>37284</c:v>
                </c:pt>
                <c:pt idx="99">
                  <c:v>57209</c:v>
                </c:pt>
                <c:pt idx="100">
                  <c:v>87018</c:v>
                </c:pt>
                <c:pt idx="101">
                  <c:v>69945</c:v>
                </c:pt>
                <c:pt idx="102">
                  <c:v>57736</c:v>
                </c:pt>
                <c:pt idx="103">
                  <c:v>66789</c:v>
                </c:pt>
                <c:pt idx="104">
                  <c:v>22913</c:v>
                </c:pt>
                <c:pt idx="105">
                  <c:v>23897</c:v>
                </c:pt>
                <c:pt idx="106">
                  <c:v>24365</c:v>
                </c:pt>
                <c:pt idx="107">
                  <c:v>37916</c:v>
                </c:pt>
                <c:pt idx="108">
                  <c:v>23979</c:v>
                </c:pt>
                <c:pt idx="109">
                  <c:v>27574</c:v>
                </c:pt>
                <c:pt idx="110">
                  <c:v>23620</c:v>
                </c:pt>
                <c:pt idx="111">
                  <c:v>28612</c:v>
                </c:pt>
                <c:pt idx="112">
                  <c:v>27045</c:v>
                </c:pt>
                <c:pt idx="113">
                  <c:v>20918</c:v>
                </c:pt>
                <c:pt idx="114">
                  <c:v>29653</c:v>
                </c:pt>
                <c:pt idx="115">
                  <c:v>27594</c:v>
                </c:pt>
                <c:pt idx="116">
                  <c:v>27742</c:v>
                </c:pt>
                <c:pt idx="117">
                  <c:v>25098</c:v>
                </c:pt>
                <c:pt idx="118">
                  <c:v>21788</c:v>
                </c:pt>
                <c:pt idx="119">
                  <c:v>32057</c:v>
                </c:pt>
                <c:pt idx="120">
                  <c:v>23434</c:v>
                </c:pt>
                <c:pt idx="121">
                  <c:v>19751</c:v>
                </c:pt>
                <c:pt idx="122">
                  <c:v>24563</c:v>
                </c:pt>
                <c:pt idx="123">
                  <c:v>28312</c:v>
                </c:pt>
                <c:pt idx="124">
                  <c:v>34258</c:v>
                </c:pt>
                <c:pt idx="125">
                  <c:v>37378</c:v>
                </c:pt>
                <c:pt idx="126">
                  <c:v>29810</c:v>
                </c:pt>
                <c:pt idx="127">
                  <c:v>43028</c:v>
                </c:pt>
                <c:pt idx="128">
                  <c:v>29645</c:v>
                </c:pt>
                <c:pt idx="129">
                  <c:v>20552</c:v>
                </c:pt>
                <c:pt idx="130">
                  <c:v>27026</c:v>
                </c:pt>
                <c:pt idx="131">
                  <c:v>26785</c:v>
                </c:pt>
                <c:pt idx="132">
                  <c:v>20657</c:v>
                </c:pt>
                <c:pt idx="133">
                  <c:v>25494</c:v>
                </c:pt>
                <c:pt idx="134">
                  <c:v>35165</c:v>
                </c:pt>
                <c:pt idx="135">
                  <c:v>26143</c:v>
                </c:pt>
                <c:pt idx="136">
                  <c:v>24302</c:v>
                </c:pt>
                <c:pt idx="137">
                  <c:v>21485</c:v>
                </c:pt>
                <c:pt idx="138">
                  <c:v>55730</c:v>
                </c:pt>
                <c:pt idx="139">
                  <c:v>41692</c:v>
                </c:pt>
                <c:pt idx="140">
                  <c:v>27834</c:v>
                </c:pt>
                <c:pt idx="141">
                  <c:v>29292</c:v>
                </c:pt>
                <c:pt idx="142">
                  <c:v>31979</c:v>
                </c:pt>
                <c:pt idx="143">
                  <c:v>24814</c:v>
                </c:pt>
                <c:pt idx="144">
                  <c:v>23514</c:v>
                </c:pt>
                <c:pt idx="145">
                  <c:v>42459</c:v>
                </c:pt>
                <c:pt idx="146">
                  <c:v>39192</c:v>
                </c:pt>
                <c:pt idx="147">
                  <c:v>39027</c:v>
                </c:pt>
                <c:pt idx="148">
                  <c:v>38298</c:v>
                </c:pt>
                <c:pt idx="149">
                  <c:v>34699</c:v>
                </c:pt>
                <c:pt idx="150">
                  <c:v>27331</c:v>
                </c:pt>
                <c:pt idx="151">
                  <c:v>23293</c:v>
                </c:pt>
                <c:pt idx="152">
                  <c:v>26822</c:v>
                </c:pt>
                <c:pt idx="153">
                  <c:v>33439</c:v>
                </c:pt>
                <c:pt idx="154">
                  <c:v>29702</c:v>
                </c:pt>
                <c:pt idx="155">
                  <c:v>32734</c:v>
                </c:pt>
                <c:pt idx="156">
                  <c:v>41972</c:v>
                </c:pt>
              </c:numCache>
            </c:numRef>
          </c:xVal>
          <c:yVal>
            <c:numRef>
              <c:f>Correlation!$H$2:$H$955</c:f>
              <c:numCache>
                <c:formatCode>General</c:formatCode>
                <c:ptCount val="954"/>
                <c:pt idx="0">
                  <c:v>0</c:v>
                </c:pt>
                <c:pt idx="1">
                  <c:v>1</c:v>
                </c:pt>
                <c:pt idx="2">
                  <c:v>1</c:v>
                </c:pt>
                <c:pt idx="3">
                  <c:v>1</c:v>
                </c:pt>
                <c:pt idx="4">
                  <c:v>0</c:v>
                </c:pt>
                <c:pt idx="5">
                  <c:v>0</c:v>
                </c:pt>
                <c:pt idx="6">
                  <c:v>0</c:v>
                </c:pt>
                <c:pt idx="7">
                  <c:v>1</c:v>
                </c:pt>
                <c:pt idx="8">
                  <c:v>1</c:v>
                </c:pt>
                <c:pt idx="9">
                  <c:v>1</c:v>
                </c:pt>
                <c:pt idx="10">
                  <c:v>1</c:v>
                </c:pt>
                <c:pt idx="11">
                  <c:v>0</c:v>
                </c:pt>
                <c:pt idx="12">
                  <c:v>0</c:v>
                </c:pt>
                <c:pt idx="13">
                  <c:v>0</c:v>
                </c:pt>
                <c:pt idx="14">
                  <c:v>0</c:v>
                </c:pt>
                <c:pt idx="15">
                  <c:v>1</c:v>
                </c:pt>
                <c:pt idx="16">
                  <c:v>1</c:v>
                </c:pt>
                <c:pt idx="17">
                  <c:v>0</c:v>
                </c:pt>
                <c:pt idx="18">
                  <c:v>0</c:v>
                </c:pt>
                <c:pt idx="19">
                  <c:v>0</c:v>
                </c:pt>
                <c:pt idx="20">
                  <c:v>1</c:v>
                </c:pt>
                <c:pt idx="21">
                  <c:v>1</c:v>
                </c:pt>
                <c:pt idx="22">
                  <c:v>0</c:v>
                </c:pt>
                <c:pt idx="23">
                  <c:v>0</c:v>
                </c:pt>
                <c:pt idx="24">
                  <c:v>1</c:v>
                </c:pt>
                <c:pt idx="25">
                  <c:v>1</c:v>
                </c:pt>
                <c:pt idx="26">
                  <c:v>0</c:v>
                </c:pt>
                <c:pt idx="27">
                  <c:v>0</c:v>
                </c:pt>
                <c:pt idx="28">
                  <c:v>0</c:v>
                </c:pt>
                <c:pt idx="29">
                  <c:v>0</c:v>
                </c:pt>
                <c:pt idx="30">
                  <c:v>1</c:v>
                </c:pt>
                <c:pt idx="31">
                  <c:v>0</c:v>
                </c:pt>
                <c:pt idx="32">
                  <c:v>0</c:v>
                </c:pt>
                <c:pt idx="33">
                  <c:v>1</c:v>
                </c:pt>
                <c:pt idx="34">
                  <c:v>0</c:v>
                </c:pt>
                <c:pt idx="35">
                  <c:v>0</c:v>
                </c:pt>
                <c:pt idx="36">
                  <c:v>1</c:v>
                </c:pt>
                <c:pt idx="37">
                  <c:v>1</c:v>
                </c:pt>
                <c:pt idx="38">
                  <c:v>1</c:v>
                </c:pt>
                <c:pt idx="39">
                  <c:v>1</c:v>
                </c:pt>
                <c:pt idx="40">
                  <c:v>1</c:v>
                </c:pt>
                <c:pt idx="41">
                  <c:v>1</c:v>
                </c:pt>
                <c:pt idx="42">
                  <c:v>1</c:v>
                </c:pt>
                <c:pt idx="43">
                  <c:v>1</c:v>
                </c:pt>
                <c:pt idx="44">
                  <c:v>1</c:v>
                </c:pt>
                <c:pt idx="45">
                  <c:v>1</c:v>
                </c:pt>
                <c:pt idx="46">
                  <c:v>1</c:v>
                </c:pt>
                <c:pt idx="47">
                  <c:v>1</c:v>
                </c:pt>
                <c:pt idx="48">
                  <c:v>1</c:v>
                </c:pt>
                <c:pt idx="49">
                  <c:v>0</c:v>
                </c:pt>
                <c:pt idx="50">
                  <c:v>1</c:v>
                </c:pt>
                <c:pt idx="51">
                  <c:v>1</c:v>
                </c:pt>
                <c:pt idx="52">
                  <c:v>1</c:v>
                </c:pt>
                <c:pt idx="53">
                  <c:v>0</c:v>
                </c:pt>
                <c:pt idx="54">
                  <c:v>1</c:v>
                </c:pt>
                <c:pt idx="55">
                  <c:v>0</c:v>
                </c:pt>
                <c:pt idx="56">
                  <c:v>0</c:v>
                </c:pt>
                <c:pt idx="57">
                  <c:v>1</c:v>
                </c:pt>
                <c:pt idx="58">
                  <c:v>1</c:v>
                </c:pt>
                <c:pt idx="59">
                  <c:v>0</c:v>
                </c:pt>
                <c:pt idx="60">
                  <c:v>0</c:v>
                </c:pt>
                <c:pt idx="61">
                  <c:v>1</c:v>
                </c:pt>
                <c:pt idx="62">
                  <c:v>0</c:v>
                </c:pt>
                <c:pt idx="63">
                  <c:v>1</c:v>
                </c:pt>
                <c:pt idx="64">
                  <c:v>1</c:v>
                </c:pt>
                <c:pt idx="65">
                  <c:v>1</c:v>
                </c:pt>
                <c:pt idx="66">
                  <c:v>0</c:v>
                </c:pt>
                <c:pt idx="67">
                  <c:v>1</c:v>
                </c:pt>
                <c:pt idx="68">
                  <c:v>1</c:v>
                </c:pt>
                <c:pt idx="69">
                  <c:v>0</c:v>
                </c:pt>
                <c:pt idx="70">
                  <c:v>1</c:v>
                </c:pt>
                <c:pt idx="71">
                  <c:v>1</c:v>
                </c:pt>
                <c:pt idx="72">
                  <c:v>0</c:v>
                </c:pt>
                <c:pt idx="73">
                  <c:v>0</c:v>
                </c:pt>
                <c:pt idx="74">
                  <c:v>1</c:v>
                </c:pt>
                <c:pt idx="75">
                  <c:v>0</c:v>
                </c:pt>
                <c:pt idx="76">
                  <c:v>1</c:v>
                </c:pt>
                <c:pt idx="77">
                  <c:v>1</c:v>
                </c:pt>
                <c:pt idx="78">
                  <c:v>1</c:v>
                </c:pt>
                <c:pt idx="79">
                  <c:v>0</c:v>
                </c:pt>
                <c:pt idx="80">
                  <c:v>0</c:v>
                </c:pt>
                <c:pt idx="81">
                  <c:v>0</c:v>
                </c:pt>
                <c:pt idx="82">
                  <c:v>0</c:v>
                </c:pt>
                <c:pt idx="83">
                  <c:v>1</c:v>
                </c:pt>
                <c:pt idx="84">
                  <c:v>0</c:v>
                </c:pt>
                <c:pt idx="85">
                  <c:v>0</c:v>
                </c:pt>
                <c:pt idx="86">
                  <c:v>0</c:v>
                </c:pt>
                <c:pt idx="87">
                  <c:v>1</c:v>
                </c:pt>
                <c:pt idx="88">
                  <c:v>0</c:v>
                </c:pt>
                <c:pt idx="89">
                  <c:v>0</c:v>
                </c:pt>
                <c:pt idx="90">
                  <c:v>0</c:v>
                </c:pt>
                <c:pt idx="91">
                  <c:v>0</c:v>
                </c:pt>
                <c:pt idx="92">
                  <c:v>0</c:v>
                </c:pt>
                <c:pt idx="93">
                  <c:v>0</c:v>
                </c:pt>
                <c:pt idx="94">
                  <c:v>0</c:v>
                </c:pt>
                <c:pt idx="95">
                  <c:v>1</c:v>
                </c:pt>
                <c:pt idx="96">
                  <c:v>0</c:v>
                </c:pt>
                <c:pt idx="97">
                  <c:v>0</c:v>
                </c:pt>
                <c:pt idx="98">
                  <c:v>1</c:v>
                </c:pt>
                <c:pt idx="99">
                  <c:v>1</c:v>
                </c:pt>
                <c:pt idx="100">
                  <c:v>1</c:v>
                </c:pt>
                <c:pt idx="101">
                  <c:v>1</c:v>
                </c:pt>
                <c:pt idx="102">
                  <c:v>1</c:v>
                </c:pt>
                <c:pt idx="103">
                  <c:v>1</c:v>
                </c:pt>
                <c:pt idx="104">
                  <c:v>1</c:v>
                </c:pt>
                <c:pt idx="105">
                  <c:v>1</c:v>
                </c:pt>
                <c:pt idx="106">
                  <c:v>1</c:v>
                </c:pt>
                <c:pt idx="107">
                  <c:v>1</c:v>
                </c:pt>
                <c:pt idx="108">
                  <c:v>0</c:v>
                </c:pt>
                <c:pt idx="109">
                  <c:v>1</c:v>
                </c:pt>
                <c:pt idx="110">
                  <c:v>1</c:v>
                </c:pt>
                <c:pt idx="111">
                  <c:v>1</c:v>
                </c:pt>
                <c:pt idx="112">
                  <c:v>0</c:v>
                </c:pt>
                <c:pt idx="113">
                  <c:v>1</c:v>
                </c:pt>
                <c:pt idx="114">
                  <c:v>1</c:v>
                </c:pt>
                <c:pt idx="115">
                  <c:v>1</c:v>
                </c:pt>
                <c:pt idx="116">
                  <c:v>0</c:v>
                </c:pt>
                <c:pt idx="117">
                  <c:v>0</c:v>
                </c:pt>
                <c:pt idx="118">
                  <c:v>1</c:v>
                </c:pt>
                <c:pt idx="119">
                  <c:v>1</c:v>
                </c:pt>
                <c:pt idx="120">
                  <c:v>1</c:v>
                </c:pt>
                <c:pt idx="121">
                  <c:v>1</c:v>
                </c:pt>
                <c:pt idx="122">
                  <c:v>1</c:v>
                </c:pt>
                <c:pt idx="123">
                  <c:v>1</c:v>
                </c:pt>
                <c:pt idx="124">
                  <c:v>0</c:v>
                </c:pt>
                <c:pt idx="125">
                  <c:v>1</c:v>
                </c:pt>
                <c:pt idx="126">
                  <c:v>0</c:v>
                </c:pt>
                <c:pt idx="127">
                  <c:v>0</c:v>
                </c:pt>
                <c:pt idx="128">
                  <c:v>0</c:v>
                </c:pt>
                <c:pt idx="129">
                  <c:v>0</c:v>
                </c:pt>
                <c:pt idx="130">
                  <c:v>1</c:v>
                </c:pt>
                <c:pt idx="131">
                  <c:v>1</c:v>
                </c:pt>
                <c:pt idx="132">
                  <c:v>0</c:v>
                </c:pt>
                <c:pt idx="133">
                  <c:v>1</c:v>
                </c:pt>
                <c:pt idx="134">
                  <c:v>0</c:v>
                </c:pt>
                <c:pt idx="135">
                  <c:v>1</c:v>
                </c:pt>
                <c:pt idx="136">
                  <c:v>1</c:v>
                </c:pt>
                <c:pt idx="137">
                  <c:v>0</c:v>
                </c:pt>
                <c:pt idx="138">
                  <c:v>1</c:v>
                </c:pt>
                <c:pt idx="139">
                  <c:v>1</c:v>
                </c:pt>
                <c:pt idx="140">
                  <c:v>1</c:v>
                </c:pt>
                <c:pt idx="141">
                  <c:v>0</c:v>
                </c:pt>
                <c:pt idx="142">
                  <c:v>1</c:v>
                </c:pt>
                <c:pt idx="143">
                  <c:v>0</c:v>
                </c:pt>
                <c:pt idx="144">
                  <c:v>0</c:v>
                </c:pt>
                <c:pt idx="145">
                  <c:v>0</c:v>
                </c:pt>
                <c:pt idx="146">
                  <c:v>1</c:v>
                </c:pt>
                <c:pt idx="147">
                  <c:v>1</c:v>
                </c:pt>
                <c:pt idx="148">
                  <c:v>0</c:v>
                </c:pt>
                <c:pt idx="149">
                  <c:v>1</c:v>
                </c:pt>
                <c:pt idx="150">
                  <c:v>1</c:v>
                </c:pt>
                <c:pt idx="151">
                  <c:v>0</c:v>
                </c:pt>
                <c:pt idx="152">
                  <c:v>0</c:v>
                </c:pt>
                <c:pt idx="153">
                  <c:v>0</c:v>
                </c:pt>
                <c:pt idx="154">
                  <c:v>0</c:v>
                </c:pt>
                <c:pt idx="155">
                  <c:v>0</c:v>
                </c:pt>
                <c:pt idx="156">
                  <c:v>0</c:v>
                </c:pt>
              </c:numCache>
            </c:numRef>
          </c:yVal>
          <c:smooth val="1"/>
          <c:extLst>
            <c:ext xmlns:c16="http://schemas.microsoft.com/office/drawing/2014/chart" uri="{C3380CC4-5D6E-409C-BE32-E72D297353CC}">
              <c16:uniqueId val="{00000001-8299-444D-B4ED-1C19F49E46A1}"/>
            </c:ext>
          </c:extLst>
        </c:ser>
        <c:dLbls>
          <c:showLegendKey val="0"/>
          <c:showVal val="0"/>
          <c:showCatName val="0"/>
          <c:showSerName val="0"/>
          <c:showPercent val="0"/>
          <c:showBubbleSize val="0"/>
        </c:dLbls>
        <c:axId val="64171807"/>
        <c:axId val="1012165194"/>
      </c:scatterChart>
      <c:valAx>
        <c:axId val="641718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 sourceLinked="1"/>
        <c:majorTickMark val="none"/>
        <c:minorTickMark val="none"/>
        <c:tickLblPos val="nextTo"/>
        <c:spPr>
          <a:ln/>
        </c:spPr>
        <c:txPr>
          <a:bodyPr/>
          <a:lstStyle/>
          <a:p>
            <a:pPr lvl="0">
              <a:defRPr b="0">
                <a:solidFill>
                  <a:srgbClr val="000000"/>
                </a:solidFill>
                <a:latin typeface="Roboto"/>
              </a:defRPr>
            </a:pPr>
            <a:endParaRPr lang="en-US"/>
          </a:p>
        </c:txPr>
        <c:crossAx val="1012165194"/>
        <c:crosses val="autoZero"/>
        <c:crossBetween val="midCat"/>
      </c:valAx>
      <c:valAx>
        <c:axId val="10121651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64171807"/>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ja-JP" altLang="en-US" b="0">
                <a:solidFill>
                  <a:srgbClr val="000000"/>
                </a:solidFill>
                <a:latin typeface="Roboto"/>
              </a:rPr>
              <a:t>生产总值</a:t>
            </a:r>
          </a:p>
        </c:rich>
      </c:tx>
      <c:overlay val="0"/>
    </c:title>
    <c:autoTitleDeleted val="0"/>
    <c:plotArea>
      <c:layout/>
      <c:scatterChart>
        <c:scatterStyle val="lineMarker"/>
        <c:varyColors val="0"/>
        <c:ser>
          <c:idx val="0"/>
          <c:order val="0"/>
          <c:tx>
            <c:strRef>
              <c:f>Correlation!$H$1</c:f>
              <c:strCache>
                <c:ptCount val="1"/>
                <c:pt idx="0">
                  <c:v>工作报告上传情况</c:v>
                </c:pt>
              </c:strCache>
            </c:strRef>
          </c:tx>
          <c:spPr>
            <a:ln>
              <a:noFill/>
            </a:ln>
          </c:spPr>
          <c:marker>
            <c:symbol val="circle"/>
            <c:size val="7"/>
            <c:spPr>
              <a:solidFill>
                <a:srgbClr val="4285F4"/>
              </a:solidFill>
              <a:ln cmpd="sng">
                <a:solidFill>
                  <a:srgbClr val="4285F4"/>
                </a:solidFill>
              </a:ln>
            </c:spPr>
          </c:marker>
          <c:trendline>
            <c:name>Trendline for 工作报告上传情况</c:name>
            <c:spPr>
              <a:ln w="19050">
                <a:solidFill>
                  <a:srgbClr val="000000"/>
                </a:solidFill>
              </a:ln>
            </c:spPr>
            <c:trendlineType val="linear"/>
            <c:dispRSqr val="1"/>
            <c:dispEq val="0"/>
            <c:trendlineLbl>
              <c:numFmt formatCode="General" sourceLinked="0"/>
            </c:trendlineLbl>
          </c:trendline>
          <c:xVal>
            <c:numRef>
              <c:f>Correlation!$F$2:$F$955</c:f>
              <c:numCache>
                <c:formatCode>0.00</c:formatCode>
                <c:ptCount val="954"/>
                <c:pt idx="0">
                  <c:v>1337.6</c:v>
                </c:pt>
                <c:pt idx="1">
                  <c:v>515.36</c:v>
                </c:pt>
                <c:pt idx="2">
                  <c:v>622.12</c:v>
                </c:pt>
                <c:pt idx="3">
                  <c:v>713.87</c:v>
                </c:pt>
                <c:pt idx="4">
                  <c:v>123.51</c:v>
                </c:pt>
                <c:pt idx="5">
                  <c:v>125.94</c:v>
                </c:pt>
                <c:pt idx="6">
                  <c:v>680</c:v>
                </c:pt>
                <c:pt idx="7">
                  <c:v>571.97</c:v>
                </c:pt>
                <c:pt idx="8">
                  <c:v>629.62</c:v>
                </c:pt>
                <c:pt idx="9">
                  <c:v>684.3</c:v>
                </c:pt>
                <c:pt idx="10">
                  <c:v>978.94</c:v>
                </c:pt>
                <c:pt idx="11">
                  <c:v>825.28</c:v>
                </c:pt>
                <c:pt idx="12">
                  <c:v>166.1</c:v>
                </c:pt>
                <c:pt idx="13">
                  <c:v>90.2</c:v>
                </c:pt>
                <c:pt idx="14">
                  <c:v>71.75</c:v>
                </c:pt>
                <c:pt idx="15">
                  <c:v>73.739999999999995</c:v>
                </c:pt>
                <c:pt idx="16">
                  <c:v>288.72000000000003</c:v>
                </c:pt>
                <c:pt idx="17">
                  <c:v>232.1</c:v>
                </c:pt>
                <c:pt idx="18">
                  <c:v>337.96</c:v>
                </c:pt>
                <c:pt idx="19">
                  <c:v>235.63</c:v>
                </c:pt>
                <c:pt idx="20">
                  <c:v>259.22000000000003</c:v>
                </c:pt>
                <c:pt idx="21">
                  <c:v>75.180000000000007</c:v>
                </c:pt>
                <c:pt idx="22">
                  <c:v>315.86</c:v>
                </c:pt>
                <c:pt idx="23">
                  <c:v>92.56</c:v>
                </c:pt>
                <c:pt idx="24">
                  <c:v>463.26</c:v>
                </c:pt>
                <c:pt idx="25">
                  <c:v>95.9</c:v>
                </c:pt>
                <c:pt idx="26">
                  <c:v>254.25</c:v>
                </c:pt>
                <c:pt idx="27">
                  <c:v>449.84</c:v>
                </c:pt>
                <c:pt idx="28">
                  <c:v>260.69</c:v>
                </c:pt>
                <c:pt idx="29">
                  <c:v>415.5</c:v>
                </c:pt>
                <c:pt idx="30">
                  <c:v>164.83</c:v>
                </c:pt>
                <c:pt idx="31">
                  <c:v>156.61000000000001</c:v>
                </c:pt>
                <c:pt idx="32">
                  <c:v>138.80000000000001</c:v>
                </c:pt>
                <c:pt idx="33">
                  <c:v>247.05</c:v>
                </c:pt>
                <c:pt idx="34">
                  <c:v>169.57</c:v>
                </c:pt>
                <c:pt idx="35">
                  <c:v>328.71</c:v>
                </c:pt>
                <c:pt idx="36">
                  <c:v>126.52</c:v>
                </c:pt>
                <c:pt idx="37">
                  <c:v>217.86</c:v>
                </c:pt>
                <c:pt idx="38">
                  <c:v>126.34</c:v>
                </c:pt>
                <c:pt idx="39">
                  <c:v>47.27</c:v>
                </c:pt>
                <c:pt idx="40">
                  <c:v>120.87</c:v>
                </c:pt>
                <c:pt idx="41">
                  <c:v>396.15</c:v>
                </c:pt>
                <c:pt idx="42">
                  <c:v>262.61</c:v>
                </c:pt>
                <c:pt idx="43">
                  <c:v>216.04</c:v>
                </c:pt>
                <c:pt idx="44">
                  <c:v>151.02000000000001</c:v>
                </c:pt>
                <c:pt idx="45">
                  <c:v>161.83000000000001</c:v>
                </c:pt>
                <c:pt idx="46">
                  <c:v>491.74</c:v>
                </c:pt>
                <c:pt idx="47">
                  <c:v>371.85</c:v>
                </c:pt>
                <c:pt idx="48">
                  <c:v>228.92</c:v>
                </c:pt>
                <c:pt idx="49">
                  <c:v>199.78</c:v>
                </c:pt>
                <c:pt idx="50">
                  <c:v>184.37</c:v>
                </c:pt>
                <c:pt idx="51">
                  <c:v>155.62</c:v>
                </c:pt>
                <c:pt idx="52">
                  <c:v>115.58</c:v>
                </c:pt>
                <c:pt idx="53">
                  <c:v>143.75</c:v>
                </c:pt>
                <c:pt idx="54">
                  <c:v>137.11000000000001</c:v>
                </c:pt>
                <c:pt idx="55">
                  <c:v>93.15</c:v>
                </c:pt>
                <c:pt idx="56">
                  <c:v>114</c:v>
                </c:pt>
                <c:pt idx="57">
                  <c:v>162.57</c:v>
                </c:pt>
                <c:pt idx="58">
                  <c:v>179.68</c:v>
                </c:pt>
                <c:pt idx="59">
                  <c:v>222.71</c:v>
                </c:pt>
                <c:pt idx="60">
                  <c:v>361.71</c:v>
                </c:pt>
                <c:pt idx="61">
                  <c:v>112.37</c:v>
                </c:pt>
                <c:pt idx="62">
                  <c:v>89.46</c:v>
                </c:pt>
                <c:pt idx="63">
                  <c:v>158.09</c:v>
                </c:pt>
                <c:pt idx="64">
                  <c:v>107.03</c:v>
                </c:pt>
                <c:pt idx="65">
                  <c:v>333.98</c:v>
                </c:pt>
                <c:pt idx="66">
                  <c:v>212.17</c:v>
                </c:pt>
                <c:pt idx="67">
                  <c:v>101.22</c:v>
                </c:pt>
                <c:pt idx="68">
                  <c:v>128.61000000000001</c:v>
                </c:pt>
                <c:pt idx="69">
                  <c:v>129.79</c:v>
                </c:pt>
                <c:pt idx="70">
                  <c:v>131.63</c:v>
                </c:pt>
                <c:pt idx="71">
                  <c:v>302.43</c:v>
                </c:pt>
                <c:pt idx="72">
                  <c:v>115.74</c:v>
                </c:pt>
                <c:pt idx="73">
                  <c:v>63.97</c:v>
                </c:pt>
                <c:pt idx="74">
                  <c:v>48.81</c:v>
                </c:pt>
                <c:pt idx="75">
                  <c:v>245.04</c:v>
                </c:pt>
                <c:pt idx="76">
                  <c:v>380.35</c:v>
                </c:pt>
                <c:pt idx="77">
                  <c:v>124.67</c:v>
                </c:pt>
                <c:pt idx="78">
                  <c:v>240.88</c:v>
                </c:pt>
                <c:pt idx="79">
                  <c:v>318.04000000000002</c:v>
                </c:pt>
                <c:pt idx="80">
                  <c:v>263.29000000000002</c:v>
                </c:pt>
                <c:pt idx="81">
                  <c:v>294.27999999999997</c:v>
                </c:pt>
                <c:pt idx="82">
                  <c:v>387.27</c:v>
                </c:pt>
                <c:pt idx="83">
                  <c:v>377.81</c:v>
                </c:pt>
                <c:pt idx="84">
                  <c:v>225.07</c:v>
                </c:pt>
                <c:pt idx="85">
                  <c:v>171.58</c:v>
                </c:pt>
                <c:pt idx="86">
                  <c:v>186.67</c:v>
                </c:pt>
                <c:pt idx="87">
                  <c:v>101.17</c:v>
                </c:pt>
                <c:pt idx="88">
                  <c:v>299.20999999999998</c:v>
                </c:pt>
                <c:pt idx="89">
                  <c:v>565.17999999999995</c:v>
                </c:pt>
                <c:pt idx="90">
                  <c:v>552.92999999999995</c:v>
                </c:pt>
                <c:pt idx="91">
                  <c:v>358.29</c:v>
                </c:pt>
                <c:pt idx="92">
                  <c:v>277.95</c:v>
                </c:pt>
                <c:pt idx="93">
                  <c:v>321.60000000000002</c:v>
                </c:pt>
                <c:pt idx="94">
                  <c:v>145.77000000000001</c:v>
                </c:pt>
                <c:pt idx="95">
                  <c:v>311.10000000000002</c:v>
                </c:pt>
                <c:pt idx="96">
                  <c:v>172.81</c:v>
                </c:pt>
                <c:pt idx="97">
                  <c:v>261.48</c:v>
                </c:pt>
                <c:pt idx="98">
                  <c:v>190.28</c:v>
                </c:pt>
                <c:pt idx="99">
                  <c:v>184.29</c:v>
                </c:pt>
                <c:pt idx="100">
                  <c:v>127.53</c:v>
                </c:pt>
                <c:pt idx="101">
                  <c:v>244.9</c:v>
                </c:pt>
                <c:pt idx="102">
                  <c:v>200.62</c:v>
                </c:pt>
                <c:pt idx="103">
                  <c:v>486.84</c:v>
                </c:pt>
                <c:pt idx="104">
                  <c:v>81.59</c:v>
                </c:pt>
                <c:pt idx="105">
                  <c:v>216.1</c:v>
                </c:pt>
                <c:pt idx="106">
                  <c:v>210.35</c:v>
                </c:pt>
                <c:pt idx="107">
                  <c:v>465.85</c:v>
                </c:pt>
                <c:pt idx="108">
                  <c:v>208.44</c:v>
                </c:pt>
                <c:pt idx="109">
                  <c:v>235.5</c:v>
                </c:pt>
                <c:pt idx="110">
                  <c:v>157.07</c:v>
                </c:pt>
                <c:pt idx="111">
                  <c:v>202.47</c:v>
                </c:pt>
                <c:pt idx="112">
                  <c:v>184.49</c:v>
                </c:pt>
                <c:pt idx="113">
                  <c:v>105.29</c:v>
                </c:pt>
                <c:pt idx="114">
                  <c:v>212.23</c:v>
                </c:pt>
                <c:pt idx="115">
                  <c:v>165.43</c:v>
                </c:pt>
                <c:pt idx="116">
                  <c:v>209.05</c:v>
                </c:pt>
                <c:pt idx="117">
                  <c:v>224.79</c:v>
                </c:pt>
                <c:pt idx="118">
                  <c:v>230.61</c:v>
                </c:pt>
                <c:pt idx="119">
                  <c:v>285.29000000000002</c:v>
                </c:pt>
                <c:pt idx="120">
                  <c:v>221.73</c:v>
                </c:pt>
                <c:pt idx="121">
                  <c:v>196.48</c:v>
                </c:pt>
                <c:pt idx="122">
                  <c:v>235.6</c:v>
                </c:pt>
                <c:pt idx="123">
                  <c:v>283.68</c:v>
                </c:pt>
                <c:pt idx="124">
                  <c:v>330.27</c:v>
                </c:pt>
                <c:pt idx="125">
                  <c:v>150.22</c:v>
                </c:pt>
                <c:pt idx="126">
                  <c:v>202.83</c:v>
                </c:pt>
                <c:pt idx="127">
                  <c:v>181.14</c:v>
                </c:pt>
                <c:pt idx="128">
                  <c:v>201.87</c:v>
                </c:pt>
                <c:pt idx="129">
                  <c:v>201.73</c:v>
                </c:pt>
                <c:pt idx="130">
                  <c:v>177.15</c:v>
                </c:pt>
                <c:pt idx="131">
                  <c:v>192.34</c:v>
                </c:pt>
                <c:pt idx="132">
                  <c:v>173.56</c:v>
                </c:pt>
                <c:pt idx="133">
                  <c:v>159.82</c:v>
                </c:pt>
                <c:pt idx="134">
                  <c:v>321.33</c:v>
                </c:pt>
                <c:pt idx="135">
                  <c:v>373.83</c:v>
                </c:pt>
                <c:pt idx="136">
                  <c:v>131.72</c:v>
                </c:pt>
                <c:pt idx="137">
                  <c:v>191.7</c:v>
                </c:pt>
                <c:pt idx="138">
                  <c:v>244.12</c:v>
                </c:pt>
                <c:pt idx="139">
                  <c:v>393.55</c:v>
                </c:pt>
                <c:pt idx="140">
                  <c:v>235.47</c:v>
                </c:pt>
                <c:pt idx="141">
                  <c:v>162.88999999999999</c:v>
                </c:pt>
                <c:pt idx="142">
                  <c:v>211.74</c:v>
                </c:pt>
                <c:pt idx="143">
                  <c:v>153.02000000000001</c:v>
                </c:pt>
                <c:pt idx="144">
                  <c:v>284.94</c:v>
                </c:pt>
                <c:pt idx="145">
                  <c:v>259.62</c:v>
                </c:pt>
                <c:pt idx="146">
                  <c:v>149.26</c:v>
                </c:pt>
                <c:pt idx="147">
                  <c:v>259.86</c:v>
                </c:pt>
                <c:pt idx="148">
                  <c:v>278.14</c:v>
                </c:pt>
                <c:pt idx="149">
                  <c:v>227.02</c:v>
                </c:pt>
                <c:pt idx="150">
                  <c:v>296.27</c:v>
                </c:pt>
                <c:pt idx="151">
                  <c:v>189.57</c:v>
                </c:pt>
                <c:pt idx="152">
                  <c:v>152.44999999999999</c:v>
                </c:pt>
                <c:pt idx="153">
                  <c:v>171.99</c:v>
                </c:pt>
                <c:pt idx="154">
                  <c:v>178.51</c:v>
                </c:pt>
                <c:pt idx="155">
                  <c:v>167.89</c:v>
                </c:pt>
                <c:pt idx="156">
                  <c:v>117.94</c:v>
                </c:pt>
              </c:numCache>
            </c:numRef>
          </c:xVal>
          <c:yVal>
            <c:numRef>
              <c:f>Correlation!$H$2:$H$955</c:f>
              <c:numCache>
                <c:formatCode>General</c:formatCode>
                <c:ptCount val="954"/>
                <c:pt idx="0">
                  <c:v>0</c:v>
                </c:pt>
                <c:pt idx="1">
                  <c:v>1</c:v>
                </c:pt>
                <c:pt idx="2">
                  <c:v>1</c:v>
                </c:pt>
                <c:pt idx="3">
                  <c:v>1</c:v>
                </c:pt>
                <c:pt idx="4">
                  <c:v>0</c:v>
                </c:pt>
                <c:pt idx="5">
                  <c:v>0</c:v>
                </c:pt>
                <c:pt idx="6">
                  <c:v>0</c:v>
                </c:pt>
                <c:pt idx="7">
                  <c:v>1</c:v>
                </c:pt>
                <c:pt idx="8">
                  <c:v>1</c:v>
                </c:pt>
                <c:pt idx="9">
                  <c:v>1</c:v>
                </c:pt>
                <c:pt idx="10">
                  <c:v>1</c:v>
                </c:pt>
                <c:pt idx="11">
                  <c:v>0</c:v>
                </c:pt>
                <c:pt idx="12">
                  <c:v>0</c:v>
                </c:pt>
                <c:pt idx="13">
                  <c:v>0</c:v>
                </c:pt>
                <c:pt idx="14">
                  <c:v>0</c:v>
                </c:pt>
                <c:pt idx="15">
                  <c:v>1</c:v>
                </c:pt>
                <c:pt idx="16">
                  <c:v>1</c:v>
                </c:pt>
                <c:pt idx="17">
                  <c:v>0</c:v>
                </c:pt>
                <c:pt idx="18">
                  <c:v>0</c:v>
                </c:pt>
                <c:pt idx="19">
                  <c:v>0</c:v>
                </c:pt>
                <c:pt idx="20">
                  <c:v>1</c:v>
                </c:pt>
                <c:pt idx="21">
                  <c:v>1</c:v>
                </c:pt>
                <c:pt idx="22">
                  <c:v>0</c:v>
                </c:pt>
                <c:pt idx="23">
                  <c:v>0</c:v>
                </c:pt>
                <c:pt idx="24">
                  <c:v>1</c:v>
                </c:pt>
                <c:pt idx="25">
                  <c:v>1</c:v>
                </c:pt>
                <c:pt idx="26">
                  <c:v>0</c:v>
                </c:pt>
                <c:pt idx="27">
                  <c:v>0</c:v>
                </c:pt>
                <c:pt idx="28">
                  <c:v>0</c:v>
                </c:pt>
                <c:pt idx="29">
                  <c:v>0</c:v>
                </c:pt>
                <c:pt idx="30">
                  <c:v>1</c:v>
                </c:pt>
                <c:pt idx="31">
                  <c:v>0</c:v>
                </c:pt>
                <c:pt idx="32">
                  <c:v>0</c:v>
                </c:pt>
                <c:pt idx="33">
                  <c:v>1</c:v>
                </c:pt>
                <c:pt idx="34">
                  <c:v>0</c:v>
                </c:pt>
                <c:pt idx="35">
                  <c:v>0</c:v>
                </c:pt>
                <c:pt idx="36">
                  <c:v>1</c:v>
                </c:pt>
                <c:pt idx="37">
                  <c:v>1</c:v>
                </c:pt>
                <c:pt idx="38">
                  <c:v>1</c:v>
                </c:pt>
                <c:pt idx="39">
                  <c:v>1</c:v>
                </c:pt>
                <c:pt idx="40">
                  <c:v>1</c:v>
                </c:pt>
                <c:pt idx="41">
                  <c:v>1</c:v>
                </c:pt>
                <c:pt idx="42">
                  <c:v>1</c:v>
                </c:pt>
                <c:pt idx="43">
                  <c:v>1</c:v>
                </c:pt>
                <c:pt idx="44">
                  <c:v>1</c:v>
                </c:pt>
                <c:pt idx="45">
                  <c:v>1</c:v>
                </c:pt>
                <c:pt idx="46">
                  <c:v>1</c:v>
                </c:pt>
                <c:pt idx="47">
                  <c:v>1</c:v>
                </c:pt>
                <c:pt idx="48">
                  <c:v>1</c:v>
                </c:pt>
                <c:pt idx="49">
                  <c:v>0</c:v>
                </c:pt>
                <c:pt idx="50">
                  <c:v>1</c:v>
                </c:pt>
                <c:pt idx="51">
                  <c:v>1</c:v>
                </c:pt>
                <c:pt idx="52">
                  <c:v>1</c:v>
                </c:pt>
                <c:pt idx="53">
                  <c:v>0</c:v>
                </c:pt>
                <c:pt idx="54">
                  <c:v>1</c:v>
                </c:pt>
                <c:pt idx="55">
                  <c:v>0</c:v>
                </c:pt>
                <c:pt idx="56">
                  <c:v>0</c:v>
                </c:pt>
                <c:pt idx="57">
                  <c:v>1</c:v>
                </c:pt>
                <c:pt idx="58">
                  <c:v>1</c:v>
                </c:pt>
                <c:pt idx="59">
                  <c:v>0</c:v>
                </c:pt>
                <c:pt idx="60">
                  <c:v>0</c:v>
                </c:pt>
                <c:pt idx="61">
                  <c:v>1</c:v>
                </c:pt>
                <c:pt idx="62">
                  <c:v>0</c:v>
                </c:pt>
                <c:pt idx="63">
                  <c:v>1</c:v>
                </c:pt>
                <c:pt idx="64">
                  <c:v>1</c:v>
                </c:pt>
                <c:pt idx="65">
                  <c:v>1</c:v>
                </c:pt>
                <c:pt idx="66">
                  <c:v>0</c:v>
                </c:pt>
                <c:pt idx="67">
                  <c:v>1</c:v>
                </c:pt>
                <c:pt idx="68">
                  <c:v>1</c:v>
                </c:pt>
                <c:pt idx="69">
                  <c:v>0</c:v>
                </c:pt>
                <c:pt idx="70">
                  <c:v>1</c:v>
                </c:pt>
                <c:pt idx="71">
                  <c:v>1</c:v>
                </c:pt>
                <c:pt idx="72">
                  <c:v>0</c:v>
                </c:pt>
                <c:pt idx="73">
                  <c:v>0</c:v>
                </c:pt>
                <c:pt idx="74">
                  <c:v>1</c:v>
                </c:pt>
                <c:pt idx="75">
                  <c:v>0</c:v>
                </c:pt>
                <c:pt idx="76">
                  <c:v>1</c:v>
                </c:pt>
                <c:pt idx="77">
                  <c:v>1</c:v>
                </c:pt>
                <c:pt idx="78">
                  <c:v>1</c:v>
                </c:pt>
                <c:pt idx="79">
                  <c:v>0</c:v>
                </c:pt>
                <c:pt idx="80">
                  <c:v>0</c:v>
                </c:pt>
                <c:pt idx="81">
                  <c:v>0</c:v>
                </c:pt>
                <c:pt idx="82">
                  <c:v>0</c:v>
                </c:pt>
                <c:pt idx="83">
                  <c:v>1</c:v>
                </c:pt>
                <c:pt idx="84">
                  <c:v>0</c:v>
                </c:pt>
                <c:pt idx="85">
                  <c:v>0</c:v>
                </c:pt>
                <c:pt idx="86">
                  <c:v>0</c:v>
                </c:pt>
                <c:pt idx="87">
                  <c:v>1</c:v>
                </c:pt>
                <c:pt idx="88">
                  <c:v>0</c:v>
                </c:pt>
                <c:pt idx="89">
                  <c:v>0</c:v>
                </c:pt>
                <c:pt idx="90">
                  <c:v>0</c:v>
                </c:pt>
                <c:pt idx="91">
                  <c:v>0</c:v>
                </c:pt>
                <c:pt idx="92">
                  <c:v>0</c:v>
                </c:pt>
                <c:pt idx="93">
                  <c:v>0</c:v>
                </c:pt>
                <c:pt idx="94">
                  <c:v>0</c:v>
                </c:pt>
                <c:pt idx="95">
                  <c:v>1</c:v>
                </c:pt>
                <c:pt idx="96">
                  <c:v>0</c:v>
                </c:pt>
                <c:pt idx="97">
                  <c:v>0</c:v>
                </c:pt>
                <c:pt idx="98">
                  <c:v>1</c:v>
                </c:pt>
                <c:pt idx="99">
                  <c:v>1</c:v>
                </c:pt>
                <c:pt idx="100">
                  <c:v>1</c:v>
                </c:pt>
                <c:pt idx="101">
                  <c:v>1</c:v>
                </c:pt>
                <c:pt idx="102">
                  <c:v>1</c:v>
                </c:pt>
                <c:pt idx="103">
                  <c:v>1</c:v>
                </c:pt>
                <c:pt idx="104">
                  <c:v>1</c:v>
                </c:pt>
                <c:pt idx="105">
                  <c:v>1</c:v>
                </c:pt>
                <c:pt idx="106">
                  <c:v>1</c:v>
                </c:pt>
                <c:pt idx="107">
                  <c:v>1</c:v>
                </c:pt>
                <c:pt idx="108">
                  <c:v>0</c:v>
                </c:pt>
                <c:pt idx="109">
                  <c:v>1</c:v>
                </c:pt>
                <c:pt idx="110">
                  <c:v>1</c:v>
                </c:pt>
                <c:pt idx="111">
                  <c:v>1</c:v>
                </c:pt>
                <c:pt idx="112">
                  <c:v>0</c:v>
                </c:pt>
                <c:pt idx="113">
                  <c:v>1</c:v>
                </c:pt>
                <c:pt idx="114">
                  <c:v>1</c:v>
                </c:pt>
                <c:pt idx="115">
                  <c:v>1</c:v>
                </c:pt>
                <c:pt idx="116">
                  <c:v>0</c:v>
                </c:pt>
                <c:pt idx="117">
                  <c:v>0</c:v>
                </c:pt>
                <c:pt idx="118">
                  <c:v>1</c:v>
                </c:pt>
                <c:pt idx="119">
                  <c:v>1</c:v>
                </c:pt>
                <c:pt idx="120">
                  <c:v>1</c:v>
                </c:pt>
                <c:pt idx="121">
                  <c:v>1</c:v>
                </c:pt>
                <c:pt idx="122">
                  <c:v>1</c:v>
                </c:pt>
                <c:pt idx="123">
                  <c:v>1</c:v>
                </c:pt>
                <c:pt idx="124">
                  <c:v>0</c:v>
                </c:pt>
                <c:pt idx="125">
                  <c:v>1</c:v>
                </c:pt>
                <c:pt idx="126">
                  <c:v>0</c:v>
                </c:pt>
                <c:pt idx="127">
                  <c:v>0</c:v>
                </c:pt>
                <c:pt idx="128">
                  <c:v>0</c:v>
                </c:pt>
                <c:pt idx="129">
                  <c:v>0</c:v>
                </c:pt>
                <c:pt idx="130">
                  <c:v>1</c:v>
                </c:pt>
                <c:pt idx="131">
                  <c:v>1</c:v>
                </c:pt>
                <c:pt idx="132">
                  <c:v>0</c:v>
                </c:pt>
                <c:pt idx="133">
                  <c:v>1</c:v>
                </c:pt>
                <c:pt idx="134">
                  <c:v>0</c:v>
                </c:pt>
                <c:pt idx="135">
                  <c:v>1</c:v>
                </c:pt>
                <c:pt idx="136">
                  <c:v>1</c:v>
                </c:pt>
                <c:pt idx="137">
                  <c:v>0</c:v>
                </c:pt>
                <c:pt idx="138">
                  <c:v>1</c:v>
                </c:pt>
                <c:pt idx="139">
                  <c:v>1</c:v>
                </c:pt>
                <c:pt idx="140">
                  <c:v>1</c:v>
                </c:pt>
                <c:pt idx="141">
                  <c:v>0</c:v>
                </c:pt>
                <c:pt idx="142">
                  <c:v>1</c:v>
                </c:pt>
                <c:pt idx="143">
                  <c:v>0</c:v>
                </c:pt>
                <c:pt idx="144">
                  <c:v>0</c:v>
                </c:pt>
                <c:pt idx="145">
                  <c:v>0</c:v>
                </c:pt>
                <c:pt idx="146">
                  <c:v>1</c:v>
                </c:pt>
                <c:pt idx="147">
                  <c:v>1</c:v>
                </c:pt>
                <c:pt idx="148">
                  <c:v>0</c:v>
                </c:pt>
                <c:pt idx="149">
                  <c:v>1</c:v>
                </c:pt>
                <c:pt idx="150">
                  <c:v>1</c:v>
                </c:pt>
                <c:pt idx="151">
                  <c:v>0</c:v>
                </c:pt>
                <c:pt idx="152">
                  <c:v>0</c:v>
                </c:pt>
                <c:pt idx="153">
                  <c:v>0</c:v>
                </c:pt>
                <c:pt idx="154">
                  <c:v>0</c:v>
                </c:pt>
                <c:pt idx="155">
                  <c:v>0</c:v>
                </c:pt>
                <c:pt idx="156">
                  <c:v>0</c:v>
                </c:pt>
              </c:numCache>
            </c:numRef>
          </c:yVal>
          <c:smooth val="1"/>
          <c:extLst>
            <c:ext xmlns:c16="http://schemas.microsoft.com/office/drawing/2014/chart" uri="{C3380CC4-5D6E-409C-BE32-E72D297353CC}">
              <c16:uniqueId val="{00000001-C2F8-A547-877E-372F2FCA763C}"/>
            </c:ext>
          </c:extLst>
        </c:ser>
        <c:dLbls>
          <c:showLegendKey val="0"/>
          <c:showVal val="0"/>
          <c:showCatName val="0"/>
          <c:showSerName val="0"/>
          <c:showPercent val="0"/>
          <c:showBubbleSize val="0"/>
        </c:dLbls>
        <c:axId val="1609242297"/>
        <c:axId val="389863269"/>
      </c:scatterChart>
      <c:valAx>
        <c:axId val="160924229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389863269"/>
        <c:crosses val="autoZero"/>
        <c:crossBetween val="midCat"/>
      </c:valAx>
      <c:valAx>
        <c:axId val="3898632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609242297"/>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ja-JP" altLang="en-US" b="0">
                <a:solidFill>
                  <a:srgbClr val="000000"/>
                </a:solidFill>
                <a:latin typeface="Roboto"/>
              </a:rPr>
              <a:t>城镇化率</a:t>
            </a:r>
          </a:p>
        </c:rich>
      </c:tx>
      <c:overlay val="0"/>
    </c:title>
    <c:autoTitleDeleted val="0"/>
    <c:plotArea>
      <c:layout/>
      <c:scatterChart>
        <c:scatterStyle val="lineMarker"/>
        <c:varyColors val="0"/>
        <c:ser>
          <c:idx val="0"/>
          <c:order val="0"/>
          <c:tx>
            <c:strRef>
              <c:f>Correlation!$H$1</c:f>
              <c:strCache>
                <c:ptCount val="1"/>
                <c:pt idx="0">
                  <c:v>工作报告上传情况</c:v>
                </c:pt>
              </c:strCache>
            </c:strRef>
          </c:tx>
          <c:spPr>
            <a:ln>
              <a:noFill/>
            </a:ln>
          </c:spPr>
          <c:marker>
            <c:symbol val="circle"/>
            <c:size val="7"/>
            <c:spPr>
              <a:solidFill>
                <a:srgbClr val="4285F4"/>
              </a:solidFill>
              <a:ln cmpd="sng">
                <a:solidFill>
                  <a:srgbClr val="4285F4"/>
                </a:solidFill>
              </a:ln>
            </c:spPr>
          </c:marker>
          <c:trendline>
            <c:name>Trendline for 工作报告上传情况</c:name>
            <c:spPr>
              <a:ln w="19050">
                <a:solidFill>
                  <a:srgbClr val="000000"/>
                </a:solidFill>
              </a:ln>
            </c:spPr>
            <c:trendlineType val="linear"/>
            <c:dispRSqr val="1"/>
            <c:dispEq val="0"/>
            <c:trendlineLbl>
              <c:numFmt formatCode="General" sourceLinked="0"/>
            </c:trendlineLbl>
          </c:trendline>
          <c:xVal>
            <c:numRef>
              <c:f>Correlation!$E$2:$E$955</c:f>
              <c:numCache>
                <c:formatCode>0.00</c:formatCode>
                <c:ptCount val="954"/>
                <c:pt idx="0">
                  <c:v>91.37</c:v>
                </c:pt>
                <c:pt idx="1">
                  <c:v>90.02</c:v>
                </c:pt>
                <c:pt idx="2">
                  <c:v>90.74</c:v>
                </c:pt>
                <c:pt idx="3">
                  <c:v>85.99</c:v>
                </c:pt>
                <c:pt idx="4">
                  <c:v>73.41</c:v>
                </c:pt>
                <c:pt idx="5">
                  <c:v>91.34</c:v>
                </c:pt>
                <c:pt idx="6">
                  <c:v>54.25</c:v>
                </c:pt>
                <c:pt idx="7">
                  <c:v>53.62</c:v>
                </c:pt>
                <c:pt idx="8">
                  <c:v>53.62</c:v>
                </c:pt>
                <c:pt idx="9">
                  <c:v>55.86</c:v>
                </c:pt>
                <c:pt idx="10">
                  <c:v>56.23</c:v>
                </c:pt>
                <c:pt idx="11">
                  <c:v>48.34</c:v>
                </c:pt>
                <c:pt idx="12">
                  <c:v>80.69</c:v>
                </c:pt>
                <c:pt idx="13">
                  <c:v>87.01</c:v>
                </c:pt>
                <c:pt idx="14">
                  <c:v>95.31</c:v>
                </c:pt>
                <c:pt idx="15">
                  <c:v>78.52</c:v>
                </c:pt>
                <c:pt idx="16">
                  <c:v>35.19</c:v>
                </c:pt>
                <c:pt idx="17">
                  <c:v>35.19</c:v>
                </c:pt>
                <c:pt idx="18">
                  <c:v>35.340000000000003</c:v>
                </c:pt>
                <c:pt idx="19">
                  <c:v>35.26</c:v>
                </c:pt>
                <c:pt idx="20">
                  <c:v>37.61</c:v>
                </c:pt>
                <c:pt idx="21">
                  <c:v>93.3</c:v>
                </c:pt>
                <c:pt idx="22">
                  <c:v>93.84</c:v>
                </c:pt>
                <c:pt idx="23">
                  <c:v>93.61</c:v>
                </c:pt>
                <c:pt idx="24">
                  <c:v>93.04</c:v>
                </c:pt>
                <c:pt idx="25">
                  <c:v>69</c:v>
                </c:pt>
                <c:pt idx="26">
                  <c:v>62.35</c:v>
                </c:pt>
                <c:pt idx="27">
                  <c:v>56.82</c:v>
                </c:pt>
                <c:pt idx="28">
                  <c:v>46.13</c:v>
                </c:pt>
                <c:pt idx="29">
                  <c:v>44.25</c:v>
                </c:pt>
                <c:pt idx="30">
                  <c:v>46.23</c:v>
                </c:pt>
                <c:pt idx="31">
                  <c:v>32.78</c:v>
                </c:pt>
                <c:pt idx="32">
                  <c:v>33.409999999999997</c:v>
                </c:pt>
                <c:pt idx="33">
                  <c:v>34.33</c:v>
                </c:pt>
                <c:pt idx="34">
                  <c:v>31.8</c:v>
                </c:pt>
                <c:pt idx="35">
                  <c:v>41.75</c:v>
                </c:pt>
                <c:pt idx="36">
                  <c:v>55.31</c:v>
                </c:pt>
                <c:pt idx="37">
                  <c:v>93.71</c:v>
                </c:pt>
                <c:pt idx="38">
                  <c:v>97.4</c:v>
                </c:pt>
                <c:pt idx="39">
                  <c:v>86.7</c:v>
                </c:pt>
                <c:pt idx="40">
                  <c:v>79.08</c:v>
                </c:pt>
                <c:pt idx="41">
                  <c:v>43.31</c:v>
                </c:pt>
                <c:pt idx="42">
                  <c:v>40.1</c:v>
                </c:pt>
                <c:pt idx="43">
                  <c:v>34.85</c:v>
                </c:pt>
                <c:pt idx="44">
                  <c:v>34.69</c:v>
                </c:pt>
                <c:pt idx="45">
                  <c:v>38.79</c:v>
                </c:pt>
                <c:pt idx="46">
                  <c:v>51.5</c:v>
                </c:pt>
                <c:pt idx="47">
                  <c:v>44.65</c:v>
                </c:pt>
                <c:pt idx="48">
                  <c:v>29.07</c:v>
                </c:pt>
                <c:pt idx="49">
                  <c:v>28.24</c:v>
                </c:pt>
                <c:pt idx="50">
                  <c:v>45.33</c:v>
                </c:pt>
                <c:pt idx="51">
                  <c:v>76.58</c:v>
                </c:pt>
                <c:pt idx="52">
                  <c:v>88.04</c:v>
                </c:pt>
                <c:pt idx="53">
                  <c:v>87.36</c:v>
                </c:pt>
                <c:pt idx="54">
                  <c:v>58.25</c:v>
                </c:pt>
                <c:pt idx="55">
                  <c:v>84.99</c:v>
                </c:pt>
                <c:pt idx="56">
                  <c:v>86.65</c:v>
                </c:pt>
                <c:pt idx="57">
                  <c:v>75.58</c:v>
                </c:pt>
                <c:pt idx="58">
                  <c:v>34.880000000000003</c:v>
                </c:pt>
                <c:pt idx="59">
                  <c:v>53.88</c:v>
                </c:pt>
                <c:pt idx="60">
                  <c:v>95.43</c:v>
                </c:pt>
                <c:pt idx="61">
                  <c:v>100</c:v>
                </c:pt>
                <c:pt idx="62">
                  <c:v>58.17</c:v>
                </c:pt>
                <c:pt idx="63">
                  <c:v>96.32</c:v>
                </c:pt>
                <c:pt idx="64">
                  <c:v>42.28</c:v>
                </c:pt>
                <c:pt idx="65">
                  <c:v>44.73</c:v>
                </c:pt>
                <c:pt idx="66">
                  <c:v>52.26</c:v>
                </c:pt>
                <c:pt idx="67">
                  <c:v>42.91</c:v>
                </c:pt>
                <c:pt idx="68">
                  <c:v>31.97</c:v>
                </c:pt>
                <c:pt idx="69">
                  <c:v>34.71</c:v>
                </c:pt>
                <c:pt idx="70">
                  <c:v>33.9</c:v>
                </c:pt>
                <c:pt idx="71">
                  <c:v>43.83</c:v>
                </c:pt>
                <c:pt idx="72">
                  <c:v>97.25</c:v>
                </c:pt>
                <c:pt idx="73">
                  <c:v>64.73</c:v>
                </c:pt>
                <c:pt idx="74">
                  <c:v>63.89</c:v>
                </c:pt>
                <c:pt idx="75">
                  <c:v>69.64</c:v>
                </c:pt>
                <c:pt idx="76">
                  <c:v>59.16</c:v>
                </c:pt>
                <c:pt idx="77">
                  <c:v>48.33</c:v>
                </c:pt>
                <c:pt idx="78">
                  <c:v>51.73</c:v>
                </c:pt>
                <c:pt idx="79">
                  <c:v>40.340000000000003</c:v>
                </c:pt>
                <c:pt idx="80">
                  <c:v>46.72</c:v>
                </c:pt>
                <c:pt idx="81">
                  <c:v>47.68</c:v>
                </c:pt>
                <c:pt idx="82">
                  <c:v>77.89</c:v>
                </c:pt>
                <c:pt idx="83">
                  <c:v>38.96</c:v>
                </c:pt>
                <c:pt idx="84">
                  <c:v>28.18</c:v>
                </c:pt>
                <c:pt idx="85">
                  <c:v>30.98</c:v>
                </c:pt>
                <c:pt idx="86">
                  <c:v>31.81</c:v>
                </c:pt>
                <c:pt idx="87">
                  <c:v>30.97</c:v>
                </c:pt>
                <c:pt idx="88">
                  <c:v>95.85</c:v>
                </c:pt>
                <c:pt idx="89">
                  <c:v>45.25</c:v>
                </c:pt>
                <c:pt idx="90">
                  <c:v>52.1</c:v>
                </c:pt>
                <c:pt idx="91">
                  <c:v>39.31</c:v>
                </c:pt>
                <c:pt idx="92">
                  <c:v>39.25</c:v>
                </c:pt>
                <c:pt idx="93">
                  <c:v>38.57</c:v>
                </c:pt>
                <c:pt idx="94">
                  <c:v>65</c:v>
                </c:pt>
                <c:pt idx="95">
                  <c:v>49</c:v>
                </c:pt>
                <c:pt idx="96">
                  <c:v>42.23</c:v>
                </c:pt>
                <c:pt idx="97">
                  <c:v>44.59</c:v>
                </c:pt>
                <c:pt idx="98">
                  <c:v>53.23</c:v>
                </c:pt>
                <c:pt idx="99">
                  <c:v>91.11</c:v>
                </c:pt>
                <c:pt idx="100">
                  <c:v>96.26</c:v>
                </c:pt>
                <c:pt idx="101">
                  <c:v>46.44</c:v>
                </c:pt>
                <c:pt idx="102">
                  <c:v>45.01</c:v>
                </c:pt>
                <c:pt idx="103">
                  <c:v>43.05</c:v>
                </c:pt>
                <c:pt idx="104">
                  <c:v>36.01</c:v>
                </c:pt>
                <c:pt idx="105">
                  <c:v>51.64</c:v>
                </c:pt>
                <c:pt idx="106">
                  <c:v>44.81</c:v>
                </c:pt>
                <c:pt idx="107">
                  <c:v>44.74</c:v>
                </c:pt>
                <c:pt idx="108">
                  <c:v>37.270000000000003</c:v>
                </c:pt>
                <c:pt idx="109">
                  <c:v>35.619999999999997</c:v>
                </c:pt>
                <c:pt idx="110">
                  <c:v>35.090000000000003</c:v>
                </c:pt>
                <c:pt idx="111">
                  <c:v>34.35</c:v>
                </c:pt>
                <c:pt idx="112">
                  <c:v>34.380000000000003</c:v>
                </c:pt>
                <c:pt idx="113">
                  <c:v>32.69</c:v>
                </c:pt>
                <c:pt idx="114">
                  <c:v>60.92</c:v>
                </c:pt>
                <c:pt idx="115">
                  <c:v>36.770000000000003</c:v>
                </c:pt>
                <c:pt idx="116">
                  <c:v>36.61</c:v>
                </c:pt>
                <c:pt idx="117">
                  <c:v>33.96</c:v>
                </c:pt>
                <c:pt idx="118">
                  <c:v>35.130000000000003</c:v>
                </c:pt>
                <c:pt idx="119">
                  <c:v>39.770000000000003</c:v>
                </c:pt>
                <c:pt idx="120">
                  <c:v>36.65</c:v>
                </c:pt>
                <c:pt idx="121">
                  <c:v>36.630000000000003</c:v>
                </c:pt>
                <c:pt idx="122">
                  <c:v>37.01</c:v>
                </c:pt>
                <c:pt idx="123">
                  <c:v>45.37</c:v>
                </c:pt>
                <c:pt idx="124">
                  <c:v>65.64</c:v>
                </c:pt>
                <c:pt idx="125">
                  <c:v>39.93</c:v>
                </c:pt>
                <c:pt idx="126">
                  <c:v>38.36</c:v>
                </c:pt>
                <c:pt idx="127">
                  <c:v>40.26</c:v>
                </c:pt>
                <c:pt idx="128">
                  <c:v>35.950000000000003</c:v>
                </c:pt>
                <c:pt idx="129">
                  <c:v>35.78</c:v>
                </c:pt>
                <c:pt idx="130">
                  <c:v>35.86</c:v>
                </c:pt>
                <c:pt idx="131">
                  <c:v>38.54</c:v>
                </c:pt>
                <c:pt idx="132">
                  <c:v>31.86</c:v>
                </c:pt>
                <c:pt idx="133">
                  <c:v>31.41</c:v>
                </c:pt>
                <c:pt idx="134">
                  <c:v>60.63</c:v>
                </c:pt>
                <c:pt idx="135">
                  <c:v>38.43</c:v>
                </c:pt>
                <c:pt idx="136">
                  <c:v>37.61</c:v>
                </c:pt>
                <c:pt idx="137">
                  <c:v>35.630000000000003</c:v>
                </c:pt>
                <c:pt idx="138">
                  <c:v>46.85</c:v>
                </c:pt>
                <c:pt idx="139">
                  <c:v>60.99</c:v>
                </c:pt>
                <c:pt idx="140">
                  <c:v>38.33</c:v>
                </c:pt>
                <c:pt idx="141">
                  <c:v>38.32</c:v>
                </c:pt>
                <c:pt idx="142">
                  <c:v>40.08</c:v>
                </c:pt>
                <c:pt idx="143">
                  <c:v>37.86</c:v>
                </c:pt>
                <c:pt idx="144">
                  <c:v>39.159999999999997</c:v>
                </c:pt>
                <c:pt idx="145">
                  <c:v>38.4</c:v>
                </c:pt>
                <c:pt idx="146">
                  <c:v>43.11</c:v>
                </c:pt>
                <c:pt idx="147">
                  <c:v>66.31</c:v>
                </c:pt>
                <c:pt idx="148">
                  <c:v>54.71</c:v>
                </c:pt>
                <c:pt idx="149">
                  <c:v>48.55</c:v>
                </c:pt>
                <c:pt idx="150">
                  <c:v>39.32</c:v>
                </c:pt>
                <c:pt idx="151">
                  <c:v>37.24</c:v>
                </c:pt>
                <c:pt idx="152">
                  <c:v>37.799999999999997</c:v>
                </c:pt>
                <c:pt idx="153">
                  <c:v>39.92</c:v>
                </c:pt>
                <c:pt idx="154">
                  <c:v>37.51</c:v>
                </c:pt>
                <c:pt idx="155">
                  <c:v>37.31</c:v>
                </c:pt>
                <c:pt idx="156">
                  <c:v>45.86</c:v>
                </c:pt>
              </c:numCache>
            </c:numRef>
          </c:xVal>
          <c:yVal>
            <c:numRef>
              <c:f>Correlation!$H$2:$H$955</c:f>
              <c:numCache>
                <c:formatCode>General</c:formatCode>
                <c:ptCount val="954"/>
                <c:pt idx="0">
                  <c:v>0</c:v>
                </c:pt>
                <c:pt idx="1">
                  <c:v>1</c:v>
                </c:pt>
                <c:pt idx="2">
                  <c:v>1</c:v>
                </c:pt>
                <c:pt idx="3">
                  <c:v>1</c:v>
                </c:pt>
                <c:pt idx="4">
                  <c:v>0</c:v>
                </c:pt>
                <c:pt idx="5">
                  <c:v>0</c:v>
                </c:pt>
                <c:pt idx="6">
                  <c:v>0</c:v>
                </c:pt>
                <c:pt idx="7">
                  <c:v>1</c:v>
                </c:pt>
                <c:pt idx="8">
                  <c:v>1</c:v>
                </c:pt>
                <c:pt idx="9">
                  <c:v>1</c:v>
                </c:pt>
                <c:pt idx="10">
                  <c:v>1</c:v>
                </c:pt>
                <c:pt idx="11">
                  <c:v>0</c:v>
                </c:pt>
                <c:pt idx="12">
                  <c:v>0</c:v>
                </c:pt>
                <c:pt idx="13">
                  <c:v>0</c:v>
                </c:pt>
                <c:pt idx="14">
                  <c:v>0</c:v>
                </c:pt>
                <c:pt idx="15">
                  <c:v>1</c:v>
                </c:pt>
                <c:pt idx="16">
                  <c:v>1</c:v>
                </c:pt>
                <c:pt idx="17">
                  <c:v>0</c:v>
                </c:pt>
                <c:pt idx="18">
                  <c:v>0</c:v>
                </c:pt>
                <c:pt idx="19">
                  <c:v>0</c:v>
                </c:pt>
                <c:pt idx="20">
                  <c:v>1</c:v>
                </c:pt>
                <c:pt idx="21">
                  <c:v>1</c:v>
                </c:pt>
                <c:pt idx="22">
                  <c:v>0</c:v>
                </c:pt>
                <c:pt idx="23">
                  <c:v>0</c:v>
                </c:pt>
                <c:pt idx="24">
                  <c:v>1</c:v>
                </c:pt>
                <c:pt idx="25">
                  <c:v>1</c:v>
                </c:pt>
                <c:pt idx="26">
                  <c:v>0</c:v>
                </c:pt>
                <c:pt idx="27">
                  <c:v>0</c:v>
                </c:pt>
                <c:pt idx="28">
                  <c:v>0</c:v>
                </c:pt>
                <c:pt idx="29">
                  <c:v>0</c:v>
                </c:pt>
                <c:pt idx="30">
                  <c:v>1</c:v>
                </c:pt>
                <c:pt idx="31">
                  <c:v>0</c:v>
                </c:pt>
                <c:pt idx="32">
                  <c:v>0</c:v>
                </c:pt>
                <c:pt idx="33">
                  <c:v>1</c:v>
                </c:pt>
                <c:pt idx="34">
                  <c:v>0</c:v>
                </c:pt>
                <c:pt idx="35">
                  <c:v>0</c:v>
                </c:pt>
                <c:pt idx="36">
                  <c:v>1</c:v>
                </c:pt>
                <c:pt idx="37">
                  <c:v>1</c:v>
                </c:pt>
                <c:pt idx="38">
                  <c:v>1</c:v>
                </c:pt>
                <c:pt idx="39">
                  <c:v>1</c:v>
                </c:pt>
                <c:pt idx="40">
                  <c:v>1</c:v>
                </c:pt>
                <c:pt idx="41">
                  <c:v>1</c:v>
                </c:pt>
                <c:pt idx="42">
                  <c:v>1</c:v>
                </c:pt>
                <c:pt idx="43">
                  <c:v>1</c:v>
                </c:pt>
                <c:pt idx="44">
                  <c:v>1</c:v>
                </c:pt>
                <c:pt idx="45">
                  <c:v>1</c:v>
                </c:pt>
                <c:pt idx="46">
                  <c:v>1</c:v>
                </c:pt>
                <c:pt idx="47">
                  <c:v>1</c:v>
                </c:pt>
                <c:pt idx="48">
                  <c:v>1</c:v>
                </c:pt>
                <c:pt idx="49">
                  <c:v>0</c:v>
                </c:pt>
                <c:pt idx="50">
                  <c:v>1</c:v>
                </c:pt>
                <c:pt idx="51">
                  <c:v>1</c:v>
                </c:pt>
                <c:pt idx="52">
                  <c:v>1</c:v>
                </c:pt>
                <c:pt idx="53">
                  <c:v>0</c:v>
                </c:pt>
                <c:pt idx="54">
                  <c:v>1</c:v>
                </c:pt>
                <c:pt idx="55">
                  <c:v>0</c:v>
                </c:pt>
                <c:pt idx="56">
                  <c:v>0</c:v>
                </c:pt>
                <c:pt idx="57">
                  <c:v>1</c:v>
                </c:pt>
                <c:pt idx="58">
                  <c:v>1</c:v>
                </c:pt>
                <c:pt idx="59">
                  <c:v>0</c:v>
                </c:pt>
                <c:pt idx="60">
                  <c:v>0</c:v>
                </c:pt>
                <c:pt idx="61">
                  <c:v>1</c:v>
                </c:pt>
                <c:pt idx="62">
                  <c:v>0</c:v>
                </c:pt>
                <c:pt idx="63">
                  <c:v>1</c:v>
                </c:pt>
                <c:pt idx="64">
                  <c:v>1</c:v>
                </c:pt>
                <c:pt idx="65">
                  <c:v>1</c:v>
                </c:pt>
                <c:pt idx="66">
                  <c:v>0</c:v>
                </c:pt>
                <c:pt idx="67">
                  <c:v>1</c:v>
                </c:pt>
                <c:pt idx="68">
                  <c:v>1</c:v>
                </c:pt>
                <c:pt idx="69">
                  <c:v>0</c:v>
                </c:pt>
                <c:pt idx="70">
                  <c:v>1</c:v>
                </c:pt>
                <c:pt idx="71">
                  <c:v>1</c:v>
                </c:pt>
                <c:pt idx="72">
                  <c:v>0</c:v>
                </c:pt>
                <c:pt idx="73">
                  <c:v>0</c:v>
                </c:pt>
                <c:pt idx="74">
                  <c:v>1</c:v>
                </c:pt>
                <c:pt idx="75">
                  <c:v>0</c:v>
                </c:pt>
                <c:pt idx="76">
                  <c:v>1</c:v>
                </c:pt>
                <c:pt idx="77">
                  <c:v>1</c:v>
                </c:pt>
                <c:pt idx="78">
                  <c:v>1</c:v>
                </c:pt>
                <c:pt idx="79">
                  <c:v>0</c:v>
                </c:pt>
                <c:pt idx="80">
                  <c:v>0</c:v>
                </c:pt>
                <c:pt idx="81">
                  <c:v>0</c:v>
                </c:pt>
                <c:pt idx="82">
                  <c:v>0</c:v>
                </c:pt>
                <c:pt idx="83">
                  <c:v>1</c:v>
                </c:pt>
                <c:pt idx="84">
                  <c:v>0</c:v>
                </c:pt>
                <c:pt idx="85">
                  <c:v>0</c:v>
                </c:pt>
                <c:pt idx="86">
                  <c:v>0</c:v>
                </c:pt>
                <c:pt idx="87">
                  <c:v>1</c:v>
                </c:pt>
                <c:pt idx="88">
                  <c:v>0</c:v>
                </c:pt>
                <c:pt idx="89">
                  <c:v>0</c:v>
                </c:pt>
                <c:pt idx="90">
                  <c:v>0</c:v>
                </c:pt>
                <c:pt idx="91">
                  <c:v>0</c:v>
                </c:pt>
                <c:pt idx="92">
                  <c:v>0</c:v>
                </c:pt>
                <c:pt idx="93">
                  <c:v>0</c:v>
                </c:pt>
                <c:pt idx="94">
                  <c:v>0</c:v>
                </c:pt>
                <c:pt idx="95">
                  <c:v>1</c:v>
                </c:pt>
                <c:pt idx="96">
                  <c:v>0</c:v>
                </c:pt>
                <c:pt idx="97">
                  <c:v>0</c:v>
                </c:pt>
                <c:pt idx="98">
                  <c:v>1</c:v>
                </c:pt>
                <c:pt idx="99">
                  <c:v>1</c:v>
                </c:pt>
                <c:pt idx="100">
                  <c:v>1</c:v>
                </c:pt>
                <c:pt idx="101">
                  <c:v>1</c:v>
                </c:pt>
                <c:pt idx="102">
                  <c:v>1</c:v>
                </c:pt>
                <c:pt idx="103">
                  <c:v>1</c:v>
                </c:pt>
                <c:pt idx="104">
                  <c:v>1</c:v>
                </c:pt>
                <c:pt idx="105">
                  <c:v>1</c:v>
                </c:pt>
                <c:pt idx="106">
                  <c:v>1</c:v>
                </c:pt>
                <c:pt idx="107">
                  <c:v>1</c:v>
                </c:pt>
                <c:pt idx="108">
                  <c:v>0</c:v>
                </c:pt>
                <c:pt idx="109">
                  <c:v>1</c:v>
                </c:pt>
                <c:pt idx="110">
                  <c:v>1</c:v>
                </c:pt>
                <c:pt idx="111">
                  <c:v>1</c:v>
                </c:pt>
                <c:pt idx="112">
                  <c:v>0</c:v>
                </c:pt>
                <c:pt idx="113">
                  <c:v>1</c:v>
                </c:pt>
                <c:pt idx="114">
                  <c:v>1</c:v>
                </c:pt>
                <c:pt idx="115">
                  <c:v>1</c:v>
                </c:pt>
                <c:pt idx="116">
                  <c:v>0</c:v>
                </c:pt>
                <c:pt idx="117">
                  <c:v>0</c:v>
                </c:pt>
                <c:pt idx="118">
                  <c:v>1</c:v>
                </c:pt>
                <c:pt idx="119">
                  <c:v>1</c:v>
                </c:pt>
                <c:pt idx="120">
                  <c:v>1</c:v>
                </c:pt>
                <c:pt idx="121">
                  <c:v>1</c:v>
                </c:pt>
                <c:pt idx="122">
                  <c:v>1</c:v>
                </c:pt>
                <c:pt idx="123">
                  <c:v>1</c:v>
                </c:pt>
                <c:pt idx="124">
                  <c:v>0</c:v>
                </c:pt>
                <c:pt idx="125">
                  <c:v>1</c:v>
                </c:pt>
                <c:pt idx="126">
                  <c:v>0</c:v>
                </c:pt>
                <c:pt idx="127">
                  <c:v>0</c:v>
                </c:pt>
                <c:pt idx="128">
                  <c:v>0</c:v>
                </c:pt>
                <c:pt idx="129">
                  <c:v>0</c:v>
                </c:pt>
                <c:pt idx="130">
                  <c:v>1</c:v>
                </c:pt>
                <c:pt idx="131">
                  <c:v>1</c:v>
                </c:pt>
                <c:pt idx="132">
                  <c:v>0</c:v>
                </c:pt>
                <c:pt idx="133">
                  <c:v>1</c:v>
                </c:pt>
                <c:pt idx="134">
                  <c:v>0</c:v>
                </c:pt>
                <c:pt idx="135">
                  <c:v>1</c:v>
                </c:pt>
                <c:pt idx="136">
                  <c:v>1</c:v>
                </c:pt>
                <c:pt idx="137">
                  <c:v>0</c:v>
                </c:pt>
                <c:pt idx="138">
                  <c:v>1</c:v>
                </c:pt>
                <c:pt idx="139">
                  <c:v>1</c:v>
                </c:pt>
                <c:pt idx="140">
                  <c:v>1</c:v>
                </c:pt>
                <c:pt idx="141">
                  <c:v>0</c:v>
                </c:pt>
                <c:pt idx="142">
                  <c:v>1</c:v>
                </c:pt>
                <c:pt idx="143">
                  <c:v>0</c:v>
                </c:pt>
                <c:pt idx="144">
                  <c:v>0</c:v>
                </c:pt>
                <c:pt idx="145">
                  <c:v>0</c:v>
                </c:pt>
                <c:pt idx="146">
                  <c:v>1</c:v>
                </c:pt>
                <c:pt idx="147">
                  <c:v>1</c:v>
                </c:pt>
                <c:pt idx="148">
                  <c:v>0</c:v>
                </c:pt>
                <c:pt idx="149">
                  <c:v>1</c:v>
                </c:pt>
                <c:pt idx="150">
                  <c:v>1</c:v>
                </c:pt>
                <c:pt idx="151">
                  <c:v>0</c:v>
                </c:pt>
                <c:pt idx="152">
                  <c:v>0</c:v>
                </c:pt>
                <c:pt idx="153">
                  <c:v>0</c:v>
                </c:pt>
                <c:pt idx="154">
                  <c:v>0</c:v>
                </c:pt>
                <c:pt idx="155">
                  <c:v>0</c:v>
                </c:pt>
                <c:pt idx="156">
                  <c:v>0</c:v>
                </c:pt>
              </c:numCache>
            </c:numRef>
          </c:yVal>
          <c:smooth val="1"/>
          <c:extLst>
            <c:ext xmlns:c16="http://schemas.microsoft.com/office/drawing/2014/chart" uri="{C3380CC4-5D6E-409C-BE32-E72D297353CC}">
              <c16:uniqueId val="{00000001-18E8-464E-958A-ACABAF1314C1}"/>
            </c:ext>
          </c:extLst>
        </c:ser>
        <c:dLbls>
          <c:showLegendKey val="0"/>
          <c:showVal val="0"/>
          <c:showCatName val="0"/>
          <c:showSerName val="0"/>
          <c:showPercent val="0"/>
          <c:showBubbleSize val="0"/>
        </c:dLbls>
        <c:axId val="624283904"/>
        <c:axId val="1401546845"/>
      </c:scatterChart>
      <c:valAx>
        <c:axId val="6242839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401546845"/>
        <c:crosses val="autoZero"/>
        <c:crossBetween val="midCat"/>
      </c:valAx>
      <c:valAx>
        <c:axId val="14015468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624283904"/>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ja-JP" altLang="en-US" b="0">
                <a:solidFill>
                  <a:srgbClr val="000000"/>
                </a:solidFill>
                <a:latin typeface="Roboto"/>
              </a:rPr>
              <a:t>城镇人口</a:t>
            </a:r>
          </a:p>
        </c:rich>
      </c:tx>
      <c:overlay val="0"/>
    </c:title>
    <c:autoTitleDeleted val="0"/>
    <c:plotArea>
      <c:layout/>
      <c:scatterChart>
        <c:scatterStyle val="lineMarker"/>
        <c:varyColors val="0"/>
        <c:ser>
          <c:idx val="0"/>
          <c:order val="0"/>
          <c:tx>
            <c:strRef>
              <c:f>Correlation!$H$1</c:f>
              <c:strCache>
                <c:ptCount val="1"/>
                <c:pt idx="0">
                  <c:v>工作报告上传情况</c:v>
                </c:pt>
              </c:strCache>
            </c:strRef>
          </c:tx>
          <c:spPr>
            <a:ln>
              <a:noFill/>
            </a:ln>
          </c:spPr>
          <c:marker>
            <c:symbol val="circle"/>
            <c:size val="7"/>
            <c:spPr>
              <a:solidFill>
                <a:srgbClr val="4285F4"/>
              </a:solidFill>
              <a:ln cmpd="sng">
                <a:solidFill>
                  <a:srgbClr val="4285F4"/>
                </a:solidFill>
              </a:ln>
            </c:spPr>
          </c:marker>
          <c:trendline>
            <c:name>Trendline for 工作报告上传情况</c:name>
            <c:spPr>
              <a:ln w="19050">
                <a:solidFill>
                  <a:srgbClr val="000000"/>
                </a:solidFill>
              </a:ln>
            </c:spPr>
            <c:trendlineType val="linear"/>
            <c:dispRSqr val="1"/>
            <c:dispEq val="0"/>
            <c:trendlineLbl>
              <c:numFmt formatCode="General" sourceLinked="0"/>
            </c:trendlineLbl>
          </c:trendline>
          <c:xVal>
            <c:numRef>
              <c:f>Correlation!$D$2:$D$955</c:f>
              <c:numCache>
                <c:formatCode>0.00</c:formatCode>
                <c:ptCount val="954"/>
                <c:pt idx="0">
                  <c:v>153.63999999999999</c:v>
                </c:pt>
                <c:pt idx="1">
                  <c:v>71.34</c:v>
                </c:pt>
                <c:pt idx="2">
                  <c:v>93.79</c:v>
                </c:pt>
                <c:pt idx="3">
                  <c:v>66.459999999999994</c:v>
                </c:pt>
                <c:pt idx="4">
                  <c:v>21.4</c:v>
                </c:pt>
                <c:pt idx="5">
                  <c:v>12.64</c:v>
                </c:pt>
                <c:pt idx="6">
                  <c:v>44.91</c:v>
                </c:pt>
                <c:pt idx="7">
                  <c:v>37.61</c:v>
                </c:pt>
                <c:pt idx="8">
                  <c:v>33.299999999999997</c:v>
                </c:pt>
                <c:pt idx="9">
                  <c:v>45.07</c:v>
                </c:pt>
                <c:pt idx="10">
                  <c:v>52.03</c:v>
                </c:pt>
                <c:pt idx="11">
                  <c:v>54.67</c:v>
                </c:pt>
                <c:pt idx="12">
                  <c:v>34.07</c:v>
                </c:pt>
                <c:pt idx="13">
                  <c:v>21.22</c:v>
                </c:pt>
                <c:pt idx="14">
                  <c:v>14.46</c:v>
                </c:pt>
                <c:pt idx="15">
                  <c:v>10.74</c:v>
                </c:pt>
                <c:pt idx="16">
                  <c:v>31.86</c:v>
                </c:pt>
                <c:pt idx="17">
                  <c:v>18.46</c:v>
                </c:pt>
                <c:pt idx="18">
                  <c:v>30.43</c:v>
                </c:pt>
                <c:pt idx="19">
                  <c:v>23.42</c:v>
                </c:pt>
                <c:pt idx="20">
                  <c:v>23.95</c:v>
                </c:pt>
                <c:pt idx="21">
                  <c:v>18.03</c:v>
                </c:pt>
                <c:pt idx="22">
                  <c:v>33.93</c:v>
                </c:pt>
                <c:pt idx="23">
                  <c:v>17.84</c:v>
                </c:pt>
                <c:pt idx="24">
                  <c:v>60.68</c:v>
                </c:pt>
                <c:pt idx="25">
                  <c:v>4.84</c:v>
                </c:pt>
                <c:pt idx="26">
                  <c:v>44.65</c:v>
                </c:pt>
                <c:pt idx="27">
                  <c:v>32.479999999999997</c:v>
                </c:pt>
                <c:pt idx="28">
                  <c:v>19.73</c:v>
                </c:pt>
                <c:pt idx="29">
                  <c:v>21.42</c:v>
                </c:pt>
                <c:pt idx="30">
                  <c:v>16.25</c:v>
                </c:pt>
                <c:pt idx="31">
                  <c:v>17.079999999999998</c:v>
                </c:pt>
                <c:pt idx="32">
                  <c:v>14.25</c:v>
                </c:pt>
                <c:pt idx="33">
                  <c:v>21.02</c:v>
                </c:pt>
                <c:pt idx="34">
                  <c:v>13.75</c:v>
                </c:pt>
                <c:pt idx="35">
                  <c:v>32.979999999999997</c:v>
                </c:pt>
                <c:pt idx="36">
                  <c:v>17.77</c:v>
                </c:pt>
                <c:pt idx="37">
                  <c:v>38.15</c:v>
                </c:pt>
                <c:pt idx="38">
                  <c:v>31.28</c:v>
                </c:pt>
                <c:pt idx="39">
                  <c:v>4.8600000000000003</c:v>
                </c:pt>
                <c:pt idx="40">
                  <c:v>23.74</c:v>
                </c:pt>
                <c:pt idx="41">
                  <c:v>40.54</c:v>
                </c:pt>
                <c:pt idx="42">
                  <c:v>19.96</c:v>
                </c:pt>
                <c:pt idx="43">
                  <c:v>27.23</c:v>
                </c:pt>
                <c:pt idx="44">
                  <c:v>27.28</c:v>
                </c:pt>
                <c:pt idx="45">
                  <c:v>22.36</c:v>
                </c:pt>
                <c:pt idx="46">
                  <c:v>41.32</c:v>
                </c:pt>
                <c:pt idx="47">
                  <c:v>38.630000000000003</c:v>
                </c:pt>
                <c:pt idx="48">
                  <c:v>31.83</c:v>
                </c:pt>
                <c:pt idx="49">
                  <c:v>18.93</c:v>
                </c:pt>
                <c:pt idx="50">
                  <c:v>19.940000000000001</c:v>
                </c:pt>
                <c:pt idx="51">
                  <c:v>37.15</c:v>
                </c:pt>
                <c:pt idx="52">
                  <c:v>24.44</c:v>
                </c:pt>
                <c:pt idx="53">
                  <c:v>23.31</c:v>
                </c:pt>
                <c:pt idx="54">
                  <c:v>13.5</c:v>
                </c:pt>
                <c:pt idx="55">
                  <c:v>10.96</c:v>
                </c:pt>
                <c:pt idx="56">
                  <c:v>20.79</c:v>
                </c:pt>
                <c:pt idx="57">
                  <c:v>22.12</c:v>
                </c:pt>
                <c:pt idx="58">
                  <c:v>23.56</c:v>
                </c:pt>
                <c:pt idx="59">
                  <c:v>14.91</c:v>
                </c:pt>
                <c:pt idx="60">
                  <c:v>41.98</c:v>
                </c:pt>
                <c:pt idx="61">
                  <c:v>21.59</c:v>
                </c:pt>
                <c:pt idx="62">
                  <c:v>9.0399999999999991</c:v>
                </c:pt>
                <c:pt idx="63">
                  <c:v>32.14</c:v>
                </c:pt>
                <c:pt idx="64">
                  <c:v>20.87</c:v>
                </c:pt>
                <c:pt idx="65">
                  <c:v>33.61</c:v>
                </c:pt>
                <c:pt idx="66">
                  <c:v>17.95</c:v>
                </c:pt>
                <c:pt idx="67">
                  <c:v>17.670000000000002</c:v>
                </c:pt>
                <c:pt idx="68">
                  <c:v>20.94</c:v>
                </c:pt>
                <c:pt idx="69">
                  <c:v>16.079999999999998</c:v>
                </c:pt>
                <c:pt idx="70">
                  <c:v>24.5</c:v>
                </c:pt>
                <c:pt idx="71">
                  <c:v>33.18</c:v>
                </c:pt>
                <c:pt idx="72">
                  <c:v>29.47</c:v>
                </c:pt>
                <c:pt idx="73">
                  <c:v>6.87</c:v>
                </c:pt>
                <c:pt idx="74">
                  <c:v>8.98</c:v>
                </c:pt>
                <c:pt idx="75">
                  <c:v>33.36</c:v>
                </c:pt>
                <c:pt idx="76">
                  <c:v>25.9</c:v>
                </c:pt>
                <c:pt idx="77">
                  <c:v>12.2</c:v>
                </c:pt>
                <c:pt idx="78">
                  <c:v>19.45</c:v>
                </c:pt>
                <c:pt idx="79">
                  <c:v>26.66</c:v>
                </c:pt>
                <c:pt idx="80">
                  <c:v>19.579999999999998</c:v>
                </c:pt>
                <c:pt idx="81">
                  <c:v>17.690000000000001</c:v>
                </c:pt>
                <c:pt idx="82">
                  <c:v>55.9</c:v>
                </c:pt>
                <c:pt idx="83">
                  <c:v>38.450000000000003</c:v>
                </c:pt>
                <c:pt idx="84">
                  <c:v>18.11</c:v>
                </c:pt>
                <c:pt idx="85">
                  <c:v>14.8</c:v>
                </c:pt>
                <c:pt idx="86">
                  <c:v>14.87</c:v>
                </c:pt>
                <c:pt idx="87">
                  <c:v>10.37</c:v>
                </c:pt>
                <c:pt idx="88">
                  <c:v>49.19</c:v>
                </c:pt>
                <c:pt idx="89">
                  <c:v>51.98</c:v>
                </c:pt>
                <c:pt idx="90">
                  <c:v>35.9</c:v>
                </c:pt>
                <c:pt idx="91">
                  <c:v>30.79</c:v>
                </c:pt>
                <c:pt idx="92">
                  <c:v>22.08</c:v>
                </c:pt>
                <c:pt idx="93">
                  <c:v>26.37</c:v>
                </c:pt>
                <c:pt idx="94">
                  <c:v>22.09</c:v>
                </c:pt>
                <c:pt idx="95">
                  <c:v>24.3</c:v>
                </c:pt>
                <c:pt idx="96">
                  <c:v>23.56</c:v>
                </c:pt>
                <c:pt idx="97">
                  <c:v>32.56</c:v>
                </c:pt>
                <c:pt idx="98">
                  <c:v>27.21</c:v>
                </c:pt>
                <c:pt idx="99">
                  <c:v>29.42</c:v>
                </c:pt>
                <c:pt idx="100">
                  <c:v>14.13</c:v>
                </c:pt>
                <c:pt idx="101">
                  <c:v>16.3</c:v>
                </c:pt>
                <c:pt idx="102">
                  <c:v>15.67</c:v>
                </c:pt>
                <c:pt idx="103">
                  <c:v>31.45</c:v>
                </c:pt>
                <c:pt idx="104">
                  <c:v>12.85</c:v>
                </c:pt>
                <c:pt idx="105">
                  <c:v>47.88</c:v>
                </c:pt>
                <c:pt idx="106">
                  <c:v>38.83</c:v>
                </c:pt>
                <c:pt idx="107">
                  <c:v>55.1</c:v>
                </c:pt>
                <c:pt idx="108">
                  <c:v>32.35</c:v>
                </c:pt>
                <c:pt idx="109">
                  <c:v>29.96</c:v>
                </c:pt>
                <c:pt idx="110">
                  <c:v>23.21</c:v>
                </c:pt>
                <c:pt idx="111">
                  <c:v>24.13</c:v>
                </c:pt>
                <c:pt idx="112">
                  <c:v>23.45</c:v>
                </c:pt>
                <c:pt idx="113">
                  <c:v>16.38</c:v>
                </c:pt>
                <c:pt idx="114">
                  <c:v>43.64</c:v>
                </c:pt>
                <c:pt idx="115">
                  <c:v>22.07</c:v>
                </c:pt>
                <c:pt idx="116">
                  <c:v>27.61</c:v>
                </c:pt>
                <c:pt idx="117">
                  <c:v>30.43</c:v>
                </c:pt>
                <c:pt idx="118">
                  <c:v>37.200000000000003</c:v>
                </c:pt>
                <c:pt idx="119">
                  <c:v>35.42</c:v>
                </c:pt>
                <c:pt idx="120">
                  <c:v>34.700000000000003</c:v>
                </c:pt>
                <c:pt idx="121">
                  <c:v>36.46</c:v>
                </c:pt>
                <c:pt idx="122">
                  <c:v>35.520000000000003</c:v>
                </c:pt>
                <c:pt idx="123">
                  <c:v>45.48</c:v>
                </c:pt>
                <c:pt idx="124">
                  <c:v>64.180000000000007</c:v>
                </c:pt>
                <c:pt idx="125">
                  <c:v>16.02</c:v>
                </c:pt>
                <c:pt idx="126">
                  <c:v>26.03</c:v>
                </c:pt>
                <c:pt idx="127">
                  <c:v>17.09</c:v>
                </c:pt>
                <c:pt idx="128">
                  <c:v>24.44</c:v>
                </c:pt>
                <c:pt idx="129">
                  <c:v>35.03</c:v>
                </c:pt>
                <c:pt idx="130">
                  <c:v>23.56</c:v>
                </c:pt>
                <c:pt idx="131">
                  <c:v>27.71</c:v>
                </c:pt>
                <c:pt idx="132">
                  <c:v>26.79</c:v>
                </c:pt>
                <c:pt idx="133">
                  <c:v>19.72</c:v>
                </c:pt>
                <c:pt idx="134">
                  <c:v>55.88</c:v>
                </c:pt>
                <c:pt idx="135">
                  <c:v>55.14</c:v>
                </c:pt>
                <c:pt idx="136">
                  <c:v>20.39</c:v>
                </c:pt>
                <c:pt idx="137">
                  <c:v>31.85</c:v>
                </c:pt>
                <c:pt idx="138">
                  <c:v>20.57</c:v>
                </c:pt>
                <c:pt idx="139">
                  <c:v>57.82</c:v>
                </c:pt>
                <c:pt idx="140">
                  <c:v>32.479999999999997</c:v>
                </c:pt>
                <c:pt idx="141">
                  <c:v>21.34</c:v>
                </c:pt>
                <c:pt idx="142">
                  <c:v>26.56</c:v>
                </c:pt>
                <c:pt idx="143">
                  <c:v>23.32</c:v>
                </c:pt>
                <c:pt idx="144">
                  <c:v>47.45</c:v>
                </c:pt>
                <c:pt idx="145">
                  <c:v>23.53</c:v>
                </c:pt>
                <c:pt idx="146">
                  <c:v>16.45</c:v>
                </c:pt>
                <c:pt idx="147">
                  <c:v>44.2</c:v>
                </c:pt>
                <c:pt idx="148">
                  <c:v>40.43</c:v>
                </c:pt>
                <c:pt idx="149">
                  <c:v>31.98</c:v>
                </c:pt>
                <c:pt idx="150">
                  <c:v>42.82</c:v>
                </c:pt>
                <c:pt idx="151">
                  <c:v>29.58</c:v>
                </c:pt>
                <c:pt idx="152">
                  <c:v>21.58</c:v>
                </c:pt>
                <c:pt idx="153">
                  <c:v>20.62</c:v>
                </c:pt>
                <c:pt idx="154">
                  <c:v>22.6</c:v>
                </c:pt>
                <c:pt idx="155">
                  <c:v>19.54</c:v>
                </c:pt>
                <c:pt idx="156">
                  <c:v>12.96</c:v>
                </c:pt>
              </c:numCache>
            </c:numRef>
          </c:xVal>
          <c:yVal>
            <c:numRef>
              <c:f>Correlation!$H$2:$H$955</c:f>
              <c:numCache>
                <c:formatCode>General</c:formatCode>
                <c:ptCount val="954"/>
                <c:pt idx="0">
                  <c:v>0</c:v>
                </c:pt>
                <c:pt idx="1">
                  <c:v>1</c:v>
                </c:pt>
                <c:pt idx="2">
                  <c:v>1</c:v>
                </c:pt>
                <c:pt idx="3">
                  <c:v>1</c:v>
                </c:pt>
                <c:pt idx="4">
                  <c:v>0</c:v>
                </c:pt>
                <c:pt idx="5">
                  <c:v>0</c:v>
                </c:pt>
                <c:pt idx="6">
                  <c:v>0</c:v>
                </c:pt>
                <c:pt idx="7">
                  <c:v>1</c:v>
                </c:pt>
                <c:pt idx="8">
                  <c:v>1</c:v>
                </c:pt>
                <c:pt idx="9">
                  <c:v>1</c:v>
                </c:pt>
                <c:pt idx="10">
                  <c:v>1</c:v>
                </c:pt>
                <c:pt idx="11">
                  <c:v>0</c:v>
                </c:pt>
                <c:pt idx="12">
                  <c:v>0</c:v>
                </c:pt>
                <c:pt idx="13">
                  <c:v>0</c:v>
                </c:pt>
                <c:pt idx="14">
                  <c:v>0</c:v>
                </c:pt>
                <c:pt idx="15">
                  <c:v>1</c:v>
                </c:pt>
                <c:pt idx="16">
                  <c:v>1</c:v>
                </c:pt>
                <c:pt idx="17">
                  <c:v>0</c:v>
                </c:pt>
                <c:pt idx="18">
                  <c:v>0</c:v>
                </c:pt>
                <c:pt idx="19">
                  <c:v>0</c:v>
                </c:pt>
                <c:pt idx="20">
                  <c:v>1</c:v>
                </c:pt>
                <c:pt idx="21">
                  <c:v>1</c:v>
                </c:pt>
                <c:pt idx="22">
                  <c:v>0</c:v>
                </c:pt>
                <c:pt idx="23">
                  <c:v>0</c:v>
                </c:pt>
                <c:pt idx="24">
                  <c:v>1</c:v>
                </c:pt>
                <c:pt idx="25">
                  <c:v>1</c:v>
                </c:pt>
                <c:pt idx="26">
                  <c:v>0</c:v>
                </c:pt>
                <c:pt idx="27">
                  <c:v>0</c:v>
                </c:pt>
                <c:pt idx="28">
                  <c:v>0</c:v>
                </c:pt>
                <c:pt idx="29">
                  <c:v>0</c:v>
                </c:pt>
                <c:pt idx="30">
                  <c:v>1</c:v>
                </c:pt>
                <c:pt idx="31">
                  <c:v>0</c:v>
                </c:pt>
                <c:pt idx="32">
                  <c:v>0</c:v>
                </c:pt>
                <c:pt idx="33">
                  <c:v>1</c:v>
                </c:pt>
                <c:pt idx="34">
                  <c:v>0</c:v>
                </c:pt>
                <c:pt idx="35">
                  <c:v>0</c:v>
                </c:pt>
                <c:pt idx="36">
                  <c:v>1</c:v>
                </c:pt>
                <c:pt idx="37">
                  <c:v>1</c:v>
                </c:pt>
                <c:pt idx="38">
                  <c:v>1</c:v>
                </c:pt>
                <c:pt idx="39">
                  <c:v>1</c:v>
                </c:pt>
                <c:pt idx="40">
                  <c:v>1</c:v>
                </c:pt>
                <c:pt idx="41">
                  <c:v>1</c:v>
                </c:pt>
                <c:pt idx="42">
                  <c:v>1</c:v>
                </c:pt>
                <c:pt idx="43">
                  <c:v>1</c:v>
                </c:pt>
                <c:pt idx="44">
                  <c:v>1</c:v>
                </c:pt>
                <c:pt idx="45">
                  <c:v>1</c:v>
                </c:pt>
                <c:pt idx="46">
                  <c:v>1</c:v>
                </c:pt>
                <c:pt idx="47">
                  <c:v>1</c:v>
                </c:pt>
                <c:pt idx="48">
                  <c:v>1</c:v>
                </c:pt>
                <c:pt idx="49">
                  <c:v>0</c:v>
                </c:pt>
                <c:pt idx="50">
                  <c:v>1</c:v>
                </c:pt>
                <c:pt idx="51">
                  <c:v>1</c:v>
                </c:pt>
                <c:pt idx="52">
                  <c:v>1</c:v>
                </c:pt>
                <c:pt idx="53">
                  <c:v>0</c:v>
                </c:pt>
                <c:pt idx="54">
                  <c:v>1</c:v>
                </c:pt>
                <c:pt idx="55">
                  <c:v>0</c:v>
                </c:pt>
                <c:pt idx="56">
                  <c:v>0</c:v>
                </c:pt>
                <c:pt idx="57">
                  <c:v>1</c:v>
                </c:pt>
                <c:pt idx="58">
                  <c:v>1</c:v>
                </c:pt>
                <c:pt idx="59">
                  <c:v>0</c:v>
                </c:pt>
                <c:pt idx="60">
                  <c:v>0</c:v>
                </c:pt>
                <c:pt idx="61">
                  <c:v>1</c:v>
                </c:pt>
                <c:pt idx="62">
                  <c:v>0</c:v>
                </c:pt>
                <c:pt idx="63">
                  <c:v>1</c:v>
                </c:pt>
                <c:pt idx="64">
                  <c:v>1</c:v>
                </c:pt>
                <c:pt idx="65">
                  <c:v>1</c:v>
                </c:pt>
                <c:pt idx="66">
                  <c:v>0</c:v>
                </c:pt>
                <c:pt idx="67">
                  <c:v>1</c:v>
                </c:pt>
                <c:pt idx="68">
                  <c:v>1</c:v>
                </c:pt>
                <c:pt idx="69">
                  <c:v>0</c:v>
                </c:pt>
                <c:pt idx="70">
                  <c:v>1</c:v>
                </c:pt>
                <c:pt idx="71">
                  <c:v>1</c:v>
                </c:pt>
                <c:pt idx="72">
                  <c:v>0</c:v>
                </c:pt>
                <c:pt idx="73">
                  <c:v>0</c:v>
                </c:pt>
                <c:pt idx="74">
                  <c:v>1</c:v>
                </c:pt>
                <c:pt idx="75">
                  <c:v>0</c:v>
                </c:pt>
                <c:pt idx="76">
                  <c:v>1</c:v>
                </c:pt>
                <c:pt idx="77">
                  <c:v>1</c:v>
                </c:pt>
                <c:pt idx="78">
                  <c:v>1</c:v>
                </c:pt>
                <c:pt idx="79">
                  <c:v>0</c:v>
                </c:pt>
                <c:pt idx="80">
                  <c:v>0</c:v>
                </c:pt>
                <c:pt idx="81">
                  <c:v>0</c:v>
                </c:pt>
                <c:pt idx="82">
                  <c:v>0</c:v>
                </c:pt>
                <c:pt idx="83">
                  <c:v>1</c:v>
                </c:pt>
                <c:pt idx="84">
                  <c:v>0</c:v>
                </c:pt>
                <c:pt idx="85">
                  <c:v>0</c:v>
                </c:pt>
                <c:pt idx="86">
                  <c:v>0</c:v>
                </c:pt>
                <c:pt idx="87">
                  <c:v>1</c:v>
                </c:pt>
                <c:pt idx="88">
                  <c:v>0</c:v>
                </c:pt>
                <c:pt idx="89">
                  <c:v>0</c:v>
                </c:pt>
                <c:pt idx="90">
                  <c:v>0</c:v>
                </c:pt>
                <c:pt idx="91">
                  <c:v>0</c:v>
                </c:pt>
                <c:pt idx="92">
                  <c:v>0</c:v>
                </c:pt>
                <c:pt idx="93">
                  <c:v>0</c:v>
                </c:pt>
                <c:pt idx="94">
                  <c:v>0</c:v>
                </c:pt>
                <c:pt idx="95">
                  <c:v>1</c:v>
                </c:pt>
                <c:pt idx="96">
                  <c:v>0</c:v>
                </c:pt>
                <c:pt idx="97">
                  <c:v>0</c:v>
                </c:pt>
                <c:pt idx="98">
                  <c:v>1</c:v>
                </c:pt>
                <c:pt idx="99">
                  <c:v>1</c:v>
                </c:pt>
                <c:pt idx="100">
                  <c:v>1</c:v>
                </c:pt>
                <c:pt idx="101">
                  <c:v>1</c:v>
                </c:pt>
                <c:pt idx="102">
                  <c:v>1</c:v>
                </c:pt>
                <c:pt idx="103">
                  <c:v>1</c:v>
                </c:pt>
                <c:pt idx="104">
                  <c:v>1</c:v>
                </c:pt>
                <c:pt idx="105">
                  <c:v>1</c:v>
                </c:pt>
                <c:pt idx="106">
                  <c:v>1</c:v>
                </c:pt>
                <c:pt idx="107">
                  <c:v>1</c:v>
                </c:pt>
                <c:pt idx="108">
                  <c:v>0</c:v>
                </c:pt>
                <c:pt idx="109">
                  <c:v>1</c:v>
                </c:pt>
                <c:pt idx="110">
                  <c:v>1</c:v>
                </c:pt>
                <c:pt idx="111">
                  <c:v>1</c:v>
                </c:pt>
                <c:pt idx="112">
                  <c:v>0</c:v>
                </c:pt>
                <c:pt idx="113">
                  <c:v>1</c:v>
                </c:pt>
                <c:pt idx="114">
                  <c:v>1</c:v>
                </c:pt>
                <c:pt idx="115">
                  <c:v>1</c:v>
                </c:pt>
                <c:pt idx="116">
                  <c:v>0</c:v>
                </c:pt>
                <c:pt idx="117">
                  <c:v>0</c:v>
                </c:pt>
                <c:pt idx="118">
                  <c:v>1</c:v>
                </c:pt>
                <c:pt idx="119">
                  <c:v>1</c:v>
                </c:pt>
                <c:pt idx="120">
                  <c:v>1</c:v>
                </c:pt>
                <c:pt idx="121">
                  <c:v>1</c:v>
                </c:pt>
                <c:pt idx="122">
                  <c:v>1</c:v>
                </c:pt>
                <c:pt idx="123">
                  <c:v>1</c:v>
                </c:pt>
                <c:pt idx="124">
                  <c:v>0</c:v>
                </c:pt>
                <c:pt idx="125">
                  <c:v>1</c:v>
                </c:pt>
                <c:pt idx="126">
                  <c:v>0</c:v>
                </c:pt>
                <c:pt idx="127">
                  <c:v>0</c:v>
                </c:pt>
                <c:pt idx="128">
                  <c:v>0</c:v>
                </c:pt>
                <c:pt idx="129">
                  <c:v>0</c:v>
                </c:pt>
                <c:pt idx="130">
                  <c:v>1</c:v>
                </c:pt>
                <c:pt idx="131">
                  <c:v>1</c:v>
                </c:pt>
                <c:pt idx="132">
                  <c:v>0</c:v>
                </c:pt>
                <c:pt idx="133">
                  <c:v>1</c:v>
                </c:pt>
                <c:pt idx="134">
                  <c:v>0</c:v>
                </c:pt>
                <c:pt idx="135">
                  <c:v>1</c:v>
                </c:pt>
                <c:pt idx="136">
                  <c:v>1</c:v>
                </c:pt>
                <c:pt idx="137">
                  <c:v>0</c:v>
                </c:pt>
                <c:pt idx="138">
                  <c:v>1</c:v>
                </c:pt>
                <c:pt idx="139">
                  <c:v>1</c:v>
                </c:pt>
                <c:pt idx="140">
                  <c:v>1</c:v>
                </c:pt>
                <c:pt idx="141">
                  <c:v>0</c:v>
                </c:pt>
                <c:pt idx="142">
                  <c:v>1</c:v>
                </c:pt>
                <c:pt idx="143">
                  <c:v>0</c:v>
                </c:pt>
                <c:pt idx="144">
                  <c:v>0</c:v>
                </c:pt>
                <c:pt idx="145">
                  <c:v>0</c:v>
                </c:pt>
                <c:pt idx="146">
                  <c:v>1</c:v>
                </c:pt>
                <c:pt idx="147">
                  <c:v>1</c:v>
                </c:pt>
                <c:pt idx="148">
                  <c:v>0</c:v>
                </c:pt>
                <c:pt idx="149">
                  <c:v>1</c:v>
                </c:pt>
                <c:pt idx="150">
                  <c:v>1</c:v>
                </c:pt>
                <c:pt idx="151">
                  <c:v>0</c:v>
                </c:pt>
                <c:pt idx="152">
                  <c:v>0</c:v>
                </c:pt>
                <c:pt idx="153">
                  <c:v>0</c:v>
                </c:pt>
                <c:pt idx="154">
                  <c:v>0</c:v>
                </c:pt>
                <c:pt idx="155">
                  <c:v>0</c:v>
                </c:pt>
                <c:pt idx="156">
                  <c:v>0</c:v>
                </c:pt>
              </c:numCache>
            </c:numRef>
          </c:yVal>
          <c:smooth val="1"/>
          <c:extLst>
            <c:ext xmlns:c16="http://schemas.microsoft.com/office/drawing/2014/chart" uri="{C3380CC4-5D6E-409C-BE32-E72D297353CC}">
              <c16:uniqueId val="{00000001-AF4A-0040-A3C4-3145FD096E8C}"/>
            </c:ext>
          </c:extLst>
        </c:ser>
        <c:dLbls>
          <c:showLegendKey val="0"/>
          <c:showVal val="0"/>
          <c:showCatName val="0"/>
          <c:showSerName val="0"/>
          <c:showPercent val="0"/>
          <c:showBubbleSize val="0"/>
        </c:dLbls>
        <c:axId val="1388747745"/>
        <c:axId val="1402882063"/>
      </c:scatterChart>
      <c:valAx>
        <c:axId val="13887477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402882063"/>
        <c:crosses val="autoZero"/>
        <c:crossBetween val="midCat"/>
      </c:valAx>
      <c:valAx>
        <c:axId val="14028820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388747745"/>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ja-JP" altLang="en-US" b="0">
                <a:solidFill>
                  <a:srgbClr val="000000"/>
                </a:solidFill>
                <a:latin typeface="Roboto"/>
              </a:rPr>
              <a:t>常住人口</a:t>
            </a:r>
          </a:p>
        </c:rich>
      </c:tx>
      <c:overlay val="0"/>
    </c:title>
    <c:autoTitleDeleted val="0"/>
    <c:plotArea>
      <c:layout/>
      <c:scatterChart>
        <c:scatterStyle val="lineMarker"/>
        <c:varyColors val="0"/>
        <c:ser>
          <c:idx val="0"/>
          <c:order val="0"/>
          <c:tx>
            <c:strRef>
              <c:f>Correlation!$H$1</c:f>
              <c:strCache>
                <c:ptCount val="1"/>
                <c:pt idx="0">
                  <c:v>工作报告上传情况</c:v>
                </c:pt>
              </c:strCache>
            </c:strRef>
          </c:tx>
          <c:spPr>
            <a:ln>
              <a:noFill/>
            </a:ln>
          </c:spPr>
          <c:marker>
            <c:symbol val="circle"/>
            <c:size val="7"/>
            <c:spPr>
              <a:solidFill>
                <a:srgbClr val="4285F4"/>
              </a:solidFill>
              <a:ln cmpd="sng">
                <a:solidFill>
                  <a:srgbClr val="4285F4"/>
                </a:solidFill>
              </a:ln>
            </c:spPr>
          </c:marker>
          <c:trendline>
            <c:name>Trendline for 工作报告上传情况</c:name>
            <c:spPr>
              <a:ln w="19050">
                <a:solidFill>
                  <a:srgbClr val="000000"/>
                </a:solidFill>
              </a:ln>
            </c:spPr>
            <c:trendlineType val="linear"/>
            <c:dispRSqr val="1"/>
            <c:dispEq val="0"/>
            <c:trendlineLbl>
              <c:numFmt formatCode="General" sourceLinked="0"/>
            </c:trendlineLbl>
          </c:trendline>
          <c:xVal>
            <c:numRef>
              <c:f>Correlation!$C$2:$C$955</c:f>
              <c:numCache>
                <c:formatCode>0.00</c:formatCode>
                <c:ptCount val="954"/>
                <c:pt idx="0">
                  <c:v>168.15</c:v>
                </c:pt>
                <c:pt idx="1">
                  <c:v>79.25</c:v>
                </c:pt>
                <c:pt idx="2">
                  <c:v>103.37</c:v>
                </c:pt>
                <c:pt idx="3">
                  <c:v>77.290000000000006</c:v>
                </c:pt>
                <c:pt idx="4">
                  <c:v>29.15</c:v>
                </c:pt>
                <c:pt idx="5">
                  <c:v>13.84</c:v>
                </c:pt>
                <c:pt idx="6">
                  <c:v>82.79</c:v>
                </c:pt>
                <c:pt idx="7">
                  <c:v>70.14</c:v>
                </c:pt>
                <c:pt idx="8">
                  <c:v>62.1</c:v>
                </c:pt>
                <c:pt idx="9">
                  <c:v>80.69</c:v>
                </c:pt>
                <c:pt idx="10">
                  <c:v>92.53</c:v>
                </c:pt>
                <c:pt idx="11">
                  <c:v>113.09</c:v>
                </c:pt>
                <c:pt idx="12">
                  <c:v>42.22</c:v>
                </c:pt>
                <c:pt idx="13">
                  <c:v>24.39</c:v>
                </c:pt>
                <c:pt idx="14">
                  <c:v>15.17</c:v>
                </c:pt>
                <c:pt idx="15">
                  <c:v>13.68</c:v>
                </c:pt>
                <c:pt idx="16">
                  <c:v>90.55</c:v>
                </c:pt>
                <c:pt idx="17">
                  <c:v>52.46</c:v>
                </c:pt>
                <c:pt idx="18">
                  <c:v>86.1</c:v>
                </c:pt>
                <c:pt idx="19">
                  <c:v>66.430000000000007</c:v>
                </c:pt>
                <c:pt idx="20">
                  <c:v>63.67</c:v>
                </c:pt>
                <c:pt idx="21">
                  <c:v>19.32</c:v>
                </c:pt>
                <c:pt idx="22">
                  <c:v>36.159999999999997</c:v>
                </c:pt>
                <c:pt idx="23">
                  <c:v>19.059999999999999</c:v>
                </c:pt>
                <c:pt idx="24">
                  <c:v>65.22</c:v>
                </c:pt>
                <c:pt idx="25">
                  <c:v>7.01</c:v>
                </c:pt>
                <c:pt idx="26">
                  <c:v>71.61</c:v>
                </c:pt>
                <c:pt idx="27">
                  <c:v>57.17</c:v>
                </c:pt>
                <c:pt idx="28">
                  <c:v>42.78</c:v>
                </c:pt>
                <c:pt idx="29">
                  <c:v>48.41</c:v>
                </c:pt>
                <c:pt idx="30">
                  <c:v>35.15</c:v>
                </c:pt>
                <c:pt idx="31">
                  <c:v>52.1</c:v>
                </c:pt>
                <c:pt idx="32">
                  <c:v>42.66</c:v>
                </c:pt>
                <c:pt idx="33">
                  <c:v>61.22</c:v>
                </c:pt>
                <c:pt idx="34">
                  <c:v>43.23</c:v>
                </c:pt>
                <c:pt idx="35">
                  <c:v>79</c:v>
                </c:pt>
                <c:pt idx="36">
                  <c:v>32.130000000000003</c:v>
                </c:pt>
                <c:pt idx="37">
                  <c:v>40.72</c:v>
                </c:pt>
                <c:pt idx="38">
                  <c:v>32.11</c:v>
                </c:pt>
                <c:pt idx="39">
                  <c:v>5.61</c:v>
                </c:pt>
                <c:pt idx="40">
                  <c:v>30.02</c:v>
                </c:pt>
                <c:pt idx="41">
                  <c:v>93.6</c:v>
                </c:pt>
                <c:pt idx="42">
                  <c:v>49.77</c:v>
                </c:pt>
                <c:pt idx="43">
                  <c:v>78.13</c:v>
                </c:pt>
                <c:pt idx="44">
                  <c:v>78.66</c:v>
                </c:pt>
                <c:pt idx="45">
                  <c:v>57.65</c:v>
                </c:pt>
                <c:pt idx="46">
                  <c:v>80.23</c:v>
                </c:pt>
                <c:pt idx="47">
                  <c:v>86.51</c:v>
                </c:pt>
                <c:pt idx="48">
                  <c:v>109.5</c:v>
                </c:pt>
                <c:pt idx="49">
                  <c:v>67.040000000000006</c:v>
                </c:pt>
                <c:pt idx="50">
                  <c:v>44</c:v>
                </c:pt>
                <c:pt idx="51">
                  <c:v>48.51</c:v>
                </c:pt>
                <c:pt idx="52">
                  <c:v>27.76</c:v>
                </c:pt>
                <c:pt idx="53">
                  <c:v>26.69</c:v>
                </c:pt>
                <c:pt idx="54">
                  <c:v>23.18</c:v>
                </c:pt>
                <c:pt idx="55">
                  <c:v>12.89</c:v>
                </c:pt>
                <c:pt idx="56">
                  <c:v>23.99</c:v>
                </c:pt>
                <c:pt idx="57">
                  <c:v>29.27</c:v>
                </c:pt>
                <c:pt idx="58">
                  <c:v>67.56</c:v>
                </c:pt>
                <c:pt idx="59">
                  <c:v>27.67</c:v>
                </c:pt>
                <c:pt idx="60">
                  <c:v>43.99</c:v>
                </c:pt>
                <c:pt idx="61">
                  <c:v>21.59</c:v>
                </c:pt>
                <c:pt idx="62">
                  <c:v>15.54</c:v>
                </c:pt>
                <c:pt idx="63">
                  <c:v>33.369999999999997</c:v>
                </c:pt>
                <c:pt idx="64">
                  <c:v>49.37</c:v>
                </c:pt>
                <c:pt idx="65">
                  <c:v>75.13</c:v>
                </c:pt>
                <c:pt idx="66">
                  <c:v>34.340000000000003</c:v>
                </c:pt>
                <c:pt idx="67">
                  <c:v>41.17</c:v>
                </c:pt>
                <c:pt idx="68">
                  <c:v>65.5</c:v>
                </c:pt>
                <c:pt idx="69">
                  <c:v>46.32</c:v>
                </c:pt>
                <c:pt idx="70">
                  <c:v>72.28</c:v>
                </c:pt>
                <c:pt idx="71">
                  <c:v>75.7</c:v>
                </c:pt>
                <c:pt idx="72">
                  <c:v>30.3</c:v>
                </c:pt>
                <c:pt idx="73">
                  <c:v>10.62</c:v>
                </c:pt>
                <c:pt idx="74">
                  <c:v>14.06</c:v>
                </c:pt>
                <c:pt idx="75">
                  <c:v>47.9</c:v>
                </c:pt>
                <c:pt idx="76">
                  <c:v>43.78</c:v>
                </c:pt>
                <c:pt idx="77">
                  <c:v>25.25</c:v>
                </c:pt>
                <c:pt idx="78">
                  <c:v>37.590000000000003</c:v>
                </c:pt>
                <c:pt idx="79">
                  <c:v>66.099999999999994</c:v>
                </c:pt>
                <c:pt idx="80">
                  <c:v>41.92</c:v>
                </c:pt>
                <c:pt idx="81">
                  <c:v>37.1</c:v>
                </c:pt>
                <c:pt idx="82">
                  <c:v>71.77</c:v>
                </c:pt>
                <c:pt idx="83">
                  <c:v>98.68</c:v>
                </c:pt>
                <c:pt idx="84">
                  <c:v>64.27</c:v>
                </c:pt>
                <c:pt idx="85">
                  <c:v>47.78</c:v>
                </c:pt>
                <c:pt idx="86">
                  <c:v>46.74</c:v>
                </c:pt>
                <c:pt idx="87">
                  <c:v>33.47</c:v>
                </c:pt>
                <c:pt idx="88">
                  <c:v>51.32</c:v>
                </c:pt>
                <c:pt idx="89">
                  <c:v>114.87</c:v>
                </c:pt>
                <c:pt idx="90">
                  <c:v>68.91</c:v>
                </c:pt>
                <c:pt idx="91">
                  <c:v>78.319999999999993</c:v>
                </c:pt>
                <c:pt idx="92">
                  <c:v>56.25</c:v>
                </c:pt>
                <c:pt idx="93">
                  <c:v>68.38</c:v>
                </c:pt>
                <c:pt idx="94">
                  <c:v>33.99</c:v>
                </c:pt>
                <c:pt idx="95">
                  <c:v>49.59</c:v>
                </c:pt>
                <c:pt idx="96">
                  <c:v>55.78</c:v>
                </c:pt>
                <c:pt idx="97">
                  <c:v>73.02</c:v>
                </c:pt>
                <c:pt idx="98">
                  <c:v>51.12</c:v>
                </c:pt>
                <c:pt idx="99">
                  <c:v>32.29</c:v>
                </c:pt>
                <c:pt idx="100">
                  <c:v>14.68</c:v>
                </c:pt>
                <c:pt idx="101">
                  <c:v>35.090000000000003</c:v>
                </c:pt>
                <c:pt idx="102">
                  <c:v>34.82</c:v>
                </c:pt>
                <c:pt idx="103">
                  <c:v>73.06</c:v>
                </c:pt>
                <c:pt idx="104">
                  <c:v>35.68</c:v>
                </c:pt>
                <c:pt idx="105">
                  <c:v>92.71</c:v>
                </c:pt>
                <c:pt idx="106">
                  <c:v>86.66</c:v>
                </c:pt>
                <c:pt idx="107">
                  <c:v>123.15</c:v>
                </c:pt>
                <c:pt idx="108">
                  <c:v>86.8</c:v>
                </c:pt>
                <c:pt idx="109">
                  <c:v>84.1</c:v>
                </c:pt>
                <c:pt idx="110">
                  <c:v>66.150000000000006</c:v>
                </c:pt>
                <c:pt idx="111">
                  <c:v>70.25</c:v>
                </c:pt>
                <c:pt idx="112">
                  <c:v>68.22</c:v>
                </c:pt>
                <c:pt idx="113">
                  <c:v>50.12</c:v>
                </c:pt>
                <c:pt idx="114">
                  <c:v>71.64</c:v>
                </c:pt>
                <c:pt idx="115">
                  <c:v>60.01</c:v>
                </c:pt>
                <c:pt idx="116">
                  <c:v>75.41</c:v>
                </c:pt>
                <c:pt idx="117">
                  <c:v>89.61</c:v>
                </c:pt>
                <c:pt idx="118">
                  <c:v>105.9</c:v>
                </c:pt>
                <c:pt idx="119">
                  <c:v>89.07</c:v>
                </c:pt>
                <c:pt idx="120">
                  <c:v>94.67</c:v>
                </c:pt>
                <c:pt idx="121">
                  <c:v>99.53</c:v>
                </c:pt>
                <c:pt idx="122">
                  <c:v>95.98</c:v>
                </c:pt>
                <c:pt idx="123">
                  <c:v>100.25</c:v>
                </c:pt>
                <c:pt idx="124">
                  <c:v>97.78</c:v>
                </c:pt>
                <c:pt idx="125">
                  <c:v>40.11</c:v>
                </c:pt>
                <c:pt idx="126">
                  <c:v>67.87</c:v>
                </c:pt>
                <c:pt idx="127">
                  <c:v>42.46</c:v>
                </c:pt>
                <c:pt idx="128">
                  <c:v>67.98</c:v>
                </c:pt>
                <c:pt idx="129">
                  <c:v>97.9</c:v>
                </c:pt>
                <c:pt idx="130">
                  <c:v>65.69</c:v>
                </c:pt>
                <c:pt idx="131">
                  <c:v>71.89</c:v>
                </c:pt>
                <c:pt idx="132">
                  <c:v>84.09</c:v>
                </c:pt>
                <c:pt idx="133">
                  <c:v>62.77</c:v>
                </c:pt>
                <c:pt idx="134">
                  <c:v>92.17</c:v>
                </c:pt>
                <c:pt idx="135">
                  <c:v>143.47</c:v>
                </c:pt>
                <c:pt idx="136">
                  <c:v>54.21</c:v>
                </c:pt>
                <c:pt idx="137">
                  <c:v>89.4</c:v>
                </c:pt>
                <c:pt idx="138">
                  <c:v>43.91</c:v>
                </c:pt>
                <c:pt idx="139">
                  <c:v>94.8</c:v>
                </c:pt>
                <c:pt idx="140">
                  <c:v>84.74</c:v>
                </c:pt>
                <c:pt idx="141">
                  <c:v>55.69</c:v>
                </c:pt>
                <c:pt idx="142">
                  <c:v>66.27</c:v>
                </c:pt>
                <c:pt idx="143">
                  <c:v>61.6</c:v>
                </c:pt>
                <c:pt idx="144">
                  <c:v>121.17</c:v>
                </c:pt>
                <c:pt idx="145">
                  <c:v>61.28</c:v>
                </c:pt>
                <c:pt idx="146">
                  <c:v>38.159999999999997</c:v>
                </c:pt>
                <c:pt idx="147">
                  <c:v>66.650000000000006</c:v>
                </c:pt>
                <c:pt idx="148">
                  <c:v>73.900000000000006</c:v>
                </c:pt>
                <c:pt idx="149">
                  <c:v>65.86</c:v>
                </c:pt>
                <c:pt idx="150">
                  <c:v>108.9</c:v>
                </c:pt>
                <c:pt idx="151">
                  <c:v>79.42</c:v>
                </c:pt>
                <c:pt idx="152">
                  <c:v>57.1</c:v>
                </c:pt>
                <c:pt idx="153">
                  <c:v>51.66</c:v>
                </c:pt>
                <c:pt idx="154">
                  <c:v>60.25</c:v>
                </c:pt>
                <c:pt idx="155">
                  <c:v>52.37</c:v>
                </c:pt>
                <c:pt idx="156">
                  <c:v>28.25</c:v>
                </c:pt>
              </c:numCache>
            </c:numRef>
          </c:xVal>
          <c:yVal>
            <c:numRef>
              <c:f>Correlation!$H$2:$H$955</c:f>
              <c:numCache>
                <c:formatCode>General</c:formatCode>
                <c:ptCount val="954"/>
                <c:pt idx="0">
                  <c:v>0</c:v>
                </c:pt>
                <c:pt idx="1">
                  <c:v>1</c:v>
                </c:pt>
                <c:pt idx="2">
                  <c:v>1</c:v>
                </c:pt>
                <c:pt idx="3">
                  <c:v>1</c:v>
                </c:pt>
                <c:pt idx="4">
                  <c:v>0</c:v>
                </c:pt>
                <c:pt idx="5">
                  <c:v>0</c:v>
                </c:pt>
                <c:pt idx="6">
                  <c:v>0</c:v>
                </c:pt>
                <c:pt idx="7">
                  <c:v>1</c:v>
                </c:pt>
                <c:pt idx="8">
                  <c:v>1</c:v>
                </c:pt>
                <c:pt idx="9">
                  <c:v>1</c:v>
                </c:pt>
                <c:pt idx="10">
                  <c:v>1</c:v>
                </c:pt>
                <c:pt idx="11">
                  <c:v>0</c:v>
                </c:pt>
                <c:pt idx="12">
                  <c:v>0</c:v>
                </c:pt>
                <c:pt idx="13">
                  <c:v>0</c:v>
                </c:pt>
                <c:pt idx="14">
                  <c:v>0</c:v>
                </c:pt>
                <c:pt idx="15">
                  <c:v>1</c:v>
                </c:pt>
                <c:pt idx="16">
                  <c:v>1</c:v>
                </c:pt>
                <c:pt idx="17">
                  <c:v>0</c:v>
                </c:pt>
                <c:pt idx="18">
                  <c:v>0</c:v>
                </c:pt>
                <c:pt idx="19">
                  <c:v>0</c:v>
                </c:pt>
                <c:pt idx="20">
                  <c:v>1</c:v>
                </c:pt>
                <c:pt idx="21">
                  <c:v>1</c:v>
                </c:pt>
                <c:pt idx="22">
                  <c:v>0</c:v>
                </c:pt>
                <c:pt idx="23">
                  <c:v>0</c:v>
                </c:pt>
                <c:pt idx="24">
                  <c:v>1</c:v>
                </c:pt>
                <c:pt idx="25">
                  <c:v>1</c:v>
                </c:pt>
                <c:pt idx="26">
                  <c:v>0</c:v>
                </c:pt>
                <c:pt idx="27">
                  <c:v>0</c:v>
                </c:pt>
                <c:pt idx="28">
                  <c:v>0</c:v>
                </c:pt>
                <c:pt idx="29">
                  <c:v>0</c:v>
                </c:pt>
                <c:pt idx="30">
                  <c:v>1</c:v>
                </c:pt>
                <c:pt idx="31">
                  <c:v>0</c:v>
                </c:pt>
                <c:pt idx="32">
                  <c:v>0</c:v>
                </c:pt>
                <c:pt idx="33">
                  <c:v>1</c:v>
                </c:pt>
                <c:pt idx="34">
                  <c:v>0</c:v>
                </c:pt>
                <c:pt idx="35">
                  <c:v>0</c:v>
                </c:pt>
                <c:pt idx="36">
                  <c:v>1</c:v>
                </c:pt>
                <c:pt idx="37">
                  <c:v>1</c:v>
                </c:pt>
                <c:pt idx="38">
                  <c:v>1</c:v>
                </c:pt>
                <c:pt idx="39">
                  <c:v>1</c:v>
                </c:pt>
                <c:pt idx="40">
                  <c:v>1</c:v>
                </c:pt>
                <c:pt idx="41">
                  <c:v>1</c:v>
                </c:pt>
                <c:pt idx="42">
                  <c:v>1</c:v>
                </c:pt>
                <c:pt idx="43">
                  <c:v>1</c:v>
                </c:pt>
                <c:pt idx="44">
                  <c:v>1</c:v>
                </c:pt>
                <c:pt idx="45">
                  <c:v>1</c:v>
                </c:pt>
                <c:pt idx="46">
                  <c:v>1</c:v>
                </c:pt>
                <c:pt idx="47">
                  <c:v>1</c:v>
                </c:pt>
                <c:pt idx="48">
                  <c:v>1</c:v>
                </c:pt>
                <c:pt idx="49">
                  <c:v>0</c:v>
                </c:pt>
                <c:pt idx="50">
                  <c:v>1</c:v>
                </c:pt>
                <c:pt idx="51">
                  <c:v>1</c:v>
                </c:pt>
                <c:pt idx="52">
                  <c:v>1</c:v>
                </c:pt>
                <c:pt idx="53">
                  <c:v>0</c:v>
                </c:pt>
                <c:pt idx="54">
                  <c:v>1</c:v>
                </c:pt>
                <c:pt idx="55">
                  <c:v>0</c:v>
                </c:pt>
                <c:pt idx="56">
                  <c:v>0</c:v>
                </c:pt>
                <c:pt idx="57">
                  <c:v>1</c:v>
                </c:pt>
                <c:pt idx="58">
                  <c:v>1</c:v>
                </c:pt>
                <c:pt idx="59">
                  <c:v>0</c:v>
                </c:pt>
                <c:pt idx="60">
                  <c:v>0</c:v>
                </c:pt>
                <c:pt idx="61">
                  <c:v>1</c:v>
                </c:pt>
                <c:pt idx="62">
                  <c:v>0</c:v>
                </c:pt>
                <c:pt idx="63">
                  <c:v>1</c:v>
                </c:pt>
                <c:pt idx="64">
                  <c:v>1</c:v>
                </c:pt>
                <c:pt idx="65">
                  <c:v>1</c:v>
                </c:pt>
                <c:pt idx="66">
                  <c:v>0</c:v>
                </c:pt>
                <c:pt idx="67">
                  <c:v>1</c:v>
                </c:pt>
                <c:pt idx="68">
                  <c:v>1</c:v>
                </c:pt>
                <c:pt idx="69">
                  <c:v>0</c:v>
                </c:pt>
                <c:pt idx="70">
                  <c:v>1</c:v>
                </c:pt>
                <c:pt idx="71">
                  <c:v>1</c:v>
                </c:pt>
                <c:pt idx="72">
                  <c:v>0</c:v>
                </c:pt>
                <c:pt idx="73">
                  <c:v>0</c:v>
                </c:pt>
                <c:pt idx="74">
                  <c:v>1</c:v>
                </c:pt>
                <c:pt idx="75">
                  <c:v>0</c:v>
                </c:pt>
                <c:pt idx="76">
                  <c:v>1</c:v>
                </c:pt>
                <c:pt idx="77">
                  <c:v>1</c:v>
                </c:pt>
                <c:pt idx="78">
                  <c:v>1</c:v>
                </c:pt>
                <c:pt idx="79">
                  <c:v>0</c:v>
                </c:pt>
                <c:pt idx="80">
                  <c:v>0</c:v>
                </c:pt>
                <c:pt idx="81">
                  <c:v>0</c:v>
                </c:pt>
                <c:pt idx="82">
                  <c:v>0</c:v>
                </c:pt>
                <c:pt idx="83">
                  <c:v>1</c:v>
                </c:pt>
                <c:pt idx="84">
                  <c:v>0</c:v>
                </c:pt>
                <c:pt idx="85">
                  <c:v>0</c:v>
                </c:pt>
                <c:pt idx="86">
                  <c:v>0</c:v>
                </c:pt>
                <c:pt idx="87">
                  <c:v>1</c:v>
                </c:pt>
                <c:pt idx="88">
                  <c:v>0</c:v>
                </c:pt>
                <c:pt idx="89">
                  <c:v>0</c:v>
                </c:pt>
                <c:pt idx="90">
                  <c:v>0</c:v>
                </c:pt>
                <c:pt idx="91">
                  <c:v>0</c:v>
                </c:pt>
                <c:pt idx="92">
                  <c:v>0</c:v>
                </c:pt>
                <c:pt idx="93">
                  <c:v>0</c:v>
                </c:pt>
                <c:pt idx="94">
                  <c:v>0</c:v>
                </c:pt>
                <c:pt idx="95">
                  <c:v>1</c:v>
                </c:pt>
                <c:pt idx="96">
                  <c:v>0</c:v>
                </c:pt>
                <c:pt idx="97">
                  <c:v>0</c:v>
                </c:pt>
                <c:pt idx="98">
                  <c:v>1</c:v>
                </c:pt>
                <c:pt idx="99">
                  <c:v>1</c:v>
                </c:pt>
                <c:pt idx="100">
                  <c:v>1</c:v>
                </c:pt>
                <c:pt idx="101">
                  <c:v>1</c:v>
                </c:pt>
                <c:pt idx="102">
                  <c:v>1</c:v>
                </c:pt>
                <c:pt idx="103">
                  <c:v>1</c:v>
                </c:pt>
                <c:pt idx="104">
                  <c:v>1</c:v>
                </c:pt>
                <c:pt idx="105">
                  <c:v>1</c:v>
                </c:pt>
                <c:pt idx="106">
                  <c:v>1</c:v>
                </c:pt>
                <c:pt idx="107">
                  <c:v>1</c:v>
                </c:pt>
                <c:pt idx="108">
                  <c:v>0</c:v>
                </c:pt>
                <c:pt idx="109">
                  <c:v>1</c:v>
                </c:pt>
                <c:pt idx="110">
                  <c:v>1</c:v>
                </c:pt>
                <c:pt idx="111">
                  <c:v>1</c:v>
                </c:pt>
                <c:pt idx="112">
                  <c:v>0</c:v>
                </c:pt>
                <c:pt idx="113">
                  <c:v>1</c:v>
                </c:pt>
                <c:pt idx="114">
                  <c:v>1</c:v>
                </c:pt>
                <c:pt idx="115">
                  <c:v>1</c:v>
                </c:pt>
                <c:pt idx="116">
                  <c:v>0</c:v>
                </c:pt>
                <c:pt idx="117">
                  <c:v>0</c:v>
                </c:pt>
                <c:pt idx="118">
                  <c:v>1</c:v>
                </c:pt>
                <c:pt idx="119">
                  <c:v>1</c:v>
                </c:pt>
                <c:pt idx="120">
                  <c:v>1</c:v>
                </c:pt>
                <c:pt idx="121">
                  <c:v>1</c:v>
                </c:pt>
                <c:pt idx="122">
                  <c:v>1</c:v>
                </c:pt>
                <c:pt idx="123">
                  <c:v>1</c:v>
                </c:pt>
                <c:pt idx="124">
                  <c:v>0</c:v>
                </c:pt>
                <c:pt idx="125">
                  <c:v>1</c:v>
                </c:pt>
                <c:pt idx="126">
                  <c:v>0</c:v>
                </c:pt>
                <c:pt idx="127">
                  <c:v>0</c:v>
                </c:pt>
                <c:pt idx="128">
                  <c:v>0</c:v>
                </c:pt>
                <c:pt idx="129">
                  <c:v>0</c:v>
                </c:pt>
                <c:pt idx="130">
                  <c:v>1</c:v>
                </c:pt>
                <c:pt idx="131">
                  <c:v>1</c:v>
                </c:pt>
                <c:pt idx="132">
                  <c:v>0</c:v>
                </c:pt>
                <c:pt idx="133">
                  <c:v>1</c:v>
                </c:pt>
                <c:pt idx="134">
                  <c:v>0</c:v>
                </c:pt>
                <c:pt idx="135">
                  <c:v>1</c:v>
                </c:pt>
                <c:pt idx="136">
                  <c:v>1</c:v>
                </c:pt>
                <c:pt idx="137">
                  <c:v>0</c:v>
                </c:pt>
                <c:pt idx="138">
                  <c:v>1</c:v>
                </c:pt>
                <c:pt idx="139">
                  <c:v>1</c:v>
                </c:pt>
                <c:pt idx="140">
                  <c:v>1</c:v>
                </c:pt>
                <c:pt idx="141">
                  <c:v>0</c:v>
                </c:pt>
                <c:pt idx="142">
                  <c:v>1</c:v>
                </c:pt>
                <c:pt idx="143">
                  <c:v>0</c:v>
                </c:pt>
                <c:pt idx="144">
                  <c:v>0</c:v>
                </c:pt>
                <c:pt idx="145">
                  <c:v>0</c:v>
                </c:pt>
                <c:pt idx="146">
                  <c:v>1</c:v>
                </c:pt>
                <c:pt idx="147">
                  <c:v>1</c:v>
                </c:pt>
                <c:pt idx="148">
                  <c:v>0</c:v>
                </c:pt>
                <c:pt idx="149">
                  <c:v>1</c:v>
                </c:pt>
                <c:pt idx="150">
                  <c:v>1</c:v>
                </c:pt>
                <c:pt idx="151">
                  <c:v>0</c:v>
                </c:pt>
                <c:pt idx="152">
                  <c:v>0</c:v>
                </c:pt>
                <c:pt idx="153">
                  <c:v>0</c:v>
                </c:pt>
                <c:pt idx="154">
                  <c:v>0</c:v>
                </c:pt>
                <c:pt idx="155">
                  <c:v>0</c:v>
                </c:pt>
                <c:pt idx="156">
                  <c:v>0</c:v>
                </c:pt>
              </c:numCache>
            </c:numRef>
          </c:yVal>
          <c:smooth val="1"/>
          <c:extLst>
            <c:ext xmlns:c16="http://schemas.microsoft.com/office/drawing/2014/chart" uri="{C3380CC4-5D6E-409C-BE32-E72D297353CC}">
              <c16:uniqueId val="{00000001-30DB-864D-9BFA-92A9D00903C6}"/>
            </c:ext>
          </c:extLst>
        </c:ser>
        <c:dLbls>
          <c:showLegendKey val="0"/>
          <c:showVal val="0"/>
          <c:showCatName val="0"/>
          <c:showSerName val="0"/>
          <c:showPercent val="0"/>
          <c:showBubbleSize val="0"/>
        </c:dLbls>
        <c:axId val="299897848"/>
        <c:axId val="175055683"/>
      </c:scatterChart>
      <c:valAx>
        <c:axId val="2998978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75055683"/>
        <c:crosses val="autoZero"/>
        <c:crossBetween val="midCat"/>
      </c:valAx>
      <c:valAx>
        <c:axId val="1750556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299897848"/>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8</xdr:col>
      <xdr:colOff>57150</xdr:colOff>
      <xdr:row>0</xdr:row>
      <xdr:rowOff>57150</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38100</xdr:colOff>
      <xdr:row>15</xdr:row>
      <xdr:rowOff>200025</xdr:rowOff>
    </xdr:from>
    <xdr:ext cx="5715000" cy="353377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8</xdr:col>
      <xdr:colOff>38100</xdr:colOff>
      <xdr:row>32</xdr:row>
      <xdr:rowOff>57150</xdr:rowOff>
    </xdr:from>
    <xdr:ext cx="5715000" cy="3533775"/>
    <xdr:graphicFrame macro="">
      <xdr:nvGraphicFramePr>
        <xdr:cNvPr id="4" name="Chart 3"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47625</xdr:colOff>
      <xdr:row>48</xdr:row>
      <xdr:rowOff>190500</xdr:rowOff>
    </xdr:from>
    <xdr:ext cx="5715000" cy="3533775"/>
    <xdr:graphicFrame macro="">
      <xdr:nvGraphicFramePr>
        <xdr:cNvPr id="5" name="Chart 4" title="Chart">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8</xdr:col>
      <xdr:colOff>47625</xdr:colOff>
      <xdr:row>65</xdr:row>
      <xdr:rowOff>47625</xdr:rowOff>
    </xdr:from>
    <xdr:ext cx="5715000" cy="3533775"/>
    <xdr:graphicFrame macro="">
      <xdr:nvGraphicFramePr>
        <xdr:cNvPr id="6" name="Chart 5" title="Chart">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xcsfy.hncourt.gov.cn/public/detail.php?id=1261" TargetMode="External"/><Relationship Id="rId21" Type="http://schemas.openxmlformats.org/officeDocument/2006/relationships/hyperlink" Target="http://www.hncourt.gov.cn/public/detail.php?id=173180" TargetMode="External"/><Relationship Id="rId42" Type="http://schemas.openxmlformats.org/officeDocument/2006/relationships/hyperlink" Target="http://lkxfy.hncourt.gov.cn/public/detail.php?id=1705" TargetMode="External"/><Relationship Id="rId63" Type="http://schemas.openxmlformats.org/officeDocument/2006/relationships/hyperlink" Target="http://ayxfy.hncourt.gov.cn/public/detail.php?id=2157" TargetMode="External"/><Relationship Id="rId84" Type="http://schemas.openxmlformats.org/officeDocument/2006/relationships/hyperlink" Target="http://cyxfy.hncourt.gov.cn/public/detail.php?id=949" TargetMode="External"/><Relationship Id="rId16" Type="http://schemas.openxmlformats.org/officeDocument/2006/relationships/hyperlink" Target="http://lyqfy.hncourt.gov.cn/public/detail.php?id=1345" TargetMode="External"/><Relationship Id="rId107" Type="http://schemas.openxmlformats.org/officeDocument/2006/relationships/hyperlink" Target="http://hnnlfy.hncourt.gov.cn/public/detail.php?id=1765" TargetMode="External"/><Relationship Id="rId11" Type="http://schemas.openxmlformats.org/officeDocument/2006/relationships/hyperlink" Target="http://ycsfy.hncourt.gov.cn/public/detail.php?id=2048" TargetMode="External"/><Relationship Id="rId32" Type="http://schemas.openxmlformats.org/officeDocument/2006/relationships/hyperlink" Target="http://hndffy.hncourt.gov.cn/public/detail.php?id=1118" TargetMode="External"/><Relationship Id="rId37" Type="http://schemas.openxmlformats.org/officeDocument/2006/relationships/hyperlink" Target="http://kfzy.hncourt.gov.cn/public/detail.php?id=8399" TargetMode="External"/><Relationship Id="rId53" Type="http://schemas.openxmlformats.org/officeDocument/2006/relationships/hyperlink" Target="http://xhqfy.hncourt.gov.cn/public/detail.php?id=1502" TargetMode="External"/><Relationship Id="rId58" Type="http://schemas.openxmlformats.org/officeDocument/2006/relationships/hyperlink" Target="http://bfxfy.hncourt.gov.cn/public/detail.php?id=1731" TargetMode="External"/><Relationship Id="rId74" Type="http://schemas.openxmlformats.org/officeDocument/2006/relationships/hyperlink" Target="http://hbxxfy.hncourt.gov.cn/public/detail.php?id=2497" TargetMode="External"/><Relationship Id="rId79" Type="http://schemas.openxmlformats.org/officeDocument/2006/relationships/hyperlink" Target="http://whsfy.hncourt.gov.cn/public/detail.php?id=876" TargetMode="External"/><Relationship Id="rId102" Type="http://schemas.openxmlformats.org/officeDocument/2006/relationships/hyperlink" Target="http://hnsqzy.hncourt.gov.cn/public/detail.php?id=14017" TargetMode="External"/><Relationship Id="rId123" Type="http://schemas.openxmlformats.org/officeDocument/2006/relationships/hyperlink" Target="http://nyzy.hncourt.gov.cn/public/detail.php?id=20131" TargetMode="External"/><Relationship Id="rId128" Type="http://schemas.openxmlformats.org/officeDocument/2006/relationships/hyperlink" Target="http://nyxcfy.hncourt.gov.cn/public/detail.php?id=1628" TargetMode="External"/><Relationship Id="rId5" Type="http://schemas.openxmlformats.org/officeDocument/2006/relationships/hyperlink" Target="http://myqfy.hncourt.gov.cn/public/detail.php?id=1179" TargetMode="External"/><Relationship Id="rId90" Type="http://schemas.openxmlformats.org/officeDocument/2006/relationships/hyperlink" Target="http://tqxfy.hncourt.gov.cn/public/detail.php?id=2061" TargetMode="External"/><Relationship Id="rId95" Type="http://schemas.openxmlformats.org/officeDocument/2006/relationships/hyperlink" Target="http://lhslfy.hncourt.gov.cn/public/detail.php?id=629" TargetMode="External"/><Relationship Id="rId22" Type="http://schemas.openxmlformats.org/officeDocument/2006/relationships/hyperlink" Target="http://www.hncourt.gov.cn/public/detail.php?id=173180" TargetMode="External"/><Relationship Id="rId27" Type="http://schemas.openxmlformats.org/officeDocument/2006/relationships/hyperlink" Target="http://gchzfy.hncourt.gov.cn/public/detail.php?id=2150" TargetMode="External"/><Relationship Id="rId43" Type="http://schemas.openxmlformats.org/officeDocument/2006/relationships/hyperlink" Target="http://lylcqfy.hncourt.gov.cn/public/detail.php?id=1172" TargetMode="External"/><Relationship Id="rId48" Type="http://schemas.openxmlformats.org/officeDocument/2006/relationships/hyperlink" Target="http://mjxfy.hncourt.gov.cn/public/detail.php?id=1103" TargetMode="External"/><Relationship Id="rId64" Type="http://schemas.openxmlformats.org/officeDocument/2006/relationships/hyperlink" Target="http://hnhxfy.hncourt.gov.cn/public/detail.php?id=1794" TargetMode="External"/><Relationship Id="rId69" Type="http://schemas.openxmlformats.org/officeDocument/2006/relationships/hyperlink" Target="http://hnydfy.hncourt.gov.cn/public/detail.php?id=1884" TargetMode="External"/><Relationship Id="rId113" Type="http://schemas.openxmlformats.org/officeDocument/2006/relationships/hyperlink" Target="http://zkzy.hncourt.gov.cn/public/detail.php?id=18006" TargetMode="External"/><Relationship Id="rId118" Type="http://schemas.openxmlformats.org/officeDocument/2006/relationships/hyperlink" Target="http://xpxfy.hncourt.gov.cn/public/detail.php?id=896" TargetMode="External"/><Relationship Id="rId80" Type="http://schemas.openxmlformats.org/officeDocument/2006/relationships/hyperlink" Target="http://hxsfy.hncourt.gov.cn/public/detail.php?id=2270" TargetMode="External"/><Relationship Id="rId85" Type="http://schemas.openxmlformats.org/officeDocument/2006/relationships/hyperlink" Target="http://jzzy.hncourt.gov.cn/public/detail.php?id=13654" TargetMode="External"/><Relationship Id="rId12" Type="http://schemas.openxmlformats.org/officeDocument/2006/relationships/hyperlink" Target="http://eqqfy.hncourt.gov.cn/public/detail.php?id=2567" TargetMode="External"/><Relationship Id="rId17" Type="http://schemas.openxmlformats.org/officeDocument/2006/relationships/hyperlink" Target="http://ywtfy.hncourt.gov.cn/public/detail.php?id=652" TargetMode="External"/><Relationship Id="rId33" Type="http://schemas.openxmlformats.org/officeDocument/2006/relationships/hyperlink" Target="http://xysfy.hncourt.gov.cn/public/detail.php?id=1596" TargetMode="External"/><Relationship Id="rId38" Type="http://schemas.openxmlformats.org/officeDocument/2006/relationships/hyperlink" Target="http://ltqfy.hncourt.gov.cn/public/detail.php?id=1536" TargetMode="External"/><Relationship Id="rId59" Type="http://schemas.openxmlformats.org/officeDocument/2006/relationships/hyperlink" Target="http://yxfy.hncourt.gov.cn/public/detail.php?id=2047" TargetMode="External"/><Relationship Id="rId103" Type="http://schemas.openxmlformats.org/officeDocument/2006/relationships/hyperlink" Target="http://syqfy.hncourt.gov.cn/public/detail.php?id=1453" TargetMode="External"/><Relationship Id="rId108" Type="http://schemas.openxmlformats.org/officeDocument/2006/relationships/hyperlink" Target="http://zkzy.hncourt.gov.cn/public/detail.php?id=18066" TargetMode="External"/><Relationship Id="rId124" Type="http://schemas.openxmlformats.org/officeDocument/2006/relationships/hyperlink" Target="http://dzsfy.hncourt.gov.cn/public/detail.php?id=973" TargetMode="External"/><Relationship Id="rId129" Type="http://schemas.openxmlformats.org/officeDocument/2006/relationships/hyperlink" Target="http://nyzy.hncourt.gov.cn/public/detail.php?id=20474" TargetMode="External"/><Relationship Id="rId54" Type="http://schemas.openxmlformats.org/officeDocument/2006/relationships/hyperlink" Target="http://pdswdfy.hncourt.gov.cn/public/detail.php?id=1253" TargetMode="External"/><Relationship Id="rId70" Type="http://schemas.openxmlformats.org/officeDocument/2006/relationships/hyperlink" Target="http://laqfy.hncourt.gov.cn/public/detail.php?id=1787" TargetMode="External"/><Relationship Id="rId75" Type="http://schemas.openxmlformats.org/officeDocument/2006/relationships/hyperlink" Target="http://hbqxfy.hncourt.gov.cn/public/detail.php?id=1876" TargetMode="External"/><Relationship Id="rId91" Type="http://schemas.openxmlformats.org/officeDocument/2006/relationships/hyperlink" Target="http://wdqfy.hncourt.gov.cn/public/detail.php?id=13498" TargetMode="External"/><Relationship Id="rId96" Type="http://schemas.openxmlformats.org/officeDocument/2006/relationships/hyperlink" Target="http://lhycfy.hncourt.gov.cn/public/detail.php?id=1175" TargetMode="External"/><Relationship Id="rId1" Type="http://schemas.openxmlformats.org/officeDocument/2006/relationships/hyperlink" Target="http://mcqfy.hncourt.gov.cn/public/detail.php?id=1121" TargetMode="External"/><Relationship Id="rId6" Type="http://schemas.openxmlformats.org/officeDocument/2006/relationships/hyperlink" Target="http://hnqxfy.hncourt.gov.cn/public/detail.php?id=1123" TargetMode="External"/><Relationship Id="rId23" Type="http://schemas.openxmlformats.org/officeDocument/2006/relationships/hyperlink" Target="http://zzfy.hncourt.gov.cn/public/detail.php?id=25510" TargetMode="External"/><Relationship Id="rId28" Type="http://schemas.openxmlformats.org/officeDocument/2006/relationships/hyperlink" Target="http://hjqfy.hncourt.gov.cn/public/detail.php?id=7712" TargetMode="External"/><Relationship Id="rId49" Type="http://schemas.openxmlformats.org/officeDocument/2006/relationships/hyperlink" Target="http://lcxfy.hncourt.gov.cn/public/detail.php?id=1069" TargetMode="External"/><Relationship Id="rId114" Type="http://schemas.openxmlformats.org/officeDocument/2006/relationships/hyperlink" Target="http://zkzy.hncourt.gov.cn/public/detail.php?id=18025" TargetMode="External"/><Relationship Id="rId119" Type="http://schemas.openxmlformats.org/officeDocument/2006/relationships/hyperlink" Target="http://qsxfy.hncourt.gov.cn/public/detail.php?id=908" TargetMode="External"/><Relationship Id="rId44" Type="http://schemas.openxmlformats.org/officeDocument/2006/relationships/hyperlink" Target="http://xgqfy.hncourt.gov.cn/public/detail.php?id=909" TargetMode="External"/><Relationship Id="rId60" Type="http://schemas.openxmlformats.org/officeDocument/2006/relationships/hyperlink" Target="http://hnlsxfy.hncourt.gov.cn/public/detail.php?id=1525" TargetMode="External"/><Relationship Id="rId65" Type="http://schemas.openxmlformats.org/officeDocument/2006/relationships/hyperlink" Target="http://hnnhxfy.hncourt.gov.cn/public/detail.php?id=1606" TargetMode="External"/><Relationship Id="rId81" Type="http://schemas.openxmlformats.org/officeDocument/2006/relationships/hyperlink" Target="http://hnyyxfy.hncourt.gov.cn/public/detail.php?id=1657" TargetMode="External"/><Relationship Id="rId86" Type="http://schemas.openxmlformats.org/officeDocument/2006/relationships/hyperlink" Target="http://jzsyfy.hncourt.gov.cn/public/detail.php?id=1208" TargetMode="External"/><Relationship Id="rId130" Type="http://schemas.openxmlformats.org/officeDocument/2006/relationships/hyperlink" Target="http://hnhcfy.hncourt.gov.cn/public/detail.php?id=1158" TargetMode="External"/><Relationship Id="rId13" Type="http://schemas.openxmlformats.org/officeDocument/2006/relationships/hyperlink" Target="http://nzxfy.hncourt.gov.cn/public/detail.php?id=604" TargetMode="External"/><Relationship Id="rId18" Type="http://schemas.openxmlformats.org/officeDocument/2006/relationships/hyperlink" Target="http://smxzy.hncourt.gov.cn/public/detail.php?id=12714" TargetMode="External"/><Relationship Id="rId39" Type="http://schemas.openxmlformats.org/officeDocument/2006/relationships/hyperlink" Target="http://kfshfy.hncourt.gov.cn/public/detail.php?id=1090" TargetMode="External"/><Relationship Id="rId109" Type="http://schemas.openxmlformats.org/officeDocument/2006/relationships/hyperlink" Target="http://zkzy.hncourt.gov.cn/public/detail.php?id=18034" TargetMode="External"/><Relationship Id="rId34" Type="http://schemas.openxmlformats.org/officeDocument/2006/relationships/hyperlink" Target="http://xmsfy.hncourt.gov.cn/public/detail.php?id=2446" TargetMode="External"/><Relationship Id="rId50" Type="http://schemas.openxmlformats.org/officeDocument/2006/relationships/hyperlink" Target="http://hnyyfy.hncourt.gov.cn/public/detail.php?id=1116" TargetMode="External"/><Relationship Id="rId55" Type="http://schemas.openxmlformats.org/officeDocument/2006/relationships/hyperlink" Target="http://slqfy.hncourt.gov.cn/public/detail.php?id=1434" TargetMode="External"/><Relationship Id="rId76" Type="http://schemas.openxmlformats.org/officeDocument/2006/relationships/hyperlink" Target="http://hnxxzy.hncourt.gov.cn/public/detail.php?id=7930" TargetMode="External"/><Relationship Id="rId97" Type="http://schemas.openxmlformats.org/officeDocument/2006/relationships/hyperlink" Target="http://smxzy.hncourt.gov.cn/public/detail.php?id=12634" TargetMode="External"/><Relationship Id="rId104" Type="http://schemas.openxmlformats.org/officeDocument/2006/relationships/hyperlink" Target="http://hnycfy.hncourt.gov.cn/public/detail.php?id=3295" TargetMode="External"/><Relationship Id="rId120" Type="http://schemas.openxmlformats.org/officeDocument/2006/relationships/hyperlink" Target="http://hnbyfy.hncourt.gov.cn/public/detail.php?id=1040" TargetMode="External"/><Relationship Id="rId125" Type="http://schemas.openxmlformats.org/officeDocument/2006/relationships/hyperlink" Target="http://xxxfy.hncourt.gov.cn/public/detail.php?id=1878" TargetMode="External"/><Relationship Id="rId7" Type="http://schemas.openxmlformats.org/officeDocument/2006/relationships/hyperlink" Target="http://hnpyxfy.hncourt.gov.cn/public/detail.php?id=936" TargetMode="External"/><Relationship Id="rId71" Type="http://schemas.openxmlformats.org/officeDocument/2006/relationships/hyperlink" Target="http://hbzy.hncourt.gov.cn/public/detail.php?id=9217" TargetMode="External"/><Relationship Id="rId92" Type="http://schemas.openxmlformats.org/officeDocument/2006/relationships/hyperlink" Target="http://yzsfy.hncourt.gov.cn/public/detail.php?id=3969" TargetMode="External"/><Relationship Id="rId2" Type="http://schemas.openxmlformats.org/officeDocument/2006/relationships/hyperlink" Target="http://lyjlqfy.hncourt.gov.cn/public/detail.php?id=1203" TargetMode="External"/><Relationship Id="rId29" Type="http://schemas.openxmlformats.org/officeDocument/2006/relationships/hyperlink" Target="http://sjqfy.hncourt.gov.cn/public/detail.php?id=816" TargetMode="External"/><Relationship Id="rId24" Type="http://schemas.openxmlformats.org/officeDocument/2006/relationships/hyperlink" Target="http://zzfy.hncourt.gov.cn/public/detail.php?id=25510" TargetMode="External"/><Relationship Id="rId40" Type="http://schemas.openxmlformats.org/officeDocument/2006/relationships/hyperlink" Target="http://hnwsxfy.hncourt.gov.cn/public/detail.php?id=1145" TargetMode="External"/><Relationship Id="rId45" Type="http://schemas.openxmlformats.org/officeDocument/2006/relationships/hyperlink" Target="http://jxqfy.hncourt.gov.cn/public/detail.php?id=1472" TargetMode="External"/><Relationship Id="rId66" Type="http://schemas.openxmlformats.org/officeDocument/2006/relationships/hyperlink" Target="http://hntyfy.hncourt.gov.cn/public/detail.php?id=1747" TargetMode="External"/><Relationship Id="rId87" Type="http://schemas.openxmlformats.org/officeDocument/2006/relationships/hyperlink" Target="http://hnxwxfy.hncourt.gov.cn/public/detail.php?id=1376" TargetMode="External"/><Relationship Id="rId110" Type="http://schemas.openxmlformats.org/officeDocument/2006/relationships/hyperlink" Target="http://fgxfy.hncourt.gov.cn/public/detail.php?id=2753" TargetMode="External"/><Relationship Id="rId115" Type="http://schemas.openxmlformats.org/officeDocument/2006/relationships/hyperlink" Target="http://zkzy.hncourt.gov.cn/public/detail.php?id=18033" TargetMode="External"/><Relationship Id="rId131" Type="http://schemas.openxmlformats.org/officeDocument/2006/relationships/hyperlink" Target="http://gsxfy.hncourt.gov.cn/public/detail.php?id=1990" TargetMode="External"/><Relationship Id="rId61" Type="http://schemas.openxmlformats.org/officeDocument/2006/relationships/hyperlink" Target="http://hnjxfy.hncourt.gov.cn/public/detail.php?id=1666" TargetMode="External"/><Relationship Id="rId82" Type="http://schemas.openxmlformats.org/officeDocument/2006/relationships/hyperlink" Target="http://hnyjxfy.hncourt.gov.cn/public/detail.php?id=1049" TargetMode="External"/><Relationship Id="rId19" Type="http://schemas.openxmlformats.org/officeDocument/2006/relationships/hyperlink" Target="http://zkzy.hncourt.gov.cn/public/detail.php?id=18066" TargetMode="External"/><Relationship Id="rId14" Type="http://schemas.openxmlformats.org/officeDocument/2006/relationships/hyperlink" Target="http://ryxfy.hncourt.gov.cn/public/detail.php?id=921" TargetMode="External"/><Relationship Id="rId30" Type="http://schemas.openxmlformats.org/officeDocument/2006/relationships/hyperlink" Target="http://zzgxfy.hncourt.gov.cn/public/detail.php?id=792" TargetMode="External"/><Relationship Id="rId35" Type="http://schemas.openxmlformats.org/officeDocument/2006/relationships/hyperlink" Target="http://xzsfy.hncourt.gov.cn/public/detail.php?id=1554" TargetMode="External"/><Relationship Id="rId56" Type="http://schemas.openxmlformats.org/officeDocument/2006/relationships/hyperlink" Target="http://pdszhfy.hncourt.gov.cn/public/detail.php?id=1307" TargetMode="External"/><Relationship Id="rId77" Type="http://schemas.openxmlformats.org/officeDocument/2006/relationships/hyperlink" Target="http://wbqfy.hncourt.gov.cn/public/detail.php?id=1051" TargetMode="External"/><Relationship Id="rId100" Type="http://schemas.openxmlformats.org/officeDocument/2006/relationships/hyperlink" Target="http://smxzy.hncourt.gov.cn/public/detail.php?id=12605" TargetMode="External"/><Relationship Id="rId105" Type="http://schemas.openxmlformats.org/officeDocument/2006/relationships/hyperlink" Target="http://sqsxfy.hncourt.gov.cn/public/detail.php?id=2366" TargetMode="External"/><Relationship Id="rId126" Type="http://schemas.openxmlformats.org/officeDocument/2006/relationships/hyperlink" Target="http://nyzy.hncourt.gov.cn/public/detail.php?id=20318" TargetMode="External"/><Relationship Id="rId8" Type="http://schemas.openxmlformats.org/officeDocument/2006/relationships/hyperlink" Target="http://shqfy.hncourt.gov.cn/public/detail.php?id=1311" TargetMode="External"/><Relationship Id="rId51" Type="http://schemas.openxmlformats.org/officeDocument/2006/relationships/hyperlink" Target="http://hnlyzy.hncourt.gov.cn/public/detail.php?id=8711" TargetMode="External"/><Relationship Id="rId72" Type="http://schemas.openxmlformats.org/officeDocument/2006/relationships/hyperlink" Target="http://hbhsfy.hncourt.gov.cn/public/detail.php?id=1687" TargetMode="External"/><Relationship Id="rId93" Type="http://schemas.openxmlformats.org/officeDocument/2006/relationships/hyperlink" Target="http://hnxcxfy.hncourt.gov.cn/public/detail.php?id=2730" TargetMode="External"/><Relationship Id="rId98" Type="http://schemas.openxmlformats.org/officeDocument/2006/relationships/hyperlink" Target="http://smxzy.hncourt.gov.cn/public/detail.php?id=12589" TargetMode="External"/><Relationship Id="rId121" Type="http://schemas.openxmlformats.org/officeDocument/2006/relationships/hyperlink" Target="http://rnxfy.hncourt.gov.cn/public/detail.php?id=566" TargetMode="External"/><Relationship Id="rId3" Type="http://schemas.openxmlformats.org/officeDocument/2006/relationships/hyperlink" Target="http://hjxfy.hncourt.gov.cn/public/detail.php?id=1028" TargetMode="External"/><Relationship Id="rId25" Type="http://schemas.openxmlformats.org/officeDocument/2006/relationships/hyperlink" Target="http://jsqfy.hncourt.gov.cn/public/detail.php?id=1211" TargetMode="External"/><Relationship Id="rId46" Type="http://schemas.openxmlformats.org/officeDocument/2006/relationships/hyperlink" Target="http://lyllqfy.hncourt.gov.cn/public/detail.php?id=1077" TargetMode="External"/><Relationship Id="rId67" Type="http://schemas.openxmlformats.org/officeDocument/2006/relationships/hyperlink" Target="http://wfqfy.hncourt.gov.cn/public/detail.php?id=2810" TargetMode="External"/><Relationship Id="rId116" Type="http://schemas.openxmlformats.org/officeDocument/2006/relationships/hyperlink" Target="http://hnsqxfy.hncourt.gov.cn/public/detail.php?id=2090" TargetMode="External"/><Relationship Id="rId20" Type="http://schemas.openxmlformats.org/officeDocument/2006/relationships/hyperlink" Target="http://www.hncourt.gov.cn/fyzx/" TargetMode="External"/><Relationship Id="rId41" Type="http://schemas.openxmlformats.org/officeDocument/2006/relationships/hyperlink" Target="http://kfxffy.hncourt.gov.cn/public/detail.php?id=1034" TargetMode="External"/><Relationship Id="rId62" Type="http://schemas.openxmlformats.org/officeDocument/2006/relationships/hyperlink" Target="http://hnlzfy.hncourt.gov.cn/public/detail.php?id=2006" TargetMode="External"/><Relationship Id="rId83" Type="http://schemas.openxmlformats.org/officeDocument/2006/relationships/hyperlink" Target="http://fqxfy.hncourt.gov.cn/public/detail.php?id=2527" TargetMode="External"/><Relationship Id="rId88" Type="http://schemas.openxmlformats.org/officeDocument/2006/relationships/hyperlink" Target="http://baxfy.hncourt.gov.cn/public/detail.php?id=818" TargetMode="External"/><Relationship Id="rId111" Type="http://schemas.openxmlformats.org/officeDocument/2006/relationships/hyperlink" Target="http://hnxhxfy.hncourt.gov.cn/public/detail.php?id=1061" TargetMode="External"/><Relationship Id="rId132" Type="http://schemas.openxmlformats.org/officeDocument/2006/relationships/hyperlink" Target="http://xylsfy.hncourt.gov.cn/public/detail.php?id=2143" TargetMode="External"/><Relationship Id="rId15" Type="http://schemas.openxmlformats.org/officeDocument/2006/relationships/hyperlink" Target="http://smxzy.hncourt.gov.cn/public/detail.php?id=12971" TargetMode="External"/><Relationship Id="rId36" Type="http://schemas.openxmlformats.org/officeDocument/2006/relationships/hyperlink" Target="http://zmxfy.hncourt.gov.cn/public/detail.php?id=1244" TargetMode="External"/><Relationship Id="rId57" Type="http://schemas.openxmlformats.org/officeDocument/2006/relationships/hyperlink" Target="http://rzsfy.hncourt.gov.cn/public/detail.php?id=1738" TargetMode="External"/><Relationship Id="rId106" Type="http://schemas.openxmlformats.org/officeDocument/2006/relationships/hyperlink" Target="http://hnmqfy.hncourt.gov.cn/public/detail.php?id=1451" TargetMode="External"/><Relationship Id="rId127" Type="http://schemas.openxmlformats.org/officeDocument/2006/relationships/hyperlink" Target="http://zpxfy.hncourt.gov.cn/public/detail.php?id=1110" TargetMode="External"/><Relationship Id="rId10" Type="http://schemas.openxmlformats.org/officeDocument/2006/relationships/hyperlink" Target="http://hnpyfy.hncourt.gov.cn/public/detail.php?id=3485" TargetMode="External"/><Relationship Id="rId31" Type="http://schemas.openxmlformats.org/officeDocument/2006/relationships/hyperlink" Target="http://zzhkgfy.hncourt.gov.cn/public/detail.php?id=287" TargetMode="External"/><Relationship Id="rId52" Type="http://schemas.openxmlformats.org/officeDocument/2006/relationships/hyperlink" Target="http://hnwgfy.hncourt.gov.cn/public/detail.php?id=1673" TargetMode="External"/><Relationship Id="rId73" Type="http://schemas.openxmlformats.org/officeDocument/2006/relationships/hyperlink" Target="http://qbqfy.hncourt.gov.cn/public/detail.php?id=2759" TargetMode="External"/><Relationship Id="rId78" Type="http://schemas.openxmlformats.org/officeDocument/2006/relationships/hyperlink" Target="http://fqqfy.hncourt.gov.cn/public/detail.php?id=1190" TargetMode="External"/><Relationship Id="rId94" Type="http://schemas.openxmlformats.org/officeDocument/2006/relationships/hyperlink" Target="http://hnylfy.hncourt.gov.cn/public/detail.php?id=2070" TargetMode="External"/><Relationship Id="rId99" Type="http://schemas.openxmlformats.org/officeDocument/2006/relationships/hyperlink" Target="http://smxzy.hncourt.gov.cn/public/detail.php?id=12594" TargetMode="External"/><Relationship Id="rId101" Type="http://schemas.openxmlformats.org/officeDocument/2006/relationships/hyperlink" Target="http://hnsqzy.hncourt.gov.cn/public/detail.php?id=14017" TargetMode="External"/><Relationship Id="rId122" Type="http://schemas.openxmlformats.org/officeDocument/2006/relationships/hyperlink" Target="http://zyxfy.hncourt.gov.cn/public/detail.php?id=634" TargetMode="External"/><Relationship Id="rId4" Type="http://schemas.openxmlformats.org/officeDocument/2006/relationships/hyperlink" Target="http://qysfy.hncourt.gov.cn/public/detail.php?id=1449" TargetMode="External"/><Relationship Id="rId9" Type="http://schemas.openxmlformats.org/officeDocument/2006/relationships/hyperlink" Target="http://smxzy.hncourt.gov.cn/public/detail.php?id=12578" TargetMode="External"/><Relationship Id="rId26" Type="http://schemas.openxmlformats.org/officeDocument/2006/relationships/hyperlink" Target="http://zzzyfy.hncourt.gov.cn/public/detail.php?id=3631" TargetMode="External"/><Relationship Id="rId47" Type="http://schemas.openxmlformats.org/officeDocument/2006/relationships/hyperlink" Target="http://hnlyzy.hncourt.gov.cn/public/detail.php?id=8710" TargetMode="External"/><Relationship Id="rId68" Type="http://schemas.openxmlformats.org/officeDocument/2006/relationships/hyperlink" Target="http://bgqfy.hncourt.gov.cn/public/detail.php?id=2257" TargetMode="External"/><Relationship Id="rId89" Type="http://schemas.openxmlformats.org/officeDocument/2006/relationships/hyperlink" Target="http://hnwxfy.hncourt.gov.cn/public/detail.php?id=1662" TargetMode="External"/><Relationship Id="rId112" Type="http://schemas.openxmlformats.org/officeDocument/2006/relationships/hyperlink" Target="http://zkzy.hncourt.gov.cn/public/detail.php?id=18030" TargetMode="External"/><Relationship Id="rId133" Type="http://schemas.openxmlformats.org/officeDocument/2006/relationships/hyperlink" Target="http://zztlfy.hncourt.gov.cn/public/detail.php?id=192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1010"/>
  <sheetViews>
    <sheetView tabSelected="1" workbookViewId="0">
      <selection activeCell="E28" sqref="E28"/>
    </sheetView>
  </sheetViews>
  <sheetFormatPr baseColWidth="10" defaultColWidth="14.5" defaultRowHeight="15.75" customHeight="1" x14ac:dyDescent="0.15"/>
  <sheetData>
    <row r="1" spans="1:34" x14ac:dyDescent="0.2">
      <c r="A1" s="169" t="s">
        <v>618</v>
      </c>
      <c r="B1" s="170"/>
      <c r="C1" s="170"/>
      <c r="D1" s="170"/>
      <c r="E1" s="170"/>
      <c r="F1" s="170"/>
      <c r="G1" s="170"/>
      <c r="H1" s="1"/>
      <c r="I1" s="1"/>
      <c r="J1" s="1"/>
      <c r="K1" s="1"/>
      <c r="L1" s="1"/>
      <c r="M1" s="1"/>
      <c r="N1" s="1"/>
      <c r="O1" s="1"/>
      <c r="P1" s="1"/>
      <c r="Q1" s="1"/>
      <c r="R1" s="1"/>
      <c r="S1" s="1"/>
      <c r="T1" s="1"/>
      <c r="U1" s="1"/>
      <c r="V1" s="1"/>
      <c r="W1" s="1"/>
      <c r="X1" s="1"/>
      <c r="Y1" s="1"/>
      <c r="Z1" s="1"/>
      <c r="AA1" s="1"/>
      <c r="AB1" s="1"/>
      <c r="AC1" s="1"/>
      <c r="AD1" s="1"/>
      <c r="AE1" s="1"/>
      <c r="AF1" s="1"/>
      <c r="AG1" s="1"/>
      <c r="AH1" s="1"/>
    </row>
    <row r="2" spans="1:34" x14ac:dyDescent="0.2">
      <c r="A2" s="169" t="s">
        <v>0</v>
      </c>
      <c r="B2" s="170"/>
      <c r="C2" s="170"/>
      <c r="D2" s="170"/>
      <c r="E2" s="170"/>
      <c r="F2" s="170"/>
      <c r="G2" s="170"/>
      <c r="H2" s="1"/>
      <c r="I2" s="1"/>
      <c r="J2" s="1"/>
      <c r="K2" s="1"/>
      <c r="L2" s="1"/>
      <c r="M2" s="1"/>
      <c r="N2" s="1"/>
      <c r="O2" s="1"/>
      <c r="P2" s="1"/>
      <c r="Q2" s="1"/>
      <c r="R2" s="1"/>
      <c r="S2" s="1"/>
      <c r="T2" s="1"/>
      <c r="U2" s="1"/>
      <c r="V2" s="1"/>
      <c r="W2" s="1"/>
      <c r="X2" s="1"/>
      <c r="Y2" s="1"/>
      <c r="Z2" s="1"/>
      <c r="AA2" s="1"/>
      <c r="AB2" s="1"/>
      <c r="AC2" s="1"/>
      <c r="AD2" s="1"/>
      <c r="AE2" s="1"/>
      <c r="AF2" s="1"/>
      <c r="AG2" s="1"/>
      <c r="AH2" s="1"/>
    </row>
    <row r="3" spans="1:34" x14ac:dyDescent="0.2">
      <c r="A3" s="169" t="s">
        <v>1</v>
      </c>
      <c r="B3" s="170"/>
      <c r="C3" s="170"/>
      <c r="D3" s="170"/>
      <c r="E3" s="170"/>
      <c r="F3" s="170"/>
      <c r="G3" s="170"/>
      <c r="H3" s="1"/>
      <c r="I3" s="2"/>
      <c r="J3" s="1"/>
      <c r="K3" s="1"/>
      <c r="L3" s="1"/>
      <c r="M3" s="1"/>
      <c r="N3" s="1"/>
      <c r="O3" s="1"/>
      <c r="P3" s="1"/>
      <c r="Q3" s="1"/>
      <c r="R3" s="1"/>
      <c r="S3" s="1"/>
      <c r="T3" s="1"/>
      <c r="U3" s="1"/>
      <c r="V3" s="1"/>
      <c r="W3" s="1"/>
      <c r="X3" s="1"/>
      <c r="Y3" s="1"/>
      <c r="Z3" s="1"/>
      <c r="AA3" s="1"/>
      <c r="AB3" s="1"/>
      <c r="AC3" s="1"/>
      <c r="AD3" s="1"/>
      <c r="AE3" s="1"/>
      <c r="AF3" s="1"/>
      <c r="AG3" s="1"/>
      <c r="AH3" s="1"/>
    </row>
    <row r="4" spans="1:34" x14ac:dyDescent="0.2">
      <c r="A4" s="169" t="s">
        <v>2</v>
      </c>
      <c r="B4" s="170"/>
      <c r="C4" s="170"/>
      <c r="D4" s="170"/>
      <c r="E4" s="170"/>
      <c r="F4" s="170"/>
      <c r="G4" s="170"/>
      <c r="H4" s="1"/>
      <c r="I4" s="1"/>
      <c r="J4" s="1"/>
      <c r="K4" s="1"/>
      <c r="L4" s="1"/>
      <c r="M4" s="1"/>
      <c r="N4" s="1"/>
      <c r="O4" s="1"/>
      <c r="P4" s="1"/>
      <c r="Q4" s="1"/>
      <c r="R4" s="1"/>
      <c r="S4" s="1"/>
      <c r="T4" s="1"/>
      <c r="U4" s="1"/>
      <c r="V4" s="1"/>
      <c r="W4" s="1"/>
      <c r="X4" s="1"/>
      <c r="Y4" s="1"/>
      <c r="Z4" s="1"/>
      <c r="AA4" s="1"/>
      <c r="AB4" s="1"/>
      <c r="AC4" s="1"/>
      <c r="AD4" s="1"/>
      <c r="AE4" s="1"/>
      <c r="AF4" s="1"/>
      <c r="AG4" s="1"/>
      <c r="AH4" s="1"/>
    </row>
    <row r="5" spans="1:34" x14ac:dyDescent="0.2">
      <c r="A5" s="169" t="s">
        <v>3</v>
      </c>
      <c r="B5" s="170"/>
      <c r="C5" s="170"/>
      <c r="D5" s="170"/>
      <c r="E5" s="170"/>
      <c r="F5" s="170"/>
      <c r="G5" s="170"/>
      <c r="H5" s="1"/>
      <c r="I5" s="1"/>
      <c r="J5" s="1"/>
      <c r="K5" s="1"/>
      <c r="L5" s="1"/>
      <c r="M5" s="1"/>
      <c r="N5" s="1"/>
      <c r="O5" s="1"/>
      <c r="P5" s="1"/>
      <c r="Q5" s="1"/>
      <c r="R5" s="1"/>
      <c r="S5" s="1"/>
      <c r="T5" s="1"/>
      <c r="U5" s="1"/>
      <c r="V5" s="1"/>
      <c r="W5" s="1"/>
      <c r="X5" s="1"/>
      <c r="Y5" s="1"/>
      <c r="Z5" s="1"/>
      <c r="AA5" s="1"/>
      <c r="AB5" s="1"/>
      <c r="AC5" s="1"/>
      <c r="AD5" s="1"/>
      <c r="AE5" s="1"/>
      <c r="AF5" s="1"/>
      <c r="AG5" s="1"/>
      <c r="AH5" s="1"/>
    </row>
    <row r="6" spans="1:34" x14ac:dyDescent="0.2">
      <c r="A6" s="169" t="s">
        <v>4</v>
      </c>
      <c r="B6" s="170"/>
      <c r="C6" s="170"/>
      <c r="D6" s="170"/>
      <c r="E6" s="170"/>
      <c r="F6" s="170"/>
      <c r="G6" s="170"/>
      <c r="H6" s="1"/>
      <c r="I6" s="1"/>
      <c r="J6" s="1"/>
      <c r="K6" s="1"/>
      <c r="L6" s="1"/>
      <c r="M6" s="1"/>
      <c r="N6" s="1"/>
      <c r="O6" s="1"/>
      <c r="P6" s="1"/>
      <c r="Q6" s="1"/>
      <c r="R6" s="1"/>
      <c r="S6" s="1"/>
      <c r="T6" s="1"/>
      <c r="U6" s="1"/>
      <c r="V6" s="1"/>
      <c r="W6" s="1"/>
      <c r="X6" s="1"/>
      <c r="Y6" s="1"/>
      <c r="Z6" s="1"/>
      <c r="AA6" s="1"/>
      <c r="AB6" s="1"/>
      <c r="AC6" s="1"/>
      <c r="AD6" s="1"/>
      <c r="AE6" s="1"/>
      <c r="AF6" s="1"/>
      <c r="AG6" s="1"/>
      <c r="AH6" s="1"/>
    </row>
    <row r="7" spans="1:34" x14ac:dyDescent="0.2">
      <c r="A7" s="169" t="s">
        <v>5</v>
      </c>
      <c r="B7" s="170"/>
      <c r="C7" s="170"/>
      <c r="D7" s="170"/>
      <c r="E7" s="170"/>
      <c r="F7" s="170"/>
      <c r="G7" s="170"/>
      <c r="H7" s="1"/>
      <c r="I7" s="1"/>
      <c r="J7" s="1"/>
      <c r="K7" s="1"/>
      <c r="L7" s="1"/>
      <c r="M7" s="1"/>
      <c r="N7" s="1"/>
      <c r="O7" s="1"/>
      <c r="P7" s="1"/>
      <c r="Q7" s="1"/>
      <c r="R7" s="1"/>
      <c r="S7" s="1"/>
      <c r="T7" s="1"/>
      <c r="U7" s="1"/>
      <c r="V7" s="1"/>
      <c r="W7" s="1"/>
      <c r="X7" s="1"/>
      <c r="Y7" s="1"/>
      <c r="Z7" s="1"/>
      <c r="AA7" s="1"/>
      <c r="AB7" s="1"/>
      <c r="AC7" s="1"/>
      <c r="AD7" s="1"/>
      <c r="AE7" s="1"/>
      <c r="AF7" s="1"/>
      <c r="AG7" s="1"/>
      <c r="AH7" s="1"/>
    </row>
    <row r="8" spans="1:34" x14ac:dyDescent="0.2">
      <c r="A8" s="169" t="s">
        <v>6</v>
      </c>
      <c r="B8" s="170"/>
      <c r="C8" s="170"/>
      <c r="D8" s="170"/>
      <c r="E8" s="170"/>
      <c r="F8" s="170"/>
      <c r="G8" s="170"/>
      <c r="H8" s="1"/>
      <c r="I8" s="1"/>
      <c r="J8" s="1"/>
      <c r="K8" s="1"/>
      <c r="L8" s="1"/>
      <c r="M8" s="1"/>
      <c r="N8" s="1"/>
      <c r="O8" s="1"/>
      <c r="P8" s="1"/>
      <c r="Q8" s="1"/>
      <c r="R8" s="1"/>
      <c r="S8" s="1"/>
      <c r="T8" s="1"/>
      <c r="U8" s="1"/>
      <c r="V8" s="1"/>
      <c r="W8" s="1"/>
      <c r="X8" s="1"/>
      <c r="Y8" s="1"/>
      <c r="Z8" s="1"/>
      <c r="AA8" s="1"/>
      <c r="AB8" s="1"/>
      <c r="AC8" s="1"/>
      <c r="AD8" s="1"/>
      <c r="AE8" s="1"/>
      <c r="AF8" s="1"/>
      <c r="AG8" s="1"/>
      <c r="AH8" s="1"/>
    </row>
    <row r="9" spans="1:34" x14ac:dyDescent="0.2">
      <c r="A9" s="169" t="s">
        <v>7</v>
      </c>
      <c r="B9" s="170"/>
      <c r="C9" s="170"/>
      <c r="D9" s="170"/>
      <c r="E9" s="170"/>
      <c r="F9" s="170"/>
      <c r="G9" s="170"/>
      <c r="H9" s="3"/>
      <c r="I9" s="3"/>
      <c r="J9" s="3"/>
      <c r="K9" s="3"/>
      <c r="L9" s="3"/>
      <c r="M9" s="3"/>
      <c r="N9" s="3"/>
      <c r="O9" s="3"/>
      <c r="P9" s="3"/>
      <c r="Q9" s="3"/>
      <c r="R9" s="3"/>
      <c r="S9" s="3"/>
      <c r="T9" s="3"/>
      <c r="U9" s="3"/>
      <c r="V9" s="3"/>
      <c r="W9" s="3"/>
      <c r="X9" s="3"/>
      <c r="Y9" s="3"/>
      <c r="Z9" s="3"/>
      <c r="AA9" s="3"/>
      <c r="AB9" s="3"/>
      <c r="AC9" s="3"/>
      <c r="AD9" s="3"/>
      <c r="AE9" s="3"/>
      <c r="AF9" s="3"/>
      <c r="AG9" s="3"/>
      <c r="AH9" s="3"/>
    </row>
    <row r="10" spans="1:34" x14ac:dyDescent="0.2">
      <c r="A10" s="169" t="s">
        <v>8</v>
      </c>
      <c r="B10" s="170"/>
      <c r="C10" s="170"/>
      <c r="D10" s="170"/>
      <c r="E10" s="170"/>
      <c r="F10" s="170"/>
      <c r="G10" s="170"/>
      <c r="H10" s="4"/>
      <c r="I10" s="4"/>
      <c r="J10" s="5"/>
      <c r="K10" s="5"/>
      <c r="L10" s="3"/>
      <c r="M10" s="3"/>
      <c r="N10" s="3"/>
      <c r="O10" s="3"/>
      <c r="P10" s="3"/>
      <c r="Q10" s="3"/>
      <c r="R10" s="3"/>
      <c r="S10" s="3"/>
      <c r="T10" s="3"/>
      <c r="U10" s="3"/>
      <c r="V10" s="3"/>
      <c r="W10" s="3"/>
      <c r="X10" s="3"/>
      <c r="Y10" s="3"/>
      <c r="Z10" s="3"/>
      <c r="AA10" s="3"/>
      <c r="AB10" s="3"/>
      <c r="AC10" s="3"/>
      <c r="AD10" s="3"/>
      <c r="AE10" s="3"/>
      <c r="AF10" s="3"/>
      <c r="AG10" s="3"/>
      <c r="AH10" s="3"/>
    </row>
    <row r="11" spans="1:34" x14ac:dyDescent="0.2">
      <c r="A11" s="6"/>
      <c r="B11" s="6"/>
      <c r="C11" s="6"/>
      <c r="D11" s="6"/>
      <c r="E11" s="6"/>
      <c r="F11" s="6"/>
      <c r="G11" s="6"/>
      <c r="H11" s="6"/>
      <c r="I11" s="6"/>
      <c r="J11" s="6"/>
      <c r="K11" s="3"/>
      <c r="L11" s="3"/>
      <c r="M11" s="3"/>
      <c r="N11" s="3"/>
      <c r="O11" s="3"/>
      <c r="P11" s="3"/>
      <c r="Q11" s="3"/>
      <c r="R11" s="3"/>
      <c r="S11" s="3"/>
      <c r="T11" s="3"/>
      <c r="U11" s="3"/>
      <c r="V11" s="3"/>
      <c r="W11" s="3"/>
      <c r="X11" s="3"/>
      <c r="Y11" s="3"/>
      <c r="Z11" s="3"/>
      <c r="AA11" s="3"/>
      <c r="AB11" s="3"/>
      <c r="AC11" s="3"/>
      <c r="AD11" s="3"/>
      <c r="AE11" s="3"/>
      <c r="AF11" s="3"/>
      <c r="AG11" s="3"/>
      <c r="AH11" s="3"/>
    </row>
    <row r="12" spans="1:34" x14ac:dyDescent="0.2">
      <c r="A12" s="6"/>
      <c r="B12" s="6"/>
      <c r="C12" s="6"/>
      <c r="D12" s="6"/>
      <c r="E12" s="6"/>
      <c r="F12" s="6"/>
      <c r="G12" s="6"/>
      <c r="H12" s="6"/>
      <c r="I12" s="6"/>
      <c r="J12" s="6"/>
      <c r="K12" s="3"/>
      <c r="L12" s="3"/>
      <c r="M12" s="3"/>
      <c r="N12" s="3"/>
      <c r="O12" s="3"/>
      <c r="P12" s="3"/>
      <c r="Q12" s="3"/>
      <c r="R12" s="3"/>
      <c r="S12" s="3"/>
      <c r="T12" s="3"/>
      <c r="U12" s="3"/>
      <c r="V12" s="3"/>
      <c r="W12" s="3"/>
      <c r="X12" s="3"/>
      <c r="Y12" s="3"/>
      <c r="Z12" s="3"/>
      <c r="AA12" s="3"/>
      <c r="AB12" s="3"/>
      <c r="AC12" s="3"/>
      <c r="AD12" s="3"/>
      <c r="AE12" s="3"/>
      <c r="AF12" s="3"/>
      <c r="AG12" s="3"/>
      <c r="AH12" s="3"/>
    </row>
    <row r="13" spans="1:34" x14ac:dyDescent="0.2">
      <c r="A13" s="6"/>
      <c r="B13" s="6"/>
      <c r="C13" s="3"/>
      <c r="D13" s="3"/>
      <c r="E13" s="3"/>
      <c r="F13" s="6"/>
      <c r="G13" s="6"/>
      <c r="H13" s="6"/>
      <c r="I13" s="6"/>
      <c r="J13" s="7"/>
      <c r="K13" s="3"/>
      <c r="L13" s="3"/>
      <c r="M13" s="3"/>
      <c r="N13" s="3"/>
      <c r="O13" s="3"/>
      <c r="P13" s="3"/>
      <c r="Q13" s="3"/>
      <c r="R13" s="3"/>
      <c r="S13" s="3"/>
      <c r="T13" s="3"/>
      <c r="U13" s="3"/>
      <c r="V13" s="3"/>
      <c r="W13" s="3"/>
      <c r="X13" s="3"/>
      <c r="Y13" s="3"/>
      <c r="Z13" s="3"/>
      <c r="AA13" s="3"/>
      <c r="AB13" s="3"/>
      <c r="AC13" s="3"/>
      <c r="AD13" s="3"/>
      <c r="AE13" s="3"/>
      <c r="AF13" s="3"/>
      <c r="AG13" s="3"/>
      <c r="AH13" s="3"/>
    </row>
    <row r="14" spans="1:34" x14ac:dyDescent="0.2">
      <c r="A14" s="6"/>
      <c r="B14" s="6"/>
      <c r="C14" s="6"/>
      <c r="D14" s="6"/>
      <c r="E14" s="6"/>
      <c r="F14" s="6"/>
      <c r="G14" s="6"/>
      <c r="H14" s="6"/>
      <c r="I14" s="6"/>
      <c r="J14" s="6"/>
      <c r="K14" s="3"/>
      <c r="L14" s="3"/>
      <c r="M14" s="3"/>
      <c r="N14" s="3"/>
      <c r="O14" s="3"/>
      <c r="P14" s="3"/>
      <c r="Q14" s="3"/>
      <c r="R14" s="3"/>
      <c r="S14" s="3"/>
      <c r="T14" s="3"/>
      <c r="U14" s="3"/>
      <c r="V14" s="3"/>
      <c r="W14" s="3"/>
      <c r="X14" s="3"/>
      <c r="Y14" s="3"/>
      <c r="Z14" s="3"/>
      <c r="AA14" s="3"/>
      <c r="AB14" s="3"/>
      <c r="AC14" s="3"/>
      <c r="AD14" s="3"/>
      <c r="AE14" s="3"/>
      <c r="AF14" s="3"/>
      <c r="AG14" s="3"/>
      <c r="AH14" s="3"/>
    </row>
    <row r="15" spans="1:34" x14ac:dyDescent="0.2">
      <c r="A15" s="6"/>
      <c r="B15" s="6"/>
      <c r="C15" s="6"/>
      <c r="D15" s="6"/>
      <c r="E15" s="6"/>
      <c r="F15" s="6"/>
      <c r="G15" s="6"/>
      <c r="H15" s="6"/>
      <c r="I15" s="6"/>
      <c r="J15" s="7"/>
      <c r="K15" s="3"/>
      <c r="L15" s="3"/>
      <c r="M15" s="3"/>
      <c r="N15" s="3"/>
      <c r="O15" s="3"/>
      <c r="P15" s="3"/>
      <c r="Q15" s="3"/>
      <c r="R15" s="3"/>
      <c r="S15" s="3"/>
      <c r="T15" s="3"/>
      <c r="U15" s="3"/>
      <c r="V15" s="3"/>
      <c r="W15" s="3"/>
      <c r="X15" s="3"/>
      <c r="Y15" s="3"/>
      <c r="Z15" s="3"/>
      <c r="AA15" s="3"/>
      <c r="AB15" s="3"/>
      <c r="AC15" s="3"/>
      <c r="AD15" s="3"/>
      <c r="AE15" s="3"/>
      <c r="AF15" s="3"/>
      <c r="AG15" s="3"/>
      <c r="AH15" s="3"/>
    </row>
    <row r="16" spans="1:34" x14ac:dyDescent="0.2">
      <c r="A16" s="6"/>
      <c r="B16" s="6"/>
      <c r="C16" s="6"/>
      <c r="D16" s="3"/>
      <c r="E16" s="6"/>
      <c r="F16" s="6"/>
      <c r="G16" s="6"/>
      <c r="H16" s="6"/>
      <c r="I16" s="6"/>
      <c r="J16" s="6"/>
      <c r="K16" s="6"/>
      <c r="L16" s="3"/>
      <c r="M16" s="3"/>
      <c r="N16" s="3"/>
      <c r="O16" s="3"/>
      <c r="P16" s="3"/>
      <c r="Q16" s="3"/>
      <c r="R16" s="3"/>
      <c r="S16" s="3"/>
      <c r="T16" s="3"/>
      <c r="U16" s="3"/>
      <c r="V16" s="3"/>
      <c r="W16" s="3"/>
      <c r="X16" s="3"/>
      <c r="Y16" s="3"/>
      <c r="Z16" s="3"/>
      <c r="AA16" s="3"/>
      <c r="AB16" s="3"/>
      <c r="AC16" s="3"/>
      <c r="AD16" s="3"/>
      <c r="AE16" s="3"/>
      <c r="AF16" s="3"/>
      <c r="AG16" s="3"/>
      <c r="AH16" s="3"/>
    </row>
    <row r="17" spans="1:34" x14ac:dyDescent="0.2">
      <c r="A17" s="6"/>
      <c r="B17" s="3"/>
      <c r="C17" s="3"/>
      <c r="D17" s="3"/>
      <c r="E17" s="3"/>
      <c r="F17" s="3"/>
      <c r="G17" s="3"/>
      <c r="H17" s="3"/>
      <c r="I17" s="6"/>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x14ac:dyDescent="0.2">
      <c r="A18" s="6"/>
      <c r="B18" s="3"/>
      <c r="C18" s="3"/>
      <c r="D18" s="3"/>
      <c r="E18" s="3"/>
      <c r="F18" s="3"/>
      <c r="G18" s="3"/>
      <c r="H18" s="3"/>
      <c r="I18" s="6"/>
      <c r="J18" s="3"/>
      <c r="K18" s="3"/>
      <c r="L18" s="3"/>
      <c r="M18" s="3"/>
      <c r="N18" s="3"/>
      <c r="O18" s="3"/>
      <c r="P18" s="3"/>
      <c r="Q18" s="3"/>
      <c r="R18" s="3"/>
      <c r="S18" s="3"/>
      <c r="T18" s="3"/>
      <c r="U18" s="3"/>
      <c r="V18" s="3"/>
      <c r="W18" s="3"/>
      <c r="X18" s="3"/>
      <c r="Y18" s="3"/>
      <c r="Z18" s="3"/>
      <c r="AA18" s="3"/>
      <c r="AB18" s="3"/>
      <c r="AC18" s="3"/>
      <c r="AD18" s="3"/>
      <c r="AE18" s="3"/>
      <c r="AF18" s="3"/>
      <c r="AG18" s="3"/>
      <c r="AH18" s="3"/>
    </row>
    <row r="19" spans="1:34" x14ac:dyDescent="0.2">
      <c r="A19" s="6"/>
      <c r="B19" s="3"/>
      <c r="C19" s="3"/>
      <c r="D19" s="3"/>
      <c r="E19" s="3"/>
      <c r="F19" s="6"/>
      <c r="G19" s="6"/>
      <c r="H19" s="6"/>
      <c r="I19" s="6"/>
      <c r="J19" s="7"/>
      <c r="K19" s="3"/>
      <c r="L19" s="3"/>
      <c r="M19" s="3"/>
      <c r="N19" s="3"/>
      <c r="O19" s="3"/>
      <c r="P19" s="3"/>
      <c r="Q19" s="3"/>
      <c r="R19" s="3"/>
      <c r="S19" s="3"/>
      <c r="T19" s="3"/>
      <c r="U19" s="3"/>
      <c r="V19" s="3"/>
      <c r="W19" s="3"/>
      <c r="X19" s="3"/>
      <c r="Y19" s="3"/>
      <c r="Z19" s="3"/>
      <c r="AA19" s="3"/>
      <c r="AB19" s="3"/>
      <c r="AC19" s="3"/>
      <c r="AD19" s="3"/>
      <c r="AE19" s="3"/>
      <c r="AF19" s="3"/>
      <c r="AG19" s="3"/>
      <c r="AH19" s="3"/>
    </row>
    <row r="20" spans="1:34" x14ac:dyDescent="0.2">
      <c r="A20" s="6"/>
      <c r="B20" s="3"/>
      <c r="C20" s="6"/>
      <c r="D20" s="6"/>
      <c r="E20" s="6"/>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row>
    <row r="21" spans="1:34" x14ac:dyDescent="0.2">
      <c r="A21" s="6"/>
      <c r="B21" s="6"/>
      <c r="C21" s="6"/>
      <c r="D21" s="6"/>
      <c r="E21" s="6"/>
      <c r="F21" s="7"/>
      <c r="G21" s="6"/>
      <c r="H21" s="6"/>
      <c r="I21" s="6"/>
      <c r="J21" s="3"/>
      <c r="K21" s="3"/>
      <c r="L21" s="3"/>
      <c r="M21" s="3"/>
      <c r="N21" s="3"/>
      <c r="O21" s="3"/>
      <c r="P21" s="3"/>
      <c r="Q21" s="3"/>
      <c r="R21" s="3"/>
      <c r="S21" s="3"/>
      <c r="T21" s="3"/>
      <c r="U21" s="3"/>
      <c r="V21" s="3"/>
      <c r="W21" s="3"/>
      <c r="X21" s="3"/>
      <c r="Y21" s="3"/>
      <c r="Z21" s="3"/>
      <c r="AA21" s="3"/>
      <c r="AB21" s="3"/>
      <c r="AC21" s="3"/>
      <c r="AD21" s="3"/>
      <c r="AE21" s="3"/>
      <c r="AF21" s="3"/>
      <c r="AG21" s="3"/>
      <c r="AH21" s="3"/>
    </row>
    <row r="22" spans="1:34" x14ac:dyDescent="0.2">
      <c r="A22" s="6"/>
      <c r="B22" s="6"/>
      <c r="C22" s="3"/>
      <c r="D22" s="3"/>
      <c r="E22" s="3"/>
      <c r="F22" s="7"/>
      <c r="G22" s="6"/>
      <c r="H22" s="6"/>
      <c r="I22" s="6"/>
      <c r="J22" s="3"/>
      <c r="K22" s="6"/>
      <c r="L22" s="3"/>
      <c r="M22" s="3"/>
      <c r="N22" s="3"/>
      <c r="O22" s="3"/>
      <c r="P22" s="3"/>
      <c r="Q22" s="3"/>
      <c r="R22" s="3"/>
      <c r="S22" s="3"/>
      <c r="T22" s="3"/>
      <c r="U22" s="3"/>
      <c r="V22" s="3"/>
      <c r="W22" s="3"/>
      <c r="X22" s="3"/>
      <c r="Y22" s="3"/>
      <c r="Z22" s="3"/>
      <c r="AA22" s="3"/>
      <c r="AB22" s="3"/>
      <c r="AC22" s="3"/>
      <c r="AD22" s="3"/>
      <c r="AE22" s="3"/>
      <c r="AF22" s="3"/>
      <c r="AG22" s="3"/>
      <c r="AH22" s="3"/>
    </row>
    <row r="23" spans="1:34" x14ac:dyDescent="0.2">
      <c r="A23" s="6"/>
      <c r="B23" s="6"/>
      <c r="C23" s="3"/>
      <c r="D23" s="3"/>
      <c r="E23" s="3"/>
      <c r="F23" s="7"/>
      <c r="G23" s="6"/>
      <c r="H23" s="6"/>
      <c r="I23" s="6"/>
      <c r="J23" s="3"/>
      <c r="K23" s="6"/>
      <c r="L23" s="3"/>
      <c r="M23" s="3"/>
      <c r="N23" s="3"/>
      <c r="O23" s="3"/>
      <c r="P23" s="3"/>
      <c r="Q23" s="3"/>
      <c r="R23" s="3"/>
      <c r="S23" s="3"/>
      <c r="T23" s="3"/>
      <c r="U23" s="3"/>
      <c r="V23" s="3"/>
      <c r="W23" s="3"/>
      <c r="X23" s="3"/>
      <c r="Y23" s="3"/>
      <c r="Z23" s="3"/>
      <c r="AA23" s="3"/>
      <c r="AB23" s="3"/>
      <c r="AC23" s="3"/>
      <c r="AD23" s="3"/>
      <c r="AE23" s="3"/>
      <c r="AF23" s="3"/>
      <c r="AG23" s="3"/>
      <c r="AH23" s="3"/>
    </row>
    <row r="24" spans="1:34" x14ac:dyDescent="0.2">
      <c r="A24" s="6"/>
      <c r="B24" s="3"/>
      <c r="C24" s="3"/>
      <c r="D24" s="3"/>
      <c r="E24" s="3"/>
      <c r="F24" s="6"/>
      <c r="G24" s="6"/>
      <c r="H24" s="6"/>
      <c r="I24" s="6"/>
      <c r="J24" s="7"/>
      <c r="K24" s="3"/>
      <c r="L24" s="3"/>
      <c r="M24" s="3"/>
      <c r="N24" s="3"/>
      <c r="O24" s="3"/>
      <c r="P24" s="3"/>
      <c r="Q24" s="3"/>
      <c r="R24" s="3"/>
      <c r="S24" s="3"/>
      <c r="T24" s="3"/>
      <c r="U24" s="3"/>
      <c r="V24" s="3"/>
      <c r="W24" s="3"/>
      <c r="X24" s="3"/>
      <c r="Y24" s="3"/>
      <c r="Z24" s="3"/>
      <c r="AA24" s="3"/>
      <c r="AB24" s="3"/>
      <c r="AC24" s="3"/>
      <c r="AD24" s="3"/>
      <c r="AE24" s="3"/>
      <c r="AF24" s="3"/>
      <c r="AG24" s="3"/>
      <c r="AH24" s="3"/>
    </row>
    <row r="25" spans="1:34" x14ac:dyDescent="0.2">
      <c r="A25" s="6"/>
      <c r="B25" s="6"/>
      <c r="C25" s="6"/>
      <c r="D25" s="6"/>
      <c r="E25" s="6"/>
      <c r="F25" s="7"/>
      <c r="G25" s="6"/>
      <c r="H25" s="6"/>
      <c r="I25" s="6"/>
      <c r="J25" s="7"/>
      <c r="K25" s="3"/>
      <c r="L25" s="3"/>
      <c r="M25" s="3"/>
      <c r="N25" s="3"/>
      <c r="O25" s="3"/>
      <c r="P25" s="3"/>
      <c r="Q25" s="3"/>
      <c r="R25" s="3"/>
      <c r="S25" s="3"/>
      <c r="T25" s="3"/>
      <c r="U25" s="3"/>
      <c r="V25" s="3"/>
      <c r="W25" s="3"/>
      <c r="X25" s="3"/>
      <c r="Y25" s="3"/>
      <c r="Z25" s="3"/>
      <c r="AA25" s="3"/>
      <c r="AB25" s="3"/>
      <c r="AC25" s="3"/>
      <c r="AD25" s="3"/>
      <c r="AE25" s="3"/>
      <c r="AF25" s="3"/>
      <c r="AG25" s="3"/>
      <c r="AH25" s="3"/>
    </row>
    <row r="26" spans="1:34" x14ac:dyDescent="0.2">
      <c r="A26" s="6"/>
      <c r="B26" s="6"/>
      <c r="C26" s="6"/>
      <c r="D26" s="6"/>
      <c r="E26" s="6"/>
      <c r="F26" s="7"/>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spans="1:34" x14ac:dyDescent="0.2">
      <c r="A27" s="6"/>
      <c r="B27" s="3"/>
      <c r="C27" s="3"/>
      <c r="D27" s="3"/>
      <c r="E27" s="3"/>
      <c r="F27" s="3"/>
      <c r="G27" s="3"/>
      <c r="H27" s="3"/>
      <c r="I27" s="6"/>
      <c r="J27" s="3"/>
      <c r="K27" s="6"/>
      <c r="L27" s="3"/>
      <c r="M27" s="3"/>
      <c r="N27" s="3"/>
      <c r="O27" s="3"/>
      <c r="P27" s="3"/>
      <c r="Q27" s="3"/>
      <c r="R27" s="3"/>
      <c r="S27" s="3"/>
      <c r="T27" s="3"/>
      <c r="U27" s="3"/>
      <c r="V27" s="3"/>
      <c r="W27" s="3"/>
      <c r="X27" s="3"/>
      <c r="Y27" s="3"/>
      <c r="Z27" s="3"/>
      <c r="AA27" s="3"/>
      <c r="AB27" s="3"/>
      <c r="AC27" s="3"/>
      <c r="AD27" s="3"/>
      <c r="AE27" s="3"/>
      <c r="AF27" s="3"/>
      <c r="AG27" s="3"/>
      <c r="AH27" s="3"/>
    </row>
    <row r="28" spans="1:34" x14ac:dyDescent="0.2">
      <c r="A28" s="6"/>
      <c r="B28" s="6"/>
      <c r="C28" s="6"/>
      <c r="D28" s="6"/>
      <c r="E28" s="6"/>
      <c r="F28" s="7"/>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row>
    <row r="29" spans="1:34" x14ac:dyDescent="0.2">
      <c r="A29" s="6"/>
      <c r="B29" s="6"/>
      <c r="C29" s="3"/>
      <c r="D29" s="6"/>
      <c r="E29" s="3"/>
      <c r="F29" s="7"/>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spans="1:34" x14ac:dyDescent="0.2">
      <c r="A30" s="6"/>
      <c r="B30" s="3"/>
      <c r="C30" s="3"/>
      <c r="D30" s="3"/>
      <c r="E30" s="3"/>
      <c r="F30" s="3"/>
      <c r="G30" s="3"/>
      <c r="H30" s="3"/>
      <c r="I30" s="6"/>
      <c r="J30" s="3"/>
      <c r="K30" s="6"/>
      <c r="L30" s="3"/>
      <c r="M30" s="3"/>
      <c r="N30" s="3"/>
      <c r="O30" s="3"/>
      <c r="P30" s="3"/>
      <c r="Q30" s="3"/>
      <c r="R30" s="3"/>
      <c r="S30" s="3"/>
      <c r="T30" s="3"/>
      <c r="U30" s="3"/>
      <c r="V30" s="3"/>
      <c r="W30" s="3"/>
      <c r="X30" s="3"/>
      <c r="Y30" s="3"/>
      <c r="Z30" s="3"/>
      <c r="AA30" s="3"/>
      <c r="AB30" s="3"/>
      <c r="AC30" s="3"/>
      <c r="AD30" s="3"/>
      <c r="AE30" s="3"/>
      <c r="AF30" s="3"/>
      <c r="AG30" s="3"/>
      <c r="AH30" s="3"/>
    </row>
    <row r="31" spans="1:34" x14ac:dyDescent="0.2">
      <c r="A31" s="6"/>
      <c r="B31" s="3"/>
      <c r="C31" s="3"/>
      <c r="D31" s="3"/>
      <c r="E31" s="3"/>
      <c r="F31" s="3"/>
      <c r="G31" s="3"/>
      <c r="H31" s="3"/>
      <c r="I31" s="6"/>
      <c r="J31" s="3"/>
      <c r="K31" s="6"/>
      <c r="L31" s="3"/>
      <c r="M31" s="3"/>
      <c r="N31" s="3"/>
      <c r="O31" s="3"/>
      <c r="P31" s="3"/>
      <c r="Q31" s="3"/>
      <c r="R31" s="3"/>
      <c r="S31" s="3"/>
      <c r="T31" s="3"/>
      <c r="U31" s="3"/>
      <c r="V31" s="3"/>
      <c r="W31" s="3"/>
      <c r="X31" s="3"/>
      <c r="Y31" s="3"/>
      <c r="Z31" s="3"/>
      <c r="AA31" s="3"/>
      <c r="AB31" s="3"/>
      <c r="AC31" s="3"/>
      <c r="AD31" s="3"/>
      <c r="AE31" s="3"/>
      <c r="AF31" s="3"/>
      <c r="AG31" s="3"/>
      <c r="AH31" s="3"/>
    </row>
    <row r="32" spans="1:34" x14ac:dyDescent="0.2">
      <c r="A32" s="6"/>
      <c r="B32" s="3"/>
      <c r="C32" s="3"/>
      <c r="D32" s="6"/>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spans="1:34" x14ac:dyDescent="0.2">
      <c r="A33" s="6"/>
      <c r="B33" s="3"/>
      <c r="C33" s="3"/>
      <c r="D33" s="6"/>
      <c r="E33" s="3"/>
      <c r="F33" s="3"/>
      <c r="G33" s="3"/>
      <c r="H33" s="3"/>
      <c r="I33" s="3"/>
      <c r="J33" s="7"/>
      <c r="K33" s="3"/>
      <c r="L33" s="3"/>
      <c r="M33" s="3"/>
      <c r="N33" s="3"/>
      <c r="O33" s="3"/>
      <c r="P33" s="3"/>
      <c r="Q33" s="3"/>
      <c r="R33" s="3"/>
      <c r="S33" s="3"/>
      <c r="T33" s="3"/>
      <c r="U33" s="3"/>
      <c r="V33" s="3"/>
      <c r="W33" s="3"/>
      <c r="X33" s="3"/>
      <c r="Y33" s="3"/>
      <c r="Z33" s="3"/>
      <c r="AA33" s="3"/>
      <c r="AB33" s="3"/>
      <c r="AC33" s="3"/>
      <c r="AD33" s="3"/>
      <c r="AE33" s="3"/>
      <c r="AF33" s="3"/>
      <c r="AG33" s="3"/>
      <c r="AH33" s="3"/>
    </row>
    <row r="34" spans="1:34" x14ac:dyDescent="0.2">
      <c r="A34" s="6"/>
      <c r="B34" s="8"/>
      <c r="C34" s="9"/>
      <c r="D34" s="8"/>
      <c r="E34" s="9"/>
      <c r="F34" s="9"/>
      <c r="G34" s="8"/>
      <c r="H34" s="8"/>
      <c r="I34" s="8"/>
      <c r="J34" s="10"/>
      <c r="K34" s="8"/>
      <c r="L34" s="3"/>
      <c r="M34" s="3"/>
      <c r="N34" s="3"/>
      <c r="O34" s="3"/>
      <c r="P34" s="3"/>
      <c r="Q34" s="3"/>
      <c r="R34" s="3"/>
      <c r="S34" s="3"/>
      <c r="T34" s="3"/>
      <c r="U34" s="3"/>
      <c r="V34" s="3"/>
      <c r="W34" s="3"/>
      <c r="X34" s="3"/>
      <c r="Y34" s="3"/>
      <c r="Z34" s="3"/>
      <c r="AA34" s="3"/>
      <c r="AB34" s="3"/>
      <c r="AC34" s="3"/>
      <c r="AD34" s="3"/>
      <c r="AE34" s="3"/>
      <c r="AF34" s="3"/>
      <c r="AG34" s="3"/>
      <c r="AH34" s="3"/>
    </row>
    <row r="35" spans="1:34" x14ac:dyDescent="0.2">
      <c r="A35" s="6"/>
      <c r="B35" s="3"/>
      <c r="C35" s="3"/>
      <c r="D35" s="8"/>
      <c r="E35" s="3"/>
      <c r="F35" s="7"/>
      <c r="G35" s="6"/>
      <c r="H35" s="6"/>
      <c r="I35" s="6"/>
      <c r="J35" s="7"/>
      <c r="K35" s="6"/>
      <c r="L35" s="3"/>
      <c r="M35" s="3"/>
      <c r="N35" s="3"/>
      <c r="O35" s="3"/>
      <c r="P35" s="3"/>
      <c r="Q35" s="3"/>
      <c r="R35" s="3"/>
      <c r="S35" s="3"/>
      <c r="T35" s="3"/>
      <c r="U35" s="3"/>
      <c r="V35" s="3"/>
      <c r="W35" s="3"/>
      <c r="X35" s="3"/>
      <c r="Y35" s="3"/>
      <c r="Z35" s="3"/>
      <c r="AA35" s="3"/>
      <c r="AB35" s="3"/>
      <c r="AC35" s="3"/>
      <c r="AD35" s="3"/>
      <c r="AE35" s="3"/>
      <c r="AF35" s="3"/>
      <c r="AG35" s="3"/>
      <c r="AH35" s="3"/>
    </row>
    <row r="36" spans="1:34" x14ac:dyDescent="0.2">
      <c r="A36" s="6"/>
      <c r="B36" s="3"/>
      <c r="C36" s="3"/>
      <c r="D36" s="8"/>
      <c r="E36" s="3"/>
      <c r="F36" s="3"/>
      <c r="G36" s="3"/>
      <c r="H36" s="3"/>
      <c r="I36" s="6"/>
      <c r="J36" s="3"/>
      <c r="K36" s="6"/>
      <c r="L36" s="3"/>
      <c r="M36" s="3"/>
      <c r="N36" s="3"/>
      <c r="O36" s="3"/>
      <c r="P36" s="3"/>
      <c r="Q36" s="3"/>
      <c r="R36" s="3"/>
      <c r="S36" s="3"/>
      <c r="T36" s="3"/>
      <c r="U36" s="3"/>
      <c r="V36" s="3"/>
      <c r="W36" s="3"/>
      <c r="X36" s="3"/>
      <c r="Y36" s="3"/>
      <c r="Z36" s="3"/>
      <c r="AA36" s="3"/>
      <c r="AB36" s="3"/>
      <c r="AC36" s="3"/>
      <c r="AD36" s="3"/>
      <c r="AE36" s="3"/>
      <c r="AF36" s="3"/>
      <c r="AG36" s="3"/>
      <c r="AH36" s="3"/>
    </row>
    <row r="37" spans="1:34"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row>
    <row r="38" spans="1:34"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row>
    <row r="39" spans="1:34"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row>
    <row r="40" spans="1:34"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row>
    <row r="41" spans="1:34"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spans="1:34"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row>
    <row r="43" spans="1:34"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row>
    <row r="44" spans="1:34"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spans="1:34"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row>
    <row r="46" spans="1:34"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row>
    <row r="47" spans="1:34"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row>
    <row r="48" spans="1:34"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row>
    <row r="49" spans="1:34"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row>
    <row r="50" spans="1:34"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row>
    <row r="51" spans="1:34"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row>
    <row r="52" spans="1:34"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row>
    <row r="53" spans="1:34"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row>
    <row r="54" spans="1:34"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row>
    <row r="55" spans="1:34"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row>
    <row r="56" spans="1:34"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row>
    <row r="57" spans="1:34"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row>
    <row r="58" spans="1:34"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row>
    <row r="59" spans="1:34"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row>
    <row r="60" spans="1:34"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row>
    <row r="61" spans="1:34"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row>
    <row r="62" spans="1:34"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row>
    <row r="63" spans="1:34"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row>
    <row r="64" spans="1:34"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row>
    <row r="65" spans="1:34"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row>
    <row r="66" spans="1:34"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row>
    <row r="67" spans="1:34"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row>
    <row r="68" spans="1:34"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row>
    <row r="69" spans="1:34"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row>
    <row r="70" spans="1:34"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row>
    <row r="71" spans="1:34"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row>
    <row r="72" spans="1:34"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row>
    <row r="73" spans="1:34"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row>
    <row r="74" spans="1:34"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row>
    <row r="75" spans="1:34"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row>
    <row r="76" spans="1:34"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row>
    <row r="77" spans="1:34"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row>
    <row r="78" spans="1:34"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row>
    <row r="79" spans="1:34"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row>
    <row r="80" spans="1:34"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row>
    <row r="81" spans="1:34"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row>
    <row r="82" spans="1:34"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row>
    <row r="83" spans="1:34"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row>
    <row r="84" spans="1:34"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row>
    <row r="85" spans="1:34"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row>
    <row r="86" spans="1:34"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row>
    <row r="87" spans="1:34"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row>
    <row r="88" spans="1:34"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row>
    <row r="89" spans="1:34"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row>
    <row r="90" spans="1:34"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row>
    <row r="91" spans="1:34"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row>
    <row r="92" spans="1:34"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row>
    <row r="93" spans="1:34"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row>
    <row r="94" spans="1:34"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row>
    <row r="95" spans="1:34"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row>
    <row r="96" spans="1:34"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row>
    <row r="97" spans="1:34"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row>
    <row r="98" spans="1:34"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row>
    <row r="99" spans="1:34"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row>
    <row r="100" spans="1:34"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row>
    <row r="101" spans="1:34"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row>
    <row r="102" spans="1:34"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row>
    <row r="103" spans="1:34"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row>
    <row r="104" spans="1:34"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row>
    <row r="105" spans="1:34"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row>
    <row r="106" spans="1:34"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row>
    <row r="107" spans="1:34"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row>
    <row r="108" spans="1:34"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row>
    <row r="109" spans="1:34"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row>
    <row r="110" spans="1:34"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row>
    <row r="111" spans="1:34"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row>
    <row r="112" spans="1:34"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row>
    <row r="113" spans="1:34"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row>
    <row r="114" spans="1:34"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row>
    <row r="115" spans="1:34"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row>
    <row r="116" spans="1:34"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row>
    <row r="117" spans="1:34"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row>
    <row r="118" spans="1:34"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row>
    <row r="119" spans="1:34"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row>
    <row r="120" spans="1:34"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row>
    <row r="121" spans="1:34"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row>
    <row r="122" spans="1:34"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row>
    <row r="123" spans="1:34"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row>
    <row r="124" spans="1:34"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row>
    <row r="125" spans="1:34"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row>
    <row r="126" spans="1:34"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row>
    <row r="127" spans="1:34"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row>
    <row r="128" spans="1:34"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row>
    <row r="129" spans="1:34"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row>
    <row r="130" spans="1:34"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row>
    <row r="131" spans="1:34"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row>
    <row r="132" spans="1:34"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row>
    <row r="133" spans="1:34"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row>
    <row r="134" spans="1:34"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row>
    <row r="135" spans="1:34"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row>
    <row r="136" spans="1:34"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row>
    <row r="137" spans="1:34"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row>
    <row r="138" spans="1:34"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row>
    <row r="139" spans="1:34"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row>
    <row r="140" spans="1:34"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row>
    <row r="141" spans="1:34"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row>
    <row r="142" spans="1:34"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row>
    <row r="143" spans="1:34"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row>
    <row r="144" spans="1:34"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row>
    <row r="145" spans="1:34"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row>
    <row r="146" spans="1:34"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row>
    <row r="147" spans="1:34"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row>
    <row r="148" spans="1:34"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row>
    <row r="149" spans="1:34"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row>
    <row r="150" spans="1:34"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row>
    <row r="151" spans="1:34"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row>
    <row r="152" spans="1:34"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row>
    <row r="153" spans="1:34"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row>
    <row r="154" spans="1:34"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row>
    <row r="155" spans="1:34"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row>
    <row r="156" spans="1:34"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row>
    <row r="157" spans="1:34"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row>
    <row r="158" spans="1:34"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row>
    <row r="159" spans="1:34"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row>
    <row r="160" spans="1:34"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row>
    <row r="161" spans="1:34"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row>
    <row r="162" spans="1:34"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row>
    <row r="163" spans="1:34"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row>
    <row r="164" spans="1:34"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row>
    <row r="165" spans="1:34"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row>
    <row r="166" spans="1:34"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row>
    <row r="167" spans="1:34"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row>
    <row r="168" spans="1:34"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row>
    <row r="169" spans="1:34"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row>
    <row r="170" spans="1:34"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row>
    <row r="171" spans="1:34"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row>
    <row r="172" spans="1:34"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row>
    <row r="173" spans="1:34"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row>
    <row r="174" spans="1:34"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row>
    <row r="175" spans="1:34"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row>
    <row r="176" spans="1:34"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row>
    <row r="177" spans="1:34"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row>
    <row r="178" spans="1:34"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row>
    <row r="179" spans="1:34"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row>
    <row r="180" spans="1:34"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row>
    <row r="181" spans="1:34"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row>
    <row r="182" spans="1:34"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row>
    <row r="183" spans="1:34"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row>
    <row r="184" spans="1:34"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row>
    <row r="185" spans="1:34"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row>
    <row r="186" spans="1:34"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row>
    <row r="187" spans="1:34"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row>
    <row r="188" spans="1:34"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row>
    <row r="189" spans="1:34"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row>
    <row r="190" spans="1:34"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row>
    <row r="191" spans="1:34"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row>
    <row r="192" spans="1:34"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row>
    <row r="193" spans="1:34"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row>
    <row r="194" spans="1:34"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row>
    <row r="195" spans="1:34"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row>
    <row r="196" spans="1:34"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row>
    <row r="197" spans="1:34"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row>
    <row r="198" spans="1:34"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row>
    <row r="199" spans="1:34"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row>
    <row r="200" spans="1:34"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row>
    <row r="201" spans="1:34"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row>
    <row r="202" spans="1:34"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row>
    <row r="203" spans="1:34"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row>
    <row r="204" spans="1:34"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row>
    <row r="205" spans="1:34"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row>
    <row r="206" spans="1:34"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row>
    <row r="207" spans="1:34"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row>
    <row r="208" spans="1:34"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row>
    <row r="209" spans="1:34"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row>
    <row r="210" spans="1:34"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row>
    <row r="211" spans="1:34"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row>
    <row r="212" spans="1:34"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row>
    <row r="213" spans="1:34"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row>
    <row r="214" spans="1:34"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row>
    <row r="215" spans="1:34"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row>
    <row r="216" spans="1:34"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row>
    <row r="217" spans="1:34"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row>
    <row r="218" spans="1:34"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row>
    <row r="219" spans="1:34"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row>
    <row r="220" spans="1:34"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row>
    <row r="221" spans="1:34"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row>
    <row r="222" spans="1:34"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row>
    <row r="223" spans="1:34"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row>
    <row r="224" spans="1:34"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row>
    <row r="225" spans="1:34"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row>
    <row r="226" spans="1:34"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row>
    <row r="227" spans="1:34"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row>
    <row r="228" spans="1:34"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row>
    <row r="229" spans="1:34"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row>
    <row r="230" spans="1:34"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row>
    <row r="231" spans="1:34"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row>
    <row r="232" spans="1:34"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row>
    <row r="233" spans="1:34"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row>
    <row r="234" spans="1:34"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row>
    <row r="235" spans="1:34"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row>
    <row r="236" spans="1:34"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row>
    <row r="237" spans="1:34"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row>
    <row r="238" spans="1:34"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row>
    <row r="239" spans="1:34"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row>
    <row r="240" spans="1:34"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row>
    <row r="241" spans="1:34"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row>
    <row r="242" spans="1:34"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row>
    <row r="243" spans="1:34"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row>
    <row r="244" spans="1:34"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row>
    <row r="245" spans="1:34"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row>
    <row r="246" spans="1:34"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row>
    <row r="247" spans="1:34"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row>
    <row r="248" spans="1:34"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row>
    <row r="249" spans="1:34"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row>
    <row r="250" spans="1:34"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row>
    <row r="251" spans="1:34"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row>
    <row r="252" spans="1:34"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row>
    <row r="253" spans="1:34"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row>
    <row r="254" spans="1:34"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row>
    <row r="255" spans="1:34"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row>
    <row r="256" spans="1:34"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row>
    <row r="257" spans="1:34"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row>
    <row r="258" spans="1:34"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row>
    <row r="259" spans="1:34"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row>
    <row r="260" spans="1:34"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row>
    <row r="261" spans="1:34"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row>
    <row r="262" spans="1:34"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row>
    <row r="263" spans="1:34"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row>
    <row r="264" spans="1:34"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row>
    <row r="265" spans="1:34"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row>
    <row r="266" spans="1:34"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row>
    <row r="267" spans="1:34"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row>
    <row r="268" spans="1:34"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row>
    <row r="269" spans="1:34"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row>
    <row r="270" spans="1:34"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row>
    <row r="271" spans="1:34"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row>
    <row r="272" spans="1:34"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row>
    <row r="273" spans="1:34"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row>
    <row r="274" spans="1:34"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row>
    <row r="275" spans="1:34"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row>
    <row r="276" spans="1:34"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row>
    <row r="277" spans="1:34"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row>
    <row r="278" spans="1:34"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row>
    <row r="279" spans="1:34"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row>
    <row r="280" spans="1:34"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row>
    <row r="281" spans="1:34"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row>
    <row r="282" spans="1:34"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row>
    <row r="283" spans="1:34"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row>
    <row r="284" spans="1:34"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row>
    <row r="285" spans="1:34"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row>
    <row r="286" spans="1:34"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row>
    <row r="287" spans="1:34"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row>
    <row r="288" spans="1:34"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row>
    <row r="289" spans="1:34"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row>
    <row r="290" spans="1:34"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row>
    <row r="291" spans="1:34"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row>
    <row r="292" spans="1:34"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row>
    <row r="293" spans="1:34"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row>
    <row r="294" spans="1:34"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row>
    <row r="295" spans="1:34"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row>
    <row r="296" spans="1:34"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row>
    <row r="297" spans="1:34"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row>
    <row r="298" spans="1:34"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row>
    <row r="299" spans="1:34"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row>
    <row r="300" spans="1:34"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row>
    <row r="301" spans="1:34"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row>
    <row r="302" spans="1:34"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row>
    <row r="303" spans="1:34"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row>
    <row r="304" spans="1:34"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row>
    <row r="305" spans="1:34"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row>
    <row r="306" spans="1:34"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row>
    <row r="307" spans="1:34"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row>
    <row r="308" spans="1:34"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row>
    <row r="309" spans="1:34"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row>
    <row r="310" spans="1:34"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row>
    <row r="311" spans="1:34"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row>
    <row r="312" spans="1:34"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row>
    <row r="313" spans="1:34"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row>
    <row r="314" spans="1:34"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row>
    <row r="315" spans="1:34"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row>
    <row r="316" spans="1:34"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row>
    <row r="317" spans="1:34"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row>
    <row r="318" spans="1:34"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row>
    <row r="319" spans="1:34"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row>
    <row r="320" spans="1:34"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row>
    <row r="321" spans="1:34"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row>
    <row r="322" spans="1:34"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row>
    <row r="323" spans="1:34"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row>
    <row r="324" spans="1:34"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row>
    <row r="325" spans="1:34"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row>
    <row r="326" spans="1:34"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row>
    <row r="327" spans="1:34"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row>
    <row r="328" spans="1:34"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row>
    <row r="329" spans="1:34"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row>
    <row r="330" spans="1:34"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row>
    <row r="331" spans="1:34"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row>
    <row r="332" spans="1:34"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row>
    <row r="333" spans="1:34"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row>
    <row r="334" spans="1:34"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row>
    <row r="335" spans="1:34"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row>
    <row r="336" spans="1:34"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row>
    <row r="337" spans="1:34"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row>
    <row r="338" spans="1:34"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row>
    <row r="339" spans="1:34"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row>
    <row r="340" spans="1:34"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row>
    <row r="341" spans="1:34"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row>
    <row r="342" spans="1:34"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row>
    <row r="343" spans="1:34"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row>
    <row r="344" spans="1:34"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row>
    <row r="345" spans="1:34"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row>
    <row r="346" spans="1:34"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row>
    <row r="347" spans="1:34"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row>
    <row r="348" spans="1:34"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row>
    <row r="349" spans="1:34"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row>
    <row r="350" spans="1:34"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row>
    <row r="351" spans="1:34"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row>
    <row r="352" spans="1:34"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row>
    <row r="353" spans="1:34"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row>
    <row r="354" spans="1:34"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row>
    <row r="355" spans="1:34"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row>
    <row r="356" spans="1:34"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row>
    <row r="357" spans="1:34"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row>
    <row r="358" spans="1:34"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row>
    <row r="359" spans="1:34"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row>
    <row r="360" spans="1:34"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row>
    <row r="361" spans="1:34"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row>
    <row r="362" spans="1:34"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row>
    <row r="363" spans="1:34"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row>
    <row r="364" spans="1:34"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row>
    <row r="365" spans="1:34"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row>
    <row r="366" spans="1:34"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row>
    <row r="367" spans="1:34"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row>
    <row r="368" spans="1:34"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row>
    <row r="369" spans="1:34"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row>
    <row r="370" spans="1:34"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row>
    <row r="371" spans="1:34"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row>
    <row r="372" spans="1:34"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row>
    <row r="373" spans="1:34"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row>
    <row r="374" spans="1:34"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row>
    <row r="375" spans="1:34"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row>
    <row r="376" spans="1:34"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row>
    <row r="377" spans="1:34"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row>
    <row r="378" spans="1:34"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row>
    <row r="379" spans="1:34"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row>
    <row r="380" spans="1:34"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row>
    <row r="381" spans="1:34"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row>
    <row r="382" spans="1:34"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row>
    <row r="383" spans="1:34"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row>
    <row r="384" spans="1:34"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row>
    <row r="385" spans="1:34"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row>
    <row r="386" spans="1:34"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row>
    <row r="387" spans="1:34"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row>
    <row r="388" spans="1:34"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row>
    <row r="389" spans="1:34"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row>
    <row r="390" spans="1:34"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row>
    <row r="391" spans="1:34"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row>
    <row r="392" spans="1:34"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row>
    <row r="393" spans="1:34"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row>
    <row r="394" spans="1:34"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row>
    <row r="395" spans="1:34"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row>
    <row r="396" spans="1:34"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row>
    <row r="397" spans="1:34"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row>
    <row r="398" spans="1:34"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row>
    <row r="399" spans="1:34"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row>
    <row r="400" spans="1:34"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row>
    <row r="401" spans="1:34"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row>
    <row r="402" spans="1:34"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row>
    <row r="403" spans="1:34"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row>
    <row r="404" spans="1:34"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row>
    <row r="405" spans="1:34"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row>
    <row r="406" spans="1:34"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row>
    <row r="407" spans="1:34"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row>
    <row r="408" spans="1:34"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row>
    <row r="409" spans="1:34"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row>
    <row r="410" spans="1:34"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row>
    <row r="411" spans="1:34"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row>
    <row r="412" spans="1:34"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row>
    <row r="413" spans="1:34"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row>
    <row r="414" spans="1:34"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row>
    <row r="415" spans="1:34"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row>
    <row r="416" spans="1:34"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row>
    <row r="417" spans="1:34"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row>
    <row r="418" spans="1:34"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row>
    <row r="419" spans="1:34"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row>
    <row r="420" spans="1:34"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row>
    <row r="421" spans="1:34"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row>
    <row r="422" spans="1:34"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row>
    <row r="423" spans="1:34"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row>
    <row r="424" spans="1:34"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row>
    <row r="425" spans="1:34"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row>
    <row r="426" spans="1:34"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row>
    <row r="427" spans="1:34"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row>
    <row r="428" spans="1:34"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row>
    <row r="429" spans="1:34"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row>
    <row r="430" spans="1:34"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row>
    <row r="431" spans="1:34"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row>
    <row r="432" spans="1:34"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row>
    <row r="433" spans="1:34"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row>
    <row r="434" spans="1:34"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row>
    <row r="435" spans="1:34"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row>
    <row r="436" spans="1:34"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row>
    <row r="437" spans="1:34"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row>
    <row r="438" spans="1:34"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row>
    <row r="439" spans="1:34"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row>
    <row r="440" spans="1:34"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row>
    <row r="441" spans="1:34"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row>
    <row r="442" spans="1:34"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row>
    <row r="443" spans="1:34"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row>
    <row r="444" spans="1:34"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row>
    <row r="445" spans="1:34"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row>
    <row r="446" spans="1:34"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row>
    <row r="447" spans="1:34"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row>
    <row r="448" spans="1:34"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row>
    <row r="449" spans="1:34"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row>
    <row r="450" spans="1:34"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row>
    <row r="451" spans="1:34"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row>
    <row r="452" spans="1:34"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row>
    <row r="453" spans="1:34"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row>
    <row r="454" spans="1:34"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row>
    <row r="455" spans="1:34"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row>
    <row r="456" spans="1:34"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row>
    <row r="457" spans="1:34"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row>
    <row r="458" spans="1:34"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row>
    <row r="459" spans="1:34"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row>
    <row r="460" spans="1:34"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row>
    <row r="461" spans="1:34"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row>
    <row r="462" spans="1:34"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row>
    <row r="463" spans="1:34"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row>
    <row r="464" spans="1:34"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row>
    <row r="465" spans="1:34"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row>
    <row r="466" spans="1:34"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row>
    <row r="467" spans="1:34"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row>
    <row r="468" spans="1:34"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row>
    <row r="469" spans="1:34"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row>
    <row r="470" spans="1:34"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row>
    <row r="471" spans="1:34"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row>
    <row r="472" spans="1:34"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row>
    <row r="473" spans="1:34"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row>
    <row r="474" spans="1:34"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row>
    <row r="475" spans="1:34"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row>
    <row r="476" spans="1:34"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row>
    <row r="477" spans="1:34"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row>
    <row r="478" spans="1:34"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row>
    <row r="479" spans="1:34"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row>
    <row r="480" spans="1:34"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row>
    <row r="481" spans="1:34"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row>
    <row r="482" spans="1:34"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row>
    <row r="483" spans="1:34"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row>
    <row r="484" spans="1:34"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row>
    <row r="485" spans="1:34"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row>
    <row r="486" spans="1:34"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row>
    <row r="487" spans="1:34"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row>
    <row r="488" spans="1:34"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row>
    <row r="489" spans="1:34"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row>
    <row r="490" spans="1:34"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row>
    <row r="491" spans="1:34"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row>
    <row r="492" spans="1:34"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row>
    <row r="493" spans="1:34"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row>
    <row r="494" spans="1:34"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row>
    <row r="495" spans="1:34"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row>
    <row r="496" spans="1:34"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row>
    <row r="497" spans="1:34"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row>
    <row r="498" spans="1:34"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row>
    <row r="499" spans="1:34"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row>
    <row r="500" spans="1:34"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row>
    <row r="501" spans="1:34"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row>
    <row r="502" spans="1:34"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row>
    <row r="503" spans="1:34"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row>
    <row r="504" spans="1:34"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row>
    <row r="505" spans="1:34"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row>
    <row r="506" spans="1:34"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row>
    <row r="507" spans="1:34"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row>
    <row r="508" spans="1:34"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row>
    <row r="509" spans="1:34"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row>
    <row r="510" spans="1:34"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row>
    <row r="511" spans="1:34"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row>
    <row r="512" spans="1:34"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row>
    <row r="513" spans="1:34"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row>
    <row r="514" spans="1:34"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row>
    <row r="515" spans="1:34"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row>
    <row r="516" spans="1:34"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row>
    <row r="517" spans="1:34"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row>
    <row r="518" spans="1:34"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row>
    <row r="519" spans="1:34"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row>
    <row r="520" spans="1:34"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row>
    <row r="521" spans="1:34"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row>
    <row r="522" spans="1:34"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row>
    <row r="523" spans="1:34"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row>
    <row r="524" spans="1:34"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row>
    <row r="525" spans="1:34"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row>
    <row r="526" spans="1:34"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row>
    <row r="527" spans="1:34"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row>
    <row r="528" spans="1:34"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row>
    <row r="529" spans="1:34"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row>
    <row r="530" spans="1:34"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row>
    <row r="531" spans="1:34"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row>
    <row r="532" spans="1:34"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row>
    <row r="533" spans="1:34"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row>
    <row r="534" spans="1:34"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row>
    <row r="535" spans="1:34"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row>
    <row r="536" spans="1:34"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row>
    <row r="537" spans="1:34"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row>
    <row r="538" spans="1:34"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row>
    <row r="539" spans="1:34"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row>
    <row r="540" spans="1:34"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row>
    <row r="541" spans="1:34"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row>
    <row r="542" spans="1:34"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row>
    <row r="543" spans="1:34"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row>
    <row r="544" spans="1:34"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row>
    <row r="545" spans="1:34"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row>
    <row r="546" spans="1:34"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row>
    <row r="547" spans="1:34"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row>
    <row r="548" spans="1:34"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row>
    <row r="549" spans="1:34"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row>
    <row r="550" spans="1:34"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row>
    <row r="551" spans="1:34"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row>
    <row r="552" spans="1:34"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row>
    <row r="553" spans="1:34"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row>
    <row r="554" spans="1:34"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row>
    <row r="555" spans="1:34"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row>
    <row r="556" spans="1:34"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row>
    <row r="557" spans="1:34"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row>
    <row r="558" spans="1:34"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row>
    <row r="559" spans="1:34"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row>
    <row r="560" spans="1:34"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row>
    <row r="561" spans="1:34"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row>
    <row r="562" spans="1:34"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row>
    <row r="563" spans="1:34"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row>
    <row r="564" spans="1:34"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row>
    <row r="565" spans="1:34"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row>
    <row r="566" spans="1:34"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row>
    <row r="567" spans="1:34"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row>
    <row r="568" spans="1:34"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row>
    <row r="569" spans="1:34"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row>
    <row r="570" spans="1:34"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row>
    <row r="571" spans="1:34"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row>
    <row r="572" spans="1:34"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row>
    <row r="573" spans="1:34"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row>
    <row r="574" spans="1:34"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row>
    <row r="575" spans="1:34"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row>
    <row r="576" spans="1:34"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row>
    <row r="577" spans="1:34"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row>
    <row r="578" spans="1:34"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row>
    <row r="579" spans="1:34"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row>
    <row r="580" spans="1:34"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row>
    <row r="581" spans="1:34"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row>
    <row r="582" spans="1:34"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row>
    <row r="583" spans="1:34"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row>
    <row r="584" spans="1:34"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row>
    <row r="585" spans="1:34"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row>
    <row r="586" spans="1:34"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row>
    <row r="587" spans="1:34"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row>
    <row r="588" spans="1:34"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row>
    <row r="589" spans="1:34"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row>
    <row r="590" spans="1:34"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row>
    <row r="591" spans="1:34"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row>
    <row r="592" spans="1:34"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row>
    <row r="593" spans="1:34"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row>
    <row r="594" spans="1:34"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row>
    <row r="595" spans="1:34"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row>
    <row r="596" spans="1:34"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row>
    <row r="597" spans="1:34"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row>
    <row r="598" spans="1:34"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row>
    <row r="599" spans="1:34"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row>
    <row r="600" spans="1:34"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row>
    <row r="601" spans="1:34"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row>
    <row r="602" spans="1:34"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row>
    <row r="603" spans="1:34"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row>
    <row r="604" spans="1:34"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row>
    <row r="605" spans="1:34"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row>
    <row r="606" spans="1:34"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row>
    <row r="607" spans="1:34"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row>
    <row r="608" spans="1:34"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row>
    <row r="609" spans="1:34"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row>
    <row r="610" spans="1:34"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row>
    <row r="611" spans="1:34"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row>
    <row r="612" spans="1:34"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row>
    <row r="613" spans="1:34"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row>
    <row r="614" spans="1:34"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row>
    <row r="615" spans="1:34"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row>
    <row r="616" spans="1:34"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row>
    <row r="617" spans="1:34"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row>
    <row r="618" spans="1:34"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row>
    <row r="619" spans="1:34"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row>
    <row r="620" spans="1:34"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row>
    <row r="621" spans="1:34"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row>
    <row r="622" spans="1:34"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row>
    <row r="623" spans="1:34"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row>
    <row r="624" spans="1:34"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row>
    <row r="625" spans="1:34"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row>
    <row r="626" spans="1:34"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row>
    <row r="627" spans="1:34"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row>
    <row r="628" spans="1:34"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row>
    <row r="629" spans="1:34"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row>
    <row r="630" spans="1:34"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row>
    <row r="631" spans="1:34"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row>
    <row r="632" spans="1:34"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row>
    <row r="633" spans="1:34"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row>
    <row r="634" spans="1:34"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row>
    <row r="635" spans="1:34"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row>
    <row r="636" spans="1:34"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row>
    <row r="637" spans="1:34"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row>
    <row r="638" spans="1:34"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row>
    <row r="639" spans="1:34"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row>
    <row r="640" spans="1:34"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row>
    <row r="641" spans="1:34"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row>
    <row r="642" spans="1:34"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row>
    <row r="643" spans="1:34"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row>
    <row r="644" spans="1:34"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row>
    <row r="645" spans="1:34"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row>
    <row r="646" spans="1:34"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row>
    <row r="647" spans="1:34"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row>
    <row r="648" spans="1:34"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row>
    <row r="649" spans="1:34"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row>
    <row r="650" spans="1:34"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row>
    <row r="651" spans="1:34"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row>
    <row r="652" spans="1:34"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row>
    <row r="653" spans="1:34"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row>
    <row r="654" spans="1:34"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row>
    <row r="655" spans="1:34"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row>
    <row r="656" spans="1:34"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row>
    <row r="657" spans="1:34"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row>
    <row r="658" spans="1:34"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row>
    <row r="659" spans="1:34"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row>
    <row r="660" spans="1:34"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row>
    <row r="661" spans="1:34"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row>
    <row r="662" spans="1:34"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row>
    <row r="663" spans="1:34"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row>
    <row r="664" spans="1:34"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row>
    <row r="665" spans="1:34"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row>
    <row r="666" spans="1:34"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row>
    <row r="667" spans="1:34"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row>
    <row r="668" spans="1:34"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row>
    <row r="669" spans="1:34"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row>
    <row r="670" spans="1:34"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row>
    <row r="671" spans="1:34"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row>
    <row r="672" spans="1:34"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row>
    <row r="673" spans="1:34"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row>
    <row r="674" spans="1:34"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row>
    <row r="675" spans="1:34"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row>
    <row r="676" spans="1:34"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row>
    <row r="677" spans="1:34"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row>
    <row r="678" spans="1:34"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row>
    <row r="679" spans="1:34"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row>
    <row r="680" spans="1:34"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row>
    <row r="681" spans="1:34"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row>
    <row r="682" spans="1:34"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row>
    <row r="683" spans="1:34"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row>
    <row r="684" spans="1:34"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row>
    <row r="685" spans="1:34"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row>
    <row r="686" spans="1:34"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row>
    <row r="687" spans="1:34"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row>
    <row r="688" spans="1:34"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row>
    <row r="689" spans="1:34"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row>
    <row r="690" spans="1:34"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row>
    <row r="691" spans="1:34"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row>
    <row r="692" spans="1:34"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row>
    <row r="693" spans="1:34"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row>
    <row r="694" spans="1:34"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row>
    <row r="695" spans="1:34"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row>
    <row r="696" spans="1:34"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row>
    <row r="697" spans="1:34"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row>
    <row r="698" spans="1:34"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row>
    <row r="699" spans="1:34"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row>
    <row r="700" spans="1:34"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row>
    <row r="701" spans="1:34"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row>
    <row r="702" spans="1:34"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row>
    <row r="703" spans="1:34"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row>
    <row r="704" spans="1:34"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row>
    <row r="705" spans="1:34"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row>
    <row r="706" spans="1:34"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row>
    <row r="707" spans="1:34"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row>
    <row r="708" spans="1:34"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row>
    <row r="709" spans="1:34"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row>
    <row r="710" spans="1:34"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row>
    <row r="711" spans="1:34"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row>
    <row r="712" spans="1:34"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row>
    <row r="713" spans="1:34"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row>
    <row r="714" spans="1:34"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row>
    <row r="715" spans="1:34"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row>
    <row r="716" spans="1:34"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row>
    <row r="717" spans="1:34"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row>
    <row r="718" spans="1:34"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row>
    <row r="719" spans="1:34"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row>
    <row r="720" spans="1:34"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row>
    <row r="721" spans="1:34"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row>
    <row r="722" spans="1:34"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row>
    <row r="723" spans="1:34"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row>
    <row r="724" spans="1:34"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row>
    <row r="725" spans="1:34"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row>
    <row r="726" spans="1:34"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row>
    <row r="727" spans="1:34"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row>
    <row r="728" spans="1:34"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row>
    <row r="729" spans="1:34"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row>
    <row r="730" spans="1:34"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row>
    <row r="731" spans="1:34"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row>
    <row r="732" spans="1:34"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row>
    <row r="733" spans="1:34"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row>
    <row r="734" spans="1:34"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row>
    <row r="735" spans="1:34"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row>
    <row r="736" spans="1:34"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row>
    <row r="737" spans="1:34"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row>
    <row r="738" spans="1:34"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row>
    <row r="739" spans="1:34"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row>
    <row r="740" spans="1:34"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row>
    <row r="741" spans="1:34"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row>
    <row r="742" spans="1:34"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row>
    <row r="743" spans="1:34"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row>
    <row r="744" spans="1:34"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row>
    <row r="745" spans="1:34"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row>
    <row r="746" spans="1:34"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row>
    <row r="747" spans="1:34"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row>
    <row r="748" spans="1:34"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row>
    <row r="749" spans="1:34"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row>
    <row r="750" spans="1:34"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row>
    <row r="751" spans="1:34"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row>
    <row r="752" spans="1:34"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row>
    <row r="753" spans="1:34"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row>
    <row r="754" spans="1:34"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row>
    <row r="755" spans="1:34"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row>
    <row r="756" spans="1:34"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row>
    <row r="757" spans="1:34"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row>
    <row r="758" spans="1:34"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row>
    <row r="759" spans="1:34"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row>
    <row r="760" spans="1:34"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row>
    <row r="761" spans="1:34"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row>
    <row r="762" spans="1:34"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row>
    <row r="763" spans="1:34"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row>
    <row r="764" spans="1:34"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row>
    <row r="765" spans="1:34"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row>
    <row r="766" spans="1:34"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row>
    <row r="767" spans="1:34"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row>
    <row r="768" spans="1:34"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row>
    <row r="769" spans="1:34"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row>
    <row r="770" spans="1:34"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row>
    <row r="771" spans="1:34"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row>
    <row r="772" spans="1:34"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row>
    <row r="773" spans="1:34"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row>
    <row r="774" spans="1:34"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row>
    <row r="775" spans="1:34"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row>
    <row r="776" spans="1:34"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row>
    <row r="777" spans="1:34"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row>
    <row r="778" spans="1:34"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row>
    <row r="779" spans="1:34"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row>
    <row r="780" spans="1:34"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row>
    <row r="781" spans="1:34"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row>
    <row r="782" spans="1:34"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row>
    <row r="783" spans="1:34"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row>
    <row r="784" spans="1:34"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row>
    <row r="785" spans="1:34"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row>
    <row r="786" spans="1:34"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row>
    <row r="787" spans="1:34"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row>
    <row r="788" spans="1:34"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row>
    <row r="789" spans="1:34"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row>
    <row r="790" spans="1:34"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row>
    <row r="791" spans="1:34"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row>
    <row r="792" spans="1:34"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row>
    <row r="793" spans="1:34"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row>
    <row r="794" spans="1:34"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row>
    <row r="795" spans="1:34"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row>
    <row r="796" spans="1:34"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row>
    <row r="797" spans="1:34"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row>
    <row r="798" spans="1:34"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row>
    <row r="799" spans="1:34"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row>
    <row r="800" spans="1:34"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row>
    <row r="801" spans="1:34"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row>
    <row r="802" spans="1:34"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row>
    <row r="803" spans="1:34"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row>
    <row r="804" spans="1:34"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row>
    <row r="805" spans="1:34"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row>
    <row r="806" spans="1:34"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row>
    <row r="807" spans="1:34"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row>
    <row r="808" spans="1:34"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row>
    <row r="809" spans="1:34"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row>
    <row r="810" spans="1:34"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row>
    <row r="811" spans="1:34"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row>
    <row r="812" spans="1:34"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row>
    <row r="813" spans="1:34"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row>
    <row r="814" spans="1:34"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row>
    <row r="815" spans="1:34"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row>
    <row r="816" spans="1:34"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row>
    <row r="817" spans="1:34"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row>
    <row r="818" spans="1:34"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row>
    <row r="819" spans="1:34"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row>
    <row r="820" spans="1:34"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row>
    <row r="821" spans="1:34"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row>
    <row r="822" spans="1:34"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row>
    <row r="823" spans="1:34"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row>
    <row r="824" spans="1:34"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row>
    <row r="825" spans="1:34"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row>
    <row r="826" spans="1:34"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row>
    <row r="827" spans="1:34"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row>
    <row r="828" spans="1:34"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row>
    <row r="829" spans="1:34"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row>
    <row r="830" spans="1:34"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row>
    <row r="831" spans="1:34"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row>
    <row r="832" spans="1:34"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row>
    <row r="833" spans="1:34"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row>
    <row r="834" spans="1:34"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row>
    <row r="835" spans="1:34"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row>
    <row r="836" spans="1:34"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row>
    <row r="837" spans="1:34"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row>
    <row r="838" spans="1:34"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row>
    <row r="839" spans="1:34"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row>
    <row r="840" spans="1:34"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row>
    <row r="841" spans="1:34"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row>
    <row r="842" spans="1:34"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row>
    <row r="843" spans="1:34"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row>
    <row r="844" spans="1:34"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row>
    <row r="845" spans="1:34"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row>
    <row r="846" spans="1:34"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row>
    <row r="847" spans="1:34"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row>
    <row r="848" spans="1:34"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row>
    <row r="849" spans="1:34"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row>
    <row r="850" spans="1:34"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row>
    <row r="851" spans="1:34"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row>
    <row r="852" spans="1:34"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row>
    <row r="853" spans="1:34"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row>
    <row r="854" spans="1:34"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row>
    <row r="855" spans="1:34"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row>
    <row r="856" spans="1:34"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row>
    <row r="857" spans="1:34"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row>
    <row r="858" spans="1:34"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row>
    <row r="859" spans="1:34"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row>
    <row r="860" spans="1:34"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row>
    <row r="861" spans="1:34"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row>
    <row r="862" spans="1:34"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row>
    <row r="863" spans="1:34"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row>
    <row r="864" spans="1:34"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row>
    <row r="865" spans="1:34"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row>
    <row r="866" spans="1:34"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row>
    <row r="867" spans="1:34"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row>
    <row r="868" spans="1:34"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row>
    <row r="869" spans="1:34"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row>
    <row r="870" spans="1:34"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row>
    <row r="871" spans="1:34"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row>
    <row r="872" spans="1:34"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row>
    <row r="873" spans="1:34"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row>
    <row r="874" spans="1:34"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row>
    <row r="875" spans="1:34"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row>
    <row r="876" spans="1:34"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row>
    <row r="877" spans="1:34"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row>
    <row r="878" spans="1:34"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row>
    <row r="879" spans="1:34"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row>
    <row r="880" spans="1:34"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row>
    <row r="881" spans="1:34"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row>
    <row r="882" spans="1:34"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row>
    <row r="883" spans="1:34"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row>
    <row r="884" spans="1:34"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row>
    <row r="885" spans="1:34"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row>
    <row r="886" spans="1:34"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row>
    <row r="887" spans="1:34"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row>
    <row r="888" spans="1:34"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row>
    <row r="889" spans="1:34"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row>
    <row r="890" spans="1:34"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row>
    <row r="891" spans="1:34"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row>
    <row r="892" spans="1:34"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row>
    <row r="893" spans="1:34"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row>
    <row r="894" spans="1:34"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row>
    <row r="895" spans="1:34"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row>
    <row r="896" spans="1:34"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row>
    <row r="897" spans="1:34"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row>
    <row r="898" spans="1:34"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row>
    <row r="899" spans="1:34"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row>
    <row r="900" spans="1:34"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row>
    <row r="901" spans="1:34"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row>
    <row r="902" spans="1:34"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row>
    <row r="903" spans="1:34"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row>
    <row r="904" spans="1:34"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row>
    <row r="905" spans="1:34"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row>
    <row r="906" spans="1:34"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row>
    <row r="907" spans="1:34"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row>
    <row r="908" spans="1:34"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row>
    <row r="909" spans="1:34"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row>
    <row r="910" spans="1:34"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row>
    <row r="911" spans="1:34"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row>
    <row r="912" spans="1:34"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row>
    <row r="913" spans="1:34"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row>
    <row r="914" spans="1:34"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row>
    <row r="915" spans="1:34"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row>
    <row r="916" spans="1:34"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row>
    <row r="917" spans="1:34"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row>
    <row r="918" spans="1:34"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row>
    <row r="919" spans="1:34"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row>
    <row r="920" spans="1:34"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row>
    <row r="921" spans="1:34"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row>
    <row r="922" spans="1:34"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row>
    <row r="923" spans="1:34"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row>
    <row r="924" spans="1:34"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row>
    <row r="925" spans="1:34"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row>
    <row r="926" spans="1:34"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row>
    <row r="927" spans="1:34"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row>
    <row r="928" spans="1:34"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row>
    <row r="929" spans="1:34"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row>
    <row r="930" spans="1:34"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row>
    <row r="931" spans="1:34"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row>
    <row r="932" spans="1:34"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row>
    <row r="933" spans="1:34"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row>
    <row r="934" spans="1:34"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row>
    <row r="935" spans="1:34"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row>
    <row r="936" spans="1:34"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row>
    <row r="937" spans="1:34"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row>
    <row r="938" spans="1:34"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row>
    <row r="939" spans="1:34"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row>
    <row r="940" spans="1:34"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row>
    <row r="941" spans="1:34"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row>
    <row r="942" spans="1:34"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row>
    <row r="943" spans="1:34"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row>
    <row r="944" spans="1:34"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row>
    <row r="945" spans="1:34"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row>
    <row r="946" spans="1:34"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row>
    <row r="947" spans="1:34"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row>
    <row r="948" spans="1:34"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row>
    <row r="949" spans="1:34"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row>
    <row r="950" spans="1:34"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row>
    <row r="951" spans="1:34"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row>
    <row r="952" spans="1:34"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row>
    <row r="953" spans="1:34"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row>
    <row r="954" spans="1:34"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row>
    <row r="955" spans="1:34"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row>
    <row r="956" spans="1:34"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row>
    <row r="957" spans="1:34"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row>
    <row r="958" spans="1:34"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row>
    <row r="959" spans="1:34"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row>
    <row r="960" spans="1:34"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row>
    <row r="961" spans="1:34"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row>
    <row r="962" spans="1:34"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row>
    <row r="963" spans="1:34"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row>
    <row r="964" spans="1:34"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row>
    <row r="965" spans="1:34"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row>
    <row r="966" spans="1:34"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row>
    <row r="967" spans="1:34"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row>
    <row r="968" spans="1:34"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row>
    <row r="969" spans="1:34"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row>
    <row r="970" spans="1:34"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row>
    <row r="971" spans="1:34"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row>
    <row r="972" spans="1:34"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row>
    <row r="973" spans="1:34"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row>
    <row r="974" spans="1:34"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row>
    <row r="975" spans="1:34"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row>
    <row r="976" spans="1:34"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row>
    <row r="977" spans="1:34"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row>
    <row r="978" spans="1:34"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row>
    <row r="979" spans="1:34"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row>
    <row r="980" spans="1:34"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row>
    <row r="981" spans="1:34"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row>
    <row r="982" spans="1:34"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row>
    <row r="983" spans="1:34"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row>
    <row r="984" spans="1:34"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row>
    <row r="985" spans="1:34"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row>
    <row r="986" spans="1:34"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row>
    <row r="987" spans="1:34"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row>
    <row r="988" spans="1:34"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row>
    <row r="989" spans="1:34"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row>
    <row r="990" spans="1:34"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row>
    <row r="991" spans="1:34"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row>
    <row r="992" spans="1:34"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row>
    <row r="993" spans="1:34"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row>
    <row r="994" spans="1:34"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row>
    <row r="995" spans="1:34"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row>
    <row r="996" spans="1:34"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row>
    <row r="997" spans="1:34"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row>
    <row r="998" spans="1:34"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row>
    <row r="999" spans="1:34"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row>
    <row r="1000" spans="1:34"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row>
    <row r="1001" spans="1:34" x14ac:dyDescent="0.2">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row>
    <row r="1002" spans="1:34" x14ac:dyDescent="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row>
    <row r="1003" spans="1:34" x14ac:dyDescent="0.2">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row>
    <row r="1004" spans="1:34" x14ac:dyDescent="0.2">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row>
    <row r="1005" spans="1:34" x14ac:dyDescent="0.2">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row>
    <row r="1006" spans="1:34" x14ac:dyDescent="0.2">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row>
    <row r="1007" spans="1:34" x14ac:dyDescent="0.2">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row>
    <row r="1008" spans="1:34" x14ac:dyDescent="0.2">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row>
    <row r="1009" spans="1:34" x14ac:dyDescent="0.2">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row>
    <row r="1010" spans="1:34" x14ac:dyDescent="0.2">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row>
  </sheetData>
  <mergeCells count="10">
    <mergeCell ref="A8:G8"/>
    <mergeCell ref="A9:G9"/>
    <mergeCell ref="A10:G10"/>
    <mergeCell ref="A1:G1"/>
    <mergeCell ref="A2:G2"/>
    <mergeCell ref="A3:G3"/>
    <mergeCell ref="A4:G4"/>
    <mergeCell ref="A5:G5"/>
    <mergeCell ref="A6:G6"/>
    <mergeCell ref="A7: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C1002"/>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4.5" defaultRowHeight="15.75" customHeight="1" x14ac:dyDescent="0.15"/>
  <cols>
    <col min="1" max="1" width="4.5" customWidth="1"/>
    <col min="2" max="2" width="10.83203125" customWidth="1"/>
    <col min="3" max="3" width="34" customWidth="1"/>
    <col min="4" max="53" width="12.33203125" customWidth="1"/>
    <col min="54" max="54" width="49.5" customWidth="1"/>
    <col min="55" max="55" width="48.83203125" customWidth="1"/>
  </cols>
  <sheetData>
    <row r="1" spans="1:55" x14ac:dyDescent="0.2">
      <c r="A1" s="11"/>
      <c r="B1" s="12" t="s">
        <v>9</v>
      </c>
      <c r="C1" s="12" t="s">
        <v>10</v>
      </c>
      <c r="D1" s="13" t="s">
        <v>11</v>
      </c>
      <c r="E1" s="13" t="s">
        <v>12</v>
      </c>
      <c r="F1" s="13" t="s">
        <v>13</v>
      </c>
      <c r="G1" s="13" t="s">
        <v>14</v>
      </c>
      <c r="H1" s="14" t="s">
        <v>15</v>
      </c>
      <c r="I1" s="15" t="s">
        <v>16</v>
      </c>
      <c r="J1" s="16" t="s">
        <v>17</v>
      </c>
      <c r="K1" s="17" t="s">
        <v>18</v>
      </c>
      <c r="L1" s="18" t="s">
        <v>19</v>
      </c>
      <c r="M1" s="19" t="s">
        <v>18</v>
      </c>
      <c r="N1" s="20" t="s">
        <v>20</v>
      </c>
      <c r="O1" s="20" t="s">
        <v>18</v>
      </c>
      <c r="P1" s="21" t="s">
        <v>21</v>
      </c>
      <c r="Q1" s="22" t="s">
        <v>22</v>
      </c>
      <c r="R1" s="22" t="s">
        <v>23</v>
      </c>
      <c r="S1" s="22" t="s">
        <v>24</v>
      </c>
      <c r="T1" s="23" t="s">
        <v>25</v>
      </c>
      <c r="U1" s="24" t="s">
        <v>18</v>
      </c>
      <c r="V1" s="25" t="s">
        <v>26</v>
      </c>
      <c r="W1" s="25" t="s">
        <v>18</v>
      </c>
      <c r="X1" s="26" t="s">
        <v>27</v>
      </c>
      <c r="Y1" s="26" t="s">
        <v>18</v>
      </c>
      <c r="Z1" s="27" t="s">
        <v>28</v>
      </c>
      <c r="AA1" s="27" t="s">
        <v>29</v>
      </c>
      <c r="AB1" s="28" t="s">
        <v>30</v>
      </c>
      <c r="AC1" s="28" t="s">
        <v>31</v>
      </c>
      <c r="AD1" s="29" t="s">
        <v>32</v>
      </c>
      <c r="AE1" s="30" t="s">
        <v>18</v>
      </c>
      <c r="AF1" s="31" t="s">
        <v>33</v>
      </c>
      <c r="AG1" s="32" t="s">
        <v>18</v>
      </c>
      <c r="AH1" s="33" t="s">
        <v>34</v>
      </c>
      <c r="AI1" s="33" t="s">
        <v>18</v>
      </c>
      <c r="AJ1" s="34" t="s">
        <v>35</v>
      </c>
      <c r="AK1" s="35" t="s">
        <v>18</v>
      </c>
      <c r="AL1" s="36" t="s">
        <v>36</v>
      </c>
      <c r="AM1" s="37" t="s">
        <v>18</v>
      </c>
      <c r="AN1" s="38" t="s">
        <v>37</v>
      </c>
      <c r="AO1" s="38" t="s">
        <v>18</v>
      </c>
      <c r="AP1" s="39" t="s">
        <v>38</v>
      </c>
      <c r="AQ1" s="39" t="s">
        <v>18</v>
      </c>
      <c r="AR1" s="40" t="s">
        <v>39</v>
      </c>
      <c r="AS1" s="40" t="s">
        <v>18</v>
      </c>
      <c r="AT1" s="41" t="s">
        <v>40</v>
      </c>
      <c r="AU1" s="41" t="s">
        <v>18</v>
      </c>
      <c r="AV1" s="42" t="s">
        <v>41</v>
      </c>
      <c r="AW1" s="43" t="s">
        <v>18</v>
      </c>
      <c r="AX1" s="44" t="s">
        <v>42</v>
      </c>
      <c r="AY1" s="45" t="s">
        <v>18</v>
      </c>
      <c r="AZ1" s="46" t="s">
        <v>43</v>
      </c>
      <c r="BA1" s="46" t="s">
        <v>18</v>
      </c>
      <c r="BB1" s="47" t="s">
        <v>44</v>
      </c>
      <c r="BC1" s="48" t="s">
        <v>45</v>
      </c>
    </row>
    <row r="2" spans="1:55" x14ac:dyDescent="0.2">
      <c r="A2" s="49">
        <v>97</v>
      </c>
      <c r="B2" s="50" t="s">
        <v>46</v>
      </c>
      <c r="C2" s="50" t="s">
        <v>47</v>
      </c>
      <c r="D2" s="51">
        <v>14.06</v>
      </c>
      <c r="E2" s="52">
        <v>8.98</v>
      </c>
      <c r="F2" s="51">
        <v>63.89</v>
      </c>
      <c r="G2" s="51">
        <v>48.81</v>
      </c>
      <c r="H2" s="53">
        <v>34791</v>
      </c>
      <c r="I2" s="54">
        <f t="shared" ref="I2:I15" si="0">IF(J2&gt;0, 1, 0)</f>
        <v>1</v>
      </c>
      <c r="J2" s="55">
        <v>2008</v>
      </c>
      <c r="K2" s="56">
        <v>0.84</v>
      </c>
      <c r="L2" s="55">
        <v>1969</v>
      </c>
      <c r="M2" s="57">
        <v>0.96899999999999997</v>
      </c>
      <c r="N2" s="58">
        <f t="shared" ref="N2:N3" si="1">L2/J2</f>
        <v>0.98057768924302791</v>
      </c>
      <c r="O2" s="9"/>
      <c r="P2" s="9"/>
      <c r="Q2" s="9"/>
      <c r="R2" s="9"/>
      <c r="S2" s="9"/>
      <c r="T2" s="6">
        <v>56</v>
      </c>
      <c r="U2" s="6"/>
      <c r="V2" s="6">
        <v>53</v>
      </c>
      <c r="W2" s="6"/>
      <c r="X2" s="59">
        <f>V2/T2</f>
        <v>0.9464285714285714</v>
      </c>
      <c r="Y2" s="6"/>
      <c r="Z2" s="6"/>
      <c r="AA2" s="6"/>
      <c r="AB2" s="3"/>
      <c r="AC2" s="3"/>
      <c r="AD2" s="55">
        <v>520</v>
      </c>
      <c r="AE2" s="9"/>
      <c r="AF2" s="55">
        <v>507</v>
      </c>
      <c r="AG2" s="9"/>
      <c r="AH2" s="58">
        <f t="shared" ref="AH2:AH3" si="2">AF2/AD2</f>
        <v>0.97499999999999998</v>
      </c>
      <c r="AI2" s="58"/>
      <c r="AJ2" s="55">
        <v>1432</v>
      </c>
      <c r="AK2" s="9"/>
      <c r="AL2" s="55">
        <v>1409</v>
      </c>
      <c r="AM2" s="9"/>
      <c r="AN2" s="58">
        <f t="shared" ref="AN2:AN3" si="3">AL2/AJ2</f>
        <v>0.98393854748603349</v>
      </c>
      <c r="AO2" s="58"/>
      <c r="AP2" s="9"/>
      <c r="AQ2" s="9"/>
      <c r="AR2" s="9"/>
      <c r="AS2" s="9"/>
      <c r="AT2" s="9"/>
      <c r="AU2" s="9"/>
      <c r="AV2" s="55">
        <v>702</v>
      </c>
      <c r="AW2" s="9"/>
      <c r="AX2" s="55">
        <v>404</v>
      </c>
      <c r="AY2" s="9"/>
      <c r="AZ2" s="57">
        <v>0.57550000000000001</v>
      </c>
      <c r="BA2" s="57"/>
      <c r="BB2" s="60" t="s">
        <v>48</v>
      </c>
      <c r="BC2" s="61"/>
    </row>
    <row r="3" spans="1:55" x14ac:dyDescent="0.2">
      <c r="A3" s="49">
        <v>37</v>
      </c>
      <c r="B3" s="50" t="s">
        <v>49</v>
      </c>
      <c r="C3" s="50" t="s">
        <v>50</v>
      </c>
      <c r="D3" s="51">
        <v>7.01</v>
      </c>
      <c r="E3" s="52">
        <v>4.84</v>
      </c>
      <c r="F3" s="51">
        <v>69</v>
      </c>
      <c r="G3" s="51">
        <v>95.9</v>
      </c>
      <c r="H3" s="53">
        <v>137596</v>
      </c>
      <c r="I3" s="54">
        <f t="shared" si="0"/>
        <v>1</v>
      </c>
      <c r="J3" s="55">
        <v>2432</v>
      </c>
      <c r="K3" s="57">
        <v>5.2999999999999999E-2</v>
      </c>
      <c r="L3" s="55">
        <v>2201</v>
      </c>
      <c r="M3" s="57">
        <v>6.7000000000000004E-2</v>
      </c>
      <c r="N3" s="58">
        <f t="shared" si="1"/>
        <v>0.90501644736842102</v>
      </c>
      <c r="O3" s="57"/>
      <c r="P3" s="9"/>
      <c r="Q3" s="9"/>
      <c r="R3" s="9"/>
      <c r="S3" s="9"/>
      <c r="T3" s="6"/>
      <c r="U3" s="6"/>
      <c r="V3" s="6"/>
      <c r="W3" s="6"/>
      <c r="X3" s="6"/>
      <c r="Y3" s="6"/>
      <c r="Z3" s="6">
        <v>94</v>
      </c>
      <c r="AA3" s="6">
        <v>93</v>
      </c>
      <c r="AB3" s="59">
        <f>AA3/Z3</f>
        <v>0.98936170212765961</v>
      </c>
      <c r="AC3" s="3"/>
      <c r="AD3" s="55">
        <v>114</v>
      </c>
      <c r="AE3" s="9"/>
      <c r="AF3" s="55">
        <v>112</v>
      </c>
      <c r="AG3" s="9"/>
      <c r="AH3" s="58">
        <f t="shared" si="2"/>
        <v>0.98245614035087714</v>
      </c>
      <c r="AI3" s="58"/>
      <c r="AJ3" s="55">
        <v>1618</v>
      </c>
      <c r="AK3" s="9"/>
      <c r="AL3" s="55">
        <v>1524</v>
      </c>
      <c r="AM3" s="9"/>
      <c r="AN3" s="58">
        <f t="shared" si="3"/>
        <v>0.94190358467243507</v>
      </c>
      <c r="AO3" s="58"/>
      <c r="AP3" s="9"/>
      <c r="AQ3" s="9"/>
      <c r="AR3" s="9"/>
      <c r="AS3" s="9"/>
      <c r="AT3" s="57">
        <v>0.94679999999999997</v>
      </c>
      <c r="AU3" s="57">
        <v>6.7000000000000004E-2</v>
      </c>
      <c r="AV3" s="55">
        <v>606</v>
      </c>
      <c r="AW3" s="9"/>
      <c r="AX3" s="55">
        <v>472</v>
      </c>
      <c r="AY3" s="9"/>
      <c r="AZ3" s="58">
        <f>AX3/AV3</f>
        <v>0.77887788778877887</v>
      </c>
      <c r="BA3" s="58"/>
      <c r="BB3" s="62" t="s">
        <v>51</v>
      </c>
      <c r="BC3" s="63" t="s">
        <v>52</v>
      </c>
    </row>
    <row r="4" spans="1:55" x14ac:dyDescent="0.2">
      <c r="A4" s="49">
        <v>88</v>
      </c>
      <c r="B4" s="50" t="s">
        <v>53</v>
      </c>
      <c r="C4" s="50" t="s">
        <v>54</v>
      </c>
      <c r="D4" s="51">
        <v>41.17</v>
      </c>
      <c r="E4" s="52">
        <v>17.670000000000002</v>
      </c>
      <c r="F4" s="51">
        <v>42.91</v>
      </c>
      <c r="G4" s="51">
        <v>101.22</v>
      </c>
      <c r="H4" s="53">
        <v>24684</v>
      </c>
      <c r="I4" s="54">
        <f t="shared" si="0"/>
        <v>1</v>
      </c>
      <c r="J4" s="55">
        <v>3747</v>
      </c>
      <c r="K4" s="57">
        <v>5.1299999999999998E-2</v>
      </c>
      <c r="L4" s="55">
        <v>3590</v>
      </c>
      <c r="M4" s="57">
        <v>7.8700000000000006E-2</v>
      </c>
      <c r="N4" s="57">
        <v>0.95809999999999995</v>
      </c>
      <c r="O4" s="57">
        <v>2.4299999999999999E-2</v>
      </c>
      <c r="P4" s="9"/>
      <c r="Q4" s="9"/>
      <c r="R4" s="9"/>
      <c r="S4" s="9"/>
      <c r="T4" s="9"/>
      <c r="U4" s="9"/>
      <c r="V4" s="9"/>
      <c r="W4" s="9"/>
      <c r="X4" s="9"/>
      <c r="Y4" s="9"/>
      <c r="Z4" s="9"/>
      <c r="AA4" s="9"/>
      <c r="AB4" s="9"/>
      <c r="AC4" s="9"/>
      <c r="AD4" s="55">
        <v>462</v>
      </c>
      <c r="AE4" s="9"/>
      <c r="AF4" s="55">
        <v>436</v>
      </c>
      <c r="AG4" s="9"/>
      <c r="AH4" s="57">
        <v>0.96220000000000006</v>
      </c>
      <c r="AI4" s="57"/>
      <c r="AJ4" s="55">
        <v>3092</v>
      </c>
      <c r="AK4" s="9"/>
      <c r="AL4" s="55">
        <v>2975</v>
      </c>
      <c r="AM4" s="9"/>
      <c r="AN4" s="57">
        <v>0.96220000000000006</v>
      </c>
      <c r="AO4" s="57"/>
      <c r="AP4" s="9"/>
      <c r="AQ4" s="9"/>
      <c r="AR4" s="9"/>
      <c r="AS4" s="9"/>
      <c r="AT4" s="9"/>
      <c r="AU4" s="9"/>
      <c r="AV4" s="55">
        <v>2136</v>
      </c>
      <c r="AW4" s="9"/>
      <c r="AX4" s="55">
        <v>1837</v>
      </c>
      <c r="AY4" s="9"/>
      <c r="AZ4" s="56">
        <v>0.86</v>
      </c>
      <c r="BA4" s="56"/>
      <c r="BB4" s="64" t="s">
        <v>55</v>
      </c>
      <c r="BC4" s="65" t="s">
        <v>56</v>
      </c>
    </row>
    <row r="5" spans="1:55" x14ac:dyDescent="0.2">
      <c r="A5" s="49">
        <v>99</v>
      </c>
      <c r="B5" s="50" t="s">
        <v>57</v>
      </c>
      <c r="C5" s="66" t="s">
        <v>58</v>
      </c>
      <c r="D5" s="67">
        <v>43.78</v>
      </c>
      <c r="E5" s="68">
        <v>25.9</v>
      </c>
      <c r="F5" s="67">
        <v>59.16</v>
      </c>
      <c r="G5" s="67">
        <v>380.35</v>
      </c>
      <c r="H5" s="69">
        <v>86753</v>
      </c>
      <c r="I5" s="54">
        <f t="shared" si="0"/>
        <v>1</v>
      </c>
      <c r="J5" s="70">
        <v>10357</v>
      </c>
      <c r="K5" s="57">
        <v>0.98599999999999999</v>
      </c>
      <c r="L5" s="71">
        <v>9587</v>
      </c>
      <c r="M5" s="56">
        <v>1.1000000000000001</v>
      </c>
      <c r="N5" s="58">
        <f t="shared" ref="N5:N6" si="4">L5/J5</f>
        <v>0.92565414695375103</v>
      </c>
      <c r="O5" s="9"/>
      <c r="P5" s="9"/>
      <c r="Q5" s="9"/>
      <c r="R5" s="9"/>
      <c r="S5" s="9"/>
      <c r="T5" s="6"/>
      <c r="U5" s="72"/>
      <c r="V5" s="72">
        <f>AA5+AC5</f>
        <v>726</v>
      </c>
      <c r="W5" s="72"/>
      <c r="X5" s="59"/>
      <c r="Y5" s="6"/>
      <c r="Z5" s="6"/>
      <c r="AA5" s="6">
        <v>78</v>
      </c>
      <c r="AB5" s="3"/>
      <c r="AC5" s="6">
        <v>648</v>
      </c>
      <c r="AD5" s="55">
        <v>2802</v>
      </c>
      <c r="AE5" s="9"/>
      <c r="AF5" s="55">
        <v>2781</v>
      </c>
      <c r="AG5" s="9"/>
      <c r="AH5" s="57">
        <v>0.99299999999999999</v>
      </c>
      <c r="AI5" s="57"/>
      <c r="AJ5" s="55">
        <v>4097</v>
      </c>
      <c r="AK5" s="9"/>
      <c r="AL5" s="9"/>
      <c r="AM5" s="9"/>
      <c r="AN5" s="9"/>
      <c r="AO5" s="9"/>
      <c r="AP5" s="55">
        <v>7868</v>
      </c>
      <c r="AQ5" s="9"/>
      <c r="AR5" s="55">
        <v>7693</v>
      </c>
      <c r="AS5" s="9"/>
      <c r="AT5" s="57">
        <v>0.97799999999999998</v>
      </c>
      <c r="AU5" s="9"/>
      <c r="AV5" s="55">
        <v>2016</v>
      </c>
      <c r="AW5" s="9"/>
      <c r="AX5" s="55">
        <v>1894</v>
      </c>
      <c r="AY5" s="9"/>
      <c r="AZ5" s="9"/>
      <c r="BA5" s="9"/>
      <c r="BB5" s="73" t="s">
        <v>59</v>
      </c>
      <c r="BC5" s="63" t="s">
        <v>60</v>
      </c>
    </row>
    <row r="6" spans="1:55" x14ac:dyDescent="0.2">
      <c r="A6" s="49">
        <v>84</v>
      </c>
      <c r="B6" s="50" t="s">
        <v>61</v>
      </c>
      <c r="C6" s="50" t="s">
        <v>62</v>
      </c>
      <c r="D6" s="51">
        <v>33.369999999999997</v>
      </c>
      <c r="E6" s="52">
        <v>32.14</v>
      </c>
      <c r="F6" s="51">
        <v>96.32</v>
      </c>
      <c r="G6" s="51">
        <v>158.09</v>
      </c>
      <c r="H6" s="53">
        <v>47425</v>
      </c>
      <c r="I6" s="54">
        <f t="shared" si="0"/>
        <v>1</v>
      </c>
      <c r="J6" s="74">
        <f>AP6+AV6</f>
        <v>6948</v>
      </c>
      <c r="K6" s="9"/>
      <c r="L6" s="74">
        <f>AR6+AX6</f>
        <v>5727</v>
      </c>
      <c r="M6" s="9"/>
      <c r="N6" s="58">
        <f t="shared" si="4"/>
        <v>0.82426597582037997</v>
      </c>
      <c r="O6" s="9"/>
      <c r="P6" s="9"/>
      <c r="Q6" s="9"/>
      <c r="R6" s="9"/>
      <c r="S6" s="9"/>
      <c r="T6" s="3"/>
      <c r="U6" s="3"/>
      <c r="V6" s="3"/>
      <c r="W6" s="3"/>
      <c r="X6" s="6"/>
      <c r="Y6" s="6"/>
      <c r="Z6" s="6">
        <v>86</v>
      </c>
      <c r="AA6" s="6">
        <v>80</v>
      </c>
      <c r="AB6" s="59">
        <f>AA6/Z6</f>
        <v>0.93023255813953487</v>
      </c>
      <c r="AC6" s="3"/>
      <c r="AD6" s="55">
        <v>536</v>
      </c>
      <c r="AE6" s="9"/>
      <c r="AF6" s="55">
        <v>500</v>
      </c>
      <c r="AG6" s="9"/>
      <c r="AH6" s="58">
        <f>AF6/AD6</f>
        <v>0.93283582089552242</v>
      </c>
      <c r="AI6" s="58"/>
      <c r="AJ6" s="55">
        <v>4134</v>
      </c>
      <c r="AK6" s="9"/>
      <c r="AL6" s="55">
        <v>3616</v>
      </c>
      <c r="AM6" s="9"/>
      <c r="AN6" s="58">
        <f>AL6/AJ6</f>
        <v>0.8746976294146106</v>
      </c>
      <c r="AO6" s="58"/>
      <c r="AP6" s="55">
        <v>4770</v>
      </c>
      <c r="AQ6" s="57">
        <v>0.105</v>
      </c>
      <c r="AR6" s="55">
        <v>4209</v>
      </c>
      <c r="AS6" s="57">
        <v>0.30399999999999999</v>
      </c>
      <c r="AT6" s="58">
        <f>AR6/AP6</f>
        <v>0.88238993710691827</v>
      </c>
      <c r="AU6" s="9"/>
      <c r="AV6" s="55">
        <v>2178</v>
      </c>
      <c r="AW6" s="9"/>
      <c r="AX6" s="55">
        <v>1518</v>
      </c>
      <c r="AY6" s="9"/>
      <c r="AZ6" s="58">
        <f>AX6/AV6</f>
        <v>0.69696969696969702</v>
      </c>
      <c r="BA6" s="58"/>
      <c r="BB6" s="75" t="s">
        <v>63</v>
      </c>
      <c r="BC6" s="61"/>
    </row>
    <row r="7" spans="1:55" x14ac:dyDescent="0.2">
      <c r="A7" s="49">
        <v>26</v>
      </c>
      <c r="B7" s="50" t="s">
        <v>64</v>
      </c>
      <c r="C7" s="50" t="s">
        <v>65</v>
      </c>
      <c r="D7" s="51">
        <v>90.55</v>
      </c>
      <c r="E7" s="52">
        <v>31.86</v>
      </c>
      <c r="F7" s="51">
        <v>35.19</v>
      </c>
      <c r="G7" s="51">
        <v>288.72000000000003</v>
      </c>
      <c r="H7" s="53">
        <v>31792</v>
      </c>
      <c r="I7" s="54">
        <f t="shared" si="0"/>
        <v>1</v>
      </c>
      <c r="J7" s="55">
        <v>7151</v>
      </c>
      <c r="K7" s="57">
        <v>0.2011</v>
      </c>
      <c r="L7" s="55">
        <v>6378</v>
      </c>
      <c r="M7" s="57">
        <v>0.15939999999999999</v>
      </c>
      <c r="N7" s="57">
        <v>0.89190000000000003</v>
      </c>
      <c r="O7" s="9"/>
      <c r="P7" s="9"/>
      <c r="Q7" s="9"/>
      <c r="R7" s="9"/>
      <c r="S7" s="9"/>
      <c r="T7" s="6"/>
      <c r="U7" s="3"/>
      <c r="V7" s="3"/>
      <c r="W7" s="3"/>
      <c r="X7" s="6"/>
      <c r="Y7" s="6"/>
      <c r="Z7" s="6">
        <v>38</v>
      </c>
      <c r="AA7" s="6">
        <v>37</v>
      </c>
      <c r="AB7" s="7">
        <v>0.97370000000000001</v>
      </c>
      <c r="AC7" s="3"/>
      <c r="AD7" s="55">
        <v>572</v>
      </c>
      <c r="AE7" s="9"/>
      <c r="AF7" s="55">
        <v>542</v>
      </c>
      <c r="AG7" s="9"/>
      <c r="AH7" s="57">
        <v>0.9476</v>
      </c>
      <c r="AI7" s="57"/>
      <c r="AJ7" s="55">
        <v>4528</v>
      </c>
      <c r="AK7" s="9"/>
      <c r="AL7" s="55">
        <v>4057</v>
      </c>
      <c r="AM7" s="9"/>
      <c r="AN7" s="57">
        <v>0.95279999999999998</v>
      </c>
      <c r="AO7" s="57"/>
      <c r="AP7" s="9"/>
      <c r="AQ7" s="9"/>
      <c r="AR7" s="9"/>
      <c r="AS7" s="9"/>
      <c r="AT7" s="9"/>
      <c r="AU7" s="9"/>
      <c r="AV7" s="55">
        <v>1904</v>
      </c>
      <c r="AW7" s="9"/>
      <c r="AX7" s="55">
        <v>1368</v>
      </c>
      <c r="AY7" s="9"/>
      <c r="AZ7" s="56">
        <v>0.72</v>
      </c>
      <c r="BA7" s="56"/>
      <c r="BB7" s="75" t="s">
        <v>66</v>
      </c>
      <c r="BC7" s="65" t="s">
        <v>67</v>
      </c>
    </row>
    <row r="8" spans="1:55" x14ac:dyDescent="0.2">
      <c r="A8" s="49">
        <v>168</v>
      </c>
      <c r="B8" s="50" t="s">
        <v>68</v>
      </c>
      <c r="C8" s="50" t="s">
        <v>69</v>
      </c>
      <c r="D8" s="51">
        <v>71.89</v>
      </c>
      <c r="E8" s="52">
        <v>27.71</v>
      </c>
      <c r="F8" s="51">
        <v>38.54</v>
      </c>
      <c r="G8" s="51">
        <v>192.34</v>
      </c>
      <c r="H8" s="53">
        <v>26785</v>
      </c>
      <c r="I8" s="54">
        <f t="shared" si="0"/>
        <v>1</v>
      </c>
      <c r="J8" s="55">
        <v>8496</v>
      </c>
      <c r="K8" s="57">
        <v>0.28299999999999997</v>
      </c>
      <c r="L8" s="55">
        <v>8139</v>
      </c>
      <c r="M8" s="57">
        <v>0.29299999999999998</v>
      </c>
      <c r="N8" s="76">
        <f t="shared" ref="N8:N9" si="5">L8/J8</f>
        <v>0.95798022598870058</v>
      </c>
      <c r="O8" s="9"/>
      <c r="P8" s="9"/>
      <c r="Q8" s="9"/>
      <c r="R8" s="9"/>
      <c r="S8" s="9"/>
      <c r="T8" s="77">
        <f>Z8+AC8</f>
        <v>476</v>
      </c>
      <c r="U8" s="9"/>
      <c r="V8" s="77">
        <f t="shared" ref="V8:V10" si="6">AA8+AC8</f>
        <v>475</v>
      </c>
      <c r="W8" s="9"/>
      <c r="X8" s="9"/>
      <c r="Y8" s="8"/>
      <c r="Z8" s="8">
        <v>156</v>
      </c>
      <c r="AA8" s="8">
        <v>155</v>
      </c>
      <c r="AB8" s="78">
        <f>AA8/Z8</f>
        <v>0.99358974358974361</v>
      </c>
      <c r="AC8" s="8">
        <v>320</v>
      </c>
      <c r="AD8" s="55">
        <v>1294</v>
      </c>
      <c r="AE8" s="9"/>
      <c r="AF8" s="55">
        <v>1263</v>
      </c>
      <c r="AG8" s="9"/>
      <c r="AH8" s="58">
        <f t="shared" ref="AH8:AH9" si="7">AF8/AD8</f>
        <v>0.97604327666151469</v>
      </c>
      <c r="AI8" s="58"/>
      <c r="AJ8" s="55">
        <v>5187</v>
      </c>
      <c r="AK8" s="9"/>
      <c r="AL8" s="55">
        <v>5045</v>
      </c>
      <c r="AM8" s="9"/>
      <c r="AN8" s="58">
        <f t="shared" ref="AN8:AN9" si="8">AL8/AJ8</f>
        <v>0.97262386736070949</v>
      </c>
      <c r="AO8" s="58"/>
      <c r="AP8" s="9"/>
      <c r="AQ8" s="9"/>
      <c r="AR8" s="9"/>
      <c r="AS8" s="9"/>
      <c r="AT8" s="9"/>
      <c r="AU8" s="9"/>
      <c r="AV8" s="55">
        <v>1539</v>
      </c>
      <c r="AW8" s="9"/>
      <c r="AX8" s="55">
        <v>1356</v>
      </c>
      <c r="AY8" s="9"/>
      <c r="AZ8" s="78">
        <f t="shared" ref="AZ8:AZ9" si="9">AX8/AV8</f>
        <v>0.88109161793372315</v>
      </c>
      <c r="BA8" s="78"/>
      <c r="BB8" s="79" t="s">
        <v>70</v>
      </c>
      <c r="BC8" s="61"/>
    </row>
    <row r="9" spans="1:55" x14ac:dyDescent="0.2">
      <c r="A9" s="49">
        <v>188</v>
      </c>
      <c r="B9" s="50" t="s">
        <v>71</v>
      </c>
      <c r="C9" s="50" t="s">
        <v>72</v>
      </c>
      <c r="D9" s="67">
        <v>66.650000000000006</v>
      </c>
      <c r="E9" s="68">
        <v>44.2</v>
      </c>
      <c r="F9" s="67">
        <v>66.31</v>
      </c>
      <c r="G9" s="67">
        <v>259.86</v>
      </c>
      <c r="H9" s="69">
        <v>39027</v>
      </c>
      <c r="I9" s="54">
        <f t="shared" si="0"/>
        <v>1</v>
      </c>
      <c r="J9" s="71">
        <v>8965</v>
      </c>
      <c r="K9" s="9"/>
      <c r="L9" s="71">
        <v>8125</v>
      </c>
      <c r="M9" s="9"/>
      <c r="N9" s="76">
        <f t="shared" si="5"/>
        <v>0.90630228667038482</v>
      </c>
      <c r="O9" s="9"/>
      <c r="P9" s="9"/>
      <c r="Q9" s="9"/>
      <c r="R9" s="9"/>
      <c r="S9" s="9"/>
      <c r="T9" s="3"/>
      <c r="U9" s="3"/>
      <c r="V9" s="77">
        <f t="shared" si="6"/>
        <v>382</v>
      </c>
      <c r="W9" s="3"/>
      <c r="X9" s="7"/>
      <c r="Y9" s="6"/>
      <c r="Z9" s="6">
        <v>250</v>
      </c>
      <c r="AA9" s="6">
        <v>243</v>
      </c>
      <c r="AB9" s="7">
        <v>0.97199999999999998</v>
      </c>
      <c r="AC9" s="6">
        <v>139</v>
      </c>
      <c r="AD9" s="74">
        <f>644-37</f>
        <v>607</v>
      </c>
      <c r="AE9" s="9"/>
      <c r="AF9" s="55">
        <v>618</v>
      </c>
      <c r="AG9" s="9"/>
      <c r="AH9" s="58">
        <f t="shared" si="7"/>
        <v>1.0181219110378912</v>
      </c>
      <c r="AI9" s="58"/>
      <c r="AJ9" s="74">
        <f>5727-464</f>
        <v>5263</v>
      </c>
      <c r="AK9" s="9"/>
      <c r="AL9" s="55">
        <v>5383</v>
      </c>
      <c r="AM9" s="9"/>
      <c r="AN9" s="58">
        <f t="shared" si="8"/>
        <v>1.0228006840205206</v>
      </c>
      <c r="AO9" s="58"/>
      <c r="AP9" s="9"/>
      <c r="AQ9" s="9"/>
      <c r="AR9" s="9"/>
      <c r="AS9" s="9"/>
      <c r="AT9" s="9"/>
      <c r="AU9" s="9"/>
      <c r="AV9" s="74">
        <f>2294-621</f>
        <v>1673</v>
      </c>
      <c r="AW9" s="9"/>
      <c r="AX9" s="55">
        <v>1807</v>
      </c>
      <c r="AY9" s="9"/>
      <c r="AZ9" s="58">
        <f t="shared" si="9"/>
        <v>1.0800956365809922</v>
      </c>
      <c r="BA9" s="58"/>
      <c r="BB9" s="80" t="s">
        <v>73</v>
      </c>
      <c r="BC9" s="81" t="s">
        <v>74</v>
      </c>
    </row>
    <row r="10" spans="1:55" x14ac:dyDescent="0.2">
      <c r="A10" s="49">
        <v>130</v>
      </c>
      <c r="B10" s="50" t="s">
        <v>75</v>
      </c>
      <c r="C10" s="50" t="s">
        <v>76</v>
      </c>
      <c r="D10" s="67">
        <v>32.29</v>
      </c>
      <c r="E10" s="68">
        <v>29.42</v>
      </c>
      <c r="F10" s="67">
        <v>91.11</v>
      </c>
      <c r="G10" s="67">
        <v>184.29</v>
      </c>
      <c r="H10" s="69">
        <v>57209</v>
      </c>
      <c r="I10" s="54">
        <f t="shared" si="0"/>
        <v>1</v>
      </c>
      <c r="J10" s="70">
        <v>11475</v>
      </c>
      <c r="K10" s="57">
        <v>0.26750000000000002</v>
      </c>
      <c r="L10" s="71">
        <v>10477</v>
      </c>
      <c r="M10" s="57">
        <v>0.26090000000000002</v>
      </c>
      <c r="N10" s="57">
        <v>0.91300000000000003</v>
      </c>
      <c r="O10" s="9"/>
      <c r="P10" s="9"/>
      <c r="Q10" s="9"/>
      <c r="R10" s="9"/>
      <c r="S10" s="9"/>
      <c r="T10" s="3"/>
      <c r="U10" s="72"/>
      <c r="V10" s="72">
        <f t="shared" si="6"/>
        <v>585</v>
      </c>
      <c r="W10" s="72"/>
      <c r="X10" s="3"/>
      <c r="Y10" s="3"/>
      <c r="Z10" s="3"/>
      <c r="AA10" s="6">
        <v>58</v>
      </c>
      <c r="AB10" s="3"/>
      <c r="AC10" s="6">
        <v>527</v>
      </c>
      <c r="AD10" s="9"/>
      <c r="AE10" s="9"/>
      <c r="AF10" s="8">
        <v>575</v>
      </c>
      <c r="AG10" s="9"/>
      <c r="AH10" s="9"/>
      <c r="AI10" s="9"/>
      <c r="AJ10" s="8">
        <v>6000</v>
      </c>
      <c r="AK10" s="9"/>
      <c r="AL10" s="9"/>
      <c r="AM10" s="9"/>
      <c r="AN10" s="9"/>
      <c r="AO10" s="9"/>
      <c r="AP10" s="55">
        <v>7314</v>
      </c>
      <c r="AQ10" s="57">
        <v>0.13539999999999999</v>
      </c>
      <c r="AR10" s="55">
        <v>7169</v>
      </c>
      <c r="AS10" s="57">
        <v>0.19109999999999999</v>
      </c>
      <c r="AT10" s="57">
        <v>0.98019999999999996</v>
      </c>
      <c r="AU10" s="56">
        <v>0.05</v>
      </c>
      <c r="AV10" s="55">
        <v>4161</v>
      </c>
      <c r="AW10" s="57">
        <v>0.59360000000000002</v>
      </c>
      <c r="AX10" s="55">
        <v>3308</v>
      </c>
      <c r="AY10" s="57">
        <v>0.44450000000000001</v>
      </c>
      <c r="AZ10" s="57">
        <v>0.79500000000000004</v>
      </c>
      <c r="BA10" s="57"/>
      <c r="BB10" s="75" t="s">
        <v>77</v>
      </c>
      <c r="BC10" s="65" t="s">
        <v>78</v>
      </c>
    </row>
    <row r="11" spans="1:55" x14ac:dyDescent="0.2">
      <c r="A11" s="49">
        <v>108</v>
      </c>
      <c r="B11" s="50" t="s">
        <v>79</v>
      </c>
      <c r="C11" s="50" t="s">
        <v>80</v>
      </c>
      <c r="D11" s="51">
        <v>98.68</v>
      </c>
      <c r="E11" s="52">
        <v>38.450000000000003</v>
      </c>
      <c r="F11" s="51">
        <v>38.96</v>
      </c>
      <c r="G11" s="51">
        <v>377.81</v>
      </c>
      <c r="H11" s="53">
        <v>37823</v>
      </c>
      <c r="I11" s="54">
        <f t="shared" si="0"/>
        <v>1</v>
      </c>
      <c r="J11" s="55">
        <v>12020</v>
      </c>
      <c r="K11" s="57">
        <v>0.1842</v>
      </c>
      <c r="L11" s="55">
        <v>11416</v>
      </c>
      <c r="M11" s="57">
        <v>0.23549999999999999</v>
      </c>
      <c r="N11" s="58">
        <f t="shared" ref="N11:N12" si="10">L11/J11</f>
        <v>0.94975041597337773</v>
      </c>
      <c r="O11" s="9"/>
      <c r="P11" s="9"/>
      <c r="Q11" s="9"/>
      <c r="R11" s="9"/>
      <c r="S11" s="9"/>
      <c r="T11" s="3"/>
      <c r="U11" s="3"/>
      <c r="V11" s="3"/>
      <c r="W11" s="3"/>
      <c r="X11" s="6"/>
      <c r="Y11" s="6"/>
      <c r="Z11" s="6">
        <v>104</v>
      </c>
      <c r="AA11" s="6">
        <v>100</v>
      </c>
      <c r="AB11" s="59">
        <f>AA11/Z11</f>
        <v>0.96153846153846156</v>
      </c>
      <c r="AC11" s="3"/>
      <c r="AD11" s="55">
        <v>1175</v>
      </c>
      <c r="AE11" s="9"/>
      <c r="AF11" s="55">
        <v>1168</v>
      </c>
      <c r="AG11" s="9"/>
      <c r="AH11" s="58">
        <f t="shared" ref="AH11:AH12" si="11">AF11/AD11</f>
        <v>0.99404255319148938</v>
      </c>
      <c r="AI11" s="58"/>
      <c r="AJ11" s="55">
        <v>6953</v>
      </c>
      <c r="AK11" s="9"/>
      <c r="AL11" s="55">
        <v>6883</v>
      </c>
      <c r="AM11" s="9"/>
      <c r="AN11" s="58">
        <f t="shared" ref="AN11:AN12" si="12">AL11/AJ11</f>
        <v>0.9899324032791601</v>
      </c>
      <c r="AO11" s="58"/>
      <c r="AP11" s="9"/>
      <c r="AQ11" s="9"/>
      <c r="AR11" s="9"/>
      <c r="AS11" s="9"/>
      <c r="AT11" s="9"/>
      <c r="AU11" s="9"/>
      <c r="AV11" s="55">
        <v>3479</v>
      </c>
      <c r="AW11" s="9"/>
      <c r="AX11" s="55">
        <v>2997</v>
      </c>
      <c r="AY11" s="9"/>
      <c r="AZ11" s="57">
        <v>0.86150000000000004</v>
      </c>
      <c r="BA11" s="57"/>
      <c r="BB11" s="79" t="s">
        <v>81</v>
      </c>
      <c r="BC11" s="65" t="s">
        <v>82</v>
      </c>
    </row>
    <row r="12" spans="1:55" x14ac:dyDescent="0.2">
      <c r="A12" s="49">
        <v>140</v>
      </c>
      <c r="B12" s="50" t="s">
        <v>83</v>
      </c>
      <c r="C12" s="50" t="s">
        <v>84</v>
      </c>
      <c r="D12" s="67">
        <v>123.15</v>
      </c>
      <c r="E12" s="68">
        <v>55.1</v>
      </c>
      <c r="F12" s="67">
        <v>44.74</v>
      </c>
      <c r="G12" s="67">
        <v>465.85</v>
      </c>
      <c r="H12" s="69">
        <v>37916</v>
      </c>
      <c r="I12" s="54">
        <f t="shared" si="0"/>
        <v>1</v>
      </c>
      <c r="J12" s="70">
        <v>15425</v>
      </c>
      <c r="K12" s="9"/>
      <c r="L12" s="71">
        <v>14668</v>
      </c>
      <c r="M12" s="9"/>
      <c r="N12" s="58">
        <f t="shared" si="10"/>
        <v>0.95092382495948136</v>
      </c>
      <c r="O12" s="9"/>
      <c r="P12" s="57">
        <v>0.99199999999999999</v>
      </c>
      <c r="Q12" s="57"/>
      <c r="R12" s="57"/>
      <c r="S12" s="57"/>
      <c r="T12" s="6">
        <v>311</v>
      </c>
      <c r="U12" s="3"/>
      <c r="V12" s="6">
        <v>310</v>
      </c>
      <c r="W12" s="3"/>
      <c r="X12" s="59">
        <f>V12/T12</f>
        <v>0.99678456591639875</v>
      </c>
      <c r="Y12" s="3"/>
      <c r="Z12" s="3"/>
      <c r="AA12" s="3"/>
      <c r="AB12" s="3"/>
      <c r="AC12" s="3"/>
      <c r="AD12" s="55">
        <v>1618</v>
      </c>
      <c r="AE12" s="9"/>
      <c r="AF12" s="55">
        <v>1606</v>
      </c>
      <c r="AG12" s="9"/>
      <c r="AH12" s="58">
        <f t="shared" si="11"/>
        <v>0.99258343634116197</v>
      </c>
      <c r="AI12" s="58"/>
      <c r="AJ12" s="55">
        <v>9172</v>
      </c>
      <c r="AK12" s="9"/>
      <c r="AL12" s="55">
        <v>9283</v>
      </c>
      <c r="AM12" s="9"/>
      <c r="AN12" s="82">
        <f t="shared" si="12"/>
        <v>1.0121020497165285</v>
      </c>
      <c r="AO12" s="83"/>
      <c r="AP12" s="9"/>
      <c r="AQ12" s="9"/>
      <c r="AR12" s="9"/>
      <c r="AS12" s="9"/>
      <c r="AT12" s="9"/>
      <c r="AU12" s="9"/>
      <c r="AV12" s="55">
        <v>4324</v>
      </c>
      <c r="AW12" s="9"/>
      <c r="AX12" s="55">
        <v>3469</v>
      </c>
      <c r="AY12" s="9"/>
      <c r="AZ12" s="78">
        <f>AX12/AV12</f>
        <v>0.80226641998149861</v>
      </c>
      <c r="BA12" s="78"/>
      <c r="BB12" s="75" t="s">
        <v>85</v>
      </c>
      <c r="BC12" s="65" t="s">
        <v>86</v>
      </c>
    </row>
    <row r="13" spans="1:55" x14ac:dyDescent="0.2">
      <c r="A13" s="49">
        <v>6</v>
      </c>
      <c r="B13" s="50" t="s">
        <v>87</v>
      </c>
      <c r="C13" s="50" t="s">
        <v>88</v>
      </c>
      <c r="D13" s="51">
        <v>79.25</v>
      </c>
      <c r="E13" s="52">
        <v>71.34</v>
      </c>
      <c r="F13" s="67">
        <v>90.02</v>
      </c>
      <c r="G13" s="67">
        <v>515.36</v>
      </c>
      <c r="H13" s="69">
        <v>65489</v>
      </c>
      <c r="I13" s="54">
        <f t="shared" si="0"/>
        <v>1</v>
      </c>
      <c r="J13" s="55">
        <v>25021</v>
      </c>
      <c r="K13" s="57">
        <v>0.30919999999999997</v>
      </c>
      <c r="L13" s="55">
        <v>22158</v>
      </c>
      <c r="M13" s="57">
        <v>0.29530000000000001</v>
      </c>
      <c r="N13" s="57">
        <v>0.88560000000000005</v>
      </c>
      <c r="O13" s="57"/>
      <c r="P13" s="9"/>
      <c r="Q13" s="9"/>
      <c r="R13" s="9"/>
      <c r="S13" s="9"/>
      <c r="T13" s="6"/>
      <c r="U13" s="6"/>
      <c r="V13" s="6"/>
      <c r="W13" s="6"/>
      <c r="X13" s="6"/>
      <c r="Y13" s="6"/>
      <c r="Z13" s="6">
        <v>389</v>
      </c>
      <c r="AA13" s="6"/>
      <c r="AB13" s="6"/>
      <c r="AC13" s="3"/>
      <c r="AD13" s="55">
        <v>739</v>
      </c>
      <c r="AE13" s="9"/>
      <c r="AF13" s="9"/>
      <c r="AG13" s="9"/>
      <c r="AH13" s="9"/>
      <c r="AI13" s="9"/>
      <c r="AJ13" s="55">
        <v>17754</v>
      </c>
      <c r="AK13" s="9"/>
      <c r="AL13" s="9"/>
      <c r="AM13" s="9"/>
      <c r="AN13" s="9"/>
      <c r="AO13" s="9"/>
      <c r="AP13" s="55"/>
      <c r="AQ13" s="55"/>
      <c r="AR13" s="55"/>
      <c r="AS13" s="55"/>
      <c r="AT13" s="55"/>
      <c r="AU13" s="55"/>
      <c r="AV13" s="55">
        <v>6174</v>
      </c>
      <c r="AW13" s="9"/>
      <c r="AX13" s="55">
        <v>4404</v>
      </c>
      <c r="AY13" s="9"/>
      <c r="AZ13" s="9"/>
      <c r="BA13" s="9"/>
      <c r="BB13" s="64" t="s">
        <v>89</v>
      </c>
      <c r="BC13" s="65" t="s">
        <v>90</v>
      </c>
    </row>
    <row r="14" spans="1:55" x14ac:dyDescent="0.2">
      <c r="A14" s="49">
        <v>175</v>
      </c>
      <c r="B14" s="50" t="s">
        <v>91</v>
      </c>
      <c r="C14" s="50" t="s">
        <v>92</v>
      </c>
      <c r="D14" s="67">
        <v>54.21</v>
      </c>
      <c r="E14" s="68">
        <v>20.39</v>
      </c>
      <c r="F14" s="67">
        <v>37.61</v>
      </c>
      <c r="G14" s="67">
        <v>131.72</v>
      </c>
      <c r="H14" s="69">
        <v>24302</v>
      </c>
      <c r="I14" s="54">
        <f t="shared" si="0"/>
        <v>1</v>
      </c>
      <c r="J14" s="70">
        <v>5174</v>
      </c>
      <c r="K14" s="57">
        <v>0.155</v>
      </c>
      <c r="L14" s="71">
        <v>4962</v>
      </c>
      <c r="M14" s="84">
        <v>0.28299999999999997</v>
      </c>
      <c r="N14" s="76">
        <f>L14/J14</f>
        <v>0.95902589872439115</v>
      </c>
      <c r="O14" s="9"/>
      <c r="P14" s="9"/>
      <c r="Q14" s="9"/>
      <c r="R14" s="9"/>
      <c r="S14" s="9"/>
      <c r="T14" s="9"/>
      <c r="U14" s="9"/>
      <c r="V14" s="9"/>
      <c r="W14" s="9"/>
      <c r="X14" s="9"/>
      <c r="Y14" s="9"/>
      <c r="Z14" s="9"/>
      <c r="AA14" s="9"/>
      <c r="AB14" s="9"/>
      <c r="AC14" s="9"/>
      <c r="AD14" s="55">
        <v>492</v>
      </c>
      <c r="AE14" s="9"/>
      <c r="AF14" s="55">
        <v>489</v>
      </c>
      <c r="AG14" s="9"/>
      <c r="AH14" s="58">
        <f>AF14/AD14</f>
        <v>0.99390243902439024</v>
      </c>
      <c r="AI14" s="58"/>
      <c r="AJ14" s="9"/>
      <c r="AK14" s="9"/>
      <c r="AL14" s="9"/>
      <c r="AM14" s="9"/>
      <c r="AN14" s="9"/>
      <c r="AO14" s="9"/>
      <c r="AP14" s="9"/>
      <c r="AQ14" s="9"/>
      <c r="AR14" s="9"/>
      <c r="AS14" s="9"/>
      <c r="AT14" s="57">
        <v>0.97099999999999997</v>
      </c>
      <c r="AU14" s="57">
        <v>0.128</v>
      </c>
      <c r="AV14" s="55">
        <v>1157</v>
      </c>
      <c r="AW14" s="9"/>
      <c r="AX14" s="55">
        <v>1053</v>
      </c>
      <c r="AY14" s="9"/>
      <c r="AZ14" s="78">
        <f t="shared" ref="AZ14:AZ15" si="13">AX14/AV14</f>
        <v>0.9101123595505618</v>
      </c>
      <c r="BA14" s="78"/>
      <c r="BB14" s="80" t="s">
        <v>93</v>
      </c>
      <c r="BC14" s="65" t="s">
        <v>94</v>
      </c>
    </row>
    <row r="15" spans="1:55" x14ac:dyDescent="0.2">
      <c r="A15" s="49">
        <v>44</v>
      </c>
      <c r="B15" s="50" t="s">
        <v>95</v>
      </c>
      <c r="C15" s="50" t="s">
        <v>96</v>
      </c>
      <c r="D15" s="51">
        <v>42.66</v>
      </c>
      <c r="E15" s="52">
        <v>14.25</v>
      </c>
      <c r="F15" s="51">
        <v>33.409999999999997</v>
      </c>
      <c r="G15" s="51">
        <v>138.80000000000001</v>
      </c>
      <c r="H15" s="53">
        <v>32608</v>
      </c>
      <c r="I15" s="54">
        <f t="shared" si="0"/>
        <v>0</v>
      </c>
      <c r="J15" s="74"/>
      <c r="K15" s="9"/>
      <c r="L15" s="9"/>
      <c r="M15" s="9"/>
      <c r="N15" s="9"/>
      <c r="O15" s="9"/>
      <c r="P15" s="9"/>
      <c r="Q15" s="9"/>
      <c r="R15" s="9"/>
      <c r="S15" s="9"/>
      <c r="T15" s="6"/>
      <c r="U15" s="6"/>
      <c r="V15" s="72">
        <f>AA15+AC15</f>
        <v>95</v>
      </c>
      <c r="W15" s="6"/>
      <c r="X15" s="6"/>
      <c r="Y15" s="6"/>
      <c r="Z15" s="6"/>
      <c r="AA15" s="6">
        <v>15</v>
      </c>
      <c r="AB15" s="6"/>
      <c r="AC15" s="6">
        <v>80</v>
      </c>
      <c r="AD15" s="55">
        <v>510</v>
      </c>
      <c r="AE15" s="9"/>
      <c r="AF15" s="9"/>
      <c r="AG15" s="9"/>
      <c r="AH15" s="9"/>
      <c r="AI15" s="9"/>
      <c r="AJ15" s="55"/>
      <c r="AK15" s="9"/>
      <c r="AL15" s="55">
        <v>3028</v>
      </c>
      <c r="AM15" s="9"/>
      <c r="AN15" s="9"/>
      <c r="AO15" s="9"/>
      <c r="AP15" s="9"/>
      <c r="AQ15" s="9"/>
      <c r="AR15" s="9"/>
      <c r="AS15" s="9"/>
      <c r="AT15" s="9"/>
      <c r="AU15" s="9"/>
      <c r="AV15" s="55">
        <v>1285</v>
      </c>
      <c r="AW15" s="9"/>
      <c r="AX15" s="55">
        <v>932</v>
      </c>
      <c r="AY15" s="9"/>
      <c r="AZ15" s="58">
        <f t="shared" si="13"/>
        <v>0.7252918287937743</v>
      </c>
      <c r="BA15" s="57">
        <v>0.157</v>
      </c>
      <c r="BB15" s="79" t="s">
        <v>97</v>
      </c>
      <c r="BC15" s="61"/>
    </row>
    <row r="16" spans="1:55" x14ac:dyDescent="0.2">
      <c r="A16" s="49">
        <v>128</v>
      </c>
      <c r="B16" s="85" t="s">
        <v>98</v>
      </c>
      <c r="C16" s="86">
        <f>6/7</f>
        <v>0.8571428571428571</v>
      </c>
      <c r="D16" s="87"/>
      <c r="E16" s="88"/>
      <c r="F16" s="87"/>
      <c r="G16" s="87"/>
      <c r="H16" s="89"/>
      <c r="I16" s="90"/>
      <c r="J16" s="90">
        <v>46061</v>
      </c>
      <c r="K16" s="91">
        <v>0.1658</v>
      </c>
      <c r="L16" s="90">
        <v>43534</v>
      </c>
      <c r="M16" s="91">
        <v>0.20269999999999999</v>
      </c>
      <c r="N16" s="91">
        <v>0.97750000000000004</v>
      </c>
      <c r="O16" s="92"/>
      <c r="P16" s="92"/>
      <c r="Q16" s="92"/>
      <c r="R16" s="92"/>
      <c r="S16" s="92"/>
      <c r="T16" s="93">
        <v>1811</v>
      </c>
      <c r="U16" s="93"/>
      <c r="V16" s="93">
        <v>1799</v>
      </c>
      <c r="W16" s="93"/>
      <c r="X16" s="94">
        <f t="shared" ref="X16:X17" si="14">V16/T16</f>
        <v>0.99337382661512974</v>
      </c>
      <c r="Y16" s="93"/>
      <c r="Z16" s="93">
        <v>568</v>
      </c>
      <c r="AA16" s="93">
        <v>556</v>
      </c>
      <c r="AB16" s="95">
        <v>0.97889999999999999</v>
      </c>
      <c r="AC16" s="96">
        <f>V16-AA16</f>
        <v>1243</v>
      </c>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7" t="s">
        <v>99</v>
      </c>
      <c r="BC16" s="98" t="s">
        <v>100</v>
      </c>
    </row>
    <row r="17" spans="1:55" x14ac:dyDescent="0.2">
      <c r="A17" s="49">
        <v>138</v>
      </c>
      <c r="B17" s="50" t="s">
        <v>101</v>
      </c>
      <c r="C17" s="50" t="s">
        <v>102</v>
      </c>
      <c r="D17" s="51">
        <v>92.71</v>
      </c>
      <c r="E17" s="52">
        <v>47.88</v>
      </c>
      <c r="F17" s="51">
        <v>51.64</v>
      </c>
      <c r="G17" s="51">
        <v>216.1</v>
      </c>
      <c r="H17" s="53">
        <v>23897</v>
      </c>
      <c r="I17" s="54">
        <f t="shared" ref="I17:I19" si="15">IF(J17&gt;0, 1, 0)</f>
        <v>1</v>
      </c>
      <c r="J17" s="55">
        <v>17440</v>
      </c>
      <c r="K17" s="57">
        <v>0.32490000000000002</v>
      </c>
      <c r="L17" s="99">
        <f>J17*N17</f>
        <v>17054.576000000001</v>
      </c>
      <c r="M17" s="10"/>
      <c r="N17" s="84">
        <v>0.97789999999999999</v>
      </c>
      <c r="O17" s="10"/>
      <c r="P17" s="9"/>
      <c r="Q17" s="9"/>
      <c r="R17" s="9"/>
      <c r="S17" s="9"/>
      <c r="T17" s="6">
        <v>186</v>
      </c>
      <c r="U17" s="6"/>
      <c r="V17" s="6">
        <v>181</v>
      </c>
      <c r="W17" s="6"/>
      <c r="X17" s="59">
        <f t="shared" si="14"/>
        <v>0.9731182795698925</v>
      </c>
      <c r="Y17" s="3"/>
      <c r="Z17" s="3"/>
      <c r="AA17" s="3"/>
      <c r="AB17" s="3"/>
      <c r="AC17" s="3"/>
      <c r="AD17" s="9"/>
      <c r="AE17" s="9"/>
      <c r="AF17" s="55">
        <v>1331</v>
      </c>
      <c r="AG17" s="9"/>
      <c r="AH17" s="9"/>
      <c r="AI17" s="9"/>
      <c r="AJ17" s="9"/>
      <c r="AK17" s="9"/>
      <c r="AL17" s="9"/>
      <c r="AM17" s="9"/>
      <c r="AN17" s="9"/>
      <c r="AO17" s="9"/>
      <c r="AP17" s="9"/>
      <c r="AQ17" s="9"/>
      <c r="AR17" s="9"/>
      <c r="AS17" s="9"/>
      <c r="AT17" s="9"/>
      <c r="AU17" s="9"/>
      <c r="AV17" s="8">
        <v>4255</v>
      </c>
      <c r="AW17" s="9"/>
      <c r="AX17" s="8">
        <v>3558</v>
      </c>
      <c r="AY17" s="9"/>
      <c r="AZ17" s="78">
        <f>AX17/AV17</f>
        <v>0.83619271445358401</v>
      </c>
      <c r="BA17" s="78"/>
      <c r="BB17" s="62" t="s">
        <v>103</v>
      </c>
      <c r="BC17" s="65" t="s">
        <v>104</v>
      </c>
    </row>
    <row r="18" spans="1:55" x14ac:dyDescent="0.2">
      <c r="A18" s="49">
        <v>24</v>
      </c>
      <c r="B18" s="50" t="s">
        <v>105</v>
      </c>
      <c r="C18" s="50" t="s">
        <v>106</v>
      </c>
      <c r="D18" s="51">
        <v>13.68</v>
      </c>
      <c r="E18" s="52">
        <v>10.74</v>
      </c>
      <c r="F18" s="51">
        <v>78.52</v>
      </c>
      <c r="G18" s="51">
        <v>73.739999999999995</v>
      </c>
      <c r="H18" s="53">
        <v>54321</v>
      </c>
      <c r="I18" s="54">
        <f t="shared" si="15"/>
        <v>1</v>
      </c>
      <c r="J18" s="55">
        <v>5436</v>
      </c>
      <c r="K18" s="9"/>
      <c r="L18" s="55">
        <v>5174</v>
      </c>
      <c r="M18" s="9"/>
      <c r="N18" s="58">
        <f>L18/J18</f>
        <v>0.95180279617365715</v>
      </c>
      <c r="O18" s="9"/>
      <c r="P18" s="9"/>
      <c r="Q18" s="9"/>
      <c r="R18" s="9"/>
      <c r="S18" s="9"/>
      <c r="T18" s="6">
        <v>269</v>
      </c>
      <c r="U18" s="6"/>
      <c r="V18" s="6"/>
      <c r="W18" s="6"/>
      <c r="X18" s="6"/>
      <c r="Y18" s="6"/>
      <c r="Z18" s="6"/>
      <c r="AA18" s="6"/>
      <c r="AB18" s="6"/>
      <c r="AC18" s="3"/>
      <c r="AD18" s="9"/>
      <c r="AE18" s="9"/>
      <c r="AF18" s="100">
        <v>250</v>
      </c>
      <c r="AG18" s="9"/>
      <c r="AH18" s="9"/>
      <c r="AI18" s="9"/>
      <c r="AJ18" s="9"/>
      <c r="AK18" s="9"/>
      <c r="AL18" s="55">
        <v>3457</v>
      </c>
      <c r="AM18" s="9"/>
      <c r="AN18" s="9"/>
      <c r="AO18" s="9"/>
      <c r="AP18" s="9"/>
      <c r="AQ18" s="9"/>
      <c r="AR18" s="9"/>
      <c r="AS18" s="9"/>
      <c r="AT18" s="9"/>
      <c r="AU18" s="9"/>
      <c r="AV18" s="9"/>
      <c r="AW18" s="9"/>
      <c r="AX18" s="55">
        <v>1142</v>
      </c>
      <c r="AY18" s="9"/>
      <c r="AZ18" s="9"/>
      <c r="BA18" s="9"/>
      <c r="BB18" s="75" t="s">
        <v>107</v>
      </c>
      <c r="BC18" s="65" t="s">
        <v>108</v>
      </c>
    </row>
    <row r="19" spans="1:55" x14ac:dyDescent="0.2">
      <c r="A19" s="49">
        <v>129</v>
      </c>
      <c r="B19" s="50" t="s">
        <v>109</v>
      </c>
      <c r="C19" s="101" t="s">
        <v>110</v>
      </c>
      <c r="D19" s="51"/>
      <c r="E19" s="52"/>
      <c r="F19" s="51"/>
      <c r="G19" s="51"/>
      <c r="H19" s="53"/>
      <c r="I19" s="54">
        <f t="shared" si="15"/>
        <v>1</v>
      </c>
      <c r="J19" s="55">
        <v>5436</v>
      </c>
      <c r="K19" s="9"/>
      <c r="L19" s="55">
        <v>5073</v>
      </c>
      <c r="M19" s="57"/>
      <c r="N19" s="57">
        <v>0.98089999999999999</v>
      </c>
      <c r="O19" s="9"/>
      <c r="P19" s="9"/>
      <c r="Q19" s="57">
        <v>0.92430000000000001</v>
      </c>
      <c r="R19" s="9"/>
      <c r="S19" s="57">
        <v>3.0999999999999999E-3</v>
      </c>
      <c r="T19" s="6">
        <v>302</v>
      </c>
      <c r="U19" s="6"/>
      <c r="V19" s="6">
        <v>293</v>
      </c>
      <c r="W19" s="6"/>
      <c r="X19" s="59">
        <f>V19/T19</f>
        <v>0.9701986754966887</v>
      </c>
      <c r="Y19" s="3"/>
      <c r="Z19" s="3"/>
      <c r="AA19" s="3"/>
      <c r="AB19" s="3"/>
      <c r="AC19" s="3"/>
      <c r="AD19" s="9"/>
      <c r="AE19" s="9"/>
      <c r="AF19" s="9"/>
      <c r="AG19" s="9"/>
      <c r="AH19" s="9"/>
      <c r="AI19" s="9"/>
      <c r="AJ19" s="9"/>
      <c r="AK19" s="9"/>
      <c r="AL19" s="9"/>
      <c r="AM19" s="9"/>
      <c r="AN19" s="9"/>
      <c r="AO19" s="9"/>
      <c r="AP19" s="9"/>
      <c r="AQ19" s="9"/>
      <c r="AR19" s="9"/>
      <c r="AS19" s="9"/>
      <c r="AT19" s="9"/>
      <c r="AU19" s="9"/>
      <c r="AV19" s="9"/>
      <c r="AW19" s="9"/>
      <c r="AX19" s="9"/>
      <c r="AY19" s="9"/>
      <c r="AZ19" s="9"/>
      <c r="BA19" s="9"/>
      <c r="BB19" s="80" t="s">
        <v>99</v>
      </c>
      <c r="BC19" s="65" t="s">
        <v>111</v>
      </c>
    </row>
    <row r="20" spans="1:55" x14ac:dyDescent="0.2">
      <c r="A20" s="49">
        <v>147</v>
      </c>
      <c r="B20" s="85" t="s">
        <v>112</v>
      </c>
      <c r="C20" s="86">
        <f>9/11</f>
        <v>0.81818181818181823</v>
      </c>
      <c r="D20" s="102"/>
      <c r="E20" s="103"/>
      <c r="F20" s="102"/>
      <c r="G20" s="102"/>
      <c r="H20" s="104"/>
      <c r="I20" s="105"/>
      <c r="J20" s="105">
        <v>102776</v>
      </c>
      <c r="K20" s="92"/>
      <c r="L20" s="106">
        <v>94923</v>
      </c>
      <c r="M20" s="92"/>
      <c r="N20" s="107">
        <v>0.92359999999999998</v>
      </c>
      <c r="O20" s="108"/>
      <c r="P20" s="92"/>
      <c r="Q20" s="92"/>
      <c r="R20" s="92"/>
      <c r="S20" s="92"/>
      <c r="T20" s="90">
        <v>1295</v>
      </c>
      <c r="U20" s="90">
        <v>1276</v>
      </c>
      <c r="V20" s="91">
        <v>0.98529999999999995</v>
      </c>
      <c r="W20" s="92"/>
      <c r="X20" s="92"/>
      <c r="Y20" s="92"/>
      <c r="Z20" s="92"/>
      <c r="AA20" s="92"/>
      <c r="AB20" s="92"/>
      <c r="AC20" s="92"/>
      <c r="AD20" s="92"/>
      <c r="AE20" s="92"/>
      <c r="AF20" s="90">
        <v>7651</v>
      </c>
      <c r="AG20" s="91">
        <v>0.85660000000000003</v>
      </c>
      <c r="AH20" s="92"/>
      <c r="AI20" s="92"/>
      <c r="AJ20" s="92"/>
      <c r="AK20" s="92"/>
      <c r="AL20" s="90">
        <v>57716</v>
      </c>
      <c r="AM20" s="92"/>
      <c r="AN20" s="92"/>
      <c r="AO20" s="92"/>
      <c r="AP20" s="92"/>
      <c r="AQ20" s="92"/>
      <c r="AR20" s="92"/>
      <c r="AS20" s="92"/>
      <c r="AT20" s="92"/>
      <c r="AU20" s="92"/>
      <c r="AV20" s="90">
        <v>23140</v>
      </c>
      <c r="AW20" s="92"/>
      <c r="AX20" s="92"/>
      <c r="AY20" s="109">
        <v>13972</v>
      </c>
      <c r="AZ20" s="110">
        <v>0.57889999999999997</v>
      </c>
      <c r="BA20" s="91"/>
      <c r="BB20" s="97" t="s">
        <v>113</v>
      </c>
      <c r="BC20" s="98" t="s">
        <v>114</v>
      </c>
    </row>
    <row r="21" spans="1:55" x14ac:dyDescent="0.2">
      <c r="A21" s="49">
        <v>1</v>
      </c>
      <c r="B21" s="85" t="s">
        <v>115</v>
      </c>
      <c r="C21" s="111" t="s">
        <v>116</v>
      </c>
      <c r="D21" s="87"/>
      <c r="E21" s="88"/>
      <c r="F21" s="87"/>
      <c r="G21" s="87"/>
      <c r="H21" s="89"/>
      <c r="I21" s="90"/>
      <c r="J21" s="90">
        <v>1782538</v>
      </c>
      <c r="K21" s="107">
        <v>0.32300000000000001</v>
      </c>
      <c r="L21" s="106">
        <v>1614826</v>
      </c>
      <c r="M21" s="91">
        <v>0.374</v>
      </c>
      <c r="N21" s="112">
        <f t="shared" ref="N21:N22" si="16">L21/J21</f>
        <v>0.90591392722062591</v>
      </c>
      <c r="O21" s="113"/>
      <c r="P21" s="91"/>
      <c r="Q21" s="91">
        <v>0.90100000000000002</v>
      </c>
      <c r="R21" s="91">
        <v>0.999</v>
      </c>
      <c r="S21" s="91">
        <v>1.9E-2</v>
      </c>
      <c r="T21" s="114"/>
      <c r="U21" s="108"/>
      <c r="V21" s="92"/>
      <c r="W21" s="92"/>
      <c r="X21" s="92"/>
      <c r="Y21" s="92"/>
      <c r="Z21" s="108"/>
      <c r="AA21" s="108"/>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7" t="s">
        <v>117</v>
      </c>
      <c r="BC21" s="98" t="s">
        <v>118</v>
      </c>
    </row>
    <row r="22" spans="1:55" x14ac:dyDescent="0.2">
      <c r="A22" s="49">
        <v>2</v>
      </c>
      <c r="B22" s="50" t="s">
        <v>119</v>
      </c>
      <c r="C22" s="66" t="s">
        <v>120</v>
      </c>
      <c r="D22" s="51"/>
      <c r="E22" s="52"/>
      <c r="F22" s="51"/>
      <c r="G22" s="51"/>
      <c r="H22" s="53"/>
      <c r="I22" s="54">
        <f>IF(J22&gt;0, 1, 0)</f>
        <v>1</v>
      </c>
      <c r="J22" s="55">
        <v>19661</v>
      </c>
      <c r="K22" s="57">
        <v>0.24099999999999999</v>
      </c>
      <c r="L22" s="55">
        <v>14462</v>
      </c>
      <c r="M22" s="57">
        <v>0.125</v>
      </c>
      <c r="N22" s="58">
        <f t="shared" si="16"/>
        <v>0.73556787548954783</v>
      </c>
      <c r="O22" s="115"/>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80" t="s">
        <v>117</v>
      </c>
      <c r="BC22" s="61"/>
    </row>
    <row r="23" spans="1:55" x14ac:dyDescent="0.2">
      <c r="A23" s="49">
        <v>3</v>
      </c>
      <c r="B23" s="85" t="s">
        <v>121</v>
      </c>
      <c r="C23" s="116">
        <f>8/15</f>
        <v>0.53333333333333333</v>
      </c>
      <c r="D23" s="103"/>
      <c r="E23" s="103"/>
      <c r="F23" s="103"/>
      <c r="G23" s="103"/>
      <c r="H23" s="117"/>
      <c r="I23" s="118"/>
      <c r="J23" s="118"/>
      <c r="K23" s="119"/>
      <c r="L23" s="118"/>
      <c r="M23" s="119"/>
      <c r="N23" s="113"/>
      <c r="O23" s="92"/>
      <c r="P23" s="120"/>
      <c r="Q23" s="120"/>
      <c r="R23" s="120"/>
      <c r="S23" s="120"/>
      <c r="T23" s="92"/>
      <c r="U23" s="92"/>
      <c r="V23" s="92"/>
      <c r="W23" s="92"/>
      <c r="X23" s="92"/>
      <c r="Y23" s="92"/>
      <c r="Z23" s="92"/>
      <c r="AA23" s="92"/>
      <c r="AB23" s="92"/>
      <c r="AC23" s="92"/>
      <c r="AD23" s="92"/>
      <c r="AE23" s="92"/>
      <c r="AF23" s="114"/>
      <c r="AG23" s="92"/>
      <c r="AH23" s="92"/>
      <c r="AI23" s="92"/>
      <c r="AJ23" s="92"/>
      <c r="AK23" s="92"/>
      <c r="AL23" s="92"/>
      <c r="AM23" s="92"/>
      <c r="AN23" s="92"/>
      <c r="AO23" s="92"/>
      <c r="AP23" s="92"/>
      <c r="AQ23" s="92"/>
      <c r="AR23" s="92"/>
      <c r="AS23" s="92"/>
      <c r="AT23" s="92"/>
      <c r="AU23" s="92"/>
      <c r="AV23" s="92"/>
      <c r="AW23" s="92"/>
      <c r="AX23" s="114"/>
      <c r="AY23" s="119"/>
      <c r="AZ23" s="92"/>
      <c r="BA23" s="92"/>
      <c r="BB23" s="97" t="s">
        <v>122</v>
      </c>
      <c r="BC23" s="121"/>
    </row>
    <row r="24" spans="1:55" x14ac:dyDescent="0.2">
      <c r="A24" s="49">
        <v>4</v>
      </c>
      <c r="B24" s="50" t="s">
        <v>123</v>
      </c>
      <c r="C24" s="122" t="s">
        <v>124</v>
      </c>
      <c r="D24" s="67"/>
      <c r="E24" s="68"/>
      <c r="F24" s="67"/>
      <c r="G24" s="67"/>
      <c r="H24" s="69"/>
      <c r="I24" s="54">
        <f t="shared" ref="I24:I37" si="17">IF(J24&gt;0, 1, 0)</f>
        <v>0</v>
      </c>
      <c r="J24" s="123"/>
      <c r="K24" s="9"/>
      <c r="L24" s="8"/>
      <c r="M24" s="124"/>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125"/>
      <c r="AZ24" s="9"/>
      <c r="BA24" s="9"/>
      <c r="BB24" s="80" t="s">
        <v>122</v>
      </c>
      <c r="BC24" s="61"/>
    </row>
    <row r="25" spans="1:55" x14ac:dyDescent="0.2">
      <c r="A25" s="49">
        <v>5</v>
      </c>
      <c r="B25" s="50" t="s">
        <v>125</v>
      </c>
      <c r="C25" s="50" t="s">
        <v>126</v>
      </c>
      <c r="D25" s="51">
        <v>168.15</v>
      </c>
      <c r="E25" s="52">
        <v>153.63999999999999</v>
      </c>
      <c r="F25" s="67">
        <v>91.37</v>
      </c>
      <c r="G25" s="67">
        <v>1337.6</v>
      </c>
      <c r="H25" s="69">
        <v>78151</v>
      </c>
      <c r="I25" s="54">
        <f t="shared" si="17"/>
        <v>0</v>
      </c>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79" t="s">
        <v>127</v>
      </c>
      <c r="BC25" s="65"/>
    </row>
    <row r="26" spans="1:55" x14ac:dyDescent="0.2">
      <c r="A26" s="49">
        <v>7</v>
      </c>
      <c r="B26" s="50" t="s">
        <v>128</v>
      </c>
      <c r="C26" s="50" t="s">
        <v>129</v>
      </c>
      <c r="D26" s="51">
        <v>103.37</v>
      </c>
      <c r="E26" s="52">
        <v>93.79</v>
      </c>
      <c r="F26" s="67">
        <v>90.74</v>
      </c>
      <c r="G26" s="67">
        <v>622.12</v>
      </c>
      <c r="H26" s="69">
        <v>61213</v>
      </c>
      <c r="I26" s="54">
        <f t="shared" si="17"/>
        <v>1</v>
      </c>
      <c r="J26" s="55">
        <v>17074</v>
      </c>
      <c r="K26" s="57">
        <v>0.40600000000000003</v>
      </c>
      <c r="L26" s="55">
        <v>15040</v>
      </c>
      <c r="M26" s="57">
        <v>0.44700000000000001</v>
      </c>
      <c r="N26" s="58">
        <f>L26/J26</f>
        <v>0.88087150052711727</v>
      </c>
      <c r="O26" s="115"/>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79" t="s">
        <v>130</v>
      </c>
      <c r="BC26" s="61"/>
    </row>
    <row r="27" spans="1:55" x14ac:dyDescent="0.2">
      <c r="A27" s="49">
        <v>8</v>
      </c>
      <c r="B27" s="50" t="s">
        <v>131</v>
      </c>
      <c r="C27" s="50" t="s">
        <v>132</v>
      </c>
      <c r="D27" s="67">
        <v>77.290000000000006</v>
      </c>
      <c r="E27" s="68">
        <v>66.459999999999994</v>
      </c>
      <c r="F27" s="67">
        <v>85.99</v>
      </c>
      <c r="G27" s="67">
        <v>713.87</v>
      </c>
      <c r="H27" s="69">
        <v>93383</v>
      </c>
      <c r="I27" s="54">
        <f t="shared" si="17"/>
        <v>1</v>
      </c>
      <c r="J27" s="70">
        <v>18986</v>
      </c>
      <c r="K27" s="57">
        <v>0.2787</v>
      </c>
      <c r="L27" s="71">
        <v>17737</v>
      </c>
      <c r="M27" s="57">
        <v>0.30520000000000003</v>
      </c>
      <c r="N27" s="57">
        <v>0.93210000000000004</v>
      </c>
      <c r="O27" s="57"/>
      <c r="P27" s="9"/>
      <c r="Q27" s="9"/>
      <c r="R27" s="9"/>
      <c r="S27" s="9"/>
      <c r="T27" s="8"/>
      <c r="U27" s="9"/>
      <c r="V27" s="8"/>
      <c r="W27" s="9"/>
      <c r="X27" s="9"/>
      <c r="Y27" s="9"/>
      <c r="Z27" s="9"/>
      <c r="AA27" s="9"/>
      <c r="AB27" s="9"/>
      <c r="AC27" s="9"/>
      <c r="AD27" s="9"/>
      <c r="AE27" s="9"/>
      <c r="AF27" s="9"/>
      <c r="AG27" s="9"/>
      <c r="AH27" s="9"/>
      <c r="AI27" s="9"/>
      <c r="AJ27" s="9"/>
      <c r="AK27" s="9"/>
      <c r="AL27" s="9"/>
      <c r="AM27" s="9"/>
      <c r="AN27" s="9"/>
      <c r="AO27" s="9"/>
      <c r="AP27" s="55">
        <v>12540</v>
      </c>
      <c r="AQ27" s="55"/>
      <c r="AR27" s="55">
        <v>12267</v>
      </c>
      <c r="AS27" s="9"/>
      <c r="AT27" s="57">
        <v>0.97819999999999996</v>
      </c>
      <c r="AU27" s="57"/>
      <c r="AV27" s="55">
        <v>6446</v>
      </c>
      <c r="AW27" s="9"/>
      <c r="AX27" s="55">
        <v>5459</v>
      </c>
      <c r="AY27" s="9"/>
      <c r="AZ27" s="9"/>
      <c r="BA27" s="9"/>
      <c r="BB27" s="80" t="s">
        <v>133</v>
      </c>
      <c r="BC27" s="61"/>
    </row>
    <row r="28" spans="1:55" x14ac:dyDescent="0.2">
      <c r="A28" s="49">
        <v>9</v>
      </c>
      <c r="B28" s="50" t="s">
        <v>134</v>
      </c>
      <c r="C28" s="50" t="s">
        <v>135</v>
      </c>
      <c r="D28" s="67">
        <v>29.15</v>
      </c>
      <c r="E28" s="68">
        <v>21.4</v>
      </c>
      <c r="F28" s="67">
        <v>73.41</v>
      </c>
      <c r="G28" s="67">
        <v>123.51</v>
      </c>
      <c r="H28" s="69">
        <v>42772</v>
      </c>
      <c r="I28" s="54">
        <f t="shared" si="17"/>
        <v>0</v>
      </c>
      <c r="J28" s="123"/>
      <c r="K28" s="9"/>
      <c r="L28" s="8"/>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80" t="s">
        <v>136</v>
      </c>
      <c r="BC28" s="61"/>
    </row>
    <row r="29" spans="1:55" x14ac:dyDescent="0.2">
      <c r="A29" s="49">
        <v>10</v>
      </c>
      <c r="B29" s="50" t="s">
        <v>137</v>
      </c>
      <c r="C29" s="50" t="s">
        <v>138</v>
      </c>
      <c r="D29" s="51">
        <v>13.84</v>
      </c>
      <c r="E29" s="52">
        <v>12.64</v>
      </c>
      <c r="F29" s="67">
        <v>91.34</v>
      </c>
      <c r="G29" s="67">
        <v>125.94</v>
      </c>
      <c r="H29" s="69">
        <v>91541</v>
      </c>
      <c r="I29" s="54">
        <f t="shared" si="17"/>
        <v>0</v>
      </c>
      <c r="J29" s="126"/>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80" t="s">
        <v>139</v>
      </c>
      <c r="BC29" s="61"/>
    </row>
    <row r="30" spans="1:55" x14ac:dyDescent="0.2">
      <c r="A30" s="49">
        <v>11</v>
      </c>
      <c r="B30" s="50" t="s">
        <v>140</v>
      </c>
      <c r="C30" s="66" t="s">
        <v>141</v>
      </c>
      <c r="D30" s="51"/>
      <c r="E30" s="52"/>
      <c r="F30" s="67"/>
      <c r="G30" s="67"/>
      <c r="H30" s="69"/>
      <c r="I30" s="54">
        <f t="shared" si="17"/>
        <v>0</v>
      </c>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79" t="s">
        <v>142</v>
      </c>
      <c r="BC30" s="61"/>
    </row>
    <row r="31" spans="1:55" x14ac:dyDescent="0.2">
      <c r="A31" s="49">
        <v>12</v>
      </c>
      <c r="B31" s="127" t="s">
        <v>143</v>
      </c>
      <c r="C31" s="128" t="s">
        <v>144</v>
      </c>
      <c r="D31" s="51"/>
      <c r="E31" s="52"/>
      <c r="F31" s="67"/>
      <c r="G31" s="67"/>
      <c r="H31" s="69"/>
      <c r="I31" s="54">
        <f t="shared" si="17"/>
        <v>1</v>
      </c>
      <c r="J31" s="55">
        <v>5736</v>
      </c>
      <c r="K31" s="57">
        <v>0.90059999999999996</v>
      </c>
      <c r="L31" s="55">
        <v>5076</v>
      </c>
      <c r="M31" s="57">
        <v>0.78039999999999998</v>
      </c>
      <c r="N31" s="58">
        <f>L31/J31</f>
        <v>0.88493723849372385</v>
      </c>
      <c r="O31" s="115"/>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57">
        <v>0.95760000000000001</v>
      </c>
      <c r="AU31" s="57"/>
      <c r="AV31" s="9"/>
      <c r="AW31" s="9"/>
      <c r="AX31" s="9"/>
      <c r="AY31" s="9"/>
      <c r="AZ31" s="9"/>
      <c r="BA31" s="9"/>
      <c r="BB31" s="79" t="s">
        <v>145</v>
      </c>
      <c r="BC31" s="61"/>
    </row>
    <row r="32" spans="1:55" x14ac:dyDescent="0.2">
      <c r="A32" s="49">
        <v>13</v>
      </c>
      <c r="B32" s="50" t="s">
        <v>146</v>
      </c>
      <c r="C32" s="50" t="s">
        <v>147</v>
      </c>
      <c r="D32" s="51">
        <v>82.79</v>
      </c>
      <c r="E32" s="52">
        <v>44.91</v>
      </c>
      <c r="F32" s="67">
        <v>54.25</v>
      </c>
      <c r="G32" s="67">
        <v>680</v>
      </c>
      <c r="H32" s="69">
        <v>82329</v>
      </c>
      <c r="I32" s="54">
        <f t="shared" si="17"/>
        <v>0</v>
      </c>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61"/>
      <c r="BC32" s="61"/>
    </row>
    <row r="33" spans="1:55" x14ac:dyDescent="0.2">
      <c r="A33" s="49">
        <v>14</v>
      </c>
      <c r="B33" s="50" t="s">
        <v>148</v>
      </c>
      <c r="C33" s="50" t="s">
        <v>149</v>
      </c>
      <c r="D33" s="51">
        <v>70.14</v>
      </c>
      <c r="E33" s="52">
        <v>37.61</v>
      </c>
      <c r="F33" s="67">
        <v>53.62</v>
      </c>
      <c r="G33" s="67">
        <v>571.97</v>
      </c>
      <c r="H33" s="69">
        <v>81961</v>
      </c>
      <c r="I33" s="54">
        <f t="shared" si="17"/>
        <v>1</v>
      </c>
      <c r="J33" s="55">
        <v>13072</v>
      </c>
      <c r="K33" s="57">
        <v>0.16839999999999999</v>
      </c>
      <c r="L33" s="55">
        <v>11471</v>
      </c>
      <c r="M33" s="57">
        <v>0.20230000000000001</v>
      </c>
      <c r="N33" s="58">
        <f>L33/J33</f>
        <v>0.87752447980416159</v>
      </c>
      <c r="O33" s="115"/>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57">
        <v>0.97489999999999999</v>
      </c>
      <c r="AU33" s="57">
        <v>5.2400000000000002E-2</v>
      </c>
      <c r="AV33" s="9"/>
      <c r="AW33" s="9"/>
      <c r="AX33" s="9"/>
      <c r="AY33" s="9"/>
      <c r="AZ33" s="9"/>
      <c r="BA33" s="9"/>
      <c r="BB33" s="80" t="s">
        <v>150</v>
      </c>
      <c r="BC33" s="61"/>
    </row>
    <row r="34" spans="1:55" x14ac:dyDescent="0.2">
      <c r="A34" s="49">
        <v>15</v>
      </c>
      <c r="B34" s="50" t="s">
        <v>151</v>
      </c>
      <c r="C34" s="50" t="s">
        <v>152</v>
      </c>
      <c r="D34" s="51">
        <v>62.1</v>
      </c>
      <c r="E34" s="52">
        <v>33.299999999999997</v>
      </c>
      <c r="F34" s="67">
        <v>53.62</v>
      </c>
      <c r="G34" s="67">
        <v>629.62</v>
      </c>
      <c r="H34" s="69">
        <v>101816</v>
      </c>
      <c r="I34" s="54">
        <f t="shared" si="17"/>
        <v>1</v>
      </c>
      <c r="J34" s="55">
        <v>13926</v>
      </c>
      <c r="K34" s="9"/>
      <c r="L34" s="55">
        <v>12538</v>
      </c>
      <c r="M34" s="9"/>
      <c r="N34" s="57">
        <v>0.90029999999999999</v>
      </c>
      <c r="O34" s="57">
        <v>2.0199999999999999E-2</v>
      </c>
      <c r="P34" s="9"/>
      <c r="Q34" s="9"/>
      <c r="R34" s="9"/>
      <c r="S34" s="9"/>
      <c r="T34" s="9"/>
      <c r="U34" s="9"/>
      <c r="V34" s="8"/>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8"/>
      <c r="AY34" s="9"/>
      <c r="AZ34" s="9"/>
      <c r="BA34" s="9"/>
      <c r="BB34" s="80" t="s">
        <v>153</v>
      </c>
      <c r="BC34" s="65" t="s">
        <v>154</v>
      </c>
    </row>
    <row r="35" spans="1:55" x14ac:dyDescent="0.2">
      <c r="A35" s="49">
        <v>16</v>
      </c>
      <c r="B35" s="50" t="s">
        <v>155</v>
      </c>
      <c r="C35" s="50" t="s">
        <v>156</v>
      </c>
      <c r="D35" s="67">
        <v>80.69</v>
      </c>
      <c r="E35" s="68">
        <v>45.07</v>
      </c>
      <c r="F35" s="67">
        <v>55.86</v>
      </c>
      <c r="G35" s="67">
        <v>684.3</v>
      </c>
      <c r="H35" s="69">
        <v>84974</v>
      </c>
      <c r="I35" s="54">
        <f t="shared" si="17"/>
        <v>1</v>
      </c>
      <c r="J35" s="70">
        <v>17224</v>
      </c>
      <c r="K35" s="84">
        <v>0.182</v>
      </c>
      <c r="L35" s="71">
        <v>15505</v>
      </c>
      <c r="M35" s="84">
        <v>0.13800000000000001</v>
      </c>
      <c r="N35" s="58">
        <f t="shared" ref="N35:N36" si="18">L35/J35</f>
        <v>0.90019739897816997</v>
      </c>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8"/>
      <c r="AY35" s="9"/>
      <c r="AZ35" s="9"/>
      <c r="BA35" s="9"/>
      <c r="BB35" s="80" t="s">
        <v>157</v>
      </c>
      <c r="BC35" s="61"/>
    </row>
    <row r="36" spans="1:55" x14ac:dyDescent="0.2">
      <c r="A36" s="49">
        <v>17</v>
      </c>
      <c r="B36" s="50" t="s">
        <v>158</v>
      </c>
      <c r="C36" s="50" t="s">
        <v>159</v>
      </c>
      <c r="D36" s="51">
        <v>92.53</v>
      </c>
      <c r="E36" s="52">
        <v>52.03</v>
      </c>
      <c r="F36" s="67">
        <v>56.23</v>
      </c>
      <c r="G36" s="67">
        <v>978.94</v>
      </c>
      <c r="H36" s="69">
        <v>108122</v>
      </c>
      <c r="I36" s="54">
        <f t="shared" si="17"/>
        <v>1</v>
      </c>
      <c r="J36" s="55">
        <v>17211</v>
      </c>
      <c r="K36" s="56">
        <v>0.36</v>
      </c>
      <c r="L36" s="71">
        <v>15207</v>
      </c>
      <c r="M36" s="56">
        <v>0.33</v>
      </c>
      <c r="N36" s="58">
        <f t="shared" si="18"/>
        <v>0.88356283772006272</v>
      </c>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79" t="s">
        <v>160</v>
      </c>
      <c r="BC36" s="61"/>
    </row>
    <row r="37" spans="1:55" x14ac:dyDescent="0.2">
      <c r="A37" s="49">
        <v>18</v>
      </c>
      <c r="B37" s="50" t="s">
        <v>161</v>
      </c>
      <c r="C37" s="50" t="s">
        <v>162</v>
      </c>
      <c r="D37" s="51">
        <v>113.09</v>
      </c>
      <c r="E37" s="52">
        <v>54.67</v>
      </c>
      <c r="F37" s="67">
        <v>48.34</v>
      </c>
      <c r="G37" s="67">
        <v>825.28</v>
      </c>
      <c r="H37" s="69">
        <v>75851</v>
      </c>
      <c r="I37" s="54">
        <f t="shared" si="17"/>
        <v>0</v>
      </c>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80" t="s">
        <v>163</v>
      </c>
      <c r="BC37" s="61"/>
    </row>
    <row r="38" spans="1:55" x14ac:dyDescent="0.2">
      <c r="A38" s="49">
        <v>19</v>
      </c>
      <c r="B38" s="85" t="s">
        <v>164</v>
      </c>
      <c r="C38" s="86">
        <f>3/11</f>
        <v>0.27272727272727271</v>
      </c>
      <c r="D38" s="129"/>
      <c r="E38" s="130"/>
      <c r="F38" s="129"/>
      <c r="G38" s="129"/>
      <c r="H38" s="131"/>
      <c r="I38" s="118"/>
      <c r="J38" s="118"/>
      <c r="K38" s="119"/>
      <c r="L38" s="118"/>
      <c r="M38" s="119"/>
      <c r="N38" s="113"/>
      <c r="O38" s="92"/>
      <c r="P38" s="120"/>
      <c r="Q38" s="120"/>
      <c r="R38" s="120"/>
      <c r="S38" s="120"/>
      <c r="T38" s="92"/>
      <c r="U38" s="92"/>
      <c r="V38" s="114"/>
      <c r="W38" s="119"/>
      <c r="X38" s="119"/>
      <c r="Y38" s="119"/>
      <c r="Z38" s="92"/>
      <c r="AA38" s="92"/>
      <c r="AB38" s="92"/>
      <c r="AC38" s="114"/>
      <c r="AD38" s="92"/>
      <c r="AE38" s="92"/>
      <c r="AF38" s="114"/>
      <c r="AG38" s="92"/>
      <c r="AH38" s="92"/>
      <c r="AI38" s="92"/>
      <c r="AJ38" s="92"/>
      <c r="AK38" s="92"/>
      <c r="AL38" s="114"/>
      <c r="AM38" s="119"/>
      <c r="AN38" s="119"/>
      <c r="AO38" s="119"/>
      <c r="AP38" s="92"/>
      <c r="AQ38" s="92"/>
      <c r="AR38" s="92"/>
      <c r="AS38" s="92"/>
      <c r="AT38" s="92"/>
      <c r="AU38" s="92"/>
      <c r="AV38" s="92"/>
      <c r="AW38" s="92"/>
      <c r="AX38" s="114"/>
      <c r="AY38" s="119"/>
      <c r="AZ38" s="114"/>
      <c r="BA38" s="114"/>
      <c r="BB38" s="132"/>
      <c r="BC38" s="121"/>
    </row>
    <row r="39" spans="1:55" x14ac:dyDescent="0.2">
      <c r="A39" s="49">
        <v>20</v>
      </c>
      <c r="B39" s="50" t="s">
        <v>165</v>
      </c>
      <c r="C39" s="101" t="s">
        <v>166</v>
      </c>
      <c r="D39" s="133"/>
      <c r="E39" s="134"/>
      <c r="F39" s="133"/>
      <c r="G39" s="133"/>
      <c r="H39" s="135"/>
      <c r="I39" s="54">
        <f t="shared" ref="I39:I47" si="19">IF(J39&gt;0, 1, 0)</f>
        <v>0</v>
      </c>
      <c r="J39" s="123"/>
      <c r="K39" s="124"/>
      <c r="L39" s="8"/>
      <c r="M39" s="124"/>
      <c r="N39" s="9"/>
      <c r="O39" s="9"/>
      <c r="P39" s="9"/>
      <c r="Q39" s="9"/>
      <c r="R39" s="9"/>
      <c r="S39" s="9"/>
      <c r="T39" s="9"/>
      <c r="U39" s="9"/>
      <c r="V39" s="9"/>
      <c r="W39" s="9"/>
      <c r="X39" s="9"/>
      <c r="Y39" s="9"/>
      <c r="Z39" s="9"/>
      <c r="AA39" s="9"/>
      <c r="AB39" s="9"/>
      <c r="AC39" s="9"/>
      <c r="AD39" s="9"/>
      <c r="AE39" s="9"/>
      <c r="AF39" s="8"/>
      <c r="AG39" s="9"/>
      <c r="AH39" s="9"/>
      <c r="AI39" s="9"/>
      <c r="AJ39" s="9"/>
      <c r="AK39" s="9"/>
      <c r="AL39" s="8"/>
      <c r="AM39" s="9"/>
      <c r="AN39" s="9"/>
      <c r="AO39" s="9"/>
      <c r="AP39" s="9"/>
      <c r="AQ39" s="9"/>
      <c r="AR39" s="9"/>
      <c r="AS39" s="9"/>
      <c r="AT39" s="9"/>
      <c r="AU39" s="9"/>
      <c r="AV39" s="9"/>
      <c r="AW39" s="9"/>
      <c r="AX39" s="8"/>
      <c r="AY39" s="124"/>
      <c r="AZ39" s="9"/>
      <c r="BA39" s="9"/>
      <c r="BB39" s="79" t="s">
        <v>167</v>
      </c>
      <c r="BC39" s="65" t="s">
        <v>168</v>
      </c>
    </row>
    <row r="40" spans="1:55" x14ac:dyDescent="0.2">
      <c r="A40" s="49">
        <v>21</v>
      </c>
      <c r="B40" s="50" t="s">
        <v>169</v>
      </c>
      <c r="C40" s="50" t="s">
        <v>170</v>
      </c>
      <c r="D40" s="51">
        <v>42.22</v>
      </c>
      <c r="E40" s="52">
        <v>34.07</v>
      </c>
      <c r="F40" s="51">
        <v>80.69</v>
      </c>
      <c r="G40" s="51">
        <v>166.1</v>
      </c>
      <c r="H40" s="53">
        <v>39804</v>
      </c>
      <c r="I40" s="54">
        <f t="shared" si="19"/>
        <v>0</v>
      </c>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79" t="s">
        <v>171</v>
      </c>
      <c r="BC40" s="61"/>
    </row>
    <row r="41" spans="1:55" x14ac:dyDescent="0.2">
      <c r="A41" s="49">
        <v>22</v>
      </c>
      <c r="B41" s="50" t="s">
        <v>172</v>
      </c>
      <c r="C41" s="50" t="s">
        <v>173</v>
      </c>
      <c r="D41" s="51">
        <v>24.39</v>
      </c>
      <c r="E41" s="52">
        <v>21.22</v>
      </c>
      <c r="F41" s="51">
        <v>87.01</v>
      </c>
      <c r="G41" s="51">
        <v>90.2</v>
      </c>
      <c r="H41" s="53">
        <v>37179</v>
      </c>
      <c r="I41" s="54">
        <f t="shared" si="19"/>
        <v>0</v>
      </c>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62" t="s">
        <v>174</v>
      </c>
      <c r="BC41" s="61"/>
    </row>
    <row r="42" spans="1:55" x14ac:dyDescent="0.2">
      <c r="A42" s="49">
        <v>23</v>
      </c>
      <c r="B42" s="50" t="s">
        <v>175</v>
      </c>
      <c r="C42" s="50" t="s">
        <v>176</v>
      </c>
      <c r="D42" s="51">
        <v>15.17</v>
      </c>
      <c r="E42" s="52">
        <v>14.46</v>
      </c>
      <c r="F42" s="51">
        <v>95.31</v>
      </c>
      <c r="G42" s="51">
        <v>71.75</v>
      </c>
      <c r="H42" s="53">
        <v>47646</v>
      </c>
      <c r="I42" s="54">
        <f t="shared" si="19"/>
        <v>0</v>
      </c>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136"/>
      <c r="BC42" s="61"/>
    </row>
    <row r="43" spans="1:55" x14ac:dyDescent="0.2">
      <c r="A43" s="49">
        <v>25</v>
      </c>
      <c r="B43" s="50" t="s">
        <v>177</v>
      </c>
      <c r="C43" s="50" t="s">
        <v>178</v>
      </c>
      <c r="D43" s="137"/>
      <c r="E43" s="138"/>
      <c r="F43" s="137"/>
      <c r="G43" s="137"/>
      <c r="H43" s="139"/>
      <c r="I43" s="54">
        <f t="shared" si="19"/>
        <v>0</v>
      </c>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140"/>
      <c r="BC43" s="65"/>
    </row>
    <row r="44" spans="1:55" x14ac:dyDescent="0.2">
      <c r="A44" s="49">
        <v>27</v>
      </c>
      <c r="B44" s="50" t="s">
        <v>179</v>
      </c>
      <c r="C44" s="50" t="s">
        <v>180</v>
      </c>
      <c r="D44" s="51">
        <v>52.46</v>
      </c>
      <c r="E44" s="52">
        <v>18.46</v>
      </c>
      <c r="F44" s="51">
        <v>35.19</v>
      </c>
      <c r="G44" s="51">
        <v>232.1</v>
      </c>
      <c r="H44" s="53">
        <v>44139</v>
      </c>
      <c r="I44" s="54">
        <f t="shared" si="19"/>
        <v>0</v>
      </c>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136"/>
      <c r="BC44" s="61"/>
    </row>
    <row r="45" spans="1:55" x14ac:dyDescent="0.2">
      <c r="A45" s="49">
        <v>28</v>
      </c>
      <c r="B45" s="50" t="s">
        <v>181</v>
      </c>
      <c r="C45" s="50" t="s">
        <v>182</v>
      </c>
      <c r="D45" s="67">
        <v>86.1</v>
      </c>
      <c r="E45" s="68">
        <v>30.43</v>
      </c>
      <c r="F45" s="67">
        <v>35.340000000000003</v>
      </c>
      <c r="G45" s="67">
        <v>337.96</v>
      </c>
      <c r="H45" s="69">
        <v>39145</v>
      </c>
      <c r="I45" s="54">
        <f t="shared" si="19"/>
        <v>0</v>
      </c>
      <c r="J45" s="123"/>
      <c r="K45" s="9"/>
      <c r="L45" s="8"/>
      <c r="M45" s="9"/>
      <c r="N45" s="9"/>
      <c r="O45" s="9"/>
      <c r="P45" s="9"/>
      <c r="Q45" s="9"/>
      <c r="R45" s="9"/>
      <c r="S45" s="9"/>
      <c r="T45" s="8"/>
      <c r="U45" s="9"/>
      <c r="V45" s="8"/>
      <c r="W45" s="9"/>
      <c r="X45" s="9"/>
      <c r="Y45" s="9"/>
      <c r="Z45" s="9"/>
      <c r="AA45" s="9"/>
      <c r="AB45" s="9"/>
      <c r="AC45" s="9"/>
      <c r="AD45" s="8"/>
      <c r="AE45" s="9"/>
      <c r="AF45" s="8"/>
      <c r="AG45" s="9"/>
      <c r="AH45" s="9"/>
      <c r="AI45" s="9"/>
      <c r="AJ45" s="8"/>
      <c r="AK45" s="9"/>
      <c r="AL45" s="8"/>
      <c r="AM45" s="9"/>
      <c r="AN45" s="9"/>
      <c r="AO45" s="9"/>
      <c r="AP45" s="8"/>
      <c r="AQ45" s="8"/>
      <c r="AR45" s="8"/>
      <c r="AS45" s="8"/>
      <c r="AT45" s="8"/>
      <c r="AU45" s="8"/>
      <c r="AV45" s="8"/>
      <c r="AW45" s="9"/>
      <c r="AX45" s="8"/>
      <c r="AY45" s="9"/>
      <c r="AZ45" s="9"/>
      <c r="BA45" s="9"/>
      <c r="BB45" s="80" t="s">
        <v>183</v>
      </c>
      <c r="BC45" s="61"/>
    </row>
    <row r="46" spans="1:55" x14ac:dyDescent="0.2">
      <c r="A46" s="49">
        <v>29</v>
      </c>
      <c r="B46" s="50" t="s">
        <v>184</v>
      </c>
      <c r="C46" s="50" t="s">
        <v>185</v>
      </c>
      <c r="D46" s="51">
        <v>66.430000000000007</v>
      </c>
      <c r="E46" s="52">
        <v>23.42</v>
      </c>
      <c r="F46" s="51">
        <v>35.26</v>
      </c>
      <c r="G46" s="51">
        <v>235.63</v>
      </c>
      <c r="H46" s="53">
        <v>35358</v>
      </c>
      <c r="I46" s="54">
        <f t="shared" si="19"/>
        <v>0</v>
      </c>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79" t="s">
        <v>186</v>
      </c>
      <c r="BC46" s="61"/>
    </row>
    <row r="47" spans="1:55" x14ac:dyDescent="0.2">
      <c r="A47" s="49">
        <v>30</v>
      </c>
      <c r="B47" s="50" t="s">
        <v>187</v>
      </c>
      <c r="C47" s="50" t="s">
        <v>188</v>
      </c>
      <c r="D47" s="51">
        <v>63.67</v>
      </c>
      <c r="E47" s="52">
        <v>23.95</v>
      </c>
      <c r="F47" s="51">
        <v>37.61</v>
      </c>
      <c r="G47" s="51">
        <v>259.22000000000003</v>
      </c>
      <c r="H47" s="53">
        <v>40844</v>
      </c>
      <c r="I47" s="54">
        <f t="shared" si="19"/>
        <v>1</v>
      </c>
      <c r="J47" s="55">
        <v>13518</v>
      </c>
      <c r="K47" s="9"/>
      <c r="L47" s="55">
        <v>13183</v>
      </c>
      <c r="M47" s="9"/>
      <c r="N47" s="57">
        <v>0.97560000000000002</v>
      </c>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57">
        <v>0.81589999999999996</v>
      </c>
      <c r="BA47" s="9"/>
      <c r="BB47" s="79" t="s">
        <v>189</v>
      </c>
      <c r="BC47" s="61"/>
    </row>
    <row r="48" spans="1:55" x14ac:dyDescent="0.2">
      <c r="A48" s="49">
        <v>31</v>
      </c>
      <c r="B48" s="85" t="s">
        <v>190</v>
      </c>
      <c r="C48" s="86">
        <f>5/27</f>
        <v>0.18518518518518517</v>
      </c>
      <c r="D48" s="103"/>
      <c r="E48" s="130"/>
      <c r="F48" s="129"/>
      <c r="G48" s="129"/>
      <c r="H48" s="131"/>
      <c r="I48" s="118"/>
      <c r="J48" s="118"/>
      <c r="K48" s="119"/>
      <c r="L48" s="118"/>
      <c r="M48" s="119"/>
      <c r="N48" s="113"/>
      <c r="O48" s="92"/>
      <c r="P48" s="120"/>
      <c r="Q48" s="120"/>
      <c r="R48" s="120"/>
      <c r="S48" s="120"/>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121"/>
      <c r="BC48" s="121"/>
    </row>
    <row r="49" spans="1:55" x14ac:dyDescent="0.2">
      <c r="A49" s="49">
        <v>32</v>
      </c>
      <c r="B49" s="50" t="s">
        <v>191</v>
      </c>
      <c r="C49" s="101" t="s">
        <v>192</v>
      </c>
      <c r="D49" s="133"/>
      <c r="E49" s="134"/>
      <c r="F49" s="133"/>
      <c r="G49" s="133"/>
      <c r="H49" s="135"/>
      <c r="I49" s="54">
        <f t="shared" ref="I49:I63" si="20">IF(J49&gt;0, 1, 0)</f>
        <v>0</v>
      </c>
      <c r="J49" s="123"/>
      <c r="K49" s="10"/>
      <c r="L49" s="8"/>
      <c r="M49" s="10"/>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141"/>
      <c r="BC49" s="61"/>
    </row>
    <row r="50" spans="1:55" x14ac:dyDescent="0.2">
      <c r="A50" s="49">
        <v>33</v>
      </c>
      <c r="B50" s="50" t="s">
        <v>193</v>
      </c>
      <c r="C50" s="50" t="s">
        <v>194</v>
      </c>
      <c r="D50" s="51">
        <v>19.32</v>
      </c>
      <c r="E50" s="52">
        <v>18.03</v>
      </c>
      <c r="F50" s="51">
        <v>93.3</v>
      </c>
      <c r="G50" s="51">
        <v>75.180000000000007</v>
      </c>
      <c r="H50" s="53">
        <v>38963</v>
      </c>
      <c r="I50" s="54">
        <f t="shared" si="20"/>
        <v>1</v>
      </c>
      <c r="J50" s="55">
        <v>4268</v>
      </c>
      <c r="K50" s="9"/>
      <c r="L50" s="55">
        <v>3799</v>
      </c>
      <c r="M50" s="9"/>
      <c r="N50" s="58">
        <f>L50/J50</f>
        <v>0.89011246485473294</v>
      </c>
      <c r="O50" s="9"/>
      <c r="P50" s="9"/>
      <c r="Q50" s="9"/>
      <c r="R50" s="9"/>
      <c r="S50" s="9"/>
      <c r="T50" s="6"/>
      <c r="U50" s="6"/>
      <c r="V50" s="6">
        <v>288</v>
      </c>
      <c r="W50" s="6"/>
      <c r="X50" s="6"/>
      <c r="Y50" s="6"/>
      <c r="Z50" s="6"/>
      <c r="AA50" s="6"/>
      <c r="AB50" s="6"/>
      <c r="AC50" s="3"/>
      <c r="AD50" s="9"/>
      <c r="AE50" s="9"/>
      <c r="AF50" s="55">
        <v>412</v>
      </c>
      <c r="AG50" s="9"/>
      <c r="AH50" s="9"/>
      <c r="AI50" s="9"/>
      <c r="AJ50" s="9"/>
      <c r="AK50" s="9"/>
      <c r="AL50" s="55">
        <v>2132</v>
      </c>
      <c r="AM50" s="9"/>
      <c r="AN50" s="9"/>
      <c r="AO50" s="9"/>
      <c r="AP50" s="55">
        <v>2967</v>
      </c>
      <c r="AQ50" s="9"/>
      <c r="AR50" s="142">
        <f>AP50*AT50</f>
        <v>2832.0014999999999</v>
      </c>
      <c r="AS50" s="9"/>
      <c r="AT50" s="57">
        <v>0.95450000000000002</v>
      </c>
      <c r="AU50" s="143">
        <v>0.17</v>
      </c>
      <c r="AV50" s="55">
        <v>1301</v>
      </c>
      <c r="AW50" s="9"/>
      <c r="AX50" s="55">
        <v>967</v>
      </c>
      <c r="AY50" s="9"/>
      <c r="AZ50" s="58">
        <f t="shared" ref="AZ50:AZ51" si="21">AX50/AV50</f>
        <v>0.7432744043043813</v>
      </c>
      <c r="BA50" s="58"/>
      <c r="BB50" s="79" t="s">
        <v>195</v>
      </c>
      <c r="BC50" s="65" t="s">
        <v>196</v>
      </c>
    </row>
    <row r="51" spans="1:55" x14ac:dyDescent="0.2">
      <c r="A51" s="49">
        <v>34</v>
      </c>
      <c r="B51" s="50" t="s">
        <v>197</v>
      </c>
      <c r="C51" s="50" t="s">
        <v>198</v>
      </c>
      <c r="D51" s="67">
        <v>36.159999999999997</v>
      </c>
      <c r="E51" s="68">
        <v>33.93</v>
      </c>
      <c r="F51" s="67">
        <v>93.84</v>
      </c>
      <c r="G51" s="67">
        <v>315.86</v>
      </c>
      <c r="H51" s="69">
        <v>87606</v>
      </c>
      <c r="I51" s="54">
        <f t="shared" si="20"/>
        <v>0</v>
      </c>
      <c r="J51" s="123"/>
      <c r="K51" s="10"/>
      <c r="L51" s="8"/>
      <c r="M51" s="10"/>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55">
        <v>2180</v>
      </c>
      <c r="AW51" s="9"/>
      <c r="AX51" s="55">
        <v>1254</v>
      </c>
      <c r="AY51" s="9"/>
      <c r="AZ51" s="58">
        <f t="shared" si="21"/>
        <v>0.57522935779816509</v>
      </c>
      <c r="BA51" s="58"/>
      <c r="BB51" s="80" t="s">
        <v>199</v>
      </c>
      <c r="BC51" s="65" t="s">
        <v>200</v>
      </c>
    </row>
    <row r="52" spans="1:55" x14ac:dyDescent="0.2">
      <c r="A52" s="49">
        <v>35</v>
      </c>
      <c r="B52" s="50" t="s">
        <v>201</v>
      </c>
      <c r="C52" s="50" t="s">
        <v>202</v>
      </c>
      <c r="D52" s="51">
        <v>19.059999999999999</v>
      </c>
      <c r="E52" s="52">
        <v>17.84</v>
      </c>
      <c r="F52" s="51">
        <v>93.61</v>
      </c>
      <c r="G52" s="51">
        <v>92.56</v>
      </c>
      <c r="H52" s="53">
        <v>48550</v>
      </c>
      <c r="I52" s="54">
        <f t="shared" si="20"/>
        <v>0</v>
      </c>
      <c r="J52" s="126"/>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61"/>
      <c r="BC52" s="61"/>
    </row>
    <row r="53" spans="1:55" x14ac:dyDescent="0.2">
      <c r="A53" s="49">
        <v>36</v>
      </c>
      <c r="B53" s="50" t="s">
        <v>203</v>
      </c>
      <c r="C53" s="50" t="s">
        <v>204</v>
      </c>
      <c r="D53" s="51">
        <v>65.22</v>
      </c>
      <c r="E53" s="52">
        <v>60.68</v>
      </c>
      <c r="F53" s="51">
        <v>93.04</v>
      </c>
      <c r="G53" s="51">
        <v>463.26</v>
      </c>
      <c r="H53" s="53">
        <v>71502</v>
      </c>
      <c r="I53" s="54">
        <f t="shared" si="20"/>
        <v>1</v>
      </c>
      <c r="J53" s="55">
        <v>15049</v>
      </c>
      <c r="K53" s="57">
        <v>0.33200000000000002</v>
      </c>
      <c r="L53" s="55">
        <v>13651</v>
      </c>
      <c r="M53" s="57">
        <v>0.78500000000000003</v>
      </c>
      <c r="N53" s="57">
        <v>0.90700000000000003</v>
      </c>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80" t="s">
        <v>205</v>
      </c>
      <c r="BC53" s="61"/>
    </row>
    <row r="54" spans="1:55" x14ac:dyDescent="0.2">
      <c r="A54" s="49">
        <v>38</v>
      </c>
      <c r="B54" s="50" t="s">
        <v>206</v>
      </c>
      <c r="C54" s="50" t="s">
        <v>207</v>
      </c>
      <c r="D54" s="51">
        <v>71.61</v>
      </c>
      <c r="E54" s="52">
        <v>44.65</v>
      </c>
      <c r="F54" s="51">
        <v>62.35</v>
      </c>
      <c r="G54" s="51">
        <v>254.25</v>
      </c>
      <c r="H54" s="53">
        <v>35911</v>
      </c>
      <c r="I54" s="54">
        <f t="shared" si="20"/>
        <v>0</v>
      </c>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60" t="s">
        <v>208</v>
      </c>
      <c r="BC54" s="65" t="s">
        <v>209</v>
      </c>
    </row>
    <row r="55" spans="1:55" x14ac:dyDescent="0.2">
      <c r="A55" s="49">
        <v>39</v>
      </c>
      <c r="B55" s="50" t="s">
        <v>210</v>
      </c>
      <c r="C55" s="50" t="s">
        <v>211</v>
      </c>
      <c r="D55" s="51">
        <v>57.17</v>
      </c>
      <c r="E55" s="52">
        <v>32.479999999999997</v>
      </c>
      <c r="F55" s="51">
        <v>56.82</v>
      </c>
      <c r="G55" s="51">
        <v>449.84</v>
      </c>
      <c r="H55" s="53">
        <v>78954</v>
      </c>
      <c r="I55" s="54">
        <f t="shared" si="20"/>
        <v>0</v>
      </c>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60" t="s">
        <v>212</v>
      </c>
      <c r="BC55" s="61"/>
    </row>
    <row r="56" spans="1:55" x14ac:dyDescent="0.2">
      <c r="A56" s="49">
        <v>40</v>
      </c>
      <c r="B56" s="50" t="s">
        <v>213</v>
      </c>
      <c r="C56" s="50" t="s">
        <v>214</v>
      </c>
      <c r="D56" s="67">
        <v>42.78</v>
      </c>
      <c r="E56" s="68">
        <v>19.73</v>
      </c>
      <c r="F56" s="67">
        <v>46.13</v>
      </c>
      <c r="G56" s="67">
        <v>260.69</v>
      </c>
      <c r="H56" s="69">
        <v>61288</v>
      </c>
      <c r="I56" s="54">
        <f t="shared" si="20"/>
        <v>0</v>
      </c>
      <c r="J56" s="123"/>
      <c r="K56" s="9"/>
      <c r="L56" s="8"/>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80" t="s">
        <v>215</v>
      </c>
      <c r="BC56" s="61"/>
    </row>
    <row r="57" spans="1:55" x14ac:dyDescent="0.2">
      <c r="A57" s="49">
        <v>41</v>
      </c>
      <c r="B57" s="50" t="s">
        <v>216</v>
      </c>
      <c r="C57" s="50" t="s">
        <v>217</v>
      </c>
      <c r="D57" s="51">
        <v>48.41</v>
      </c>
      <c r="E57" s="52">
        <v>21.42</v>
      </c>
      <c r="F57" s="51">
        <v>44.25</v>
      </c>
      <c r="G57" s="51">
        <v>415.5</v>
      </c>
      <c r="H57" s="53">
        <v>86275</v>
      </c>
      <c r="I57" s="54">
        <f t="shared" si="20"/>
        <v>0</v>
      </c>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61"/>
      <c r="BC57" s="61"/>
    </row>
    <row r="58" spans="1:55" x14ac:dyDescent="0.2">
      <c r="A58" s="49">
        <v>42</v>
      </c>
      <c r="B58" s="50" t="s">
        <v>218</v>
      </c>
      <c r="C58" s="50" t="s">
        <v>219</v>
      </c>
      <c r="D58" s="67">
        <v>35.15</v>
      </c>
      <c r="E58" s="68">
        <v>16.25</v>
      </c>
      <c r="F58" s="67">
        <v>46.23</v>
      </c>
      <c r="G58" s="67">
        <v>164.83</v>
      </c>
      <c r="H58" s="69">
        <v>46928</v>
      </c>
      <c r="I58" s="54">
        <f t="shared" si="20"/>
        <v>1</v>
      </c>
      <c r="J58" s="70">
        <v>4153</v>
      </c>
      <c r="K58" s="56">
        <v>0.22</v>
      </c>
      <c r="L58" s="71">
        <v>3805</v>
      </c>
      <c r="M58" s="57">
        <v>0.222</v>
      </c>
      <c r="N58" s="57">
        <v>0.91600000000000004</v>
      </c>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8"/>
      <c r="AQ58" s="8"/>
      <c r="AR58" s="8"/>
      <c r="AS58" s="8"/>
      <c r="AT58" s="8"/>
      <c r="AU58" s="8"/>
      <c r="AV58" s="8"/>
      <c r="AW58" s="10"/>
      <c r="AX58" s="8"/>
      <c r="AY58" s="10"/>
      <c r="AZ58" s="9"/>
      <c r="BA58" s="9"/>
      <c r="BB58" s="80" t="s">
        <v>220</v>
      </c>
      <c r="BC58" s="61"/>
    </row>
    <row r="59" spans="1:55" x14ac:dyDescent="0.2">
      <c r="A59" s="49">
        <v>43</v>
      </c>
      <c r="B59" s="50" t="s">
        <v>221</v>
      </c>
      <c r="C59" s="50" t="s">
        <v>222</v>
      </c>
      <c r="D59" s="51">
        <v>52.1</v>
      </c>
      <c r="E59" s="52">
        <v>17.079999999999998</v>
      </c>
      <c r="F59" s="51">
        <v>32.78</v>
      </c>
      <c r="G59" s="51">
        <v>156.61000000000001</v>
      </c>
      <c r="H59" s="53">
        <v>30138</v>
      </c>
      <c r="I59" s="54">
        <f t="shared" si="20"/>
        <v>0</v>
      </c>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136"/>
      <c r="BC59" s="65"/>
    </row>
    <row r="60" spans="1:55" x14ac:dyDescent="0.2">
      <c r="A60" s="49">
        <v>45</v>
      </c>
      <c r="B60" s="50" t="s">
        <v>223</v>
      </c>
      <c r="C60" s="50" t="s">
        <v>224</v>
      </c>
      <c r="D60" s="67">
        <v>61.22</v>
      </c>
      <c r="E60" s="68">
        <v>21.02</v>
      </c>
      <c r="F60" s="67">
        <v>34.33</v>
      </c>
      <c r="G60" s="67">
        <v>247.05</v>
      </c>
      <c r="H60" s="69">
        <v>40244</v>
      </c>
      <c r="I60" s="54">
        <f t="shared" si="20"/>
        <v>1</v>
      </c>
      <c r="J60" s="70">
        <v>6154</v>
      </c>
      <c r="K60" s="10"/>
      <c r="L60" s="71">
        <v>5586</v>
      </c>
      <c r="M60" s="10"/>
      <c r="N60" s="57">
        <v>0.96879999999999999</v>
      </c>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80" t="s">
        <v>225</v>
      </c>
      <c r="BC60" s="65" t="s">
        <v>226</v>
      </c>
    </row>
    <row r="61" spans="1:55" x14ac:dyDescent="0.2">
      <c r="A61" s="49">
        <v>46</v>
      </c>
      <c r="B61" s="50" t="s">
        <v>227</v>
      </c>
      <c r="C61" s="50" t="s">
        <v>228</v>
      </c>
      <c r="D61" s="51">
        <v>43.23</v>
      </c>
      <c r="E61" s="52">
        <v>13.75</v>
      </c>
      <c r="F61" s="51">
        <v>31.8</v>
      </c>
      <c r="G61" s="51">
        <v>169.57</v>
      </c>
      <c r="H61" s="53">
        <v>39408</v>
      </c>
      <c r="I61" s="54">
        <f t="shared" si="20"/>
        <v>0</v>
      </c>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79" t="s">
        <v>229</v>
      </c>
      <c r="BC61" s="61"/>
    </row>
    <row r="62" spans="1:55" x14ac:dyDescent="0.2">
      <c r="A62" s="49">
        <v>47</v>
      </c>
      <c r="B62" s="50" t="s">
        <v>230</v>
      </c>
      <c r="C62" s="50" t="s">
        <v>231</v>
      </c>
      <c r="D62" s="51">
        <v>79</v>
      </c>
      <c r="E62" s="52">
        <v>32.979999999999997</v>
      </c>
      <c r="F62" s="51">
        <v>41.75</v>
      </c>
      <c r="G62" s="51">
        <v>328.71</v>
      </c>
      <c r="H62" s="53">
        <v>41801</v>
      </c>
      <c r="I62" s="54">
        <f t="shared" si="20"/>
        <v>0</v>
      </c>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61"/>
      <c r="BC62" s="61"/>
    </row>
    <row r="63" spans="1:55" x14ac:dyDescent="0.2">
      <c r="A63" s="49">
        <v>48</v>
      </c>
      <c r="B63" s="50" t="s">
        <v>232</v>
      </c>
      <c r="C63" s="50" t="s">
        <v>233</v>
      </c>
      <c r="D63" s="67"/>
      <c r="E63" s="134"/>
      <c r="F63" s="133"/>
      <c r="G63" s="133"/>
      <c r="H63" s="135"/>
      <c r="I63" s="54">
        <f t="shared" si="20"/>
        <v>0</v>
      </c>
      <c r="J63" s="123"/>
      <c r="K63" s="9"/>
      <c r="L63" s="8"/>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141"/>
      <c r="BC63" s="61"/>
    </row>
    <row r="64" spans="1:55" x14ac:dyDescent="0.2">
      <c r="A64" s="49">
        <v>49</v>
      </c>
      <c r="B64" s="85" t="s">
        <v>234</v>
      </c>
      <c r="C64" s="86">
        <f>10/11</f>
        <v>0.90909090909090906</v>
      </c>
      <c r="D64" s="129"/>
      <c r="E64" s="130"/>
      <c r="F64" s="129"/>
      <c r="G64" s="129"/>
      <c r="H64" s="131"/>
      <c r="I64" s="118"/>
      <c r="J64" s="118"/>
      <c r="K64" s="119"/>
      <c r="L64" s="118"/>
      <c r="M64" s="119"/>
      <c r="N64" s="113"/>
      <c r="O64" s="108"/>
      <c r="P64" s="120"/>
      <c r="Q64" s="120"/>
      <c r="R64" s="120"/>
      <c r="S64" s="120"/>
      <c r="T64" s="92"/>
      <c r="U64" s="92"/>
      <c r="V64" s="92"/>
      <c r="W64" s="92"/>
      <c r="X64" s="92"/>
      <c r="Y64" s="92"/>
      <c r="Z64" s="92"/>
      <c r="AA64" s="92"/>
      <c r="AB64" s="92"/>
      <c r="AC64" s="92"/>
      <c r="AD64" s="92"/>
      <c r="AE64" s="92"/>
      <c r="AF64" s="92"/>
      <c r="AG64" s="92"/>
      <c r="AH64" s="92"/>
      <c r="AI64" s="92"/>
      <c r="AJ64" s="92"/>
      <c r="AK64" s="92"/>
      <c r="AL64" s="92"/>
      <c r="AM64" s="92"/>
      <c r="AN64" s="92"/>
      <c r="AO64" s="92"/>
      <c r="AP64" s="92"/>
      <c r="AQ64" s="92"/>
      <c r="AR64" s="92"/>
      <c r="AS64" s="92"/>
      <c r="AT64" s="92"/>
      <c r="AU64" s="92"/>
      <c r="AV64" s="92"/>
      <c r="AW64" s="92"/>
      <c r="AX64" s="92"/>
      <c r="AY64" s="92"/>
      <c r="AZ64" s="92"/>
      <c r="BA64" s="92"/>
      <c r="BB64" s="121"/>
      <c r="BC64" s="121"/>
    </row>
    <row r="65" spans="1:55" x14ac:dyDescent="0.2">
      <c r="A65" s="49">
        <v>50</v>
      </c>
      <c r="B65" s="50" t="s">
        <v>235</v>
      </c>
      <c r="C65" s="122" t="s">
        <v>236</v>
      </c>
      <c r="D65" s="133"/>
      <c r="E65" s="134"/>
      <c r="F65" s="133"/>
      <c r="G65" s="133"/>
      <c r="H65" s="135"/>
      <c r="I65" s="54">
        <f t="shared" ref="I65:I75" si="22">IF(J65&gt;0, 1, 0)</f>
        <v>0</v>
      </c>
      <c r="J65" s="123"/>
      <c r="K65" s="10"/>
      <c r="L65" s="8"/>
      <c r="M65" s="10"/>
      <c r="N65" s="10"/>
      <c r="O65" s="10"/>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61"/>
      <c r="BC65" s="61"/>
    </row>
    <row r="66" spans="1:55" x14ac:dyDescent="0.2">
      <c r="A66" s="49">
        <v>51</v>
      </c>
      <c r="B66" s="50" t="s">
        <v>237</v>
      </c>
      <c r="C66" s="50" t="s">
        <v>238</v>
      </c>
      <c r="D66" s="51">
        <v>32.130000000000003</v>
      </c>
      <c r="E66" s="52">
        <v>17.77</v>
      </c>
      <c r="F66" s="51">
        <v>55.31</v>
      </c>
      <c r="G66" s="51">
        <v>126.52</v>
      </c>
      <c r="H66" s="53">
        <v>39449</v>
      </c>
      <c r="I66" s="54">
        <f t="shared" si="22"/>
        <v>1</v>
      </c>
      <c r="J66" s="55">
        <v>9519</v>
      </c>
      <c r="K66" s="57">
        <v>0.60550000000000004</v>
      </c>
      <c r="L66" s="55">
        <v>9123</v>
      </c>
      <c r="M66" s="57">
        <v>0.87680000000000002</v>
      </c>
      <c r="N66" s="58">
        <f t="shared" ref="N66:N68" si="23">L66/J66</f>
        <v>0.95839899149070285</v>
      </c>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80" t="s">
        <v>239</v>
      </c>
      <c r="BC66" s="61"/>
    </row>
    <row r="67" spans="1:55" x14ac:dyDescent="0.2">
      <c r="A67" s="49">
        <v>52</v>
      </c>
      <c r="B67" s="50" t="s">
        <v>240</v>
      </c>
      <c r="C67" s="50" t="s">
        <v>241</v>
      </c>
      <c r="D67" s="51">
        <v>40.72</v>
      </c>
      <c r="E67" s="52">
        <v>38.15</v>
      </c>
      <c r="F67" s="51">
        <v>93.71</v>
      </c>
      <c r="G67" s="51">
        <v>217.86</v>
      </c>
      <c r="H67" s="53">
        <v>53615</v>
      </c>
      <c r="I67" s="54">
        <f t="shared" si="22"/>
        <v>1</v>
      </c>
      <c r="J67" s="55">
        <v>12237</v>
      </c>
      <c r="K67" s="57">
        <v>0.47389999999999999</v>
      </c>
      <c r="L67" s="55">
        <v>10913</v>
      </c>
      <c r="M67" s="57">
        <v>0.4834</v>
      </c>
      <c r="N67" s="58">
        <f t="shared" si="23"/>
        <v>0.89180354662090378</v>
      </c>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79" t="s">
        <v>242</v>
      </c>
      <c r="BC67" s="65" t="s">
        <v>243</v>
      </c>
    </row>
    <row r="68" spans="1:55" x14ac:dyDescent="0.2">
      <c r="A68" s="49">
        <v>53</v>
      </c>
      <c r="B68" s="50" t="s">
        <v>244</v>
      </c>
      <c r="C68" s="50" t="s">
        <v>245</v>
      </c>
      <c r="D68" s="67">
        <v>32.11</v>
      </c>
      <c r="E68" s="68">
        <v>31.28</v>
      </c>
      <c r="F68" s="67">
        <v>97.4</v>
      </c>
      <c r="G68" s="67">
        <v>126.34</v>
      </c>
      <c r="H68" s="69">
        <v>39657</v>
      </c>
      <c r="I68" s="54">
        <f t="shared" si="22"/>
        <v>1</v>
      </c>
      <c r="J68" s="70">
        <v>11369</v>
      </c>
      <c r="K68" s="84">
        <v>0.82699999999999996</v>
      </c>
      <c r="L68" s="71">
        <v>10460</v>
      </c>
      <c r="M68" s="84">
        <v>0.95199999999999996</v>
      </c>
      <c r="N68" s="58">
        <f t="shared" si="23"/>
        <v>0.92004573841146975</v>
      </c>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80" t="s">
        <v>246</v>
      </c>
      <c r="BC68" s="61"/>
    </row>
    <row r="69" spans="1:55" x14ac:dyDescent="0.2">
      <c r="A69" s="49">
        <v>54</v>
      </c>
      <c r="B69" s="50" t="s">
        <v>247</v>
      </c>
      <c r="C69" s="50" t="s">
        <v>248</v>
      </c>
      <c r="D69" s="67">
        <v>5.61</v>
      </c>
      <c r="E69" s="68">
        <v>4.8600000000000003</v>
      </c>
      <c r="F69" s="67">
        <v>86.7</v>
      </c>
      <c r="G69" s="67">
        <v>47.27</v>
      </c>
      <c r="H69" s="69">
        <v>83930</v>
      </c>
      <c r="I69" s="54">
        <f t="shared" si="22"/>
        <v>1</v>
      </c>
      <c r="J69" s="70">
        <v>1900</v>
      </c>
      <c r="K69" s="84">
        <v>0.25330000000000003</v>
      </c>
      <c r="L69" s="71">
        <v>1866</v>
      </c>
      <c r="M69" s="84">
        <v>0.3004</v>
      </c>
      <c r="N69" s="57">
        <v>0.99270000000000003</v>
      </c>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80" t="s">
        <v>249</v>
      </c>
      <c r="BC69" s="65" t="s">
        <v>250</v>
      </c>
    </row>
    <row r="70" spans="1:55" x14ac:dyDescent="0.2">
      <c r="A70" s="49">
        <v>55</v>
      </c>
      <c r="B70" s="50" t="s">
        <v>251</v>
      </c>
      <c r="C70" s="50" t="s">
        <v>252</v>
      </c>
      <c r="D70" s="67">
        <v>30.02</v>
      </c>
      <c r="E70" s="68">
        <v>23.74</v>
      </c>
      <c r="F70" s="67">
        <v>79.08</v>
      </c>
      <c r="G70" s="67">
        <v>120.87</v>
      </c>
      <c r="H70" s="69">
        <v>40287</v>
      </c>
      <c r="I70" s="54">
        <f t="shared" si="22"/>
        <v>1</v>
      </c>
      <c r="J70" s="70">
        <v>9242</v>
      </c>
      <c r="K70" s="84">
        <v>0.67700000000000005</v>
      </c>
      <c r="L70" s="71">
        <v>8264</v>
      </c>
      <c r="M70" s="84">
        <v>0.68169999999999997</v>
      </c>
      <c r="N70" s="58">
        <f>L70/J70</f>
        <v>0.89417874918848739</v>
      </c>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80" t="s">
        <v>253</v>
      </c>
      <c r="BC70" s="61"/>
    </row>
    <row r="71" spans="1:55" x14ac:dyDescent="0.2">
      <c r="A71" s="49">
        <v>56</v>
      </c>
      <c r="B71" s="50" t="s">
        <v>254</v>
      </c>
      <c r="C71" s="50" t="s">
        <v>255</v>
      </c>
      <c r="D71" s="51">
        <v>93.6</v>
      </c>
      <c r="E71" s="52">
        <v>40.54</v>
      </c>
      <c r="F71" s="51">
        <v>43.31</v>
      </c>
      <c r="G71" s="51">
        <v>396.15</v>
      </c>
      <c r="H71" s="53">
        <v>42551</v>
      </c>
      <c r="I71" s="54">
        <f t="shared" si="22"/>
        <v>1</v>
      </c>
      <c r="J71" s="55">
        <v>20851</v>
      </c>
      <c r="K71" s="57">
        <v>0.68240000000000001</v>
      </c>
      <c r="L71" s="55">
        <v>20206</v>
      </c>
      <c r="M71" s="57">
        <v>0.69510000000000005</v>
      </c>
      <c r="N71" s="57">
        <v>0.99150000000000005</v>
      </c>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80" t="s">
        <v>256</v>
      </c>
      <c r="BC71" s="65" t="s">
        <v>257</v>
      </c>
    </row>
    <row r="72" spans="1:55" x14ac:dyDescent="0.2">
      <c r="A72" s="49">
        <v>57</v>
      </c>
      <c r="B72" s="50" t="s">
        <v>258</v>
      </c>
      <c r="C72" s="50" t="s">
        <v>259</v>
      </c>
      <c r="D72" s="51">
        <v>49.77</v>
      </c>
      <c r="E72" s="52">
        <v>19.96</v>
      </c>
      <c r="F72" s="51">
        <v>40.1</v>
      </c>
      <c r="G72" s="51">
        <v>262.61</v>
      </c>
      <c r="H72" s="53">
        <v>52832</v>
      </c>
      <c r="I72" s="54">
        <f t="shared" si="22"/>
        <v>1</v>
      </c>
      <c r="J72" s="55">
        <v>8627</v>
      </c>
      <c r="K72" s="57">
        <v>0.495</v>
      </c>
      <c r="L72" s="55">
        <v>8264</v>
      </c>
      <c r="M72" s="57">
        <v>0.60899999999999999</v>
      </c>
      <c r="N72" s="58">
        <f>L72/J72</f>
        <v>0.95792280051002665</v>
      </c>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79" t="s">
        <v>260</v>
      </c>
      <c r="BC72" s="61"/>
    </row>
    <row r="73" spans="1:55" x14ac:dyDescent="0.2">
      <c r="A73" s="49">
        <v>58</v>
      </c>
      <c r="B73" s="50" t="s">
        <v>261</v>
      </c>
      <c r="C73" s="50" t="s">
        <v>262</v>
      </c>
      <c r="D73" s="67">
        <v>78.13</v>
      </c>
      <c r="E73" s="68">
        <v>27.23</v>
      </c>
      <c r="F73" s="67">
        <v>34.85</v>
      </c>
      <c r="G73" s="67">
        <v>216.04</v>
      </c>
      <c r="H73" s="69">
        <v>27676</v>
      </c>
      <c r="I73" s="54">
        <f t="shared" si="22"/>
        <v>1</v>
      </c>
      <c r="J73" s="70">
        <v>10012</v>
      </c>
      <c r="K73" s="57">
        <v>0.47699999999999998</v>
      </c>
      <c r="L73" s="71">
        <v>9396</v>
      </c>
      <c r="M73" s="57">
        <v>0.53300000000000003</v>
      </c>
      <c r="N73" s="57">
        <v>0.93799999999999994</v>
      </c>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80" t="s">
        <v>263</v>
      </c>
      <c r="BC73" s="61"/>
    </row>
    <row r="74" spans="1:55" x14ac:dyDescent="0.2">
      <c r="A74" s="49">
        <v>59</v>
      </c>
      <c r="B74" s="50" t="s">
        <v>264</v>
      </c>
      <c r="C74" s="50" t="s">
        <v>265</v>
      </c>
      <c r="D74" s="67">
        <v>78.66</v>
      </c>
      <c r="E74" s="68">
        <v>27.28</v>
      </c>
      <c r="F74" s="67">
        <v>34.69</v>
      </c>
      <c r="G74" s="67">
        <v>151.02000000000001</v>
      </c>
      <c r="H74" s="69">
        <v>19217</v>
      </c>
      <c r="I74" s="54">
        <f t="shared" si="22"/>
        <v>1</v>
      </c>
      <c r="J74" s="70">
        <v>10629</v>
      </c>
      <c r="K74" s="84">
        <v>0.308</v>
      </c>
      <c r="L74" s="71">
        <v>10494</v>
      </c>
      <c r="M74" s="10"/>
      <c r="N74" s="57">
        <v>0.98699999999999999</v>
      </c>
      <c r="O74" s="9"/>
      <c r="P74" s="9"/>
      <c r="Q74" s="9"/>
      <c r="R74" s="9"/>
      <c r="S74" s="9"/>
      <c r="T74" s="3"/>
      <c r="U74" s="3"/>
      <c r="V74" s="3"/>
      <c r="W74" s="3"/>
      <c r="X74" s="3"/>
      <c r="Y74" s="3"/>
      <c r="Z74" s="3"/>
      <c r="AA74" s="6">
        <v>474</v>
      </c>
      <c r="AB74" s="3"/>
      <c r="AC74" s="3"/>
      <c r="AD74" s="9"/>
      <c r="AE74" s="9"/>
      <c r="AF74" s="55">
        <v>930</v>
      </c>
      <c r="AG74" s="9"/>
      <c r="AH74" s="9"/>
      <c r="AI74" s="9"/>
      <c r="AJ74" s="9"/>
      <c r="AK74" s="9"/>
      <c r="AL74" s="55">
        <v>9090</v>
      </c>
      <c r="AM74" s="9"/>
      <c r="AN74" s="9"/>
      <c r="AO74" s="9"/>
      <c r="AP74" s="9"/>
      <c r="AQ74" s="9"/>
      <c r="AR74" s="9"/>
      <c r="AS74" s="9"/>
      <c r="AT74" s="9"/>
      <c r="AU74" s="9"/>
      <c r="AV74" s="55">
        <v>2892</v>
      </c>
      <c r="AW74" s="9"/>
      <c r="AX74" s="55">
        <v>1952</v>
      </c>
      <c r="AY74" s="9"/>
      <c r="AZ74" s="57">
        <v>0.67500000000000004</v>
      </c>
      <c r="BA74" s="57"/>
      <c r="BB74" s="80" t="s">
        <v>266</v>
      </c>
      <c r="BC74" s="65" t="s">
        <v>267</v>
      </c>
    </row>
    <row r="75" spans="1:55" x14ac:dyDescent="0.2">
      <c r="A75" s="49">
        <v>60</v>
      </c>
      <c r="B75" s="50" t="s">
        <v>268</v>
      </c>
      <c r="C75" s="50" t="s">
        <v>269</v>
      </c>
      <c r="D75" s="51">
        <v>57.65</v>
      </c>
      <c r="E75" s="52">
        <v>22.36</v>
      </c>
      <c r="F75" s="51">
        <v>38.79</v>
      </c>
      <c r="G75" s="51">
        <v>161.83000000000001</v>
      </c>
      <c r="H75" s="53">
        <v>28121</v>
      </c>
      <c r="I75" s="54">
        <f t="shared" si="22"/>
        <v>1</v>
      </c>
      <c r="J75" s="55">
        <v>8454</v>
      </c>
      <c r="K75" s="57">
        <v>0.35199999999999998</v>
      </c>
      <c r="L75" s="55">
        <v>7997</v>
      </c>
      <c r="M75" s="57">
        <v>0.35499999999999998</v>
      </c>
      <c r="N75" s="58">
        <f>L75/J75</f>
        <v>0.94594274899455877</v>
      </c>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79" t="s">
        <v>270</v>
      </c>
      <c r="BC75" s="61"/>
    </row>
    <row r="76" spans="1:55" x14ac:dyDescent="0.2">
      <c r="A76" s="49">
        <v>61</v>
      </c>
      <c r="B76" s="85" t="s">
        <v>271</v>
      </c>
      <c r="C76" s="86">
        <f>7/10</f>
        <v>0.7</v>
      </c>
      <c r="D76" s="129"/>
      <c r="E76" s="130"/>
      <c r="F76" s="129"/>
      <c r="G76" s="129"/>
      <c r="H76" s="131"/>
      <c r="I76" s="118"/>
      <c r="J76" s="118">
        <v>98293</v>
      </c>
      <c r="K76" s="119">
        <v>0.35299999999999998</v>
      </c>
      <c r="L76" s="118">
        <v>94163</v>
      </c>
      <c r="M76" s="119">
        <v>0.42899999999999999</v>
      </c>
      <c r="N76" s="113">
        <v>0.95799999999999996</v>
      </c>
      <c r="O76" s="92"/>
      <c r="P76" s="120"/>
      <c r="Q76" s="120"/>
      <c r="R76" s="120"/>
      <c r="S76" s="120"/>
      <c r="T76" s="92"/>
      <c r="U76" s="92"/>
      <c r="V76" s="92"/>
      <c r="W76" s="92"/>
      <c r="X76" s="92"/>
      <c r="Y76" s="92"/>
      <c r="Z76" s="92"/>
      <c r="AA76" s="92"/>
      <c r="AB76" s="92"/>
      <c r="AC76" s="92"/>
      <c r="AD76" s="92"/>
      <c r="AE76" s="92"/>
      <c r="AF76" s="114"/>
      <c r="AG76" s="92"/>
      <c r="AH76" s="92"/>
      <c r="AI76" s="92"/>
      <c r="AJ76" s="114"/>
      <c r="AK76" s="119"/>
      <c r="AL76" s="92"/>
      <c r="AM76" s="92"/>
      <c r="AN76" s="92"/>
      <c r="AO76" s="92"/>
      <c r="AP76" s="92"/>
      <c r="AQ76" s="92"/>
      <c r="AR76" s="92"/>
      <c r="AS76" s="92"/>
      <c r="AT76" s="92"/>
      <c r="AU76" s="92"/>
      <c r="AV76" s="92"/>
      <c r="AW76" s="92"/>
      <c r="AX76" s="92"/>
      <c r="AY76" s="92"/>
      <c r="AZ76" s="92"/>
      <c r="BA76" s="92"/>
      <c r="BB76" s="144" t="s">
        <v>272</v>
      </c>
      <c r="BC76" s="145" t="s">
        <v>273</v>
      </c>
    </row>
    <row r="77" spans="1:55" x14ac:dyDescent="0.2">
      <c r="A77" s="49">
        <v>62</v>
      </c>
      <c r="B77" s="50" t="s">
        <v>274</v>
      </c>
      <c r="C77" s="101" t="s">
        <v>275</v>
      </c>
      <c r="D77" s="51"/>
      <c r="E77" s="52"/>
      <c r="F77" s="51"/>
      <c r="G77" s="51"/>
      <c r="H77" s="53"/>
      <c r="I77" s="54">
        <f t="shared" ref="I77:I86" si="24">IF(J77&gt;0, 1, 0)</f>
        <v>0</v>
      </c>
      <c r="J77" s="55"/>
      <c r="K77" s="57"/>
      <c r="L77" s="55"/>
      <c r="M77" s="57"/>
      <c r="N77" s="57"/>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80"/>
      <c r="BC77" s="65"/>
    </row>
    <row r="78" spans="1:55" x14ac:dyDescent="0.2">
      <c r="A78" s="49">
        <v>63</v>
      </c>
      <c r="B78" s="50" t="s">
        <v>276</v>
      </c>
      <c r="C78" s="50" t="s">
        <v>277</v>
      </c>
      <c r="D78" s="67">
        <v>80.23</v>
      </c>
      <c r="E78" s="68">
        <v>41.32</v>
      </c>
      <c r="F78" s="67">
        <v>51.5</v>
      </c>
      <c r="G78" s="67">
        <v>491.74</v>
      </c>
      <c r="H78" s="69">
        <v>61534</v>
      </c>
      <c r="I78" s="54">
        <f t="shared" si="24"/>
        <v>1</v>
      </c>
      <c r="J78" s="70">
        <v>15345</v>
      </c>
      <c r="K78" s="146">
        <v>0.33</v>
      </c>
      <c r="L78" s="71">
        <v>14322</v>
      </c>
      <c r="M78" s="146">
        <v>0.43</v>
      </c>
      <c r="N78" s="57">
        <v>0.93330000000000002</v>
      </c>
      <c r="O78" s="56">
        <v>0.06</v>
      </c>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55">
        <v>9133</v>
      </c>
      <c r="AS78" s="9"/>
      <c r="AT78" s="57">
        <v>0.97470000000000001</v>
      </c>
      <c r="AU78" s="56">
        <v>0.05</v>
      </c>
      <c r="AV78" s="9"/>
      <c r="AW78" s="9"/>
      <c r="AX78" s="9"/>
      <c r="AY78" s="9"/>
      <c r="AZ78" s="9"/>
      <c r="BA78" s="9"/>
      <c r="BB78" s="80" t="s">
        <v>278</v>
      </c>
      <c r="BC78" s="61"/>
    </row>
    <row r="79" spans="1:55" x14ac:dyDescent="0.2">
      <c r="A79" s="49">
        <v>64</v>
      </c>
      <c r="B79" s="50" t="s">
        <v>279</v>
      </c>
      <c r="C79" s="50" t="s">
        <v>280</v>
      </c>
      <c r="D79" s="51">
        <v>86.51</v>
      </c>
      <c r="E79" s="52">
        <v>38.630000000000003</v>
      </c>
      <c r="F79" s="51">
        <v>44.65</v>
      </c>
      <c r="G79" s="51">
        <v>371.85</v>
      </c>
      <c r="H79" s="53">
        <v>43117</v>
      </c>
      <c r="I79" s="54">
        <f t="shared" si="24"/>
        <v>1</v>
      </c>
      <c r="J79" s="55">
        <v>11489</v>
      </c>
      <c r="K79" s="57">
        <v>0.35959999999999998</v>
      </c>
      <c r="L79" s="55">
        <v>11237</v>
      </c>
      <c r="M79" s="57">
        <v>0.4481</v>
      </c>
      <c r="N79" s="58">
        <f t="shared" ref="N79:N80" si="25">L79/J79</f>
        <v>0.97806597615110102</v>
      </c>
      <c r="O79" s="9"/>
      <c r="P79" s="9"/>
      <c r="Q79" s="9"/>
      <c r="R79" s="9"/>
      <c r="S79" s="9"/>
      <c r="T79" s="3"/>
      <c r="U79" s="3"/>
      <c r="V79" s="3"/>
      <c r="W79" s="3"/>
      <c r="X79" s="3"/>
      <c r="Y79" s="3"/>
      <c r="Z79" s="3"/>
      <c r="AA79" s="6">
        <v>150</v>
      </c>
      <c r="AB79" s="3"/>
      <c r="AC79" s="3"/>
      <c r="AD79" s="55"/>
      <c r="AE79" s="9"/>
      <c r="AF79" s="147">
        <v>806</v>
      </c>
      <c r="AG79" s="9"/>
      <c r="AH79" s="9"/>
      <c r="AI79" s="9"/>
      <c r="AJ79" s="9"/>
      <c r="AK79" s="9"/>
      <c r="AL79" s="55">
        <v>5989</v>
      </c>
      <c r="AM79" s="9"/>
      <c r="AN79" s="9"/>
      <c r="AO79" s="9"/>
      <c r="AP79" s="9"/>
      <c r="AQ79" s="9"/>
      <c r="AR79" s="9"/>
      <c r="AS79" s="9"/>
      <c r="AT79" s="57">
        <v>0.9919</v>
      </c>
      <c r="AU79" s="9"/>
      <c r="AV79" s="9"/>
      <c r="AW79" s="9"/>
      <c r="AX79" s="55">
        <v>3180</v>
      </c>
      <c r="AY79" s="9"/>
      <c r="AZ79" s="9"/>
      <c r="BA79" s="9"/>
      <c r="BB79" s="60" t="s">
        <v>281</v>
      </c>
      <c r="BC79" s="65" t="s">
        <v>282</v>
      </c>
    </row>
    <row r="80" spans="1:55" x14ac:dyDescent="0.2">
      <c r="A80" s="49">
        <v>65</v>
      </c>
      <c r="B80" s="50" t="s">
        <v>283</v>
      </c>
      <c r="C80" s="50" t="s">
        <v>284</v>
      </c>
      <c r="D80" s="67">
        <v>109.5</v>
      </c>
      <c r="E80" s="68">
        <v>31.83</v>
      </c>
      <c r="F80" s="67">
        <v>29.07</v>
      </c>
      <c r="G80" s="67">
        <v>228.92</v>
      </c>
      <c r="H80" s="69">
        <v>20792</v>
      </c>
      <c r="I80" s="54">
        <f t="shared" si="24"/>
        <v>1</v>
      </c>
      <c r="J80" s="70">
        <v>17041</v>
      </c>
      <c r="K80" s="57">
        <v>0.38800000000000001</v>
      </c>
      <c r="L80" s="71">
        <v>16352</v>
      </c>
      <c r="M80" s="84">
        <v>0.48</v>
      </c>
      <c r="N80" s="58">
        <f t="shared" si="25"/>
        <v>0.95956810046358787</v>
      </c>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80" t="s">
        <v>285</v>
      </c>
      <c r="BC80" s="65" t="s">
        <v>286</v>
      </c>
    </row>
    <row r="81" spans="1:55" x14ac:dyDescent="0.2">
      <c r="A81" s="49">
        <v>66</v>
      </c>
      <c r="B81" s="50" t="s">
        <v>287</v>
      </c>
      <c r="C81" s="50" t="s">
        <v>288</v>
      </c>
      <c r="D81" s="51">
        <v>67.040000000000006</v>
      </c>
      <c r="E81" s="52">
        <v>18.93</v>
      </c>
      <c r="F81" s="51">
        <v>28.24</v>
      </c>
      <c r="G81" s="51">
        <v>199.78</v>
      </c>
      <c r="H81" s="53">
        <v>29728</v>
      </c>
      <c r="I81" s="54">
        <f t="shared" si="24"/>
        <v>0</v>
      </c>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79" t="s">
        <v>289</v>
      </c>
      <c r="BC81" s="61"/>
    </row>
    <row r="82" spans="1:55" x14ac:dyDescent="0.2">
      <c r="A82" s="49">
        <v>67</v>
      </c>
      <c r="B82" s="50" t="s">
        <v>290</v>
      </c>
      <c r="C82" s="50" t="s">
        <v>291</v>
      </c>
      <c r="D82" s="51">
        <v>44</v>
      </c>
      <c r="E82" s="52">
        <v>19.940000000000001</v>
      </c>
      <c r="F82" s="51">
        <v>45.33</v>
      </c>
      <c r="G82" s="51">
        <v>184.37</v>
      </c>
      <c r="H82" s="53">
        <v>42003</v>
      </c>
      <c r="I82" s="54">
        <f t="shared" si="24"/>
        <v>1</v>
      </c>
      <c r="J82" s="55">
        <v>5933</v>
      </c>
      <c r="K82" s="57">
        <v>0.28899999999999998</v>
      </c>
      <c r="L82" s="55">
        <v>5676</v>
      </c>
      <c r="M82" s="57">
        <v>0.33600000000000002</v>
      </c>
      <c r="N82" s="58">
        <f>L82/J82</f>
        <v>0.95668295971683803</v>
      </c>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79" t="s">
        <v>292</v>
      </c>
      <c r="BC82" s="81" t="s">
        <v>293</v>
      </c>
    </row>
    <row r="83" spans="1:55" x14ac:dyDescent="0.2">
      <c r="A83" s="49">
        <v>68</v>
      </c>
      <c r="B83" s="50" t="s">
        <v>294</v>
      </c>
      <c r="C83" s="50" t="s">
        <v>295</v>
      </c>
      <c r="D83" s="51">
        <v>48.51</v>
      </c>
      <c r="E83" s="52">
        <v>37.15</v>
      </c>
      <c r="F83" s="51">
        <v>76.58</v>
      </c>
      <c r="G83" s="51">
        <v>155.62</v>
      </c>
      <c r="H83" s="53">
        <v>32378</v>
      </c>
      <c r="I83" s="54">
        <f t="shared" si="24"/>
        <v>1</v>
      </c>
      <c r="J83" s="55">
        <v>10208</v>
      </c>
      <c r="K83" s="9"/>
      <c r="L83" s="55">
        <v>9534</v>
      </c>
      <c r="M83" s="9"/>
      <c r="N83" s="57">
        <v>0.93400000000000005</v>
      </c>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80" t="s">
        <v>296</v>
      </c>
      <c r="BC83" s="61"/>
    </row>
    <row r="84" spans="1:55" x14ac:dyDescent="0.2">
      <c r="A84" s="49">
        <v>69</v>
      </c>
      <c r="B84" s="50" t="s">
        <v>297</v>
      </c>
      <c r="C84" s="50" t="s">
        <v>298</v>
      </c>
      <c r="D84" s="51">
        <v>27.76</v>
      </c>
      <c r="E84" s="52">
        <v>24.44</v>
      </c>
      <c r="F84" s="51">
        <v>88.04</v>
      </c>
      <c r="G84" s="51">
        <v>115.58</v>
      </c>
      <c r="H84" s="53">
        <v>41991</v>
      </c>
      <c r="I84" s="54">
        <f t="shared" si="24"/>
        <v>1</v>
      </c>
      <c r="J84" s="55">
        <v>6602</v>
      </c>
      <c r="K84" s="57">
        <v>0.48060000000000003</v>
      </c>
      <c r="L84" s="55">
        <v>6376</v>
      </c>
      <c r="M84" s="57">
        <v>0.6744</v>
      </c>
      <c r="N84" s="57">
        <v>0.96579999999999999</v>
      </c>
      <c r="O84" s="57">
        <v>0.1118</v>
      </c>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79" t="s">
        <v>299</v>
      </c>
      <c r="BC84" s="65" t="s">
        <v>300</v>
      </c>
    </row>
    <row r="85" spans="1:55" x14ac:dyDescent="0.2">
      <c r="A85" s="49">
        <v>70</v>
      </c>
      <c r="B85" s="50" t="s">
        <v>301</v>
      </c>
      <c r="C85" s="50" t="s">
        <v>302</v>
      </c>
      <c r="D85" s="51">
        <v>26.69</v>
      </c>
      <c r="E85" s="52">
        <v>23.31</v>
      </c>
      <c r="F85" s="51">
        <v>87.36</v>
      </c>
      <c r="G85" s="51">
        <v>143.75</v>
      </c>
      <c r="H85" s="53">
        <v>53915</v>
      </c>
      <c r="I85" s="54">
        <f t="shared" si="24"/>
        <v>0</v>
      </c>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79" t="s">
        <v>303</v>
      </c>
      <c r="BC85" s="61"/>
    </row>
    <row r="86" spans="1:55" x14ac:dyDescent="0.2">
      <c r="A86" s="49">
        <v>71</v>
      </c>
      <c r="B86" s="50" t="s">
        <v>304</v>
      </c>
      <c r="C86" s="50" t="s">
        <v>305</v>
      </c>
      <c r="D86" s="51">
        <v>23.18</v>
      </c>
      <c r="E86" s="52">
        <v>13.5</v>
      </c>
      <c r="F86" s="51">
        <v>58.25</v>
      </c>
      <c r="G86" s="51">
        <v>137.11000000000001</v>
      </c>
      <c r="H86" s="53">
        <v>59759</v>
      </c>
      <c r="I86" s="54">
        <f t="shared" si="24"/>
        <v>1</v>
      </c>
      <c r="J86" s="148">
        <v>6037</v>
      </c>
      <c r="K86" s="57">
        <v>0.32800000000000001</v>
      </c>
      <c r="L86" s="55">
        <v>5812</v>
      </c>
      <c r="M86" s="57">
        <v>0.48080000000000001</v>
      </c>
      <c r="N86" s="58">
        <f>L86/J86</f>
        <v>0.9627298326983601</v>
      </c>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80" t="s">
        <v>306</v>
      </c>
      <c r="BC86" s="65" t="s">
        <v>307</v>
      </c>
    </row>
    <row r="87" spans="1:55" x14ac:dyDescent="0.2">
      <c r="A87" s="49">
        <v>72</v>
      </c>
      <c r="B87" s="85" t="s">
        <v>308</v>
      </c>
      <c r="C87" s="86">
        <f>2/6</f>
        <v>0.33333333333333331</v>
      </c>
      <c r="D87" s="129"/>
      <c r="E87" s="130"/>
      <c r="F87" s="129"/>
      <c r="G87" s="129"/>
      <c r="H87" s="131"/>
      <c r="I87" s="118"/>
      <c r="J87" s="118"/>
      <c r="K87" s="119"/>
      <c r="L87" s="118"/>
      <c r="M87" s="119"/>
      <c r="N87" s="113"/>
      <c r="O87" s="92"/>
      <c r="P87" s="120"/>
      <c r="Q87" s="120"/>
      <c r="R87" s="120"/>
      <c r="S87" s="120"/>
      <c r="T87" s="114"/>
      <c r="U87" s="92"/>
      <c r="V87" s="114"/>
      <c r="W87" s="92"/>
      <c r="X87" s="92"/>
      <c r="Y87" s="92"/>
      <c r="Z87" s="92"/>
      <c r="AA87" s="92"/>
      <c r="AB87" s="92"/>
      <c r="AC87" s="92"/>
      <c r="AD87" s="114"/>
      <c r="AE87" s="92"/>
      <c r="AF87" s="114"/>
      <c r="AG87" s="92"/>
      <c r="AH87" s="92"/>
      <c r="AI87" s="92"/>
      <c r="AJ87" s="114"/>
      <c r="AK87" s="92"/>
      <c r="AL87" s="114"/>
      <c r="AM87" s="92"/>
      <c r="AN87" s="92"/>
      <c r="AO87" s="92"/>
      <c r="AP87" s="114"/>
      <c r="AQ87" s="114"/>
      <c r="AR87" s="114"/>
      <c r="AS87" s="114"/>
      <c r="AT87" s="114"/>
      <c r="AU87" s="114"/>
      <c r="AV87" s="114"/>
      <c r="AW87" s="92"/>
      <c r="AX87" s="114"/>
      <c r="AY87" s="92"/>
      <c r="AZ87" s="92"/>
      <c r="BA87" s="92"/>
      <c r="BB87" s="132"/>
      <c r="BC87" s="121"/>
    </row>
    <row r="88" spans="1:55" x14ac:dyDescent="0.2">
      <c r="A88" s="49">
        <v>73</v>
      </c>
      <c r="B88" s="50" t="s">
        <v>309</v>
      </c>
      <c r="C88" s="101" t="s">
        <v>310</v>
      </c>
      <c r="D88" s="133"/>
      <c r="E88" s="134"/>
      <c r="F88" s="133"/>
      <c r="G88" s="133"/>
      <c r="H88" s="135"/>
      <c r="I88" s="54">
        <f t="shared" ref="I88:I93" si="26">IF(J88&gt;0, 1, 0)</f>
        <v>0</v>
      </c>
      <c r="J88" s="123"/>
      <c r="K88" s="10"/>
      <c r="L88" s="8"/>
      <c r="M88" s="10"/>
      <c r="N88" s="10"/>
      <c r="O88" s="10"/>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79" t="s">
        <v>311</v>
      </c>
      <c r="BC88" s="61"/>
    </row>
    <row r="89" spans="1:55" x14ac:dyDescent="0.2">
      <c r="A89" s="49">
        <v>74</v>
      </c>
      <c r="B89" s="50" t="s">
        <v>312</v>
      </c>
      <c r="C89" s="50" t="s">
        <v>313</v>
      </c>
      <c r="D89" s="51">
        <v>12.89</v>
      </c>
      <c r="E89" s="52">
        <v>10.96</v>
      </c>
      <c r="F89" s="51">
        <v>84.99</v>
      </c>
      <c r="G89" s="51">
        <v>93.15</v>
      </c>
      <c r="H89" s="53">
        <v>72358</v>
      </c>
      <c r="I89" s="54">
        <f t="shared" si="26"/>
        <v>0</v>
      </c>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79" t="s">
        <v>314</v>
      </c>
      <c r="BC89" s="61"/>
    </row>
    <row r="90" spans="1:55" x14ac:dyDescent="0.2">
      <c r="A90" s="49">
        <v>75</v>
      </c>
      <c r="B90" s="50" t="s">
        <v>315</v>
      </c>
      <c r="C90" s="50" t="s">
        <v>316</v>
      </c>
      <c r="D90" s="51">
        <v>23.99</v>
      </c>
      <c r="E90" s="52">
        <v>20.79</v>
      </c>
      <c r="F90" s="51">
        <v>86.65</v>
      </c>
      <c r="G90" s="51">
        <v>114</v>
      </c>
      <c r="H90" s="53">
        <v>47705</v>
      </c>
      <c r="I90" s="54">
        <f t="shared" si="26"/>
        <v>0</v>
      </c>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61"/>
      <c r="BC90" s="61"/>
    </row>
    <row r="91" spans="1:55" x14ac:dyDescent="0.2">
      <c r="A91" s="49">
        <v>76</v>
      </c>
      <c r="B91" s="50" t="s">
        <v>317</v>
      </c>
      <c r="C91" s="66" t="s">
        <v>318</v>
      </c>
      <c r="D91" s="51">
        <v>29.27</v>
      </c>
      <c r="E91" s="52">
        <v>22.12</v>
      </c>
      <c r="F91" s="51">
        <v>75.58</v>
      </c>
      <c r="G91" s="51">
        <v>162.57</v>
      </c>
      <c r="H91" s="53">
        <v>55778</v>
      </c>
      <c r="I91" s="54">
        <f t="shared" si="26"/>
        <v>1</v>
      </c>
      <c r="J91" s="55">
        <v>8335</v>
      </c>
      <c r="K91" s="9"/>
      <c r="L91" s="55">
        <v>7592</v>
      </c>
      <c r="M91" s="9"/>
      <c r="N91" s="57">
        <v>0.91090000000000004</v>
      </c>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80" t="s">
        <v>319</v>
      </c>
      <c r="BC91" s="65"/>
    </row>
    <row r="92" spans="1:55" x14ac:dyDescent="0.2">
      <c r="A92" s="49">
        <v>77</v>
      </c>
      <c r="B92" s="50" t="s">
        <v>320</v>
      </c>
      <c r="C92" s="50" t="s">
        <v>321</v>
      </c>
      <c r="D92" s="51">
        <v>67.56</v>
      </c>
      <c r="E92" s="52">
        <v>23.56</v>
      </c>
      <c r="F92" s="51">
        <v>34.880000000000003</v>
      </c>
      <c r="G92" s="51">
        <v>179.68</v>
      </c>
      <c r="H92" s="53">
        <v>26631</v>
      </c>
      <c r="I92" s="54">
        <f t="shared" si="26"/>
        <v>1</v>
      </c>
      <c r="J92" s="55">
        <v>5223</v>
      </c>
      <c r="K92" s="9"/>
      <c r="L92" s="55">
        <v>5006</v>
      </c>
      <c r="M92" s="9"/>
      <c r="N92" s="58">
        <f>L92/J92</f>
        <v>0.9584529963622439</v>
      </c>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80" t="s">
        <v>322</v>
      </c>
      <c r="BC92" s="65" t="s">
        <v>323</v>
      </c>
    </row>
    <row r="93" spans="1:55" x14ac:dyDescent="0.2">
      <c r="A93" s="49">
        <v>78</v>
      </c>
      <c r="B93" s="50" t="s">
        <v>324</v>
      </c>
      <c r="C93" s="50" t="s">
        <v>325</v>
      </c>
      <c r="D93" s="67">
        <v>27.67</v>
      </c>
      <c r="E93" s="68">
        <v>14.91</v>
      </c>
      <c r="F93" s="67">
        <v>53.88</v>
      </c>
      <c r="G93" s="67">
        <v>222.71</v>
      </c>
      <c r="H93" s="69">
        <v>80680</v>
      </c>
      <c r="I93" s="54">
        <f t="shared" si="26"/>
        <v>0</v>
      </c>
      <c r="J93" s="123"/>
      <c r="K93" s="10"/>
      <c r="L93" s="8"/>
      <c r="M93" s="10"/>
      <c r="N93" s="10"/>
      <c r="O93" s="10"/>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f>1561+150</f>
        <v>1711</v>
      </c>
      <c r="AW93" s="9"/>
      <c r="AX93" s="55">
        <v>1234</v>
      </c>
      <c r="AY93" s="9"/>
      <c r="AZ93" s="56">
        <v>0.72</v>
      </c>
      <c r="BA93" s="9"/>
      <c r="BB93" s="62" t="s">
        <v>326</v>
      </c>
      <c r="BC93" s="63" t="s">
        <v>327</v>
      </c>
    </row>
    <row r="94" spans="1:55" x14ac:dyDescent="0.2">
      <c r="A94" s="49">
        <v>79</v>
      </c>
      <c r="B94" s="85" t="s">
        <v>328</v>
      </c>
      <c r="C94" s="86">
        <f>8/13</f>
        <v>0.61538461538461542</v>
      </c>
      <c r="D94" s="129"/>
      <c r="E94" s="130"/>
      <c r="F94" s="129"/>
      <c r="G94" s="129"/>
      <c r="H94" s="131"/>
      <c r="I94" s="118"/>
      <c r="J94" s="118"/>
      <c r="K94" s="119"/>
      <c r="L94" s="118"/>
      <c r="M94" s="119"/>
      <c r="N94" s="113"/>
      <c r="O94" s="92"/>
      <c r="P94" s="120"/>
      <c r="Q94" s="120"/>
      <c r="R94" s="120"/>
      <c r="S94" s="120"/>
      <c r="T94" s="92"/>
      <c r="U94" s="92"/>
      <c r="V94" s="92"/>
      <c r="W94" s="92"/>
      <c r="X94" s="92"/>
      <c r="Y94" s="92"/>
      <c r="Z94" s="92"/>
      <c r="AA94" s="92"/>
      <c r="AB94" s="92"/>
      <c r="AC94" s="92"/>
      <c r="AD94" s="92"/>
      <c r="AE94" s="92"/>
      <c r="AF94" s="92"/>
      <c r="AG94" s="92"/>
      <c r="AH94" s="92"/>
      <c r="AI94" s="92"/>
      <c r="AJ94" s="92"/>
      <c r="AK94" s="92"/>
      <c r="AL94" s="92"/>
      <c r="AM94" s="92"/>
      <c r="AN94" s="92"/>
      <c r="AO94" s="92"/>
      <c r="AP94" s="92"/>
      <c r="AQ94" s="92"/>
      <c r="AR94" s="92"/>
      <c r="AS94" s="92"/>
      <c r="AT94" s="92"/>
      <c r="AU94" s="92"/>
      <c r="AV94" s="92"/>
      <c r="AW94" s="92"/>
      <c r="AX94" s="114"/>
      <c r="AY94" s="92"/>
      <c r="AZ94" s="92"/>
      <c r="BA94" s="92"/>
      <c r="BB94" s="132"/>
      <c r="BC94" s="121"/>
    </row>
    <row r="95" spans="1:55" x14ac:dyDescent="0.2">
      <c r="A95" s="49">
        <v>80</v>
      </c>
      <c r="B95" s="50" t="s">
        <v>329</v>
      </c>
      <c r="C95" s="101" t="s">
        <v>330</v>
      </c>
      <c r="D95" s="133"/>
      <c r="E95" s="134"/>
      <c r="F95" s="133"/>
      <c r="G95" s="133"/>
      <c r="H95" s="135"/>
      <c r="I95" s="54">
        <f t="shared" ref="I95:I105" si="27">IF(J95&gt;0, 1, 0)</f>
        <v>0</v>
      </c>
      <c r="J95" s="123"/>
      <c r="K95" s="10"/>
      <c r="L95" s="8"/>
      <c r="M95" s="10"/>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79" t="s">
        <v>331</v>
      </c>
      <c r="BC95" s="61"/>
    </row>
    <row r="96" spans="1:55" x14ac:dyDescent="0.2">
      <c r="A96" s="49">
        <v>81</v>
      </c>
      <c r="B96" s="50" t="s">
        <v>332</v>
      </c>
      <c r="C96" s="50" t="s">
        <v>333</v>
      </c>
      <c r="D96" s="51">
        <v>43.99</v>
      </c>
      <c r="E96" s="52">
        <v>41.98</v>
      </c>
      <c r="F96" s="51">
        <v>95.43</v>
      </c>
      <c r="G96" s="51">
        <v>361.71</v>
      </c>
      <c r="H96" s="53">
        <v>83266</v>
      </c>
      <c r="I96" s="54">
        <f t="shared" si="27"/>
        <v>0</v>
      </c>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61"/>
      <c r="BC96" s="61"/>
    </row>
    <row r="97" spans="1:55" x14ac:dyDescent="0.2">
      <c r="A97" s="49">
        <v>82</v>
      </c>
      <c r="B97" s="50" t="s">
        <v>334</v>
      </c>
      <c r="C97" s="50" t="s">
        <v>335</v>
      </c>
      <c r="D97" s="51">
        <v>21.59</v>
      </c>
      <c r="E97" s="52">
        <v>21.59</v>
      </c>
      <c r="F97" s="51">
        <v>100</v>
      </c>
      <c r="G97" s="51">
        <v>112.37</v>
      </c>
      <c r="H97" s="53">
        <v>52741</v>
      </c>
      <c r="I97" s="54">
        <f t="shared" si="27"/>
        <v>1</v>
      </c>
      <c r="J97" s="55">
        <v>4909</v>
      </c>
      <c r="K97" s="57">
        <v>0.19819999999999999</v>
      </c>
      <c r="L97" s="55">
        <v>4522</v>
      </c>
      <c r="M97" s="57">
        <v>0.25819999999999999</v>
      </c>
      <c r="N97" s="58">
        <f>L97/J97</f>
        <v>0.92116520676308822</v>
      </c>
      <c r="O97" s="9"/>
      <c r="P97" s="9"/>
      <c r="Q97" s="57">
        <v>0.875</v>
      </c>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57">
        <v>0.93030000000000002</v>
      </c>
      <c r="AU97" s="56">
        <v>0.06</v>
      </c>
      <c r="AV97" s="9"/>
      <c r="AW97" s="9"/>
      <c r="AX97" s="9"/>
      <c r="AY97" s="9"/>
      <c r="AZ97" s="9"/>
      <c r="BA97" s="9"/>
      <c r="BB97" s="64" t="s">
        <v>336</v>
      </c>
      <c r="BC97" s="65" t="s">
        <v>337</v>
      </c>
    </row>
    <row r="98" spans="1:55" x14ac:dyDescent="0.2">
      <c r="A98" s="49">
        <v>83</v>
      </c>
      <c r="B98" s="50" t="s">
        <v>338</v>
      </c>
      <c r="C98" s="50" t="s">
        <v>339</v>
      </c>
      <c r="D98" s="51">
        <v>15.54</v>
      </c>
      <c r="E98" s="52">
        <v>9.0399999999999991</v>
      </c>
      <c r="F98" s="51">
        <v>58.17</v>
      </c>
      <c r="G98" s="51">
        <v>89.46</v>
      </c>
      <c r="H98" s="53">
        <v>57756</v>
      </c>
      <c r="I98" s="54">
        <f t="shared" si="27"/>
        <v>0</v>
      </c>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79" t="s">
        <v>340</v>
      </c>
      <c r="BC98" s="61"/>
    </row>
    <row r="99" spans="1:55" x14ac:dyDescent="0.2">
      <c r="A99" s="49">
        <v>85</v>
      </c>
      <c r="B99" s="50" t="s">
        <v>341</v>
      </c>
      <c r="C99" s="50" t="s">
        <v>342</v>
      </c>
      <c r="D99" s="51">
        <v>49.37</v>
      </c>
      <c r="E99" s="52">
        <v>20.87</v>
      </c>
      <c r="F99" s="51">
        <v>42.28</v>
      </c>
      <c r="G99" s="51">
        <v>107.03</v>
      </c>
      <c r="H99" s="53">
        <v>21630</v>
      </c>
      <c r="I99" s="54">
        <f t="shared" si="27"/>
        <v>1</v>
      </c>
      <c r="J99" s="55">
        <v>7346</v>
      </c>
      <c r="K99" s="9"/>
      <c r="L99" s="55">
        <v>6770</v>
      </c>
      <c r="M99" s="9"/>
      <c r="N99" s="58">
        <f t="shared" ref="N99:N100" si="28">L99/J99</f>
        <v>0.92158998094200928</v>
      </c>
      <c r="O99" s="9"/>
      <c r="P99" s="9"/>
      <c r="Q99" s="9"/>
      <c r="R99" s="9"/>
      <c r="S99" s="9"/>
      <c r="T99" s="3"/>
      <c r="U99" s="6"/>
      <c r="V99" s="6">
        <v>28</v>
      </c>
      <c r="W99" s="6"/>
      <c r="X99" s="3"/>
      <c r="Y99" s="3"/>
      <c r="Z99" s="3"/>
      <c r="AA99" s="3"/>
      <c r="AB99" s="3"/>
      <c r="AC99" s="3"/>
      <c r="AD99" s="9"/>
      <c r="AE99" s="9"/>
      <c r="AF99" s="55">
        <v>464</v>
      </c>
      <c r="AG99" s="9"/>
      <c r="AH99" s="9"/>
      <c r="AI99" s="9"/>
      <c r="AJ99" s="9"/>
      <c r="AK99" s="9"/>
      <c r="AL99" s="55">
        <v>3872</v>
      </c>
      <c r="AM99" s="9"/>
      <c r="AN99" s="9"/>
      <c r="AO99" s="9"/>
      <c r="AP99" s="9"/>
      <c r="AQ99" s="9"/>
      <c r="AR99" s="9"/>
      <c r="AS99" s="9"/>
      <c r="AT99" s="9"/>
      <c r="AU99" s="9"/>
      <c r="AV99" s="9"/>
      <c r="AW99" s="9"/>
      <c r="AX99" s="55">
        <v>1840</v>
      </c>
      <c r="AY99" s="9"/>
      <c r="AZ99" s="9"/>
      <c r="BA99" s="9"/>
      <c r="BB99" s="79" t="s">
        <v>343</v>
      </c>
      <c r="BC99" s="61"/>
    </row>
    <row r="100" spans="1:55" x14ac:dyDescent="0.2">
      <c r="A100" s="49">
        <v>86</v>
      </c>
      <c r="B100" s="50" t="s">
        <v>344</v>
      </c>
      <c r="C100" s="50" t="s">
        <v>345</v>
      </c>
      <c r="D100" s="51">
        <v>75.13</v>
      </c>
      <c r="E100" s="52">
        <v>33.61</v>
      </c>
      <c r="F100" s="51">
        <v>44.73</v>
      </c>
      <c r="G100" s="51">
        <v>333.98</v>
      </c>
      <c r="H100" s="53">
        <v>44617</v>
      </c>
      <c r="I100" s="54">
        <f t="shared" si="27"/>
        <v>1</v>
      </c>
      <c r="J100" s="55">
        <v>12979</v>
      </c>
      <c r="K100" s="9"/>
      <c r="L100" s="55">
        <v>11484</v>
      </c>
      <c r="M100" s="9"/>
      <c r="N100" s="58">
        <f t="shared" si="28"/>
        <v>0.88481393019493026</v>
      </c>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80" t="s">
        <v>346</v>
      </c>
      <c r="BC100" s="63" t="s">
        <v>347</v>
      </c>
    </row>
    <row r="101" spans="1:55" x14ac:dyDescent="0.2">
      <c r="A101" s="49">
        <v>87</v>
      </c>
      <c r="B101" s="50" t="s">
        <v>348</v>
      </c>
      <c r="C101" s="50" t="s">
        <v>349</v>
      </c>
      <c r="D101" s="51">
        <v>34.340000000000003</v>
      </c>
      <c r="E101" s="52">
        <v>17.95</v>
      </c>
      <c r="F101" s="51">
        <v>52.26</v>
      </c>
      <c r="G101" s="51">
        <v>212.17</v>
      </c>
      <c r="H101" s="53">
        <v>61902</v>
      </c>
      <c r="I101" s="54">
        <f t="shared" si="27"/>
        <v>0</v>
      </c>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61"/>
      <c r="BC101" s="61"/>
    </row>
    <row r="102" spans="1:55" x14ac:dyDescent="0.2">
      <c r="A102" s="49">
        <v>89</v>
      </c>
      <c r="B102" s="50" t="s">
        <v>350</v>
      </c>
      <c r="C102" s="50" t="s">
        <v>351</v>
      </c>
      <c r="D102" s="51">
        <v>65.5</v>
      </c>
      <c r="E102" s="52">
        <v>20.94</v>
      </c>
      <c r="F102" s="51">
        <v>31.97</v>
      </c>
      <c r="G102" s="51">
        <v>128.61000000000001</v>
      </c>
      <c r="H102" s="53">
        <v>19596</v>
      </c>
      <c r="I102" s="54">
        <f t="shared" si="27"/>
        <v>1</v>
      </c>
      <c r="J102" s="55">
        <v>6532</v>
      </c>
      <c r="K102" s="57">
        <v>0.1211</v>
      </c>
      <c r="L102" s="55">
        <v>5590</v>
      </c>
      <c r="M102" s="57">
        <v>7.1999999999999995E-2</v>
      </c>
      <c r="N102" s="58">
        <f>L102/J102</f>
        <v>0.85578689528475194</v>
      </c>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79" t="s">
        <v>352</v>
      </c>
      <c r="BC102" s="65" t="s">
        <v>353</v>
      </c>
    </row>
    <row r="103" spans="1:55" x14ac:dyDescent="0.2">
      <c r="A103" s="49">
        <v>90</v>
      </c>
      <c r="B103" s="50" t="s">
        <v>354</v>
      </c>
      <c r="C103" s="50" t="s">
        <v>355</v>
      </c>
      <c r="D103" s="51">
        <v>46.32</v>
      </c>
      <c r="E103" s="52">
        <v>16.079999999999998</v>
      </c>
      <c r="F103" s="51">
        <v>34.71</v>
      </c>
      <c r="G103" s="51">
        <v>129.79</v>
      </c>
      <c r="H103" s="53">
        <v>27914</v>
      </c>
      <c r="I103" s="54">
        <f t="shared" si="27"/>
        <v>0</v>
      </c>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79" t="s">
        <v>356</v>
      </c>
      <c r="BC103" s="61"/>
    </row>
    <row r="104" spans="1:55" x14ac:dyDescent="0.2">
      <c r="A104" s="49">
        <v>91</v>
      </c>
      <c r="B104" s="50" t="s">
        <v>357</v>
      </c>
      <c r="C104" s="50" t="s">
        <v>358</v>
      </c>
      <c r="D104" s="51">
        <v>72.28</v>
      </c>
      <c r="E104" s="52">
        <v>24.5</v>
      </c>
      <c r="F104" s="51">
        <v>33.9</v>
      </c>
      <c r="G104" s="51">
        <v>131.63</v>
      </c>
      <c r="H104" s="53">
        <v>18160</v>
      </c>
      <c r="I104" s="54">
        <f t="shared" si="27"/>
        <v>1</v>
      </c>
      <c r="J104" s="55">
        <v>7162</v>
      </c>
      <c r="K104" s="57">
        <v>0.31900000000000001</v>
      </c>
      <c r="L104" s="55">
        <v>6661</v>
      </c>
      <c r="M104" s="57">
        <v>0.375</v>
      </c>
      <c r="N104" s="58">
        <f t="shared" ref="N104:N105" si="29">L104/J104</f>
        <v>0.9300474727729684</v>
      </c>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60" t="s">
        <v>359</v>
      </c>
      <c r="BC104" s="65" t="s">
        <v>360</v>
      </c>
    </row>
    <row r="105" spans="1:55" x14ac:dyDescent="0.2">
      <c r="A105" s="49">
        <v>92</v>
      </c>
      <c r="B105" s="50" t="s">
        <v>361</v>
      </c>
      <c r="C105" s="50" t="s">
        <v>362</v>
      </c>
      <c r="D105" s="67">
        <v>75.7</v>
      </c>
      <c r="E105" s="68">
        <v>33.18</v>
      </c>
      <c r="F105" s="67">
        <v>43.83</v>
      </c>
      <c r="G105" s="67">
        <v>302.43</v>
      </c>
      <c r="H105" s="69">
        <v>40111</v>
      </c>
      <c r="I105" s="54">
        <f t="shared" si="27"/>
        <v>1</v>
      </c>
      <c r="J105" s="70">
        <v>9390</v>
      </c>
      <c r="K105" s="10"/>
      <c r="L105" s="71">
        <v>8363</v>
      </c>
      <c r="M105" s="10"/>
      <c r="N105" s="58">
        <f t="shared" si="29"/>
        <v>0.89062832800851965</v>
      </c>
      <c r="O105" s="9"/>
      <c r="P105" s="9"/>
      <c r="Q105" s="9"/>
      <c r="R105" s="56">
        <v>1</v>
      </c>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80" t="s">
        <v>363</v>
      </c>
      <c r="BC105" s="65"/>
    </row>
    <row r="106" spans="1:55" x14ac:dyDescent="0.2">
      <c r="A106" s="49">
        <v>93</v>
      </c>
      <c r="B106" s="85" t="s">
        <v>364</v>
      </c>
      <c r="C106" s="86">
        <f>4/11</f>
        <v>0.36363636363636365</v>
      </c>
      <c r="D106" s="129"/>
      <c r="E106" s="130"/>
      <c r="F106" s="129"/>
      <c r="G106" s="129"/>
      <c r="H106" s="131"/>
      <c r="I106" s="118"/>
      <c r="J106" s="118"/>
      <c r="K106" s="119"/>
      <c r="L106" s="118"/>
      <c r="M106" s="119"/>
      <c r="N106" s="113"/>
      <c r="O106" s="92"/>
      <c r="P106" s="120"/>
      <c r="Q106" s="120"/>
      <c r="R106" s="120"/>
      <c r="S106" s="120"/>
      <c r="T106" s="92"/>
      <c r="U106" s="92"/>
      <c r="V106" s="114"/>
      <c r="W106" s="92"/>
      <c r="X106" s="92"/>
      <c r="Y106" s="92"/>
      <c r="Z106" s="114"/>
      <c r="AA106" s="114"/>
      <c r="AB106" s="92"/>
      <c r="AC106" s="114"/>
      <c r="AD106" s="92"/>
      <c r="AE106" s="92"/>
      <c r="AF106" s="114"/>
      <c r="AG106" s="92"/>
      <c r="AH106" s="92"/>
      <c r="AI106" s="92"/>
      <c r="AJ106" s="92"/>
      <c r="AK106" s="92"/>
      <c r="AL106" s="114"/>
      <c r="AM106" s="92"/>
      <c r="AN106" s="92"/>
      <c r="AO106" s="92"/>
      <c r="AP106" s="92"/>
      <c r="AQ106" s="92"/>
      <c r="AR106" s="92"/>
      <c r="AS106" s="92"/>
      <c r="AT106" s="92"/>
      <c r="AU106" s="92"/>
      <c r="AV106" s="92"/>
      <c r="AW106" s="92"/>
      <c r="AX106" s="114"/>
      <c r="AY106" s="92"/>
      <c r="AZ106" s="114"/>
      <c r="BA106" s="114"/>
      <c r="BB106" s="121"/>
      <c r="BC106" s="121"/>
    </row>
    <row r="107" spans="1:55" x14ac:dyDescent="0.2">
      <c r="A107" s="49">
        <v>94</v>
      </c>
      <c r="B107" s="50" t="s">
        <v>365</v>
      </c>
      <c r="C107" s="101" t="s">
        <v>366</v>
      </c>
      <c r="D107" s="133"/>
      <c r="E107" s="134"/>
      <c r="F107" s="133"/>
      <c r="G107" s="133"/>
      <c r="H107" s="135"/>
      <c r="I107" s="54">
        <f t="shared" ref="I107:I115" si="30">IF(J107&gt;0, 1, 0)</f>
        <v>0</v>
      </c>
      <c r="J107" s="123"/>
      <c r="K107" s="10"/>
      <c r="L107" s="8"/>
      <c r="M107" s="10"/>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79" t="s">
        <v>367</v>
      </c>
      <c r="BC107" s="61"/>
    </row>
    <row r="108" spans="1:55" x14ac:dyDescent="0.2">
      <c r="A108" s="49">
        <v>95</v>
      </c>
      <c r="B108" s="50" t="s">
        <v>368</v>
      </c>
      <c r="C108" s="50" t="s">
        <v>369</v>
      </c>
      <c r="D108" s="51">
        <v>30.3</v>
      </c>
      <c r="E108" s="52">
        <v>29.47</v>
      </c>
      <c r="F108" s="51">
        <v>97.25</v>
      </c>
      <c r="G108" s="51">
        <v>115.74</v>
      </c>
      <c r="H108" s="53">
        <v>38297</v>
      </c>
      <c r="I108" s="54">
        <f t="shared" si="30"/>
        <v>0</v>
      </c>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136"/>
      <c r="BC108" s="61"/>
    </row>
    <row r="109" spans="1:55" x14ac:dyDescent="0.2">
      <c r="A109" s="49">
        <v>96</v>
      </c>
      <c r="B109" s="50" t="s">
        <v>370</v>
      </c>
      <c r="C109" s="50" t="s">
        <v>371</v>
      </c>
      <c r="D109" s="51">
        <v>10.62</v>
      </c>
      <c r="E109" s="52">
        <v>6.87</v>
      </c>
      <c r="F109" s="51">
        <v>64.73</v>
      </c>
      <c r="G109" s="51">
        <v>63.97</v>
      </c>
      <c r="H109" s="53">
        <v>60363</v>
      </c>
      <c r="I109" s="54">
        <f t="shared" si="30"/>
        <v>0</v>
      </c>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61"/>
      <c r="BC109" s="61"/>
    </row>
    <row r="110" spans="1:55" x14ac:dyDescent="0.2">
      <c r="A110" s="49">
        <v>98</v>
      </c>
      <c r="B110" s="50" t="s">
        <v>372</v>
      </c>
      <c r="C110" s="50" t="s">
        <v>373</v>
      </c>
      <c r="D110" s="51">
        <v>47.9</v>
      </c>
      <c r="E110" s="52">
        <v>33.36</v>
      </c>
      <c r="F110" s="51">
        <v>69.64</v>
      </c>
      <c r="G110" s="51">
        <v>245.04</v>
      </c>
      <c r="H110" s="53">
        <v>51279</v>
      </c>
      <c r="I110" s="54">
        <f t="shared" si="30"/>
        <v>0</v>
      </c>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80" t="s">
        <v>374</v>
      </c>
      <c r="BC110" s="61"/>
    </row>
    <row r="111" spans="1:55" x14ac:dyDescent="0.2">
      <c r="A111" s="49">
        <v>100</v>
      </c>
      <c r="B111" s="50" t="s">
        <v>375</v>
      </c>
      <c r="C111" s="50" t="s">
        <v>376</v>
      </c>
      <c r="D111" s="51">
        <v>25.25</v>
      </c>
      <c r="E111" s="52">
        <v>12.2</v>
      </c>
      <c r="F111" s="51">
        <v>48.33</v>
      </c>
      <c r="G111" s="51">
        <v>124.67</v>
      </c>
      <c r="H111" s="53">
        <v>49559</v>
      </c>
      <c r="I111" s="54">
        <f t="shared" si="30"/>
        <v>1</v>
      </c>
      <c r="J111" s="55">
        <v>6256</v>
      </c>
      <c r="K111" s="57">
        <v>0.89119999999999999</v>
      </c>
      <c r="L111" s="55">
        <v>5776</v>
      </c>
      <c r="M111" s="57">
        <v>1.0374000000000001</v>
      </c>
      <c r="N111" s="58">
        <f t="shared" ref="N111:N112" si="31">L111/J111</f>
        <v>0.92327365728900257</v>
      </c>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79" t="s">
        <v>377</v>
      </c>
      <c r="BC111" s="61"/>
    </row>
    <row r="112" spans="1:55" x14ac:dyDescent="0.2">
      <c r="A112" s="49">
        <v>101</v>
      </c>
      <c r="B112" s="50" t="s">
        <v>378</v>
      </c>
      <c r="C112" s="50" t="s">
        <v>379</v>
      </c>
      <c r="D112" s="51">
        <v>37.590000000000003</v>
      </c>
      <c r="E112" s="52">
        <v>19.45</v>
      </c>
      <c r="F112" s="51">
        <v>51.73</v>
      </c>
      <c r="G112" s="51">
        <v>240.88</v>
      </c>
      <c r="H112" s="53">
        <v>64291</v>
      </c>
      <c r="I112" s="54">
        <f t="shared" si="30"/>
        <v>1</v>
      </c>
      <c r="J112" s="55">
        <v>8337</v>
      </c>
      <c r="K112" s="57">
        <v>0.28420000000000001</v>
      </c>
      <c r="L112" s="55">
        <v>7419</v>
      </c>
      <c r="M112" s="57">
        <v>0.24729999999999999</v>
      </c>
      <c r="N112" s="58">
        <f t="shared" si="31"/>
        <v>0.88988844908240372</v>
      </c>
      <c r="O112" s="9"/>
      <c r="P112" s="9"/>
      <c r="Q112" s="9"/>
      <c r="R112" s="9"/>
      <c r="S112" s="9"/>
      <c r="T112" s="6"/>
      <c r="U112" s="72"/>
      <c r="V112" s="72"/>
      <c r="W112" s="72"/>
      <c r="X112" s="59"/>
      <c r="Y112" s="6"/>
      <c r="Z112" s="6"/>
      <c r="AA112" s="6">
        <v>57</v>
      </c>
      <c r="AB112" s="3"/>
      <c r="AC112" s="6"/>
      <c r="AD112" s="9"/>
      <c r="AE112" s="9"/>
      <c r="AF112" s="55">
        <v>962</v>
      </c>
      <c r="AG112" s="9"/>
      <c r="AH112" s="9"/>
      <c r="AI112" s="9"/>
      <c r="AJ112" s="9"/>
      <c r="AK112" s="9"/>
      <c r="AL112" s="55">
        <v>3856</v>
      </c>
      <c r="AM112" s="9"/>
      <c r="AN112" s="9"/>
      <c r="AO112" s="9"/>
      <c r="AP112" s="9"/>
      <c r="AQ112" s="9"/>
      <c r="AR112" s="9"/>
      <c r="AS112" s="9"/>
      <c r="AT112" s="9"/>
      <c r="AU112" s="9"/>
      <c r="AV112" s="55">
        <v>2823</v>
      </c>
      <c r="AW112" s="9"/>
      <c r="AX112" s="55">
        <v>2040</v>
      </c>
      <c r="AY112" s="9"/>
      <c r="AZ112" s="57">
        <v>0.72260000000000002</v>
      </c>
      <c r="BA112" s="57"/>
      <c r="BB112" s="64" t="s">
        <v>380</v>
      </c>
      <c r="BC112" s="65" t="s">
        <v>381</v>
      </c>
    </row>
    <row r="113" spans="1:55" x14ac:dyDescent="0.2">
      <c r="A113" s="49">
        <v>102</v>
      </c>
      <c r="B113" s="50" t="s">
        <v>382</v>
      </c>
      <c r="C113" s="50" t="s">
        <v>383</v>
      </c>
      <c r="D113" s="51">
        <v>66.099999999999994</v>
      </c>
      <c r="E113" s="52">
        <v>26.66</v>
      </c>
      <c r="F113" s="51">
        <v>40.340000000000003</v>
      </c>
      <c r="G113" s="51">
        <v>318.04000000000002</v>
      </c>
      <c r="H113" s="53">
        <v>48129</v>
      </c>
      <c r="I113" s="54">
        <f t="shared" si="30"/>
        <v>0</v>
      </c>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141"/>
      <c r="BC113" s="61"/>
    </row>
    <row r="114" spans="1:55" x14ac:dyDescent="0.2">
      <c r="A114" s="49">
        <v>103</v>
      </c>
      <c r="B114" s="50" t="s">
        <v>384</v>
      </c>
      <c r="C114" s="50" t="s">
        <v>385</v>
      </c>
      <c r="D114" s="67">
        <v>41.92</v>
      </c>
      <c r="E114" s="68">
        <v>19.579999999999998</v>
      </c>
      <c r="F114" s="67">
        <v>46.72</v>
      </c>
      <c r="G114" s="67">
        <v>263.29000000000002</v>
      </c>
      <c r="H114" s="69">
        <v>62965</v>
      </c>
      <c r="I114" s="54">
        <f t="shared" si="30"/>
        <v>0</v>
      </c>
      <c r="J114" s="123"/>
      <c r="K114" s="9"/>
      <c r="L114" s="8"/>
      <c r="M114" s="9"/>
      <c r="N114" s="10"/>
      <c r="O114" s="10"/>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55">
        <v>2165</v>
      </c>
      <c r="AY114" s="56">
        <v>1.82</v>
      </c>
      <c r="AZ114" s="56"/>
      <c r="BA114" s="9"/>
      <c r="BB114" s="80" t="s">
        <v>386</v>
      </c>
      <c r="BC114" s="61"/>
    </row>
    <row r="115" spans="1:55" x14ac:dyDescent="0.2">
      <c r="A115" s="49">
        <v>104</v>
      </c>
      <c r="B115" s="50" t="s">
        <v>387</v>
      </c>
      <c r="C115" s="50" t="s">
        <v>388</v>
      </c>
      <c r="D115" s="51">
        <v>37.1</v>
      </c>
      <c r="E115" s="52">
        <v>17.690000000000001</v>
      </c>
      <c r="F115" s="51">
        <v>47.68</v>
      </c>
      <c r="G115" s="51">
        <v>294.27999999999997</v>
      </c>
      <c r="H115" s="53">
        <v>79504</v>
      </c>
      <c r="I115" s="54">
        <f t="shared" si="30"/>
        <v>0</v>
      </c>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61"/>
      <c r="BC115" s="61"/>
    </row>
    <row r="116" spans="1:55" x14ac:dyDescent="0.2">
      <c r="A116" s="49">
        <v>105</v>
      </c>
      <c r="B116" s="85" t="s">
        <v>389</v>
      </c>
      <c r="C116" s="86">
        <f>2/7</f>
        <v>0.2857142857142857</v>
      </c>
      <c r="D116" s="129"/>
      <c r="E116" s="130"/>
      <c r="F116" s="129"/>
      <c r="G116" s="129"/>
      <c r="H116" s="131"/>
      <c r="I116" s="118"/>
      <c r="J116" s="118"/>
      <c r="K116" s="119"/>
      <c r="L116" s="118"/>
      <c r="M116" s="119"/>
      <c r="N116" s="113"/>
      <c r="O116" s="92"/>
      <c r="P116" s="120"/>
      <c r="Q116" s="120"/>
      <c r="R116" s="120"/>
      <c r="S116" s="120"/>
      <c r="T116" s="92"/>
      <c r="U116" s="92"/>
      <c r="V116" s="114"/>
      <c r="W116" s="92"/>
      <c r="X116" s="92"/>
      <c r="Y116" s="92"/>
      <c r="Z116" s="92"/>
      <c r="AA116" s="92"/>
      <c r="AB116" s="92"/>
      <c r="AC116" s="92"/>
      <c r="AD116" s="92"/>
      <c r="AE116" s="92"/>
      <c r="AF116" s="114"/>
      <c r="AG116" s="92"/>
      <c r="AH116" s="92"/>
      <c r="AI116" s="92"/>
      <c r="AJ116" s="92"/>
      <c r="AK116" s="92"/>
      <c r="AL116" s="114"/>
      <c r="AM116" s="92"/>
      <c r="AN116" s="92"/>
      <c r="AO116" s="92"/>
      <c r="AP116" s="92"/>
      <c r="AQ116" s="92"/>
      <c r="AR116" s="92"/>
      <c r="AS116" s="92"/>
      <c r="AT116" s="92"/>
      <c r="AU116" s="92"/>
      <c r="AV116" s="92"/>
      <c r="AW116" s="92"/>
      <c r="AX116" s="114"/>
      <c r="AY116" s="108"/>
      <c r="AZ116" s="92"/>
      <c r="BA116" s="92"/>
      <c r="BB116" s="121"/>
      <c r="BC116" s="121"/>
    </row>
    <row r="117" spans="1:55" x14ac:dyDescent="0.2">
      <c r="A117" s="49">
        <v>106</v>
      </c>
      <c r="B117" s="50" t="s">
        <v>390</v>
      </c>
      <c r="C117" s="101" t="s">
        <v>391</v>
      </c>
      <c r="D117" s="133"/>
      <c r="E117" s="134"/>
      <c r="F117" s="133"/>
      <c r="G117" s="133"/>
      <c r="H117" s="135"/>
      <c r="I117" s="54">
        <f t="shared" ref="I117:I122" si="32">IF(J117&gt;0, 1, 0)</f>
        <v>0</v>
      </c>
      <c r="J117" s="123"/>
      <c r="K117" s="10"/>
      <c r="L117" s="8"/>
      <c r="M117" s="10"/>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136"/>
      <c r="BC117" s="61"/>
    </row>
    <row r="118" spans="1:55" x14ac:dyDescent="0.2">
      <c r="A118" s="49">
        <v>107</v>
      </c>
      <c r="B118" s="50" t="s">
        <v>392</v>
      </c>
      <c r="C118" s="50" t="s">
        <v>393</v>
      </c>
      <c r="D118" s="51">
        <v>71.77</v>
      </c>
      <c r="E118" s="52">
        <v>55.9</v>
      </c>
      <c r="F118" s="51">
        <v>77.89</v>
      </c>
      <c r="G118" s="51">
        <v>387.27</v>
      </c>
      <c r="H118" s="53">
        <v>54304</v>
      </c>
      <c r="I118" s="54">
        <f t="shared" si="32"/>
        <v>0</v>
      </c>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140"/>
      <c r="BC118" s="61"/>
    </row>
    <row r="119" spans="1:55" x14ac:dyDescent="0.2">
      <c r="A119" s="49">
        <v>109</v>
      </c>
      <c r="B119" s="149" t="s">
        <v>394</v>
      </c>
      <c r="C119" s="50" t="s">
        <v>395</v>
      </c>
      <c r="D119" s="51">
        <v>64.27</v>
      </c>
      <c r="E119" s="52">
        <v>18.11</v>
      </c>
      <c r="F119" s="51">
        <v>28.18</v>
      </c>
      <c r="G119" s="51">
        <v>225.07</v>
      </c>
      <c r="H119" s="53">
        <v>35346</v>
      </c>
      <c r="I119" s="54">
        <f t="shared" si="32"/>
        <v>0</v>
      </c>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61"/>
      <c r="BC119" s="61"/>
    </row>
    <row r="120" spans="1:55" x14ac:dyDescent="0.2">
      <c r="A120" s="49">
        <v>110</v>
      </c>
      <c r="B120" s="149" t="s">
        <v>396</v>
      </c>
      <c r="C120" s="50" t="s">
        <v>397</v>
      </c>
      <c r="D120" s="51">
        <v>47.78</v>
      </c>
      <c r="E120" s="52">
        <v>14.8</v>
      </c>
      <c r="F120" s="51">
        <v>30.98</v>
      </c>
      <c r="G120" s="51">
        <v>171.58</v>
      </c>
      <c r="H120" s="53">
        <v>35989</v>
      </c>
      <c r="I120" s="54">
        <f t="shared" si="32"/>
        <v>0</v>
      </c>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61"/>
      <c r="BC120" s="61"/>
    </row>
    <row r="121" spans="1:55" x14ac:dyDescent="0.2">
      <c r="A121" s="49">
        <v>111</v>
      </c>
      <c r="B121" s="149" t="s">
        <v>398</v>
      </c>
      <c r="C121" s="50" t="s">
        <v>399</v>
      </c>
      <c r="D121" s="51">
        <v>46.74</v>
      </c>
      <c r="E121" s="52">
        <v>14.87</v>
      </c>
      <c r="F121" s="51">
        <v>31.81</v>
      </c>
      <c r="G121" s="51">
        <v>186.67</v>
      </c>
      <c r="H121" s="53">
        <v>40191</v>
      </c>
      <c r="I121" s="54">
        <f t="shared" si="32"/>
        <v>0</v>
      </c>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61"/>
      <c r="BC121" s="61"/>
    </row>
    <row r="122" spans="1:55" x14ac:dyDescent="0.2">
      <c r="A122" s="49">
        <v>112</v>
      </c>
      <c r="B122" s="66" t="s">
        <v>400</v>
      </c>
      <c r="C122" s="50" t="s">
        <v>401</v>
      </c>
      <c r="D122" s="67">
        <v>33.47</v>
      </c>
      <c r="E122" s="68">
        <v>10.37</v>
      </c>
      <c r="F122" s="67">
        <v>30.97</v>
      </c>
      <c r="G122" s="67">
        <v>101.17</v>
      </c>
      <c r="H122" s="69">
        <v>30792</v>
      </c>
      <c r="I122" s="54">
        <f t="shared" si="32"/>
        <v>1</v>
      </c>
      <c r="J122" s="70">
        <v>4618</v>
      </c>
      <c r="K122" s="9"/>
      <c r="L122" s="71">
        <v>4425</v>
      </c>
      <c r="M122" s="9"/>
      <c r="N122" s="84">
        <v>0.95820000000000005</v>
      </c>
      <c r="O122" s="10"/>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57">
        <v>0.99270000000000003</v>
      </c>
      <c r="AU122" s="9"/>
      <c r="AV122" s="9"/>
      <c r="AW122" s="9"/>
      <c r="AX122" s="9"/>
      <c r="AY122" s="9"/>
      <c r="AZ122" s="9"/>
      <c r="BA122" s="9"/>
      <c r="BB122" s="62" t="s">
        <v>402</v>
      </c>
      <c r="BC122" s="65" t="s">
        <v>403</v>
      </c>
    </row>
    <row r="123" spans="1:55" x14ac:dyDescent="0.2">
      <c r="A123" s="49">
        <v>113</v>
      </c>
      <c r="B123" s="85" t="s">
        <v>404</v>
      </c>
      <c r="C123" s="86">
        <f>0/7</f>
        <v>0</v>
      </c>
      <c r="D123" s="129"/>
      <c r="E123" s="103"/>
      <c r="F123" s="129"/>
      <c r="G123" s="129"/>
      <c r="H123" s="131"/>
      <c r="I123" s="118"/>
      <c r="J123" s="118"/>
      <c r="K123" s="92"/>
      <c r="L123" s="114"/>
      <c r="M123" s="92"/>
      <c r="N123" s="108"/>
      <c r="O123" s="108"/>
      <c r="P123" s="92"/>
      <c r="Q123" s="92"/>
      <c r="R123" s="92"/>
      <c r="S123" s="92"/>
      <c r="T123" s="92"/>
      <c r="U123" s="92"/>
      <c r="V123" s="92"/>
      <c r="W123" s="92"/>
      <c r="X123" s="92"/>
      <c r="Y123" s="92"/>
      <c r="Z123" s="92"/>
      <c r="AA123" s="92"/>
      <c r="AB123" s="92"/>
      <c r="AC123" s="92"/>
      <c r="AD123" s="92"/>
      <c r="AE123" s="92"/>
      <c r="AF123" s="92"/>
      <c r="AG123" s="92"/>
      <c r="AH123" s="92"/>
      <c r="AI123" s="92"/>
      <c r="AJ123" s="92"/>
      <c r="AK123" s="92"/>
      <c r="AL123" s="92"/>
      <c r="AM123" s="92"/>
      <c r="AN123" s="92"/>
      <c r="AO123" s="92"/>
      <c r="AP123" s="92"/>
      <c r="AQ123" s="92"/>
      <c r="AR123" s="92"/>
      <c r="AS123" s="92"/>
      <c r="AT123" s="92"/>
      <c r="AU123" s="92"/>
      <c r="AV123" s="92"/>
      <c r="AW123" s="92"/>
      <c r="AX123" s="92"/>
      <c r="AY123" s="92"/>
      <c r="AZ123" s="92"/>
      <c r="BA123" s="92"/>
      <c r="BB123" s="132"/>
      <c r="BC123" s="121"/>
    </row>
    <row r="124" spans="1:55" x14ac:dyDescent="0.2">
      <c r="A124" s="49">
        <v>114</v>
      </c>
      <c r="B124" s="50" t="s">
        <v>405</v>
      </c>
      <c r="C124" s="122" t="s">
        <v>406</v>
      </c>
      <c r="D124" s="133"/>
      <c r="E124" s="68"/>
      <c r="F124" s="133"/>
      <c r="G124" s="133"/>
      <c r="H124" s="135"/>
      <c r="I124" s="54">
        <f t="shared" ref="I124:I130" si="33">IF(J124&gt;0, 1, 0)</f>
        <v>0</v>
      </c>
      <c r="J124" s="123"/>
      <c r="K124" s="9"/>
      <c r="L124" s="8"/>
      <c r="M124" s="9"/>
      <c r="N124" s="10"/>
      <c r="O124" s="10"/>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61"/>
      <c r="BC124" s="61"/>
    </row>
    <row r="125" spans="1:55" x14ac:dyDescent="0.2">
      <c r="A125" s="49">
        <v>115</v>
      </c>
      <c r="B125" s="50" t="s">
        <v>407</v>
      </c>
      <c r="C125" s="50" t="s">
        <v>408</v>
      </c>
      <c r="D125" s="51">
        <v>51.32</v>
      </c>
      <c r="E125" s="52">
        <v>49.19</v>
      </c>
      <c r="F125" s="51">
        <v>95.85</v>
      </c>
      <c r="G125" s="51">
        <v>299.20999999999998</v>
      </c>
      <c r="H125" s="53">
        <v>58747</v>
      </c>
      <c r="I125" s="54">
        <f t="shared" si="33"/>
        <v>0</v>
      </c>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60" t="s">
        <v>409</v>
      </c>
      <c r="BC125" s="61"/>
    </row>
    <row r="126" spans="1:55" x14ac:dyDescent="0.2">
      <c r="A126" s="49">
        <v>116</v>
      </c>
      <c r="B126" s="50" t="s">
        <v>410</v>
      </c>
      <c r="C126" s="50" t="s">
        <v>411</v>
      </c>
      <c r="D126" s="51">
        <v>114.87</v>
      </c>
      <c r="E126" s="52">
        <v>51.98</v>
      </c>
      <c r="F126" s="51">
        <v>45.25</v>
      </c>
      <c r="G126" s="51">
        <v>565.17999999999995</v>
      </c>
      <c r="H126" s="53">
        <v>49374</v>
      </c>
      <c r="I126" s="54">
        <f t="shared" si="33"/>
        <v>0</v>
      </c>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79" t="s">
        <v>412</v>
      </c>
      <c r="BC126" s="61"/>
    </row>
    <row r="127" spans="1:55" x14ac:dyDescent="0.2">
      <c r="A127" s="49">
        <v>117</v>
      </c>
      <c r="B127" s="50" t="s">
        <v>413</v>
      </c>
      <c r="C127" s="50" t="s">
        <v>414</v>
      </c>
      <c r="D127" s="51">
        <v>68.91</v>
      </c>
      <c r="E127" s="52">
        <v>35.9</v>
      </c>
      <c r="F127" s="51">
        <v>52.1</v>
      </c>
      <c r="G127" s="51">
        <v>552.92999999999995</v>
      </c>
      <c r="H127" s="53">
        <v>80709</v>
      </c>
      <c r="I127" s="54">
        <f t="shared" si="33"/>
        <v>0</v>
      </c>
      <c r="J127" s="9"/>
      <c r="K127" s="9"/>
      <c r="L127" s="9"/>
      <c r="M127" s="9"/>
      <c r="N127" s="9"/>
      <c r="O127" s="9"/>
      <c r="P127" s="9"/>
      <c r="Q127" s="9"/>
      <c r="R127" s="9"/>
      <c r="S127" s="9"/>
      <c r="T127" s="9"/>
      <c r="U127" s="9"/>
      <c r="V127" s="8"/>
      <c r="W127" s="9"/>
      <c r="X127" s="9"/>
      <c r="Y127" s="9"/>
      <c r="Z127" s="9"/>
      <c r="AA127" s="9"/>
      <c r="AB127" s="9"/>
      <c r="AC127" s="9"/>
      <c r="AD127" s="9"/>
      <c r="AE127" s="9"/>
      <c r="AF127" s="8"/>
      <c r="AG127" s="9"/>
      <c r="AH127" s="9"/>
      <c r="AI127" s="9"/>
      <c r="AJ127" s="9"/>
      <c r="AK127" s="9"/>
      <c r="AL127" s="8"/>
      <c r="AM127" s="9"/>
      <c r="AN127" s="9"/>
      <c r="AO127" s="9"/>
      <c r="AP127" s="9"/>
      <c r="AQ127" s="9"/>
      <c r="AR127" s="9"/>
      <c r="AS127" s="9"/>
      <c r="AT127" s="9"/>
      <c r="AU127" s="9"/>
      <c r="AV127" s="9"/>
      <c r="AW127" s="9"/>
      <c r="AX127" s="9"/>
      <c r="AY127" s="9"/>
      <c r="AZ127" s="9"/>
      <c r="BA127" s="9"/>
      <c r="BB127" s="136"/>
      <c r="BC127" s="61"/>
    </row>
    <row r="128" spans="1:55" x14ac:dyDescent="0.2">
      <c r="A128" s="49">
        <v>118</v>
      </c>
      <c r="B128" s="127" t="s">
        <v>415</v>
      </c>
      <c r="C128" s="128" t="s">
        <v>416</v>
      </c>
      <c r="D128" s="51">
        <v>78.319999999999993</v>
      </c>
      <c r="E128" s="52">
        <v>30.79</v>
      </c>
      <c r="F128" s="51">
        <v>39.31</v>
      </c>
      <c r="G128" s="51">
        <v>358.29</v>
      </c>
      <c r="H128" s="53">
        <v>45953</v>
      </c>
      <c r="I128" s="54">
        <f t="shared" si="33"/>
        <v>0</v>
      </c>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79" t="s">
        <v>417</v>
      </c>
      <c r="BC128" s="61"/>
    </row>
    <row r="129" spans="1:55" x14ac:dyDescent="0.2">
      <c r="A129" s="49">
        <v>119</v>
      </c>
      <c r="B129" s="50" t="s">
        <v>418</v>
      </c>
      <c r="C129" s="50" t="s">
        <v>419</v>
      </c>
      <c r="D129" s="51">
        <v>56.25</v>
      </c>
      <c r="E129" s="52">
        <v>22.08</v>
      </c>
      <c r="F129" s="51">
        <v>39.25</v>
      </c>
      <c r="G129" s="51">
        <v>277.95</v>
      </c>
      <c r="H129" s="53">
        <v>49679</v>
      </c>
      <c r="I129" s="54">
        <f t="shared" si="33"/>
        <v>0</v>
      </c>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79" t="s">
        <v>420</v>
      </c>
      <c r="BC129" s="61"/>
    </row>
    <row r="130" spans="1:55" x14ac:dyDescent="0.2">
      <c r="A130" s="49">
        <v>120</v>
      </c>
      <c r="B130" s="50" t="s">
        <v>421</v>
      </c>
      <c r="C130" s="50" t="s">
        <v>422</v>
      </c>
      <c r="D130" s="51">
        <v>68.38</v>
      </c>
      <c r="E130" s="52">
        <v>26.37</v>
      </c>
      <c r="F130" s="51">
        <v>38.57</v>
      </c>
      <c r="G130" s="51">
        <v>321.60000000000002</v>
      </c>
      <c r="H130" s="53">
        <v>47274</v>
      </c>
      <c r="I130" s="54">
        <f t="shared" si="33"/>
        <v>0</v>
      </c>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61"/>
      <c r="BC130" s="61"/>
    </row>
    <row r="131" spans="1:55" x14ac:dyDescent="0.2">
      <c r="A131" s="49">
        <v>121</v>
      </c>
      <c r="B131" s="85" t="s">
        <v>423</v>
      </c>
      <c r="C131" s="86">
        <f>2/6</f>
        <v>0.33333333333333331</v>
      </c>
      <c r="D131" s="129"/>
      <c r="E131" s="130"/>
      <c r="F131" s="129"/>
      <c r="G131" s="129"/>
      <c r="H131" s="131"/>
      <c r="I131" s="118"/>
      <c r="J131" s="118"/>
      <c r="K131" s="119"/>
      <c r="L131" s="118"/>
      <c r="M131" s="119"/>
      <c r="N131" s="113"/>
      <c r="O131" s="92"/>
      <c r="P131" s="120"/>
      <c r="Q131" s="120"/>
      <c r="R131" s="120"/>
      <c r="S131" s="120"/>
      <c r="T131" s="92"/>
      <c r="U131" s="92"/>
      <c r="V131" s="92"/>
      <c r="W131" s="92"/>
      <c r="X131" s="92"/>
      <c r="Y131" s="92"/>
      <c r="Z131" s="92"/>
      <c r="AA131" s="92"/>
      <c r="AB131" s="92"/>
      <c r="AC131" s="92"/>
      <c r="AD131" s="92"/>
      <c r="AE131" s="92"/>
      <c r="AF131" s="92"/>
      <c r="AG131" s="92"/>
      <c r="AH131" s="92"/>
      <c r="AI131" s="92"/>
      <c r="AJ131" s="92"/>
      <c r="AK131" s="92"/>
      <c r="AL131" s="92"/>
      <c r="AM131" s="92"/>
      <c r="AN131" s="92"/>
      <c r="AO131" s="92"/>
      <c r="AP131" s="92"/>
      <c r="AQ131" s="92"/>
      <c r="AR131" s="92"/>
      <c r="AS131" s="92"/>
      <c r="AT131" s="92"/>
      <c r="AU131" s="92"/>
      <c r="AV131" s="92"/>
      <c r="AW131" s="92"/>
      <c r="AX131" s="114"/>
      <c r="AY131" s="92"/>
      <c r="AZ131" s="92"/>
      <c r="BA131" s="92"/>
      <c r="BB131" s="150"/>
      <c r="BC131" s="121"/>
    </row>
    <row r="132" spans="1:55" x14ac:dyDescent="0.2">
      <c r="A132" s="49">
        <v>122</v>
      </c>
      <c r="B132" s="50" t="s">
        <v>424</v>
      </c>
      <c r="C132" s="101" t="s">
        <v>425</v>
      </c>
      <c r="D132" s="133"/>
      <c r="E132" s="134"/>
      <c r="F132" s="133"/>
      <c r="G132" s="133"/>
      <c r="H132" s="135"/>
      <c r="I132" s="54">
        <f t="shared" ref="I132:I142" si="34">IF(J132&gt;0, 1, 0)</f>
        <v>0</v>
      </c>
      <c r="J132" s="123"/>
      <c r="K132" s="10"/>
      <c r="L132" s="8"/>
      <c r="M132" s="10"/>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141"/>
      <c r="BC132" s="61"/>
    </row>
    <row r="133" spans="1:55" x14ac:dyDescent="0.2">
      <c r="A133" s="49">
        <v>123</v>
      </c>
      <c r="B133" s="50" t="s">
        <v>426</v>
      </c>
      <c r="C133" s="50" t="s">
        <v>427</v>
      </c>
      <c r="D133" s="51">
        <v>33.99</v>
      </c>
      <c r="E133" s="52">
        <v>22.09</v>
      </c>
      <c r="F133" s="51">
        <v>65</v>
      </c>
      <c r="G133" s="51">
        <v>145.77000000000001</v>
      </c>
      <c r="H133" s="53">
        <v>42993</v>
      </c>
      <c r="I133" s="54">
        <f t="shared" si="34"/>
        <v>0</v>
      </c>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61"/>
      <c r="BC133" s="61"/>
    </row>
    <row r="134" spans="1:55" x14ac:dyDescent="0.2">
      <c r="A134" s="49">
        <v>124</v>
      </c>
      <c r="B134" s="50" t="s">
        <v>428</v>
      </c>
      <c r="C134" s="50" t="s">
        <v>429</v>
      </c>
      <c r="D134" s="67">
        <v>49.59</v>
      </c>
      <c r="E134" s="68">
        <v>24.3</v>
      </c>
      <c r="F134" s="67">
        <v>49</v>
      </c>
      <c r="G134" s="67">
        <v>311.10000000000002</v>
      </c>
      <c r="H134" s="69">
        <v>62938</v>
      </c>
      <c r="I134" s="54">
        <f t="shared" si="34"/>
        <v>1</v>
      </c>
      <c r="J134" s="70">
        <v>4626</v>
      </c>
      <c r="K134" s="9"/>
      <c r="L134" s="71">
        <v>4557</v>
      </c>
      <c r="M134" s="9"/>
      <c r="N134" s="84">
        <v>0.98509999999999998</v>
      </c>
      <c r="O134" s="10"/>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55">
        <v>1644</v>
      </c>
      <c r="AW134" s="9"/>
      <c r="AX134" s="55">
        <v>1224</v>
      </c>
      <c r="AY134" s="9"/>
      <c r="AZ134" s="57">
        <v>0.74450000000000005</v>
      </c>
      <c r="BA134" s="57"/>
      <c r="BB134" s="62" t="s">
        <v>430</v>
      </c>
      <c r="BC134" s="65" t="s">
        <v>431</v>
      </c>
    </row>
    <row r="135" spans="1:55" x14ac:dyDescent="0.2">
      <c r="A135" s="49">
        <v>125</v>
      </c>
      <c r="B135" s="50" t="s">
        <v>432</v>
      </c>
      <c r="C135" s="50" t="s">
        <v>433</v>
      </c>
      <c r="D135" s="51">
        <v>55.78</v>
      </c>
      <c r="E135" s="52">
        <v>23.56</v>
      </c>
      <c r="F135" s="51">
        <v>42.23</v>
      </c>
      <c r="G135" s="51">
        <v>172.81</v>
      </c>
      <c r="H135" s="53">
        <v>31028</v>
      </c>
      <c r="I135" s="54">
        <f t="shared" si="34"/>
        <v>0</v>
      </c>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136"/>
      <c r="BC135" s="61"/>
    </row>
    <row r="136" spans="1:55" x14ac:dyDescent="0.2">
      <c r="A136" s="49">
        <v>126</v>
      </c>
      <c r="B136" s="50" t="s">
        <v>434</v>
      </c>
      <c r="C136" s="50" t="s">
        <v>435</v>
      </c>
      <c r="D136" s="51">
        <v>73.02</v>
      </c>
      <c r="E136" s="52">
        <v>32.56</v>
      </c>
      <c r="F136" s="51">
        <v>44.59</v>
      </c>
      <c r="G136" s="51">
        <v>261.48</v>
      </c>
      <c r="H136" s="53">
        <v>35851</v>
      </c>
      <c r="I136" s="54">
        <f t="shared" si="34"/>
        <v>0</v>
      </c>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141"/>
      <c r="BC136" s="61"/>
    </row>
    <row r="137" spans="1:55" x14ac:dyDescent="0.2">
      <c r="A137" s="49">
        <v>127</v>
      </c>
      <c r="B137" s="50" t="s">
        <v>436</v>
      </c>
      <c r="C137" s="50" t="s">
        <v>437</v>
      </c>
      <c r="D137" s="51">
        <v>51.12</v>
      </c>
      <c r="E137" s="52">
        <v>27.21</v>
      </c>
      <c r="F137" s="51">
        <v>53.23</v>
      </c>
      <c r="G137" s="51">
        <v>190.28</v>
      </c>
      <c r="H137" s="53">
        <v>37284</v>
      </c>
      <c r="I137" s="54">
        <f t="shared" si="34"/>
        <v>1</v>
      </c>
      <c r="J137" s="55">
        <v>8256</v>
      </c>
      <c r="K137" s="57">
        <v>0.27150000000000002</v>
      </c>
      <c r="L137" s="55">
        <v>7733</v>
      </c>
      <c r="M137" s="57">
        <v>0.47920000000000001</v>
      </c>
      <c r="N137" s="58">
        <f>L137/J137</f>
        <v>0.93665213178294571</v>
      </c>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80" t="s">
        <v>438</v>
      </c>
      <c r="BC137" s="61"/>
    </row>
    <row r="138" spans="1:55" x14ac:dyDescent="0.2">
      <c r="A138" s="49">
        <v>131</v>
      </c>
      <c r="B138" s="50" t="s">
        <v>439</v>
      </c>
      <c r="C138" s="50" t="s">
        <v>440</v>
      </c>
      <c r="D138" s="67">
        <v>14.68</v>
      </c>
      <c r="E138" s="68">
        <v>14.13</v>
      </c>
      <c r="F138" s="67">
        <v>96.26</v>
      </c>
      <c r="G138" s="67">
        <v>127.53</v>
      </c>
      <c r="H138" s="69">
        <v>87018</v>
      </c>
      <c r="I138" s="54">
        <f t="shared" si="34"/>
        <v>1</v>
      </c>
      <c r="J138" s="70">
        <v>3671</v>
      </c>
      <c r="K138" s="57">
        <v>0.18340000000000001</v>
      </c>
      <c r="L138" s="71">
        <v>3381</v>
      </c>
      <c r="M138" s="57">
        <v>0.22320000000000001</v>
      </c>
      <c r="N138" s="57">
        <v>0.92100000000000004</v>
      </c>
      <c r="O138" s="57">
        <v>3.1E-2</v>
      </c>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10"/>
      <c r="AQ138" s="10"/>
      <c r="AR138" s="10"/>
      <c r="AS138" s="10"/>
      <c r="AT138" s="10"/>
      <c r="AU138" s="10"/>
      <c r="AV138" s="10"/>
      <c r="AW138" s="9"/>
      <c r="AX138" s="8"/>
      <c r="AY138" s="9"/>
      <c r="AZ138" s="57"/>
      <c r="BA138" s="57"/>
      <c r="BB138" s="80" t="s">
        <v>441</v>
      </c>
      <c r="BC138" s="61"/>
    </row>
    <row r="139" spans="1:55" x14ac:dyDescent="0.2">
      <c r="A139" s="49">
        <v>132</v>
      </c>
      <c r="B139" s="50" t="s">
        <v>442</v>
      </c>
      <c r="C139" s="50" t="s">
        <v>443</v>
      </c>
      <c r="D139" s="51">
        <v>35.090000000000003</v>
      </c>
      <c r="E139" s="52">
        <v>16.3</v>
      </c>
      <c r="F139" s="51">
        <v>46.44</v>
      </c>
      <c r="G139" s="51">
        <v>244.9</v>
      </c>
      <c r="H139" s="53">
        <v>69945</v>
      </c>
      <c r="I139" s="54">
        <f t="shared" si="34"/>
        <v>1</v>
      </c>
      <c r="J139" s="55">
        <v>5958</v>
      </c>
      <c r="K139" s="57">
        <v>9.06E-2</v>
      </c>
      <c r="L139" s="55">
        <v>5712</v>
      </c>
      <c r="M139" s="57">
        <v>0.1014</v>
      </c>
      <c r="N139" s="57">
        <v>0.9587</v>
      </c>
      <c r="O139" s="57">
        <v>9.7000000000000003E-3</v>
      </c>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57">
        <v>0.9859</v>
      </c>
      <c r="AU139" s="9"/>
      <c r="AV139" s="9"/>
      <c r="AW139" s="9"/>
      <c r="AX139" s="9"/>
      <c r="AY139" s="9"/>
      <c r="AZ139" s="9"/>
      <c r="BA139" s="9"/>
      <c r="BB139" s="60" t="s">
        <v>444</v>
      </c>
      <c r="BC139" s="65" t="s">
        <v>445</v>
      </c>
    </row>
    <row r="140" spans="1:55" x14ac:dyDescent="0.2">
      <c r="A140" s="49">
        <v>133</v>
      </c>
      <c r="B140" s="127" t="s">
        <v>446</v>
      </c>
      <c r="C140" s="128" t="s">
        <v>447</v>
      </c>
      <c r="D140" s="51">
        <v>34.82</v>
      </c>
      <c r="E140" s="52">
        <v>15.67</v>
      </c>
      <c r="F140" s="51">
        <v>45.01</v>
      </c>
      <c r="G140" s="51">
        <v>200.62</v>
      </c>
      <c r="H140" s="53">
        <v>57736</v>
      </c>
      <c r="I140" s="54">
        <f t="shared" si="34"/>
        <v>0</v>
      </c>
      <c r="J140" s="74">
        <f>J135-SUM(J136:J139,J141:J142)</f>
        <v>-32504</v>
      </c>
      <c r="K140" s="74"/>
      <c r="L140" s="74">
        <f>L135-SUM(L136:L139,L141:L142)</f>
        <v>-31040</v>
      </c>
      <c r="M140" s="74"/>
      <c r="N140" s="58">
        <f>L140/J140</f>
        <v>0.95495938961358606</v>
      </c>
      <c r="O140" s="74"/>
      <c r="P140" s="74"/>
      <c r="Q140" s="74"/>
      <c r="R140" s="74"/>
      <c r="S140" s="74"/>
      <c r="T140" s="9"/>
      <c r="U140" s="9"/>
      <c r="V140" s="9"/>
      <c r="W140" s="9"/>
      <c r="X140" s="9"/>
      <c r="Y140" s="9"/>
      <c r="Z140" s="9"/>
      <c r="AA140" s="9"/>
      <c r="AB140" s="9"/>
      <c r="AC140" s="9"/>
      <c r="AD140" s="9"/>
      <c r="AE140" s="9"/>
      <c r="AF140" s="55"/>
      <c r="AG140" s="9"/>
      <c r="AH140" s="9"/>
      <c r="AI140" s="9"/>
      <c r="AJ140" s="55"/>
      <c r="AK140" s="9"/>
      <c r="AL140" s="9"/>
      <c r="AM140" s="9"/>
      <c r="AN140" s="9"/>
      <c r="AO140" s="9"/>
      <c r="AP140" s="9"/>
      <c r="AQ140" s="9"/>
      <c r="AR140" s="9"/>
      <c r="AS140" s="9"/>
      <c r="AT140" s="9"/>
      <c r="AU140" s="9"/>
      <c r="AV140" s="9"/>
      <c r="AW140" s="9"/>
      <c r="AX140" s="9"/>
      <c r="AY140" s="9"/>
      <c r="AZ140" s="9"/>
      <c r="BA140" s="9"/>
      <c r="BB140" s="141"/>
      <c r="BC140" s="61"/>
    </row>
    <row r="141" spans="1:55" x14ac:dyDescent="0.2">
      <c r="A141" s="49">
        <v>134</v>
      </c>
      <c r="B141" s="50" t="s">
        <v>448</v>
      </c>
      <c r="C141" s="50" t="s">
        <v>449</v>
      </c>
      <c r="D141" s="51">
        <v>73.06</v>
      </c>
      <c r="E141" s="52">
        <v>31.45</v>
      </c>
      <c r="F141" s="51">
        <v>43.05</v>
      </c>
      <c r="G141" s="51">
        <v>486.84</v>
      </c>
      <c r="H141" s="53">
        <v>66789</v>
      </c>
      <c r="I141" s="54">
        <f t="shared" si="34"/>
        <v>1</v>
      </c>
      <c r="J141" s="55">
        <v>9306</v>
      </c>
      <c r="K141" s="57">
        <v>0.22900000000000001</v>
      </c>
      <c r="L141" s="55">
        <v>9146</v>
      </c>
      <c r="M141" s="57">
        <v>0.308</v>
      </c>
      <c r="N141" s="57">
        <v>0.98280000000000001</v>
      </c>
      <c r="O141" s="57">
        <v>5.9400000000000001E-2</v>
      </c>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8"/>
      <c r="AQ141" s="8"/>
      <c r="AR141" s="8"/>
      <c r="AS141" s="8"/>
      <c r="AT141" s="8"/>
      <c r="AU141" s="8"/>
      <c r="AV141" s="8"/>
      <c r="AW141" s="9"/>
      <c r="AX141" s="8"/>
      <c r="AY141" s="9"/>
      <c r="AZ141" s="9"/>
      <c r="BA141" s="9"/>
      <c r="BB141" s="62" t="s">
        <v>450</v>
      </c>
      <c r="BC141" s="61"/>
    </row>
    <row r="142" spans="1:55" x14ac:dyDescent="0.2">
      <c r="A142" s="49">
        <v>135</v>
      </c>
      <c r="B142" s="50" t="s">
        <v>451</v>
      </c>
      <c r="C142" s="50" t="s">
        <v>452</v>
      </c>
      <c r="D142" s="51">
        <v>35.68</v>
      </c>
      <c r="E142" s="52">
        <v>12.85</v>
      </c>
      <c r="F142" s="51">
        <v>36.01</v>
      </c>
      <c r="G142" s="51">
        <v>81.59</v>
      </c>
      <c r="H142" s="53">
        <v>22913</v>
      </c>
      <c r="I142" s="54">
        <f t="shared" si="34"/>
        <v>1</v>
      </c>
      <c r="J142" s="55">
        <v>5313</v>
      </c>
      <c r="K142" s="9"/>
      <c r="L142" s="55">
        <v>5068</v>
      </c>
      <c r="M142" s="9"/>
      <c r="N142" s="57">
        <v>0.9728</v>
      </c>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80" t="s">
        <v>453</v>
      </c>
      <c r="BC142" s="61"/>
    </row>
    <row r="143" spans="1:55" x14ac:dyDescent="0.2">
      <c r="A143" s="49">
        <v>136</v>
      </c>
      <c r="B143" s="85" t="s">
        <v>454</v>
      </c>
      <c r="C143" s="86">
        <f>8/10</f>
        <v>0.8</v>
      </c>
      <c r="D143" s="102"/>
      <c r="E143" s="151"/>
      <c r="F143" s="102"/>
      <c r="G143" s="102"/>
      <c r="H143" s="104"/>
      <c r="I143" s="105"/>
      <c r="J143" s="105">
        <v>109388</v>
      </c>
      <c r="K143" s="107">
        <v>0.44679999999999997</v>
      </c>
      <c r="L143" s="106">
        <v>100784</v>
      </c>
      <c r="M143" s="107">
        <v>0.40139999999999998</v>
      </c>
      <c r="N143" s="152">
        <f t="shared" ref="N143:N144" si="35">L143/J143</f>
        <v>0.92134420594580757</v>
      </c>
      <c r="O143" s="92"/>
      <c r="P143" s="92"/>
      <c r="Q143" s="92"/>
      <c r="R143" s="92"/>
      <c r="S143" s="92"/>
      <c r="T143" s="92"/>
      <c r="U143" s="92"/>
      <c r="V143" s="92"/>
      <c r="W143" s="92"/>
      <c r="X143" s="92"/>
      <c r="Y143" s="92"/>
      <c r="Z143" s="92"/>
      <c r="AA143" s="92"/>
      <c r="AB143" s="92"/>
      <c r="AC143" s="92"/>
      <c r="AD143" s="92"/>
      <c r="AE143" s="92"/>
      <c r="AF143" s="92"/>
      <c r="AG143" s="92"/>
      <c r="AH143" s="92"/>
      <c r="AI143" s="92"/>
      <c r="AJ143" s="92"/>
      <c r="AK143" s="92"/>
      <c r="AL143" s="92"/>
      <c r="AM143" s="92"/>
      <c r="AN143" s="92"/>
      <c r="AO143" s="92"/>
      <c r="AP143" s="92"/>
      <c r="AQ143" s="92"/>
      <c r="AR143" s="92"/>
      <c r="AS143" s="92"/>
      <c r="AT143" s="92"/>
      <c r="AU143" s="92"/>
      <c r="AV143" s="92"/>
      <c r="AW143" s="92"/>
      <c r="AX143" s="92"/>
      <c r="AY143" s="92"/>
      <c r="AZ143" s="92"/>
      <c r="BA143" s="92"/>
      <c r="BB143" s="153" t="s">
        <v>455</v>
      </c>
      <c r="BC143" s="121"/>
    </row>
    <row r="144" spans="1:55" x14ac:dyDescent="0.2">
      <c r="A144" s="49">
        <v>137</v>
      </c>
      <c r="B144" s="50" t="s">
        <v>456</v>
      </c>
      <c r="C144" s="101" t="s">
        <v>457</v>
      </c>
      <c r="D144" s="67"/>
      <c r="E144" s="68"/>
      <c r="F144" s="67"/>
      <c r="G144" s="67"/>
      <c r="H144" s="69"/>
      <c r="I144" s="54">
        <f t="shared" ref="I144:I162" si="36">IF(J144&gt;0, 1, 0)</f>
        <v>1</v>
      </c>
      <c r="J144" s="70">
        <v>9409</v>
      </c>
      <c r="K144" s="84">
        <v>0.1124</v>
      </c>
      <c r="L144" s="71">
        <v>8944</v>
      </c>
      <c r="M144" s="84">
        <v>0.1017</v>
      </c>
      <c r="N144" s="58">
        <f t="shared" si="35"/>
        <v>0.95057923264959077</v>
      </c>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60" t="s">
        <v>455</v>
      </c>
      <c r="BC144" s="61"/>
    </row>
    <row r="145" spans="1:55" x14ac:dyDescent="0.2">
      <c r="A145" s="49">
        <v>139</v>
      </c>
      <c r="B145" s="50" t="s">
        <v>458</v>
      </c>
      <c r="C145" s="50" t="s">
        <v>459</v>
      </c>
      <c r="D145" s="67">
        <v>86.66</v>
      </c>
      <c r="E145" s="68">
        <v>38.83</v>
      </c>
      <c r="F145" s="67">
        <v>44.81</v>
      </c>
      <c r="G145" s="67">
        <v>210.35</v>
      </c>
      <c r="H145" s="69">
        <v>24365</v>
      </c>
      <c r="I145" s="54">
        <f t="shared" si="36"/>
        <v>1</v>
      </c>
      <c r="J145" s="70">
        <v>16306</v>
      </c>
      <c r="K145" s="154">
        <f>5863/(J145-5863)</f>
        <v>0.56142870822560564</v>
      </c>
      <c r="L145" s="71">
        <v>14681</v>
      </c>
      <c r="M145" s="154">
        <f>4792/(L145-4792)</f>
        <v>0.48457882495702298</v>
      </c>
      <c r="N145" s="84">
        <v>0.90029999999999999</v>
      </c>
      <c r="O145" s="10"/>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55"/>
      <c r="AW145" s="9"/>
      <c r="AX145" s="55"/>
      <c r="AY145" s="9"/>
      <c r="AZ145" s="58"/>
      <c r="BA145" s="58"/>
      <c r="BB145" s="80" t="s">
        <v>460</v>
      </c>
      <c r="BC145" s="65" t="s">
        <v>461</v>
      </c>
    </row>
    <row r="146" spans="1:55" x14ac:dyDescent="0.2">
      <c r="A146" s="49">
        <v>141</v>
      </c>
      <c r="B146" s="50" t="s">
        <v>462</v>
      </c>
      <c r="C146" s="50" t="s">
        <v>463</v>
      </c>
      <c r="D146" s="51">
        <v>86.8</v>
      </c>
      <c r="E146" s="52">
        <v>32.35</v>
      </c>
      <c r="F146" s="51">
        <v>37.270000000000003</v>
      </c>
      <c r="G146" s="51">
        <v>208.44</v>
      </c>
      <c r="H146" s="53">
        <v>23979</v>
      </c>
      <c r="I146" s="54">
        <f t="shared" si="36"/>
        <v>0</v>
      </c>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140"/>
      <c r="BC146" s="61"/>
    </row>
    <row r="147" spans="1:55" x14ac:dyDescent="0.2">
      <c r="A147" s="49">
        <v>142</v>
      </c>
      <c r="B147" s="50" t="s">
        <v>464</v>
      </c>
      <c r="C147" s="50" t="s">
        <v>465</v>
      </c>
      <c r="D147" s="67">
        <v>84.1</v>
      </c>
      <c r="E147" s="68">
        <v>29.96</v>
      </c>
      <c r="F147" s="67">
        <v>35.619999999999997</v>
      </c>
      <c r="G147" s="67">
        <v>235.5</v>
      </c>
      <c r="H147" s="69">
        <v>27574</v>
      </c>
      <c r="I147" s="54">
        <f t="shared" si="36"/>
        <v>1</v>
      </c>
      <c r="J147" s="70">
        <v>9228</v>
      </c>
      <c r="K147" s="57">
        <v>0.379</v>
      </c>
      <c r="L147" s="71">
        <v>8273</v>
      </c>
      <c r="M147" s="57">
        <v>0.29899999999999999</v>
      </c>
      <c r="N147" s="58">
        <f>L147/J147</f>
        <v>0.89651061985262248</v>
      </c>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57">
        <v>0.96099999999999997</v>
      </c>
      <c r="AU147" s="9"/>
      <c r="AV147" s="9"/>
      <c r="AW147" s="9"/>
      <c r="AX147" s="9"/>
      <c r="AY147" s="9"/>
      <c r="AZ147" s="56">
        <v>0.74</v>
      </c>
      <c r="BA147" s="56"/>
      <c r="BB147" s="62" t="s">
        <v>466</v>
      </c>
      <c r="BC147" s="61"/>
    </row>
    <row r="148" spans="1:55" x14ac:dyDescent="0.2">
      <c r="A148" s="49">
        <v>143</v>
      </c>
      <c r="B148" s="50" t="s">
        <v>467</v>
      </c>
      <c r="C148" s="50" t="s">
        <v>468</v>
      </c>
      <c r="D148" s="67">
        <v>66.150000000000006</v>
      </c>
      <c r="E148" s="68">
        <v>23.21</v>
      </c>
      <c r="F148" s="67">
        <v>35.090000000000003</v>
      </c>
      <c r="G148" s="67">
        <v>157.07</v>
      </c>
      <c r="H148" s="69">
        <v>23620</v>
      </c>
      <c r="I148" s="54">
        <f t="shared" si="36"/>
        <v>1</v>
      </c>
      <c r="J148" s="70">
        <v>7545</v>
      </c>
      <c r="K148" s="57">
        <v>0.30769999999999997</v>
      </c>
      <c r="L148" s="71">
        <v>6910</v>
      </c>
      <c r="M148" s="57">
        <v>0.34799999999999998</v>
      </c>
      <c r="N148" s="57">
        <v>0.91579999999999995</v>
      </c>
      <c r="O148" s="57">
        <v>2.7099999999999999E-2</v>
      </c>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62" t="s">
        <v>469</v>
      </c>
      <c r="BC148" s="61"/>
    </row>
    <row r="149" spans="1:55" x14ac:dyDescent="0.2">
      <c r="A149" s="49">
        <v>144</v>
      </c>
      <c r="B149" s="50" t="s">
        <v>470</v>
      </c>
      <c r="C149" s="50" t="s">
        <v>471</v>
      </c>
      <c r="D149" s="51">
        <v>70.25</v>
      </c>
      <c r="E149" s="52">
        <v>24.13</v>
      </c>
      <c r="F149" s="51">
        <v>34.35</v>
      </c>
      <c r="G149" s="51">
        <v>202.47</v>
      </c>
      <c r="H149" s="53">
        <v>28612</v>
      </c>
      <c r="I149" s="54">
        <f t="shared" si="36"/>
        <v>1</v>
      </c>
      <c r="J149" s="55">
        <v>7241</v>
      </c>
      <c r="K149" s="57">
        <v>0.30070000000000002</v>
      </c>
      <c r="L149" s="55">
        <v>6475</v>
      </c>
      <c r="M149" s="57">
        <v>0.2263</v>
      </c>
      <c r="N149" s="57">
        <v>0.89419999999999999</v>
      </c>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79" t="s">
        <v>472</v>
      </c>
      <c r="BC149" s="61"/>
    </row>
    <row r="150" spans="1:55" x14ac:dyDescent="0.2">
      <c r="A150" s="49">
        <v>145</v>
      </c>
      <c r="B150" s="50" t="s">
        <v>473</v>
      </c>
      <c r="C150" s="50" t="s">
        <v>474</v>
      </c>
      <c r="D150" s="67">
        <v>68.22</v>
      </c>
      <c r="E150" s="68">
        <v>23.45</v>
      </c>
      <c r="F150" s="67">
        <v>34.380000000000003</v>
      </c>
      <c r="G150" s="67">
        <v>184.49</v>
      </c>
      <c r="H150" s="69">
        <v>27045</v>
      </c>
      <c r="I150" s="54">
        <f t="shared" si="36"/>
        <v>0</v>
      </c>
      <c r="J150" s="123"/>
      <c r="K150" s="10"/>
      <c r="L150" s="8"/>
      <c r="M150" s="10"/>
      <c r="N150" s="10"/>
      <c r="O150" s="10"/>
      <c r="P150" s="9"/>
      <c r="Q150" s="9"/>
      <c r="R150" s="9"/>
      <c r="S150" s="9"/>
      <c r="T150" s="8"/>
      <c r="U150" s="9"/>
      <c r="V150" s="8"/>
      <c r="W150" s="9"/>
      <c r="X150" s="9"/>
      <c r="Y150" s="9"/>
      <c r="Z150" s="9"/>
      <c r="AA150" s="9"/>
      <c r="AB150" s="9"/>
      <c r="AC150" s="9"/>
      <c r="AD150" s="8"/>
      <c r="AE150" s="9"/>
      <c r="AF150" s="8"/>
      <c r="AG150" s="9"/>
      <c r="AH150" s="9"/>
      <c r="AI150" s="9"/>
      <c r="AJ150" s="8"/>
      <c r="AK150" s="10"/>
      <c r="AL150" s="8"/>
      <c r="AM150" s="10"/>
      <c r="AN150" s="10"/>
      <c r="AO150" s="10"/>
      <c r="AP150" s="8"/>
      <c r="AQ150" s="8"/>
      <c r="AR150" s="8"/>
      <c r="AS150" s="8"/>
      <c r="AT150" s="8"/>
      <c r="AU150" s="8"/>
      <c r="AV150" s="8"/>
      <c r="AW150" s="9"/>
      <c r="AX150" s="8"/>
      <c r="AY150" s="9"/>
      <c r="AZ150" s="9"/>
      <c r="BA150" s="9"/>
      <c r="BB150" s="141"/>
      <c r="BC150" s="61"/>
    </row>
    <row r="151" spans="1:55" x14ac:dyDescent="0.2">
      <c r="A151" s="49">
        <v>146</v>
      </c>
      <c r="B151" s="50" t="s">
        <v>475</v>
      </c>
      <c r="C151" s="50" t="s">
        <v>476</v>
      </c>
      <c r="D151" s="67">
        <v>50.12</v>
      </c>
      <c r="E151" s="68">
        <v>16.38</v>
      </c>
      <c r="F151" s="67">
        <v>32.69</v>
      </c>
      <c r="G151" s="67">
        <v>105.29</v>
      </c>
      <c r="H151" s="69">
        <v>20918</v>
      </c>
      <c r="I151" s="54">
        <f t="shared" si="36"/>
        <v>1</v>
      </c>
      <c r="J151" s="70">
        <v>3579</v>
      </c>
      <c r="K151" s="9"/>
      <c r="L151" s="71">
        <v>3538</v>
      </c>
      <c r="M151" s="9"/>
      <c r="N151" s="84">
        <v>0.98850000000000005</v>
      </c>
      <c r="O151" s="10"/>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62" t="s">
        <v>477</v>
      </c>
      <c r="BC151" s="61"/>
    </row>
    <row r="152" spans="1:55" x14ac:dyDescent="0.2">
      <c r="A152" s="49">
        <v>148</v>
      </c>
      <c r="B152" s="50" t="s">
        <v>478</v>
      </c>
      <c r="C152" s="101" t="s">
        <v>479</v>
      </c>
      <c r="D152" s="67"/>
      <c r="E152" s="68"/>
      <c r="F152" s="67"/>
      <c r="G152" s="67"/>
      <c r="H152" s="69"/>
      <c r="I152" s="54">
        <f t="shared" si="36"/>
        <v>1</v>
      </c>
      <c r="J152" s="70">
        <v>10342</v>
      </c>
      <c r="K152" s="9"/>
      <c r="L152" s="71">
        <v>10283</v>
      </c>
      <c r="M152" s="9"/>
      <c r="N152" s="84">
        <v>0.99429999999999996</v>
      </c>
      <c r="O152" s="10"/>
      <c r="P152" s="9"/>
      <c r="Q152" s="56">
        <v>0.93</v>
      </c>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60" t="s">
        <v>113</v>
      </c>
      <c r="BC152" s="65" t="s">
        <v>480</v>
      </c>
    </row>
    <row r="153" spans="1:55" x14ac:dyDescent="0.2">
      <c r="A153" s="49">
        <v>149</v>
      </c>
      <c r="B153" s="50" t="s">
        <v>481</v>
      </c>
      <c r="C153" s="50" t="s">
        <v>482</v>
      </c>
      <c r="D153" s="67">
        <v>71.64</v>
      </c>
      <c r="E153" s="68">
        <v>43.64</v>
      </c>
      <c r="F153" s="67">
        <v>60.92</v>
      </c>
      <c r="G153" s="67">
        <v>212.23</v>
      </c>
      <c r="H153" s="69">
        <v>29653</v>
      </c>
      <c r="I153" s="54">
        <f t="shared" si="36"/>
        <v>1</v>
      </c>
      <c r="J153" s="70">
        <v>12617</v>
      </c>
      <c r="K153" s="78">
        <f>3477/(J153-3477)</f>
        <v>0.38041575492341356</v>
      </c>
      <c r="L153" s="71">
        <v>10779</v>
      </c>
      <c r="M153" s="78">
        <f>2530/(L153-2530)</f>
        <v>0.30670384289004726</v>
      </c>
      <c r="N153" s="58">
        <f t="shared" ref="N153:N154" si="37">L153/J153</f>
        <v>0.85432353174288655</v>
      </c>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80" t="s">
        <v>483</v>
      </c>
      <c r="BC153" s="61"/>
    </row>
    <row r="154" spans="1:55" x14ac:dyDescent="0.2">
      <c r="A154" s="49">
        <v>150</v>
      </c>
      <c r="B154" s="50" t="s">
        <v>484</v>
      </c>
      <c r="C154" s="50" t="s">
        <v>485</v>
      </c>
      <c r="D154" s="51">
        <v>60.01</v>
      </c>
      <c r="E154" s="52">
        <v>22.07</v>
      </c>
      <c r="F154" s="51">
        <v>36.770000000000003</v>
      </c>
      <c r="G154" s="51">
        <v>165.43</v>
      </c>
      <c r="H154" s="53">
        <v>27594</v>
      </c>
      <c r="I154" s="54">
        <f t="shared" si="36"/>
        <v>1</v>
      </c>
      <c r="J154" s="55">
        <v>6668</v>
      </c>
      <c r="K154" s="9"/>
      <c r="L154" s="71">
        <v>6500</v>
      </c>
      <c r="M154" s="57">
        <v>0.63770000000000004</v>
      </c>
      <c r="N154" s="58">
        <f t="shared" si="37"/>
        <v>0.97480503899220161</v>
      </c>
      <c r="O154" s="9"/>
      <c r="P154" s="56">
        <v>0.98</v>
      </c>
      <c r="Q154" s="56"/>
      <c r="R154" s="56"/>
      <c r="S154" s="56"/>
      <c r="T154" s="3"/>
      <c r="U154" s="3"/>
      <c r="V154" s="72">
        <f t="shared" ref="V154:V155" si="38">AA154+AC154</f>
        <v>339</v>
      </c>
      <c r="W154" s="3"/>
      <c r="X154" s="3"/>
      <c r="Y154" s="3"/>
      <c r="Z154" s="3"/>
      <c r="AA154" s="6">
        <v>94</v>
      </c>
      <c r="AB154" s="3"/>
      <c r="AC154" s="6">
        <v>245</v>
      </c>
      <c r="AD154" s="9"/>
      <c r="AE154" s="9"/>
      <c r="AF154" s="71">
        <v>787</v>
      </c>
      <c r="AG154" s="58">
        <f>500/(AF154-500)</f>
        <v>1.7421602787456445</v>
      </c>
      <c r="AH154" s="9"/>
      <c r="AI154" s="9"/>
      <c r="AJ154" s="9"/>
      <c r="AK154" s="9"/>
      <c r="AL154" s="71">
        <v>3703</v>
      </c>
      <c r="AM154" s="58">
        <f>1027/(AL154-1027)</f>
        <v>0.38378176382660689</v>
      </c>
      <c r="AN154" s="9"/>
      <c r="AO154" s="9"/>
      <c r="AP154" s="9"/>
      <c r="AQ154" s="9"/>
      <c r="AR154" s="9"/>
      <c r="AS154" s="9"/>
      <c r="AT154" s="9"/>
      <c r="AU154" s="9"/>
      <c r="AV154" s="9"/>
      <c r="AW154" s="9"/>
      <c r="AX154" s="71">
        <v>1600</v>
      </c>
      <c r="AY154" s="9"/>
      <c r="AZ154" s="9"/>
      <c r="BA154" s="9"/>
      <c r="BB154" s="80" t="s">
        <v>486</v>
      </c>
      <c r="BC154" s="65" t="s">
        <v>487</v>
      </c>
    </row>
    <row r="155" spans="1:55" x14ac:dyDescent="0.2">
      <c r="A155" s="49">
        <v>151</v>
      </c>
      <c r="B155" s="50" t="s">
        <v>488</v>
      </c>
      <c r="C155" s="50" t="s">
        <v>489</v>
      </c>
      <c r="D155" s="67">
        <v>75.41</v>
      </c>
      <c r="E155" s="68">
        <v>27.61</v>
      </c>
      <c r="F155" s="67">
        <v>36.61</v>
      </c>
      <c r="G155" s="67">
        <v>209.05</v>
      </c>
      <c r="H155" s="69">
        <v>27742</v>
      </c>
      <c r="I155" s="54">
        <f t="shared" si="36"/>
        <v>0</v>
      </c>
      <c r="J155" s="123"/>
      <c r="K155" s="9"/>
      <c r="L155" s="8"/>
      <c r="M155" s="10"/>
      <c r="N155" s="9"/>
      <c r="O155" s="9"/>
      <c r="P155" s="9"/>
      <c r="Q155" s="9"/>
      <c r="R155" s="9"/>
      <c r="S155" s="9"/>
      <c r="T155" s="3"/>
      <c r="U155" s="3"/>
      <c r="V155" s="72">
        <f t="shared" si="38"/>
        <v>179</v>
      </c>
      <c r="W155" s="3"/>
      <c r="X155" s="3"/>
      <c r="Y155" s="3"/>
      <c r="Z155" s="3"/>
      <c r="AA155" s="6">
        <v>39</v>
      </c>
      <c r="AB155" s="3"/>
      <c r="AC155" s="6">
        <v>140</v>
      </c>
      <c r="AD155" s="9"/>
      <c r="AE155" s="9"/>
      <c r="AF155" s="55">
        <v>786</v>
      </c>
      <c r="AG155" s="57">
        <v>0.82789999999999997</v>
      </c>
      <c r="AH155" s="9"/>
      <c r="AI155" s="9"/>
      <c r="AJ155" s="9"/>
      <c r="AK155" s="9"/>
      <c r="AL155" s="55">
        <v>4819</v>
      </c>
      <c r="AM155" s="57">
        <v>0.47320000000000001</v>
      </c>
      <c r="AN155" s="9"/>
      <c r="AO155" s="9"/>
      <c r="AP155" s="9"/>
      <c r="AQ155" s="9"/>
      <c r="AR155" s="9"/>
      <c r="AS155" s="9"/>
      <c r="AT155" s="9"/>
      <c r="AU155" s="9"/>
      <c r="AV155" s="9"/>
      <c r="AW155" s="9"/>
      <c r="AX155" s="9"/>
      <c r="AY155" s="9"/>
      <c r="AZ155" s="9"/>
      <c r="BA155" s="9"/>
      <c r="BB155" s="80" t="s">
        <v>490</v>
      </c>
      <c r="BC155" s="65" t="s">
        <v>491</v>
      </c>
    </row>
    <row r="156" spans="1:55" x14ac:dyDescent="0.2">
      <c r="A156" s="49">
        <v>152</v>
      </c>
      <c r="B156" s="50" t="s">
        <v>492</v>
      </c>
      <c r="C156" s="50" t="s">
        <v>493</v>
      </c>
      <c r="D156" s="51">
        <v>89.61</v>
      </c>
      <c r="E156" s="52">
        <v>30.43</v>
      </c>
      <c r="F156" s="51">
        <v>33.96</v>
      </c>
      <c r="G156" s="51">
        <v>224.79</v>
      </c>
      <c r="H156" s="53">
        <v>25098</v>
      </c>
      <c r="I156" s="54">
        <f t="shared" si="36"/>
        <v>0</v>
      </c>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61"/>
      <c r="BC156" s="61"/>
    </row>
    <row r="157" spans="1:55" x14ac:dyDescent="0.2">
      <c r="A157" s="49">
        <v>153</v>
      </c>
      <c r="B157" s="50" t="s">
        <v>494</v>
      </c>
      <c r="C157" s="50" t="s">
        <v>495</v>
      </c>
      <c r="D157" s="51">
        <v>105.9</v>
      </c>
      <c r="E157" s="52">
        <v>37.200000000000003</v>
      </c>
      <c r="F157" s="51">
        <v>35.130000000000003</v>
      </c>
      <c r="G157" s="51">
        <v>230.61</v>
      </c>
      <c r="H157" s="53">
        <v>21788</v>
      </c>
      <c r="I157" s="54">
        <f t="shared" si="36"/>
        <v>1</v>
      </c>
      <c r="J157" s="55">
        <v>9062</v>
      </c>
      <c r="K157" s="9"/>
      <c r="L157" s="55">
        <v>8851</v>
      </c>
      <c r="M157" s="9"/>
      <c r="N157" s="58">
        <f t="shared" ref="N157:N158" si="39">L157/J157</f>
        <v>0.97671595674244094</v>
      </c>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57">
        <v>0.99480000000000002</v>
      </c>
      <c r="AU157" s="9"/>
      <c r="AV157" s="9"/>
      <c r="AW157" s="9"/>
      <c r="AX157" s="9"/>
      <c r="AY157" s="9"/>
      <c r="AZ157" s="9"/>
      <c r="BA157" s="9"/>
      <c r="BB157" s="80" t="s">
        <v>496</v>
      </c>
      <c r="BC157" s="65" t="s">
        <v>497</v>
      </c>
    </row>
    <row r="158" spans="1:55" x14ac:dyDescent="0.2">
      <c r="A158" s="49">
        <v>154</v>
      </c>
      <c r="B158" s="50" t="s">
        <v>498</v>
      </c>
      <c r="C158" s="50" t="s">
        <v>499</v>
      </c>
      <c r="D158" s="67">
        <v>89.07</v>
      </c>
      <c r="E158" s="68">
        <v>35.42</v>
      </c>
      <c r="F158" s="67">
        <v>39.770000000000003</v>
      </c>
      <c r="G158" s="67">
        <v>285.29000000000002</v>
      </c>
      <c r="H158" s="69">
        <v>32057</v>
      </c>
      <c r="I158" s="54">
        <f t="shared" si="36"/>
        <v>1</v>
      </c>
      <c r="J158" s="70">
        <v>9170</v>
      </c>
      <c r="K158" s="57">
        <v>0.57640000000000002</v>
      </c>
      <c r="L158" s="71">
        <v>8193</v>
      </c>
      <c r="M158" s="57">
        <v>0.58379999999999999</v>
      </c>
      <c r="N158" s="58">
        <f t="shared" si="39"/>
        <v>0.89345692475463467</v>
      </c>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55">
        <v>6161</v>
      </c>
      <c r="AQ158" s="57">
        <v>0.40410000000000001</v>
      </c>
      <c r="AR158" s="55">
        <v>6090</v>
      </c>
      <c r="AS158" s="57">
        <v>0.44140000000000001</v>
      </c>
      <c r="AT158" s="57">
        <v>0.98850000000000005</v>
      </c>
      <c r="AU158" s="57">
        <v>2.5600000000000001E-2</v>
      </c>
      <c r="AV158" s="9"/>
      <c r="AW158" s="9"/>
      <c r="AX158" s="9"/>
      <c r="AY158" s="9"/>
      <c r="AZ158" s="9"/>
      <c r="BA158" s="9"/>
      <c r="BB158" s="80" t="s">
        <v>500</v>
      </c>
      <c r="BC158" s="65" t="s">
        <v>501</v>
      </c>
    </row>
    <row r="159" spans="1:55" x14ac:dyDescent="0.2">
      <c r="A159" s="49">
        <v>155</v>
      </c>
      <c r="B159" s="50" t="s">
        <v>502</v>
      </c>
      <c r="C159" s="50" t="s">
        <v>503</v>
      </c>
      <c r="D159" s="51">
        <v>94.67</v>
      </c>
      <c r="E159" s="52">
        <v>34.700000000000003</v>
      </c>
      <c r="F159" s="51">
        <v>36.65</v>
      </c>
      <c r="G159" s="51">
        <v>221.73</v>
      </c>
      <c r="H159" s="53">
        <v>23434</v>
      </c>
      <c r="I159" s="54">
        <f t="shared" si="36"/>
        <v>1</v>
      </c>
      <c r="J159" s="55">
        <v>9484</v>
      </c>
      <c r="K159" s="57">
        <v>0.27900000000000003</v>
      </c>
      <c r="L159" s="55">
        <v>9099</v>
      </c>
      <c r="M159" s="57">
        <v>0.36099999999999999</v>
      </c>
      <c r="N159" s="57">
        <v>0.95940000000000003</v>
      </c>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142"/>
      <c r="AQ159" s="9"/>
      <c r="AR159" s="147"/>
      <c r="AS159" s="9"/>
      <c r="AT159" s="57"/>
      <c r="AU159" s="9"/>
      <c r="AV159" s="142"/>
      <c r="AW159" s="9"/>
      <c r="AX159" s="55"/>
      <c r="AY159" s="9"/>
      <c r="AZ159" s="57"/>
      <c r="BA159" s="57"/>
      <c r="BB159" s="80" t="s">
        <v>504</v>
      </c>
      <c r="BC159" s="61"/>
    </row>
    <row r="160" spans="1:55" x14ac:dyDescent="0.2">
      <c r="A160" s="49">
        <v>156</v>
      </c>
      <c r="B160" s="50" t="s">
        <v>505</v>
      </c>
      <c r="C160" s="50" t="s">
        <v>506</v>
      </c>
      <c r="D160" s="67">
        <v>99.53</v>
      </c>
      <c r="E160" s="68">
        <v>36.46</v>
      </c>
      <c r="F160" s="67">
        <v>36.630000000000003</v>
      </c>
      <c r="G160" s="67">
        <v>196.48</v>
      </c>
      <c r="H160" s="69">
        <v>19751</v>
      </c>
      <c r="I160" s="54">
        <f t="shared" si="36"/>
        <v>1</v>
      </c>
      <c r="J160" s="155">
        <f>AP160+AV160</f>
        <v>8009.6182701908383</v>
      </c>
      <c r="K160" s="57">
        <v>0.26040000000000002</v>
      </c>
      <c r="L160" s="155">
        <f>AR160+AX160</f>
        <v>7687</v>
      </c>
      <c r="M160" s="57">
        <v>0.32629999999999998</v>
      </c>
      <c r="N160" s="76">
        <f>L160/J160</f>
        <v>0.95972114284253507</v>
      </c>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142">
        <f>AR160/AT160</f>
        <v>6227.6854024278282</v>
      </c>
      <c r="AQ160" s="9"/>
      <c r="AR160" s="147">
        <v>6105</v>
      </c>
      <c r="AS160" s="9"/>
      <c r="AT160" s="57">
        <v>0.98029999999999995</v>
      </c>
      <c r="AU160" s="9"/>
      <c r="AV160" s="142">
        <f>AX160/AZ160</f>
        <v>1781.9328677630097</v>
      </c>
      <c r="AW160" s="9"/>
      <c r="AX160" s="55">
        <v>1582</v>
      </c>
      <c r="AY160" s="9"/>
      <c r="AZ160" s="57">
        <v>0.88780000000000003</v>
      </c>
      <c r="BA160" s="57"/>
      <c r="BB160" s="80" t="s">
        <v>507</v>
      </c>
      <c r="BC160" s="61"/>
    </row>
    <row r="161" spans="1:55" x14ac:dyDescent="0.2">
      <c r="A161" s="49">
        <v>157</v>
      </c>
      <c r="B161" s="50" t="s">
        <v>508</v>
      </c>
      <c r="C161" s="50" t="s">
        <v>509</v>
      </c>
      <c r="D161" s="51">
        <v>95.98</v>
      </c>
      <c r="E161" s="52">
        <v>35.520000000000003</v>
      </c>
      <c r="F161" s="51">
        <v>37.01</v>
      </c>
      <c r="G161" s="51">
        <v>235.6</v>
      </c>
      <c r="H161" s="53">
        <v>24563</v>
      </c>
      <c r="I161" s="54">
        <f t="shared" si="36"/>
        <v>1</v>
      </c>
      <c r="J161" s="55">
        <v>8337</v>
      </c>
      <c r="K161" s="9"/>
      <c r="L161" s="55">
        <v>7452</v>
      </c>
      <c r="M161" s="9"/>
      <c r="N161" s="57">
        <v>0.89380000000000004</v>
      </c>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55">
        <v>5884</v>
      </c>
      <c r="AS161" s="9"/>
      <c r="AT161" s="57">
        <v>0.99109999999999998</v>
      </c>
      <c r="AU161" s="9"/>
      <c r="AV161" s="9"/>
      <c r="AW161" s="9"/>
      <c r="AX161" s="9"/>
      <c r="AY161" s="9"/>
      <c r="AZ161" s="9"/>
      <c r="BA161" s="9"/>
      <c r="BB161" s="80" t="s">
        <v>510</v>
      </c>
      <c r="BC161" s="61"/>
    </row>
    <row r="162" spans="1:55" x14ac:dyDescent="0.2">
      <c r="A162" s="49">
        <v>158</v>
      </c>
      <c r="B162" s="50" t="s">
        <v>511</v>
      </c>
      <c r="C162" s="50" t="s">
        <v>512</v>
      </c>
      <c r="D162" s="51">
        <v>100.25</v>
      </c>
      <c r="E162" s="52">
        <v>45.48</v>
      </c>
      <c r="F162" s="51">
        <v>45.37</v>
      </c>
      <c r="G162" s="51">
        <v>283.68</v>
      </c>
      <c r="H162" s="53">
        <v>28312</v>
      </c>
      <c r="I162" s="54">
        <f t="shared" si="36"/>
        <v>1</v>
      </c>
      <c r="J162" s="55">
        <v>10311</v>
      </c>
      <c r="K162" s="57">
        <v>0.33600000000000002</v>
      </c>
      <c r="L162" s="55">
        <v>9603</v>
      </c>
      <c r="M162" s="57">
        <v>0.379</v>
      </c>
      <c r="N162" s="76">
        <f t="shared" ref="N162:N163" si="40">L162/J162</f>
        <v>0.93133546697701486</v>
      </c>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60" t="s">
        <v>513</v>
      </c>
      <c r="BC162" s="61"/>
    </row>
    <row r="163" spans="1:55" x14ac:dyDescent="0.2">
      <c r="A163" s="49">
        <v>159</v>
      </c>
      <c r="B163" s="85" t="s">
        <v>514</v>
      </c>
      <c r="C163" s="86">
        <f>5/11</f>
        <v>0.45454545454545453</v>
      </c>
      <c r="D163" s="87"/>
      <c r="E163" s="88"/>
      <c r="F163" s="87"/>
      <c r="G163" s="87"/>
      <c r="H163" s="89"/>
      <c r="I163" s="90"/>
      <c r="J163" s="90">
        <v>111577</v>
      </c>
      <c r="K163" s="91">
        <v>0.31690000000000002</v>
      </c>
      <c r="L163" s="90">
        <v>106313</v>
      </c>
      <c r="M163" s="91">
        <v>0.3821</v>
      </c>
      <c r="N163" s="156">
        <f t="shared" si="40"/>
        <v>0.95282181811663691</v>
      </c>
      <c r="O163" s="92"/>
      <c r="P163" s="92"/>
      <c r="Q163" s="92"/>
      <c r="R163" s="92"/>
      <c r="S163" s="92"/>
      <c r="T163" s="92"/>
      <c r="U163" s="92"/>
      <c r="V163" s="90">
        <v>5451</v>
      </c>
      <c r="W163" s="92"/>
      <c r="X163" s="92"/>
      <c r="Y163" s="92"/>
      <c r="Z163" s="92"/>
      <c r="AA163" s="92"/>
      <c r="AB163" s="92"/>
      <c r="AC163" s="92"/>
      <c r="AD163" s="92"/>
      <c r="AE163" s="92"/>
      <c r="AF163" s="90">
        <v>6857</v>
      </c>
      <c r="AG163" s="92"/>
      <c r="AH163" s="92"/>
      <c r="AI163" s="92"/>
      <c r="AJ163" s="92"/>
      <c r="AK163" s="92"/>
      <c r="AL163" s="90">
        <v>59804</v>
      </c>
      <c r="AM163" s="92"/>
      <c r="AN163" s="92"/>
      <c r="AO163" s="92"/>
      <c r="AP163" s="92"/>
      <c r="AQ163" s="92"/>
      <c r="AR163" s="92"/>
      <c r="AS163" s="92"/>
      <c r="AT163" s="92"/>
      <c r="AU163" s="92"/>
      <c r="AV163" s="92"/>
      <c r="AW163" s="92"/>
      <c r="AX163" s="90">
        <v>27905</v>
      </c>
      <c r="AY163" s="92"/>
      <c r="AZ163" s="91">
        <v>0.91649999999999998</v>
      </c>
      <c r="BA163" s="91"/>
      <c r="BB163" s="157" t="s">
        <v>515</v>
      </c>
      <c r="BC163" s="98" t="s">
        <v>516</v>
      </c>
    </row>
    <row r="164" spans="1:55" x14ac:dyDescent="0.2">
      <c r="A164" s="49">
        <v>160</v>
      </c>
      <c r="B164" s="50" t="s">
        <v>517</v>
      </c>
      <c r="C164" s="101" t="s">
        <v>518</v>
      </c>
      <c r="D164" s="51"/>
      <c r="E164" s="52"/>
      <c r="F164" s="51"/>
      <c r="G164" s="51"/>
      <c r="H164" s="53"/>
      <c r="I164" s="54">
        <f t="shared" ref="I164:I173" si="41">IF(J164&gt;0, 1, 0)</f>
        <v>1</v>
      </c>
      <c r="J164" s="55">
        <v>9274</v>
      </c>
      <c r="K164" s="9"/>
      <c r="L164" s="55">
        <v>9062</v>
      </c>
      <c r="M164" s="9"/>
      <c r="N164" s="57">
        <v>0.97709999999999997</v>
      </c>
      <c r="O164" s="9"/>
      <c r="P164" s="9"/>
      <c r="Q164" s="9"/>
      <c r="R164" s="9"/>
      <c r="S164" s="9"/>
      <c r="T164" s="9"/>
      <c r="U164" s="9"/>
      <c r="V164" s="55">
        <v>626</v>
      </c>
      <c r="W164" s="9"/>
      <c r="X164" s="9"/>
      <c r="Y164" s="9"/>
      <c r="Z164" s="9"/>
      <c r="AA164" s="9"/>
      <c r="AB164" s="9"/>
      <c r="AC164" s="9"/>
      <c r="AD164" s="9"/>
      <c r="AE164" s="9"/>
      <c r="AF164" s="55">
        <v>1304</v>
      </c>
      <c r="AG164" s="9"/>
      <c r="AH164" s="9"/>
      <c r="AI164" s="9"/>
      <c r="AJ164" s="9"/>
      <c r="AK164" s="9"/>
      <c r="AL164" s="55">
        <v>6212</v>
      </c>
      <c r="AM164" s="9"/>
      <c r="AN164" s="9"/>
      <c r="AO164" s="9"/>
      <c r="AP164" s="9"/>
      <c r="AQ164" s="9"/>
      <c r="AR164" s="9"/>
      <c r="AS164" s="9"/>
      <c r="AT164" s="9"/>
      <c r="AU164" s="9"/>
      <c r="AV164" s="9"/>
      <c r="AW164" s="9"/>
      <c r="AX164" s="55">
        <v>537</v>
      </c>
      <c r="AY164" s="9"/>
      <c r="AZ164" s="9"/>
      <c r="BA164" s="9"/>
      <c r="BB164" s="158" t="s">
        <v>515</v>
      </c>
      <c r="BC164" s="61"/>
    </row>
    <row r="165" spans="1:55" x14ac:dyDescent="0.2">
      <c r="A165" s="49">
        <v>161</v>
      </c>
      <c r="B165" s="50" t="s">
        <v>519</v>
      </c>
      <c r="C165" s="50" t="s">
        <v>520</v>
      </c>
      <c r="D165" s="67">
        <v>97.78</v>
      </c>
      <c r="E165" s="68">
        <v>64.180000000000007</v>
      </c>
      <c r="F165" s="67">
        <v>65.64</v>
      </c>
      <c r="G165" s="67">
        <v>330.27</v>
      </c>
      <c r="H165" s="69">
        <v>34258</v>
      </c>
      <c r="I165" s="54">
        <f t="shared" si="41"/>
        <v>0</v>
      </c>
      <c r="J165" s="123"/>
      <c r="K165" s="10"/>
      <c r="L165" s="8"/>
      <c r="M165" s="10"/>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8"/>
      <c r="AQ165" s="8"/>
      <c r="AR165" s="8"/>
      <c r="AS165" s="8"/>
      <c r="AT165" s="8"/>
      <c r="AU165" s="8"/>
      <c r="AV165" s="8"/>
      <c r="AW165" s="10"/>
      <c r="AX165" s="8"/>
      <c r="AY165" s="10"/>
      <c r="AZ165" s="9"/>
      <c r="BA165" s="9"/>
      <c r="BB165" s="136"/>
      <c r="BC165" s="61"/>
    </row>
    <row r="166" spans="1:55" x14ac:dyDescent="0.2">
      <c r="A166" s="49">
        <v>162</v>
      </c>
      <c r="B166" s="50" t="s">
        <v>521</v>
      </c>
      <c r="C166" s="50" t="s">
        <v>522</v>
      </c>
      <c r="D166" s="51">
        <v>40.11</v>
      </c>
      <c r="E166" s="52">
        <v>16.02</v>
      </c>
      <c r="F166" s="51">
        <v>39.93</v>
      </c>
      <c r="G166" s="51">
        <v>150.22</v>
      </c>
      <c r="H166" s="53">
        <v>37378</v>
      </c>
      <c r="I166" s="54">
        <f t="shared" si="41"/>
        <v>1</v>
      </c>
      <c r="J166" s="74">
        <f>818+7</f>
        <v>825</v>
      </c>
      <c r="K166" s="9"/>
      <c r="L166" s="55">
        <v>802</v>
      </c>
      <c r="M166" s="9"/>
      <c r="N166" s="57">
        <v>0.97209999999999996</v>
      </c>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79" t="s">
        <v>523</v>
      </c>
      <c r="BC166" s="65" t="s">
        <v>524</v>
      </c>
    </row>
    <row r="167" spans="1:55" x14ac:dyDescent="0.2">
      <c r="A167" s="49">
        <v>163</v>
      </c>
      <c r="B167" s="50" t="s">
        <v>525</v>
      </c>
      <c r="C167" s="50" t="s">
        <v>526</v>
      </c>
      <c r="D167" s="67">
        <v>67.87</v>
      </c>
      <c r="E167" s="68">
        <v>26.03</v>
      </c>
      <c r="F167" s="67">
        <v>38.36</v>
      </c>
      <c r="G167" s="67">
        <v>202.83</v>
      </c>
      <c r="H167" s="69">
        <v>29810</v>
      </c>
      <c r="I167" s="54">
        <f t="shared" si="41"/>
        <v>0</v>
      </c>
      <c r="J167" s="123"/>
      <c r="K167" s="9"/>
      <c r="L167" s="8"/>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80" t="s">
        <v>527</v>
      </c>
      <c r="BC167" s="61"/>
    </row>
    <row r="168" spans="1:55" x14ac:dyDescent="0.2">
      <c r="A168" s="49">
        <v>164</v>
      </c>
      <c r="B168" s="50" t="s">
        <v>528</v>
      </c>
      <c r="C168" s="50" t="s">
        <v>529</v>
      </c>
      <c r="D168" s="51">
        <v>42.46</v>
      </c>
      <c r="E168" s="52">
        <v>17.09</v>
      </c>
      <c r="F168" s="51">
        <v>40.26</v>
      </c>
      <c r="G168" s="51">
        <v>181.14</v>
      </c>
      <c r="H168" s="53">
        <v>43028</v>
      </c>
      <c r="I168" s="54">
        <f t="shared" si="41"/>
        <v>0</v>
      </c>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136"/>
      <c r="BC168" s="61"/>
    </row>
    <row r="169" spans="1:55" x14ac:dyDescent="0.2">
      <c r="A169" s="49">
        <v>165</v>
      </c>
      <c r="B169" s="50" t="s">
        <v>530</v>
      </c>
      <c r="C169" s="50" t="s">
        <v>531</v>
      </c>
      <c r="D169" s="51">
        <v>67.98</v>
      </c>
      <c r="E169" s="52">
        <v>24.44</v>
      </c>
      <c r="F169" s="51">
        <v>35.950000000000003</v>
      </c>
      <c r="G169" s="51">
        <v>201.87</v>
      </c>
      <c r="H169" s="53">
        <v>29645</v>
      </c>
      <c r="I169" s="54">
        <f t="shared" si="41"/>
        <v>0</v>
      </c>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136"/>
      <c r="BC169" s="61"/>
    </row>
    <row r="170" spans="1:55" x14ac:dyDescent="0.2">
      <c r="A170" s="49">
        <v>166</v>
      </c>
      <c r="B170" s="50" t="s">
        <v>532</v>
      </c>
      <c r="C170" s="50" t="s">
        <v>533</v>
      </c>
      <c r="D170" s="51">
        <v>97.9</v>
      </c>
      <c r="E170" s="52">
        <v>35.03</v>
      </c>
      <c r="F170" s="51">
        <v>35.78</v>
      </c>
      <c r="G170" s="51">
        <v>201.73</v>
      </c>
      <c r="H170" s="53">
        <v>20552</v>
      </c>
      <c r="I170" s="54">
        <f t="shared" si="41"/>
        <v>0</v>
      </c>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136"/>
      <c r="BC170" s="61"/>
    </row>
    <row r="171" spans="1:55" x14ac:dyDescent="0.2">
      <c r="A171" s="49">
        <v>167</v>
      </c>
      <c r="B171" s="50" t="s">
        <v>534</v>
      </c>
      <c r="C171" s="50" t="s">
        <v>535</v>
      </c>
      <c r="D171" s="51">
        <v>65.69</v>
      </c>
      <c r="E171" s="52">
        <v>23.56</v>
      </c>
      <c r="F171" s="51">
        <v>35.86</v>
      </c>
      <c r="G171" s="51">
        <v>177.15</v>
      </c>
      <c r="H171" s="53">
        <v>27026</v>
      </c>
      <c r="I171" s="54">
        <f t="shared" si="41"/>
        <v>1</v>
      </c>
      <c r="J171" s="55">
        <v>9060</v>
      </c>
      <c r="K171" s="57">
        <v>0.61990000000000001</v>
      </c>
      <c r="L171" s="55">
        <v>8662</v>
      </c>
      <c r="M171" s="57">
        <v>0.73829999999999996</v>
      </c>
      <c r="N171" s="57">
        <v>0.95609999999999995</v>
      </c>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80" t="s">
        <v>536</v>
      </c>
      <c r="BC171" s="61"/>
    </row>
    <row r="172" spans="1:55" x14ac:dyDescent="0.2">
      <c r="A172" s="49">
        <v>169</v>
      </c>
      <c r="B172" s="50" t="s">
        <v>537</v>
      </c>
      <c r="C172" s="50" t="s">
        <v>538</v>
      </c>
      <c r="D172" s="51">
        <v>84.09</v>
      </c>
      <c r="E172" s="52">
        <v>26.79</v>
      </c>
      <c r="F172" s="51">
        <v>31.86</v>
      </c>
      <c r="G172" s="51">
        <v>173.56</v>
      </c>
      <c r="H172" s="53">
        <v>20657</v>
      </c>
      <c r="I172" s="54">
        <f t="shared" si="41"/>
        <v>0</v>
      </c>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61"/>
      <c r="BC172" s="61"/>
    </row>
    <row r="173" spans="1:55" x14ac:dyDescent="0.2">
      <c r="A173" s="49">
        <v>170</v>
      </c>
      <c r="B173" s="50" t="s">
        <v>539</v>
      </c>
      <c r="C173" s="50" t="s">
        <v>540</v>
      </c>
      <c r="D173" s="51">
        <v>62.77</v>
      </c>
      <c r="E173" s="52">
        <v>19.72</v>
      </c>
      <c r="F173" s="51">
        <v>31.41</v>
      </c>
      <c r="G173" s="51">
        <v>159.82</v>
      </c>
      <c r="H173" s="53">
        <v>25494</v>
      </c>
      <c r="I173" s="54">
        <f t="shared" si="41"/>
        <v>1</v>
      </c>
      <c r="J173" s="55">
        <v>8995</v>
      </c>
      <c r="K173" s="57">
        <v>0.31290000000000001</v>
      </c>
      <c r="L173" s="55">
        <v>8537</v>
      </c>
      <c r="M173" s="57">
        <v>0.41360000000000002</v>
      </c>
      <c r="N173" s="57">
        <v>0.94910000000000005</v>
      </c>
      <c r="O173" s="57">
        <v>5.7500000000000002E-2</v>
      </c>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80" t="s">
        <v>541</v>
      </c>
      <c r="BC173" s="61"/>
    </row>
    <row r="174" spans="1:55" x14ac:dyDescent="0.2">
      <c r="A174" s="49">
        <v>171</v>
      </c>
      <c r="B174" s="85" t="s">
        <v>542</v>
      </c>
      <c r="C174" s="116">
        <f>8/12</f>
        <v>0.66666666666666663</v>
      </c>
      <c r="D174" s="159"/>
      <c r="E174" s="160"/>
      <c r="F174" s="159"/>
      <c r="G174" s="159"/>
      <c r="H174" s="161"/>
      <c r="I174" s="92"/>
      <c r="J174" s="92"/>
      <c r="K174" s="92"/>
      <c r="L174" s="92"/>
      <c r="M174" s="92"/>
      <c r="N174" s="113"/>
      <c r="O174" s="92"/>
      <c r="P174" s="92"/>
      <c r="Q174" s="92"/>
      <c r="R174" s="92"/>
      <c r="S174" s="92"/>
      <c r="T174" s="92"/>
      <c r="U174" s="92"/>
      <c r="V174" s="92"/>
      <c r="W174" s="92"/>
      <c r="X174" s="92"/>
      <c r="Y174" s="92"/>
      <c r="Z174" s="92"/>
      <c r="AA174" s="92"/>
      <c r="AB174" s="92"/>
      <c r="AC174" s="92"/>
      <c r="AD174" s="92"/>
      <c r="AE174" s="92"/>
      <c r="AF174" s="92"/>
      <c r="AG174" s="92"/>
      <c r="AH174" s="92"/>
      <c r="AI174" s="92"/>
      <c r="AJ174" s="92"/>
      <c r="AK174" s="92"/>
      <c r="AL174" s="92"/>
      <c r="AM174" s="92"/>
      <c r="AN174" s="92"/>
      <c r="AO174" s="92"/>
      <c r="AP174" s="92"/>
      <c r="AQ174" s="92"/>
      <c r="AR174" s="92"/>
      <c r="AS174" s="92"/>
      <c r="AT174" s="92"/>
      <c r="AU174" s="92"/>
      <c r="AV174" s="92"/>
      <c r="AW174" s="92"/>
      <c r="AX174" s="92"/>
      <c r="AY174" s="92"/>
      <c r="AZ174" s="92"/>
      <c r="BA174" s="92"/>
      <c r="BB174" s="162"/>
      <c r="BC174" s="121"/>
    </row>
    <row r="175" spans="1:55" x14ac:dyDescent="0.2">
      <c r="A175" s="49">
        <v>172</v>
      </c>
      <c r="B175" s="50" t="s">
        <v>543</v>
      </c>
      <c r="C175" s="101" t="s">
        <v>544</v>
      </c>
      <c r="D175" s="51"/>
      <c r="E175" s="52"/>
      <c r="F175" s="51"/>
      <c r="G175" s="51"/>
      <c r="H175" s="53"/>
      <c r="I175" s="54">
        <f t="shared" ref="I175:I187" si="42">IF(J175&gt;0, 1, 0)</f>
        <v>1</v>
      </c>
      <c r="J175" s="55">
        <v>12021</v>
      </c>
      <c r="K175" s="57">
        <v>0.12479999999999999</v>
      </c>
      <c r="L175" s="55">
        <v>11032</v>
      </c>
      <c r="M175" s="57">
        <v>0.16420000000000001</v>
      </c>
      <c r="N175" s="76">
        <f>L175/J175</f>
        <v>0.91772731053988854</v>
      </c>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60" t="s">
        <v>545</v>
      </c>
      <c r="BC175" s="61"/>
    </row>
    <row r="176" spans="1:55" x14ac:dyDescent="0.2">
      <c r="A176" s="49">
        <v>173</v>
      </c>
      <c r="B176" s="50" t="s">
        <v>546</v>
      </c>
      <c r="C176" s="66" t="s">
        <v>547</v>
      </c>
      <c r="D176" s="67">
        <v>92.17</v>
      </c>
      <c r="E176" s="68">
        <v>55.88</v>
      </c>
      <c r="F176" s="67">
        <v>60.63</v>
      </c>
      <c r="G176" s="67">
        <v>321.33</v>
      </c>
      <c r="H176" s="69">
        <v>35165</v>
      </c>
      <c r="I176" s="54">
        <f t="shared" si="42"/>
        <v>0</v>
      </c>
      <c r="J176" s="123"/>
      <c r="K176" s="10"/>
      <c r="L176" s="8"/>
      <c r="M176" s="10"/>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141"/>
      <c r="BC176" s="61"/>
    </row>
    <row r="177" spans="1:55" x14ac:dyDescent="0.2">
      <c r="A177" s="49">
        <v>174</v>
      </c>
      <c r="B177" s="50" t="s">
        <v>548</v>
      </c>
      <c r="C177" s="50" t="s">
        <v>549</v>
      </c>
      <c r="D177" s="67">
        <v>143.47</v>
      </c>
      <c r="E177" s="68">
        <v>55.14</v>
      </c>
      <c r="F177" s="67">
        <v>38.43</v>
      </c>
      <c r="G177" s="67">
        <v>373.83</v>
      </c>
      <c r="H177" s="69">
        <v>26143</v>
      </c>
      <c r="I177" s="54">
        <f t="shared" si="42"/>
        <v>1</v>
      </c>
      <c r="J177" s="70">
        <v>11491</v>
      </c>
      <c r="K177" s="9"/>
      <c r="L177" s="71">
        <v>10895</v>
      </c>
      <c r="M177" s="9"/>
      <c r="N177" s="76">
        <f>L177/J177</f>
        <v>0.94813332173004961</v>
      </c>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55">
        <v>2886</v>
      </c>
      <c r="AY177" s="9"/>
      <c r="AZ177" s="9"/>
      <c r="BA177" s="9"/>
      <c r="BB177" s="62" t="s">
        <v>550</v>
      </c>
      <c r="BC177" s="61"/>
    </row>
    <row r="178" spans="1:55" x14ac:dyDescent="0.2">
      <c r="A178" s="49">
        <v>176</v>
      </c>
      <c r="B178" s="50" t="s">
        <v>551</v>
      </c>
      <c r="C178" s="50" t="s">
        <v>552</v>
      </c>
      <c r="D178" s="67">
        <v>89.4</v>
      </c>
      <c r="E178" s="68">
        <v>31.85</v>
      </c>
      <c r="F178" s="67">
        <v>35.630000000000003</v>
      </c>
      <c r="G178" s="67">
        <v>191.7</v>
      </c>
      <c r="H178" s="69">
        <v>21485</v>
      </c>
      <c r="I178" s="54">
        <f t="shared" si="42"/>
        <v>0</v>
      </c>
      <c r="J178" s="123"/>
      <c r="K178" s="10"/>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55"/>
      <c r="AY178" s="9"/>
      <c r="AZ178" s="9"/>
      <c r="BA178" s="9"/>
      <c r="BB178" s="136"/>
      <c r="BC178" s="61"/>
    </row>
    <row r="179" spans="1:55" x14ac:dyDescent="0.2">
      <c r="A179" s="49">
        <v>177</v>
      </c>
      <c r="B179" s="50" t="s">
        <v>553</v>
      </c>
      <c r="C179" s="50" t="s">
        <v>554</v>
      </c>
      <c r="D179" s="51">
        <v>43.91</v>
      </c>
      <c r="E179" s="52">
        <v>20.57</v>
      </c>
      <c r="F179" s="51">
        <v>46.85</v>
      </c>
      <c r="G179" s="51">
        <v>244.12</v>
      </c>
      <c r="H179" s="53">
        <v>55730</v>
      </c>
      <c r="I179" s="54">
        <f t="shared" si="42"/>
        <v>1</v>
      </c>
      <c r="J179" s="55">
        <v>8934</v>
      </c>
      <c r="K179" s="9"/>
      <c r="L179" s="55">
        <v>8496</v>
      </c>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147">
        <v>2916</v>
      </c>
      <c r="AY179" s="9"/>
      <c r="AZ179" s="9"/>
      <c r="BA179" s="9"/>
      <c r="BB179" s="60" t="s">
        <v>555</v>
      </c>
      <c r="BC179" s="61"/>
    </row>
    <row r="180" spans="1:55" x14ac:dyDescent="0.2">
      <c r="A180" s="49">
        <v>178</v>
      </c>
      <c r="B180" s="163" t="s">
        <v>556</v>
      </c>
      <c r="C180" s="50" t="s">
        <v>557</v>
      </c>
      <c r="D180" s="67">
        <v>94.8</v>
      </c>
      <c r="E180" s="68">
        <v>57.82</v>
      </c>
      <c r="F180" s="67">
        <v>60.99</v>
      </c>
      <c r="G180" s="67">
        <v>393.55</v>
      </c>
      <c r="H180" s="69">
        <v>41692</v>
      </c>
      <c r="I180" s="54">
        <f t="shared" si="42"/>
        <v>1</v>
      </c>
      <c r="J180" s="70">
        <v>15849</v>
      </c>
      <c r="K180" s="84">
        <v>0.3931</v>
      </c>
      <c r="L180" s="71">
        <v>14159</v>
      </c>
      <c r="M180" s="84">
        <v>0.51300000000000001</v>
      </c>
      <c r="N180" s="76">
        <f t="shared" ref="N180:N181" si="43">L180/J180</f>
        <v>0.89336866679285765</v>
      </c>
      <c r="O180" s="10"/>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62" t="s">
        <v>558</v>
      </c>
      <c r="BC180" s="61"/>
    </row>
    <row r="181" spans="1:55" x14ac:dyDescent="0.2">
      <c r="A181" s="49">
        <v>179</v>
      </c>
      <c r="B181" s="50" t="s">
        <v>559</v>
      </c>
      <c r="C181" s="50" t="s">
        <v>560</v>
      </c>
      <c r="D181" s="67">
        <v>84.74</v>
      </c>
      <c r="E181" s="68">
        <v>32.479999999999997</v>
      </c>
      <c r="F181" s="67">
        <v>38.33</v>
      </c>
      <c r="G181" s="67">
        <v>235.47</v>
      </c>
      <c r="H181" s="69">
        <v>27834</v>
      </c>
      <c r="I181" s="54">
        <f t="shared" si="42"/>
        <v>1</v>
      </c>
      <c r="J181" s="70">
        <v>7143</v>
      </c>
      <c r="K181" s="10"/>
      <c r="L181" s="71">
        <v>7425</v>
      </c>
      <c r="M181" s="10"/>
      <c r="N181" s="76">
        <f t="shared" si="43"/>
        <v>1.0394792104157917</v>
      </c>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57">
        <v>0.96499999999999997</v>
      </c>
      <c r="AU181" s="9"/>
      <c r="AV181" s="9"/>
      <c r="AW181" s="9"/>
      <c r="AX181" s="9"/>
      <c r="AY181" s="9"/>
      <c r="AZ181" s="9"/>
      <c r="BA181" s="9"/>
      <c r="BB181" s="62" t="s">
        <v>561</v>
      </c>
      <c r="BC181" s="65" t="s">
        <v>562</v>
      </c>
    </row>
    <row r="182" spans="1:55" x14ac:dyDescent="0.2">
      <c r="A182" s="49">
        <v>180</v>
      </c>
      <c r="B182" s="50" t="s">
        <v>563</v>
      </c>
      <c r="C182" s="50" t="s">
        <v>564</v>
      </c>
      <c r="D182" s="51">
        <v>55.69</v>
      </c>
      <c r="E182" s="52">
        <v>21.34</v>
      </c>
      <c r="F182" s="51">
        <v>38.32</v>
      </c>
      <c r="G182" s="51">
        <v>162.88999999999999</v>
      </c>
      <c r="H182" s="53">
        <v>29292</v>
      </c>
      <c r="I182" s="54">
        <f t="shared" si="42"/>
        <v>0</v>
      </c>
      <c r="J182" s="9"/>
      <c r="K182" s="9"/>
      <c r="L182" s="8"/>
      <c r="M182" s="9"/>
      <c r="N182" s="10"/>
      <c r="O182" s="10"/>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136"/>
      <c r="BC182" s="61"/>
    </row>
    <row r="183" spans="1:55" x14ac:dyDescent="0.2">
      <c r="A183" s="49">
        <v>181</v>
      </c>
      <c r="B183" s="50" t="s">
        <v>565</v>
      </c>
      <c r="C183" s="50" t="s">
        <v>566</v>
      </c>
      <c r="D183" s="51">
        <v>66.27</v>
      </c>
      <c r="E183" s="52">
        <v>26.56</v>
      </c>
      <c r="F183" s="51">
        <v>40.08</v>
      </c>
      <c r="G183" s="51">
        <v>211.74</v>
      </c>
      <c r="H183" s="53">
        <v>31979</v>
      </c>
      <c r="I183" s="54">
        <f t="shared" si="42"/>
        <v>1</v>
      </c>
      <c r="J183" s="55">
        <v>5181</v>
      </c>
      <c r="K183" s="57">
        <v>0.40300000000000002</v>
      </c>
      <c r="L183" s="55">
        <v>5068</v>
      </c>
      <c r="M183" s="57">
        <v>0.34200000000000003</v>
      </c>
      <c r="N183" s="57">
        <v>0.97799999999999998</v>
      </c>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79" t="s">
        <v>567</v>
      </c>
      <c r="BC183" s="61"/>
    </row>
    <row r="184" spans="1:55" x14ac:dyDescent="0.2">
      <c r="A184" s="49">
        <v>182</v>
      </c>
      <c r="B184" s="50" t="s">
        <v>568</v>
      </c>
      <c r="C184" s="50" t="s">
        <v>569</v>
      </c>
      <c r="D184" s="51">
        <v>61.6</v>
      </c>
      <c r="E184" s="52">
        <v>23.32</v>
      </c>
      <c r="F184" s="51">
        <v>37.86</v>
      </c>
      <c r="G184" s="51">
        <v>153.02000000000001</v>
      </c>
      <c r="H184" s="53">
        <v>24814</v>
      </c>
      <c r="I184" s="54">
        <f t="shared" si="42"/>
        <v>0</v>
      </c>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136"/>
      <c r="BC184" s="61"/>
    </row>
    <row r="185" spans="1:55" x14ac:dyDescent="0.2">
      <c r="A185" s="49">
        <v>183</v>
      </c>
      <c r="B185" s="50" t="s">
        <v>570</v>
      </c>
      <c r="C185" s="50" t="s">
        <v>571</v>
      </c>
      <c r="D185" s="51">
        <v>121.17</v>
      </c>
      <c r="E185" s="52">
        <v>47.45</v>
      </c>
      <c r="F185" s="51">
        <v>39.159999999999997</v>
      </c>
      <c r="G185" s="51">
        <v>284.94</v>
      </c>
      <c r="H185" s="53">
        <v>23514</v>
      </c>
      <c r="I185" s="54">
        <f t="shared" si="42"/>
        <v>0</v>
      </c>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136"/>
      <c r="BC185" s="61"/>
    </row>
    <row r="186" spans="1:55" x14ac:dyDescent="0.2">
      <c r="A186" s="49">
        <v>184</v>
      </c>
      <c r="B186" s="50" t="s">
        <v>572</v>
      </c>
      <c r="C186" s="50" t="s">
        <v>573</v>
      </c>
      <c r="D186" s="51">
        <v>61.28</v>
      </c>
      <c r="E186" s="52">
        <v>23.53</v>
      </c>
      <c r="F186" s="51">
        <v>38.4</v>
      </c>
      <c r="G186" s="51">
        <v>259.62</v>
      </c>
      <c r="H186" s="53">
        <v>42459</v>
      </c>
      <c r="I186" s="54">
        <f t="shared" si="42"/>
        <v>0</v>
      </c>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140"/>
      <c r="BC186" s="61"/>
    </row>
    <row r="187" spans="1:55" x14ac:dyDescent="0.2">
      <c r="A187" s="49">
        <v>185</v>
      </c>
      <c r="B187" s="50" t="s">
        <v>574</v>
      </c>
      <c r="C187" s="50" t="s">
        <v>575</v>
      </c>
      <c r="D187" s="67">
        <v>38.159999999999997</v>
      </c>
      <c r="E187" s="68">
        <v>16.45</v>
      </c>
      <c r="F187" s="67">
        <v>43.11</v>
      </c>
      <c r="G187" s="67">
        <v>149.26</v>
      </c>
      <c r="H187" s="69">
        <v>39192</v>
      </c>
      <c r="I187" s="54">
        <f t="shared" si="42"/>
        <v>1</v>
      </c>
      <c r="J187" s="70">
        <v>5621</v>
      </c>
      <c r="K187" s="10"/>
      <c r="L187" s="71">
        <v>5306</v>
      </c>
      <c r="M187" s="10"/>
      <c r="N187" s="76">
        <f>L187/J187</f>
        <v>0.94396014943960149</v>
      </c>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62" t="s">
        <v>576</v>
      </c>
      <c r="BC187" s="61"/>
    </row>
    <row r="188" spans="1:55" x14ac:dyDescent="0.2">
      <c r="A188" s="49">
        <v>186</v>
      </c>
      <c r="B188" s="85" t="s">
        <v>577</v>
      </c>
      <c r="C188" s="86">
        <f>3/11</f>
        <v>0.27272727272727271</v>
      </c>
      <c r="D188" s="129"/>
      <c r="E188" s="130"/>
      <c r="F188" s="129"/>
      <c r="G188" s="129"/>
      <c r="H188" s="131"/>
      <c r="I188" s="118"/>
      <c r="J188" s="118"/>
      <c r="K188" s="92"/>
      <c r="L188" s="114"/>
      <c r="M188" s="92"/>
      <c r="N188" s="92"/>
      <c r="O188" s="92"/>
      <c r="P188" s="92"/>
      <c r="Q188" s="92"/>
      <c r="R188" s="92"/>
      <c r="S188" s="92"/>
      <c r="T188" s="92"/>
      <c r="U188" s="92"/>
      <c r="V188" s="92"/>
      <c r="W188" s="92"/>
      <c r="X188" s="92"/>
      <c r="Y188" s="92"/>
      <c r="Z188" s="92"/>
      <c r="AA188" s="92"/>
      <c r="AB188" s="92"/>
      <c r="AC188" s="92"/>
      <c r="AD188" s="92"/>
      <c r="AE188" s="92"/>
      <c r="AF188" s="92"/>
      <c r="AG188" s="92"/>
      <c r="AH188" s="92"/>
      <c r="AI188" s="92"/>
      <c r="AJ188" s="92"/>
      <c r="AK188" s="92"/>
      <c r="AL188" s="92"/>
      <c r="AM188" s="92"/>
      <c r="AN188" s="92"/>
      <c r="AO188" s="92"/>
      <c r="AP188" s="92"/>
      <c r="AQ188" s="92"/>
      <c r="AR188" s="92"/>
      <c r="AS188" s="92"/>
      <c r="AT188" s="92"/>
      <c r="AU188" s="92"/>
      <c r="AV188" s="92"/>
      <c r="AW188" s="92"/>
      <c r="AX188" s="92"/>
      <c r="AY188" s="92"/>
      <c r="AZ188" s="92"/>
      <c r="BA188" s="92"/>
      <c r="BB188" s="132"/>
      <c r="BC188" s="121"/>
    </row>
    <row r="189" spans="1:55" x14ac:dyDescent="0.2">
      <c r="A189" s="49">
        <v>187</v>
      </c>
      <c r="B189" s="50" t="s">
        <v>578</v>
      </c>
      <c r="C189" s="101" t="s">
        <v>579</v>
      </c>
      <c r="D189" s="137"/>
      <c r="E189" s="138"/>
      <c r="F189" s="137"/>
      <c r="G189" s="137"/>
      <c r="H189" s="139"/>
      <c r="I189" s="54">
        <f t="shared" ref="I189:I198" si="44">IF(J189&gt;0, 1, 0)</f>
        <v>0</v>
      </c>
      <c r="J189" s="164"/>
      <c r="K189" s="9"/>
      <c r="L189" s="55"/>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61"/>
      <c r="BC189" s="61"/>
    </row>
    <row r="190" spans="1:55" x14ac:dyDescent="0.2">
      <c r="A190" s="49">
        <v>189</v>
      </c>
      <c r="B190" s="50" t="s">
        <v>580</v>
      </c>
      <c r="C190" s="50" t="s">
        <v>581</v>
      </c>
      <c r="D190" s="51">
        <v>73.900000000000006</v>
      </c>
      <c r="E190" s="52">
        <v>40.43</v>
      </c>
      <c r="F190" s="51">
        <v>54.71</v>
      </c>
      <c r="G190" s="51">
        <v>278.14</v>
      </c>
      <c r="H190" s="53">
        <v>38298</v>
      </c>
      <c r="I190" s="54">
        <f t="shared" si="44"/>
        <v>0</v>
      </c>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61"/>
      <c r="BC190" s="61"/>
    </row>
    <row r="191" spans="1:55" x14ac:dyDescent="0.2">
      <c r="A191" s="49">
        <v>190</v>
      </c>
      <c r="B191" s="50" t="s">
        <v>582</v>
      </c>
      <c r="C191" s="50" t="s">
        <v>583</v>
      </c>
      <c r="D191" s="67">
        <v>65.86</v>
      </c>
      <c r="E191" s="68">
        <v>31.98</v>
      </c>
      <c r="F191" s="67">
        <v>48.55</v>
      </c>
      <c r="G191" s="67">
        <v>227.02</v>
      </c>
      <c r="H191" s="69">
        <v>34699</v>
      </c>
      <c r="I191" s="54">
        <f t="shared" si="44"/>
        <v>1</v>
      </c>
      <c r="J191" s="70">
        <v>6331</v>
      </c>
      <c r="K191" s="9"/>
      <c r="L191" s="71">
        <v>5855</v>
      </c>
      <c r="M191" s="9"/>
      <c r="N191" s="76">
        <f>L191/J191</f>
        <v>0.92481440530721848</v>
      </c>
      <c r="O191" s="9"/>
      <c r="P191" s="9"/>
      <c r="Q191" s="9"/>
      <c r="R191" s="9"/>
      <c r="S191" s="9"/>
      <c r="T191" s="3"/>
      <c r="U191" s="3"/>
      <c r="V191" s="77">
        <f>AA191+AC191</f>
        <v>386</v>
      </c>
      <c r="W191" s="3"/>
      <c r="X191" s="3"/>
      <c r="Y191" s="3"/>
      <c r="Z191" s="3"/>
      <c r="AA191" s="6">
        <v>61</v>
      </c>
      <c r="AB191" s="3"/>
      <c r="AC191" s="6">
        <v>325</v>
      </c>
      <c r="AD191" s="9"/>
      <c r="AE191" s="9"/>
      <c r="AF191" s="55">
        <v>576</v>
      </c>
      <c r="AG191" s="9"/>
      <c r="AH191" s="9"/>
      <c r="AI191" s="9"/>
      <c r="AJ191" s="55"/>
      <c r="AK191" s="9"/>
      <c r="AL191" s="147">
        <v>3728</v>
      </c>
      <c r="AM191" s="9"/>
      <c r="AN191" s="9"/>
      <c r="AO191" s="9"/>
      <c r="AP191" s="55">
        <v>4879</v>
      </c>
      <c r="AQ191" s="57">
        <v>0.56499999999999995</v>
      </c>
      <c r="AR191" s="55">
        <v>4710</v>
      </c>
      <c r="AS191" s="57">
        <v>0.67200000000000004</v>
      </c>
      <c r="AT191" s="57">
        <v>0.96499999999999997</v>
      </c>
      <c r="AU191" s="9"/>
      <c r="AV191" s="55">
        <v>1452</v>
      </c>
      <c r="AW191" s="57">
        <v>0.86199999999999999</v>
      </c>
      <c r="AX191" s="55">
        <v>1145</v>
      </c>
      <c r="AY191" s="57">
        <v>0.84699999999999998</v>
      </c>
      <c r="AZ191" s="57">
        <v>0.78900000000000003</v>
      </c>
      <c r="BA191" s="57"/>
      <c r="BB191" s="62" t="s">
        <v>584</v>
      </c>
      <c r="BC191" s="65" t="s">
        <v>585</v>
      </c>
    </row>
    <row r="192" spans="1:55" x14ac:dyDescent="0.2">
      <c r="A192" s="49">
        <v>191</v>
      </c>
      <c r="B192" s="50" t="s">
        <v>586</v>
      </c>
      <c r="C192" s="50" t="s">
        <v>587</v>
      </c>
      <c r="D192" s="51">
        <v>108.9</v>
      </c>
      <c r="E192" s="52">
        <v>42.82</v>
      </c>
      <c r="F192" s="51">
        <v>39.32</v>
      </c>
      <c r="G192" s="51">
        <v>296.27</v>
      </c>
      <c r="H192" s="53">
        <v>27331</v>
      </c>
      <c r="I192" s="54">
        <f t="shared" si="44"/>
        <v>1</v>
      </c>
      <c r="J192" s="55">
        <v>11577</v>
      </c>
      <c r="K192" s="57">
        <v>0.88619999999999999</v>
      </c>
      <c r="L192" s="55">
        <v>11364</v>
      </c>
      <c r="M192" s="57">
        <v>0.70150000000000001</v>
      </c>
      <c r="N192" s="57">
        <v>0.98160000000000003</v>
      </c>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57">
        <v>0.9899</v>
      </c>
      <c r="AU192" s="9"/>
      <c r="AV192" s="9"/>
      <c r="AW192" s="9"/>
      <c r="AX192" s="9"/>
      <c r="AY192" s="9"/>
      <c r="AZ192" s="9"/>
      <c r="BA192" s="9"/>
      <c r="BB192" s="80" t="s">
        <v>588</v>
      </c>
      <c r="BC192" s="65" t="s">
        <v>589</v>
      </c>
    </row>
    <row r="193" spans="1:55" x14ac:dyDescent="0.2">
      <c r="A193" s="49">
        <v>192</v>
      </c>
      <c r="B193" s="50" t="s">
        <v>590</v>
      </c>
      <c r="C193" s="50" t="s">
        <v>591</v>
      </c>
      <c r="D193" s="67">
        <v>79.42</v>
      </c>
      <c r="E193" s="68">
        <v>29.58</v>
      </c>
      <c r="F193" s="67">
        <v>37.24</v>
      </c>
      <c r="G193" s="67">
        <v>189.57</v>
      </c>
      <c r="H193" s="69">
        <v>23293</v>
      </c>
      <c r="I193" s="54">
        <f t="shared" si="44"/>
        <v>0</v>
      </c>
      <c r="J193" s="123"/>
      <c r="K193" s="9"/>
      <c r="L193" s="8"/>
      <c r="M193" s="9"/>
      <c r="N193" s="10"/>
      <c r="O193" s="10"/>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141"/>
      <c r="BC193" s="61"/>
    </row>
    <row r="194" spans="1:55" x14ac:dyDescent="0.2">
      <c r="A194" s="49">
        <v>193</v>
      </c>
      <c r="B194" s="50" t="s">
        <v>592</v>
      </c>
      <c r="C194" s="50" t="s">
        <v>593</v>
      </c>
      <c r="D194" s="51">
        <v>57.1</v>
      </c>
      <c r="E194" s="52">
        <v>21.58</v>
      </c>
      <c r="F194" s="51">
        <v>37.799999999999997</v>
      </c>
      <c r="G194" s="51">
        <v>152.44999999999999</v>
      </c>
      <c r="H194" s="53">
        <v>26822</v>
      </c>
      <c r="I194" s="54">
        <f t="shared" si="44"/>
        <v>0</v>
      </c>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61"/>
      <c r="BC194" s="61"/>
    </row>
    <row r="195" spans="1:55" x14ac:dyDescent="0.2">
      <c r="A195" s="49">
        <v>194</v>
      </c>
      <c r="B195" s="50" t="s">
        <v>594</v>
      </c>
      <c r="C195" s="50" t="s">
        <v>595</v>
      </c>
      <c r="D195" s="67">
        <v>51.66</v>
      </c>
      <c r="E195" s="68">
        <v>20.62</v>
      </c>
      <c r="F195" s="67">
        <v>39.92</v>
      </c>
      <c r="G195" s="67">
        <v>171.99</v>
      </c>
      <c r="H195" s="69">
        <v>33439</v>
      </c>
      <c r="I195" s="54">
        <f t="shared" si="44"/>
        <v>0</v>
      </c>
      <c r="J195" s="123"/>
      <c r="K195" s="9"/>
      <c r="L195" s="8"/>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62" t="s">
        <v>596</v>
      </c>
      <c r="BC195" s="61"/>
    </row>
    <row r="196" spans="1:55" x14ac:dyDescent="0.2">
      <c r="A196" s="49">
        <v>195</v>
      </c>
      <c r="B196" s="50" t="s">
        <v>597</v>
      </c>
      <c r="C196" s="50" t="s">
        <v>598</v>
      </c>
      <c r="D196" s="51">
        <v>60.25</v>
      </c>
      <c r="E196" s="52">
        <v>22.6</v>
      </c>
      <c r="F196" s="51">
        <v>37.51</v>
      </c>
      <c r="G196" s="51">
        <v>178.51</v>
      </c>
      <c r="H196" s="53">
        <v>29702</v>
      </c>
      <c r="I196" s="54">
        <f t="shared" si="44"/>
        <v>0</v>
      </c>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136"/>
      <c r="BC196" s="61"/>
    </row>
    <row r="197" spans="1:55" x14ac:dyDescent="0.2">
      <c r="A197" s="49">
        <v>196</v>
      </c>
      <c r="B197" s="50" t="s">
        <v>599</v>
      </c>
      <c r="C197" s="50" t="s">
        <v>600</v>
      </c>
      <c r="D197" s="51">
        <v>52.37</v>
      </c>
      <c r="E197" s="52">
        <v>19.54</v>
      </c>
      <c r="F197" s="51">
        <v>37.31</v>
      </c>
      <c r="G197" s="51">
        <v>167.89</v>
      </c>
      <c r="H197" s="53">
        <v>32734</v>
      </c>
      <c r="I197" s="54">
        <f t="shared" si="44"/>
        <v>0</v>
      </c>
      <c r="J197" s="126"/>
      <c r="K197" s="115"/>
      <c r="L197" s="9"/>
      <c r="M197" s="9"/>
      <c r="N197" s="115"/>
      <c r="O197" s="115"/>
      <c r="P197" s="9"/>
      <c r="Q197" s="9"/>
      <c r="R197" s="9"/>
      <c r="S197" s="9"/>
      <c r="T197" s="9"/>
      <c r="U197" s="115"/>
      <c r="V197" s="9"/>
      <c r="W197" s="115"/>
      <c r="X197" s="115"/>
      <c r="Y197" s="115"/>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136"/>
      <c r="BC197" s="61"/>
    </row>
    <row r="198" spans="1:55" x14ac:dyDescent="0.2">
      <c r="A198" s="49">
        <v>197</v>
      </c>
      <c r="B198" s="50" t="s">
        <v>601</v>
      </c>
      <c r="C198" s="50" t="s">
        <v>602</v>
      </c>
      <c r="D198" s="51">
        <v>28.25</v>
      </c>
      <c r="E198" s="52">
        <v>12.96</v>
      </c>
      <c r="F198" s="51">
        <v>45.86</v>
      </c>
      <c r="G198" s="51">
        <v>117.94</v>
      </c>
      <c r="H198" s="53">
        <v>41972</v>
      </c>
      <c r="I198" s="54">
        <f t="shared" si="44"/>
        <v>0</v>
      </c>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61"/>
      <c r="BC198" s="61"/>
    </row>
    <row r="199" spans="1:55" x14ac:dyDescent="0.2">
      <c r="A199" s="49">
        <v>198</v>
      </c>
      <c r="B199" s="165" t="s">
        <v>603</v>
      </c>
      <c r="C199" s="166">
        <f>0/2</f>
        <v>0</v>
      </c>
      <c r="D199" s="159"/>
      <c r="E199" s="160"/>
      <c r="F199" s="159"/>
      <c r="G199" s="159"/>
      <c r="H199" s="161"/>
      <c r="I199" s="92"/>
      <c r="J199" s="92"/>
      <c r="K199" s="92"/>
      <c r="L199" s="92"/>
      <c r="M199" s="92"/>
      <c r="N199" s="92"/>
      <c r="O199" s="92"/>
      <c r="P199" s="92"/>
      <c r="Q199" s="92"/>
      <c r="R199" s="92"/>
      <c r="S199" s="92"/>
      <c r="T199" s="92"/>
      <c r="U199" s="92"/>
      <c r="V199" s="92"/>
      <c r="W199" s="92"/>
      <c r="X199" s="92"/>
      <c r="Y199" s="92"/>
      <c r="Z199" s="92"/>
      <c r="AA199" s="92"/>
      <c r="AB199" s="92"/>
      <c r="AC199" s="92"/>
      <c r="AD199" s="92"/>
      <c r="AE199" s="92"/>
      <c r="AF199" s="92"/>
      <c r="AG199" s="92"/>
      <c r="AH199" s="92"/>
      <c r="AI199" s="92"/>
      <c r="AJ199" s="92"/>
      <c r="AK199" s="92"/>
      <c r="AL199" s="92"/>
      <c r="AM199" s="92"/>
      <c r="AN199" s="92"/>
      <c r="AO199" s="92"/>
      <c r="AP199" s="92"/>
      <c r="AQ199" s="92"/>
      <c r="AR199" s="92"/>
      <c r="AS199" s="92"/>
      <c r="AT199" s="92"/>
      <c r="AU199" s="92"/>
      <c r="AV199" s="92"/>
      <c r="AW199" s="92"/>
      <c r="AX199" s="92"/>
      <c r="AY199" s="92"/>
      <c r="AZ199" s="92"/>
      <c r="BA199" s="92"/>
      <c r="BB199" s="121"/>
      <c r="BC199" s="121"/>
    </row>
    <row r="200" spans="1:55" x14ac:dyDescent="0.2">
      <c r="A200" s="49">
        <v>199</v>
      </c>
      <c r="B200" s="50" t="s">
        <v>604</v>
      </c>
      <c r="C200" s="101" t="s">
        <v>605</v>
      </c>
      <c r="D200" s="133"/>
      <c r="E200" s="134"/>
      <c r="F200" s="133"/>
      <c r="G200" s="133"/>
      <c r="H200" s="135"/>
      <c r="I200" s="54">
        <f t="shared" ref="I200:I201" si="45">IF(J200&gt;0, 1, 0)</f>
        <v>0</v>
      </c>
      <c r="J200" s="123"/>
      <c r="K200" s="9"/>
      <c r="L200" s="8"/>
      <c r="M200" s="9"/>
      <c r="N200" s="10"/>
      <c r="O200" s="10"/>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136"/>
      <c r="BC200" s="61"/>
    </row>
    <row r="201" spans="1:55" x14ac:dyDescent="0.2">
      <c r="A201" s="49">
        <v>200</v>
      </c>
      <c r="B201" s="50" t="s">
        <v>606</v>
      </c>
      <c r="C201" s="128" t="s">
        <v>607</v>
      </c>
      <c r="D201" s="133"/>
      <c r="E201" s="134"/>
      <c r="F201" s="133"/>
      <c r="G201" s="133"/>
      <c r="H201" s="135"/>
      <c r="I201" s="54">
        <f t="shared" si="45"/>
        <v>0</v>
      </c>
      <c r="J201" s="123"/>
      <c r="K201" s="9"/>
      <c r="L201" s="8"/>
      <c r="M201" s="9"/>
      <c r="N201" s="10"/>
      <c r="O201" s="10"/>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141"/>
      <c r="BC201" s="61"/>
    </row>
    <row r="202" spans="1:55" x14ac:dyDescent="0.2">
      <c r="A202" s="49">
        <v>201</v>
      </c>
      <c r="B202" s="165" t="s">
        <v>608</v>
      </c>
      <c r="C202" s="166">
        <f>0/3</f>
        <v>0</v>
      </c>
      <c r="D202" s="129"/>
      <c r="E202" s="130"/>
      <c r="F202" s="129"/>
      <c r="G202" s="129"/>
      <c r="H202" s="131"/>
      <c r="I202" s="118"/>
      <c r="J202" s="118"/>
      <c r="K202" s="108"/>
      <c r="L202" s="114"/>
      <c r="M202" s="92"/>
      <c r="N202" s="108"/>
      <c r="O202" s="108"/>
      <c r="P202" s="92"/>
      <c r="Q202" s="92"/>
      <c r="R202" s="92"/>
      <c r="S202" s="92"/>
      <c r="T202" s="114"/>
      <c r="U202" s="108"/>
      <c r="V202" s="114"/>
      <c r="W202" s="108"/>
      <c r="X202" s="108"/>
      <c r="Y202" s="108"/>
      <c r="Z202" s="92"/>
      <c r="AA202" s="92"/>
      <c r="AB202" s="92"/>
      <c r="AC202" s="92"/>
      <c r="AD202" s="92"/>
      <c r="AE202" s="92"/>
      <c r="AF202" s="92"/>
      <c r="AG202" s="92"/>
      <c r="AH202" s="92"/>
      <c r="AI202" s="92"/>
      <c r="AJ202" s="92"/>
      <c r="AK202" s="92"/>
      <c r="AL202" s="92"/>
      <c r="AM202" s="92"/>
      <c r="AN202" s="92"/>
      <c r="AO202" s="92"/>
      <c r="AP202" s="92"/>
      <c r="AQ202" s="92"/>
      <c r="AR202" s="92"/>
      <c r="AS202" s="92"/>
      <c r="AT202" s="92"/>
      <c r="AU202" s="92"/>
      <c r="AV202" s="92"/>
      <c r="AW202" s="92"/>
      <c r="AX202" s="92"/>
      <c r="AY202" s="92"/>
      <c r="AZ202" s="92"/>
      <c r="BA202" s="92"/>
      <c r="BB202" s="150"/>
      <c r="BC202" s="121"/>
    </row>
    <row r="203" spans="1:55" x14ac:dyDescent="0.2">
      <c r="A203" s="49">
        <v>202</v>
      </c>
      <c r="B203" s="50" t="s">
        <v>609</v>
      </c>
      <c r="C203" s="167" t="s">
        <v>610</v>
      </c>
      <c r="D203" s="137"/>
      <c r="E203" s="138"/>
      <c r="F203" s="137"/>
      <c r="G203" s="137"/>
      <c r="H203" s="139"/>
      <c r="I203" s="54">
        <f t="shared" ref="I203:I205" si="46">IF(J203&gt;0, 1, 0)</f>
        <v>0</v>
      </c>
      <c r="J203" s="9"/>
      <c r="K203" s="9"/>
      <c r="L203" s="9"/>
      <c r="M203" s="9"/>
      <c r="N203" s="9"/>
      <c r="O203" s="9"/>
      <c r="P203" s="9"/>
      <c r="Q203" s="9"/>
      <c r="R203" s="9"/>
      <c r="S203" s="9"/>
      <c r="T203" s="9"/>
      <c r="U203" s="9"/>
      <c r="V203" s="9"/>
      <c r="W203" s="9"/>
      <c r="X203" s="9"/>
      <c r="Y203" s="9"/>
      <c r="Z203" s="10"/>
      <c r="AA203" s="10"/>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61"/>
      <c r="BC203" s="61"/>
    </row>
    <row r="204" spans="1:55" x14ac:dyDescent="0.2">
      <c r="A204" s="49">
        <v>203</v>
      </c>
      <c r="B204" s="50" t="s">
        <v>611</v>
      </c>
      <c r="C204" s="50" t="s">
        <v>612</v>
      </c>
      <c r="D204" s="137"/>
      <c r="E204" s="138"/>
      <c r="F204" s="137"/>
      <c r="G204" s="137"/>
      <c r="H204" s="139"/>
      <c r="I204" s="54">
        <f t="shared" si="46"/>
        <v>0</v>
      </c>
      <c r="J204" s="9"/>
      <c r="K204" s="9"/>
      <c r="L204" s="9"/>
      <c r="M204" s="9"/>
      <c r="N204" s="57">
        <v>0.93010000000000004</v>
      </c>
      <c r="O204" s="57">
        <v>3.3099999999999997E-2</v>
      </c>
      <c r="P204" s="9"/>
      <c r="Q204" s="9"/>
      <c r="R204" s="9"/>
      <c r="S204" s="9"/>
      <c r="T204" s="9"/>
      <c r="U204" s="9"/>
      <c r="V204" s="9"/>
      <c r="W204" s="9"/>
      <c r="X204" s="9"/>
      <c r="Y204" s="9"/>
      <c r="Z204" s="10"/>
      <c r="AA204" s="10"/>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79" t="s">
        <v>613</v>
      </c>
      <c r="BC204" s="61"/>
    </row>
    <row r="205" spans="1:55" x14ac:dyDescent="0.2">
      <c r="A205" s="49">
        <v>204</v>
      </c>
      <c r="B205" s="50" t="s">
        <v>614</v>
      </c>
      <c r="C205" s="66" t="s">
        <v>615</v>
      </c>
      <c r="D205" s="137"/>
      <c r="E205" s="138"/>
      <c r="F205" s="137"/>
      <c r="G205" s="137"/>
      <c r="H205" s="139"/>
      <c r="I205" s="54">
        <f t="shared" si="46"/>
        <v>0</v>
      </c>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61"/>
      <c r="BC205" s="61"/>
    </row>
    <row r="206" spans="1:55" x14ac:dyDescent="0.2">
      <c r="A206" s="9"/>
      <c r="B206" s="9"/>
      <c r="C206" s="9"/>
      <c r="D206" s="137"/>
      <c r="E206" s="138"/>
      <c r="F206" s="137"/>
      <c r="G206" s="137"/>
      <c r="H206" s="13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61"/>
      <c r="BC206" s="61"/>
    </row>
    <row r="207" spans="1:55" x14ac:dyDescent="0.2">
      <c r="A207" s="9"/>
      <c r="B207" s="9"/>
      <c r="C207" s="9"/>
      <c r="D207" s="137"/>
      <c r="E207" s="138"/>
      <c r="F207" s="137"/>
      <c r="G207" s="137"/>
      <c r="H207" s="13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61"/>
      <c r="BC207" s="61"/>
    </row>
    <row r="208" spans="1:55" x14ac:dyDescent="0.2">
      <c r="A208" s="9"/>
      <c r="B208" s="9"/>
      <c r="C208" s="9"/>
      <c r="D208" s="137"/>
      <c r="E208" s="138"/>
      <c r="F208" s="137"/>
      <c r="G208" s="137"/>
      <c r="H208" s="13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61"/>
      <c r="BC208" s="61"/>
    </row>
    <row r="209" spans="1:55" x14ac:dyDescent="0.2">
      <c r="A209" s="9"/>
      <c r="B209" s="9"/>
      <c r="C209" s="9"/>
      <c r="D209" s="137"/>
      <c r="E209" s="138"/>
      <c r="F209" s="137"/>
      <c r="G209" s="137"/>
      <c r="H209" s="13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61"/>
      <c r="BC209" s="61"/>
    </row>
    <row r="210" spans="1:55" x14ac:dyDescent="0.2">
      <c r="A210" s="9"/>
      <c r="B210" s="9"/>
      <c r="C210" s="9"/>
      <c r="D210" s="137"/>
      <c r="E210" s="138"/>
      <c r="F210" s="137"/>
      <c r="G210" s="137"/>
      <c r="H210" s="13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61"/>
      <c r="BC210" s="61"/>
    </row>
    <row r="211" spans="1:55" x14ac:dyDescent="0.2">
      <c r="A211" s="9"/>
      <c r="B211" s="9"/>
      <c r="C211" s="9"/>
      <c r="D211" s="137"/>
      <c r="E211" s="138"/>
      <c r="F211" s="137"/>
      <c r="G211" s="137"/>
      <c r="H211" s="13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61"/>
      <c r="BC211" s="61"/>
    </row>
    <row r="212" spans="1:55" x14ac:dyDescent="0.2">
      <c r="A212" s="9"/>
      <c r="B212" s="9"/>
      <c r="C212" s="9"/>
      <c r="D212" s="137"/>
      <c r="E212" s="138"/>
      <c r="F212" s="137"/>
      <c r="G212" s="137"/>
      <c r="H212" s="13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61"/>
      <c r="BC212" s="61"/>
    </row>
    <row r="213" spans="1:55" x14ac:dyDescent="0.2">
      <c r="A213" s="9"/>
      <c r="B213" s="9"/>
      <c r="C213" s="9"/>
      <c r="D213" s="137"/>
      <c r="E213" s="138"/>
      <c r="F213" s="137"/>
      <c r="G213" s="137"/>
      <c r="H213" s="13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61"/>
      <c r="BC213" s="61"/>
    </row>
    <row r="214" spans="1:55" x14ac:dyDescent="0.2">
      <c r="A214" s="9"/>
      <c r="B214" s="9"/>
      <c r="C214" s="9"/>
      <c r="D214" s="137"/>
      <c r="E214" s="138"/>
      <c r="F214" s="137"/>
      <c r="G214" s="137"/>
      <c r="H214" s="13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61"/>
      <c r="BC214" s="61"/>
    </row>
    <row r="215" spans="1:55" x14ac:dyDescent="0.2">
      <c r="A215" s="9"/>
      <c r="B215" s="9"/>
      <c r="C215" s="9"/>
      <c r="D215" s="137"/>
      <c r="E215" s="138"/>
      <c r="F215" s="137"/>
      <c r="G215" s="137"/>
      <c r="H215" s="13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61"/>
      <c r="BC215" s="61"/>
    </row>
    <row r="216" spans="1:55" x14ac:dyDescent="0.2">
      <c r="A216" s="9"/>
      <c r="B216" s="9"/>
      <c r="C216" s="9"/>
      <c r="D216" s="137"/>
      <c r="E216" s="138"/>
      <c r="F216" s="137"/>
      <c r="G216" s="137"/>
      <c r="H216" s="13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61"/>
      <c r="BC216" s="61"/>
    </row>
    <row r="217" spans="1:55" x14ac:dyDescent="0.2">
      <c r="A217" s="9"/>
      <c r="B217" s="9"/>
      <c r="C217" s="9"/>
      <c r="D217" s="137"/>
      <c r="E217" s="138"/>
      <c r="F217" s="137"/>
      <c r="G217" s="137"/>
      <c r="H217" s="13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61"/>
      <c r="BC217" s="61"/>
    </row>
    <row r="218" spans="1:55" x14ac:dyDescent="0.2">
      <c r="A218" s="9"/>
      <c r="B218" s="9"/>
      <c r="C218" s="9"/>
      <c r="D218" s="137"/>
      <c r="E218" s="138"/>
      <c r="F218" s="137"/>
      <c r="G218" s="137"/>
      <c r="H218" s="13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61"/>
      <c r="BC218" s="61"/>
    </row>
    <row r="219" spans="1:55" x14ac:dyDescent="0.2">
      <c r="A219" s="9"/>
      <c r="B219" s="9"/>
      <c r="C219" s="9"/>
      <c r="D219" s="137"/>
      <c r="E219" s="138"/>
      <c r="F219" s="137"/>
      <c r="G219" s="137"/>
      <c r="H219" s="13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61"/>
      <c r="BC219" s="61"/>
    </row>
    <row r="220" spans="1:55" x14ac:dyDescent="0.2">
      <c r="A220" s="9"/>
      <c r="B220" s="9"/>
      <c r="C220" s="9"/>
      <c r="D220" s="137"/>
      <c r="E220" s="138"/>
      <c r="F220" s="137"/>
      <c r="G220" s="137"/>
      <c r="H220" s="13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61"/>
      <c r="BC220" s="61"/>
    </row>
    <row r="221" spans="1:55" x14ac:dyDescent="0.2">
      <c r="A221" s="9"/>
      <c r="B221" s="9"/>
      <c r="C221" s="9"/>
      <c r="D221" s="137"/>
      <c r="E221" s="138"/>
      <c r="F221" s="137"/>
      <c r="G221" s="137"/>
      <c r="H221" s="13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61"/>
      <c r="BC221" s="61"/>
    </row>
    <row r="222" spans="1:55" x14ac:dyDescent="0.2">
      <c r="A222" s="9"/>
      <c r="B222" s="9"/>
      <c r="C222" s="9"/>
      <c r="D222" s="137"/>
      <c r="E222" s="138"/>
      <c r="F222" s="137"/>
      <c r="G222" s="137"/>
      <c r="H222" s="13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61"/>
      <c r="BC222" s="61"/>
    </row>
    <row r="223" spans="1:55" x14ac:dyDescent="0.2">
      <c r="A223" s="9"/>
      <c r="B223" s="9"/>
      <c r="C223" s="9"/>
      <c r="D223" s="137"/>
      <c r="E223" s="138"/>
      <c r="F223" s="137"/>
      <c r="G223" s="137"/>
      <c r="H223" s="13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61"/>
      <c r="BC223" s="61"/>
    </row>
    <row r="224" spans="1:55" x14ac:dyDescent="0.2">
      <c r="A224" s="9"/>
      <c r="B224" s="9"/>
      <c r="C224" s="9"/>
      <c r="D224" s="137"/>
      <c r="E224" s="138"/>
      <c r="F224" s="137"/>
      <c r="G224" s="137"/>
      <c r="H224" s="13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61"/>
      <c r="BC224" s="61"/>
    </row>
    <row r="225" spans="1:55" x14ac:dyDescent="0.2">
      <c r="A225" s="9"/>
      <c r="B225" s="9"/>
      <c r="C225" s="9"/>
      <c r="D225" s="137"/>
      <c r="E225" s="138"/>
      <c r="F225" s="137"/>
      <c r="G225" s="137"/>
      <c r="H225" s="13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61"/>
      <c r="BC225" s="61"/>
    </row>
    <row r="226" spans="1:55" x14ac:dyDescent="0.2">
      <c r="A226" s="9"/>
      <c r="B226" s="9"/>
      <c r="C226" s="9"/>
      <c r="D226" s="137"/>
      <c r="E226" s="138"/>
      <c r="F226" s="137"/>
      <c r="G226" s="137"/>
      <c r="H226" s="13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61"/>
      <c r="BC226" s="61"/>
    </row>
    <row r="227" spans="1:55" x14ac:dyDescent="0.2">
      <c r="A227" s="9"/>
      <c r="B227" s="9"/>
      <c r="C227" s="9"/>
      <c r="D227" s="137"/>
      <c r="E227" s="138"/>
      <c r="F227" s="137"/>
      <c r="G227" s="137"/>
      <c r="H227" s="13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61"/>
      <c r="BC227" s="61"/>
    </row>
    <row r="228" spans="1:55" x14ac:dyDescent="0.2">
      <c r="A228" s="9"/>
      <c r="B228" s="9"/>
      <c r="C228" s="9"/>
      <c r="D228" s="137"/>
      <c r="E228" s="138"/>
      <c r="F228" s="137"/>
      <c r="G228" s="137"/>
      <c r="H228" s="13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61"/>
      <c r="BC228" s="61"/>
    </row>
    <row r="229" spans="1:55" x14ac:dyDescent="0.2">
      <c r="A229" s="9"/>
      <c r="B229" s="9"/>
      <c r="C229" s="9"/>
      <c r="D229" s="137"/>
      <c r="E229" s="138"/>
      <c r="F229" s="137"/>
      <c r="G229" s="137"/>
      <c r="H229" s="13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61"/>
      <c r="BC229" s="61"/>
    </row>
    <row r="230" spans="1:55" x14ac:dyDescent="0.2">
      <c r="A230" s="9"/>
      <c r="B230" s="9"/>
      <c r="C230" s="9"/>
      <c r="D230" s="137"/>
      <c r="E230" s="138"/>
      <c r="F230" s="137"/>
      <c r="G230" s="137"/>
      <c r="H230" s="13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61"/>
      <c r="BC230" s="61"/>
    </row>
    <row r="231" spans="1:55" x14ac:dyDescent="0.2">
      <c r="A231" s="9"/>
      <c r="B231" s="9"/>
      <c r="C231" s="9"/>
      <c r="D231" s="137"/>
      <c r="E231" s="138"/>
      <c r="F231" s="137"/>
      <c r="G231" s="137"/>
      <c r="H231" s="13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61"/>
      <c r="BC231" s="61"/>
    </row>
    <row r="232" spans="1:55" x14ac:dyDescent="0.2">
      <c r="A232" s="9"/>
      <c r="B232" s="9"/>
      <c r="C232" s="9"/>
      <c r="D232" s="137"/>
      <c r="E232" s="138"/>
      <c r="F232" s="137"/>
      <c r="G232" s="137"/>
      <c r="H232" s="13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61"/>
      <c r="BC232" s="61"/>
    </row>
    <row r="233" spans="1:55" x14ac:dyDescent="0.2">
      <c r="A233" s="9"/>
      <c r="B233" s="9"/>
      <c r="C233" s="9"/>
      <c r="D233" s="137"/>
      <c r="E233" s="138"/>
      <c r="F233" s="137"/>
      <c r="G233" s="137"/>
      <c r="H233" s="13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61"/>
      <c r="BC233" s="61"/>
    </row>
    <row r="234" spans="1:55" x14ac:dyDescent="0.2">
      <c r="A234" s="9"/>
      <c r="B234" s="9"/>
      <c r="C234" s="9"/>
      <c r="D234" s="137"/>
      <c r="E234" s="138"/>
      <c r="F234" s="137"/>
      <c r="G234" s="137"/>
      <c r="H234" s="13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61"/>
      <c r="BC234" s="61"/>
    </row>
    <row r="235" spans="1:55" x14ac:dyDescent="0.2">
      <c r="A235" s="9"/>
      <c r="B235" s="9"/>
      <c r="C235" s="9"/>
      <c r="D235" s="137"/>
      <c r="E235" s="138"/>
      <c r="F235" s="137"/>
      <c r="G235" s="137"/>
      <c r="H235" s="13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61"/>
      <c r="BC235" s="61"/>
    </row>
    <row r="236" spans="1:55" x14ac:dyDescent="0.2">
      <c r="A236" s="9"/>
      <c r="B236" s="9"/>
      <c r="C236" s="9"/>
      <c r="D236" s="137"/>
      <c r="E236" s="138"/>
      <c r="F236" s="137"/>
      <c r="G236" s="137"/>
      <c r="H236" s="13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61"/>
      <c r="BC236" s="61"/>
    </row>
    <row r="237" spans="1:55" x14ac:dyDescent="0.2">
      <c r="A237" s="9"/>
      <c r="B237" s="9"/>
      <c r="C237" s="9"/>
      <c r="D237" s="137"/>
      <c r="E237" s="138"/>
      <c r="F237" s="137"/>
      <c r="G237" s="137"/>
      <c r="H237" s="13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61"/>
      <c r="BC237" s="61"/>
    </row>
    <row r="238" spans="1:55" x14ac:dyDescent="0.2">
      <c r="A238" s="9"/>
      <c r="B238" s="9"/>
      <c r="C238" s="9"/>
      <c r="D238" s="137"/>
      <c r="E238" s="138"/>
      <c r="F238" s="137"/>
      <c r="G238" s="137"/>
      <c r="H238" s="13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61"/>
      <c r="BC238" s="61"/>
    </row>
    <row r="239" spans="1:55" x14ac:dyDescent="0.2">
      <c r="A239" s="9"/>
      <c r="B239" s="9"/>
      <c r="C239" s="9"/>
      <c r="D239" s="137"/>
      <c r="E239" s="138"/>
      <c r="F239" s="137"/>
      <c r="G239" s="137"/>
      <c r="H239" s="13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61"/>
      <c r="BC239" s="61"/>
    </row>
    <row r="240" spans="1:55" x14ac:dyDescent="0.2">
      <c r="A240" s="9"/>
      <c r="B240" s="9"/>
      <c r="C240" s="9"/>
      <c r="D240" s="137"/>
      <c r="E240" s="138"/>
      <c r="F240" s="137"/>
      <c r="G240" s="137"/>
      <c r="H240" s="13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61"/>
      <c r="BC240" s="61"/>
    </row>
    <row r="241" spans="1:55" x14ac:dyDescent="0.2">
      <c r="A241" s="9"/>
      <c r="B241" s="9"/>
      <c r="C241" s="9"/>
      <c r="D241" s="137"/>
      <c r="E241" s="138"/>
      <c r="F241" s="137"/>
      <c r="G241" s="137"/>
      <c r="H241" s="13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61"/>
      <c r="BC241" s="61"/>
    </row>
    <row r="242" spans="1:55" x14ac:dyDescent="0.2">
      <c r="A242" s="9"/>
      <c r="B242" s="9"/>
      <c r="C242" s="9"/>
      <c r="D242" s="137"/>
      <c r="E242" s="138"/>
      <c r="F242" s="137"/>
      <c r="G242" s="137"/>
      <c r="H242" s="13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61"/>
      <c r="BC242" s="61"/>
    </row>
    <row r="243" spans="1:55" x14ac:dyDescent="0.2">
      <c r="A243" s="9"/>
      <c r="B243" s="9"/>
      <c r="C243" s="9"/>
      <c r="D243" s="137"/>
      <c r="E243" s="138"/>
      <c r="F243" s="137"/>
      <c r="G243" s="137"/>
      <c r="H243" s="13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61"/>
      <c r="BC243" s="61"/>
    </row>
    <row r="244" spans="1:55" x14ac:dyDescent="0.2">
      <c r="A244" s="9"/>
      <c r="B244" s="9"/>
      <c r="C244" s="9"/>
      <c r="D244" s="137"/>
      <c r="E244" s="138"/>
      <c r="F244" s="137"/>
      <c r="G244" s="137"/>
      <c r="H244" s="13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61"/>
      <c r="BC244" s="61"/>
    </row>
    <row r="245" spans="1:55" x14ac:dyDescent="0.2">
      <c r="A245" s="9"/>
      <c r="B245" s="9"/>
      <c r="C245" s="9"/>
      <c r="D245" s="137"/>
      <c r="E245" s="138"/>
      <c r="F245" s="137"/>
      <c r="G245" s="137"/>
      <c r="H245" s="13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61"/>
      <c r="BC245" s="61"/>
    </row>
    <row r="246" spans="1:55" x14ac:dyDescent="0.2">
      <c r="A246" s="9"/>
      <c r="B246" s="9"/>
      <c r="C246" s="9"/>
      <c r="D246" s="137"/>
      <c r="E246" s="138"/>
      <c r="F246" s="137"/>
      <c r="G246" s="137"/>
      <c r="H246" s="13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61"/>
      <c r="BC246" s="61"/>
    </row>
    <row r="247" spans="1:55" x14ac:dyDescent="0.2">
      <c r="A247" s="9"/>
      <c r="B247" s="9"/>
      <c r="C247" s="9"/>
      <c r="D247" s="137"/>
      <c r="E247" s="138"/>
      <c r="F247" s="137"/>
      <c r="G247" s="137"/>
      <c r="H247" s="13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61"/>
      <c r="BC247" s="61"/>
    </row>
    <row r="248" spans="1:55" x14ac:dyDescent="0.2">
      <c r="A248" s="9"/>
      <c r="B248" s="9"/>
      <c r="C248" s="9"/>
      <c r="D248" s="137"/>
      <c r="E248" s="138"/>
      <c r="F248" s="137"/>
      <c r="G248" s="137"/>
      <c r="H248" s="13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61"/>
      <c r="BC248" s="61"/>
    </row>
    <row r="249" spans="1:55" x14ac:dyDescent="0.2">
      <c r="A249" s="9"/>
      <c r="B249" s="9"/>
      <c r="C249" s="9"/>
      <c r="D249" s="137"/>
      <c r="E249" s="138"/>
      <c r="F249" s="137"/>
      <c r="G249" s="137"/>
      <c r="H249" s="13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61"/>
      <c r="BC249" s="61"/>
    </row>
    <row r="250" spans="1:55" x14ac:dyDescent="0.2">
      <c r="A250" s="9"/>
      <c r="B250" s="9"/>
      <c r="C250" s="9"/>
      <c r="D250" s="137"/>
      <c r="E250" s="138"/>
      <c r="F250" s="137"/>
      <c r="G250" s="137"/>
      <c r="H250" s="13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61"/>
      <c r="BC250" s="61"/>
    </row>
    <row r="251" spans="1:55" x14ac:dyDescent="0.2">
      <c r="A251" s="9"/>
      <c r="B251" s="9"/>
      <c r="C251" s="9"/>
      <c r="D251" s="137"/>
      <c r="E251" s="138"/>
      <c r="F251" s="137"/>
      <c r="G251" s="137"/>
      <c r="H251" s="13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61"/>
      <c r="BC251" s="61"/>
    </row>
    <row r="252" spans="1:55" x14ac:dyDescent="0.2">
      <c r="A252" s="9"/>
      <c r="B252" s="9"/>
      <c r="C252" s="9"/>
      <c r="D252" s="137"/>
      <c r="E252" s="138"/>
      <c r="F252" s="137"/>
      <c r="G252" s="137"/>
      <c r="H252" s="13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61"/>
      <c r="BC252" s="61"/>
    </row>
    <row r="253" spans="1:55" x14ac:dyDescent="0.2">
      <c r="A253" s="9"/>
      <c r="B253" s="9"/>
      <c r="C253" s="9"/>
      <c r="D253" s="137"/>
      <c r="E253" s="138"/>
      <c r="F253" s="137"/>
      <c r="G253" s="137"/>
      <c r="H253" s="13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61"/>
      <c r="BC253" s="61"/>
    </row>
    <row r="254" spans="1:55" x14ac:dyDescent="0.2">
      <c r="A254" s="9"/>
      <c r="B254" s="9"/>
      <c r="C254" s="9"/>
      <c r="D254" s="137"/>
      <c r="E254" s="138"/>
      <c r="F254" s="137"/>
      <c r="G254" s="137"/>
      <c r="H254" s="13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61"/>
      <c r="BC254" s="61"/>
    </row>
    <row r="255" spans="1:55" x14ac:dyDescent="0.2">
      <c r="A255" s="9"/>
      <c r="B255" s="9"/>
      <c r="C255" s="9"/>
      <c r="D255" s="137"/>
      <c r="E255" s="138"/>
      <c r="F255" s="137"/>
      <c r="G255" s="137"/>
      <c r="H255" s="13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61"/>
      <c r="BC255" s="61"/>
    </row>
    <row r="256" spans="1:55" x14ac:dyDescent="0.2">
      <c r="A256" s="9"/>
      <c r="B256" s="9"/>
      <c r="C256" s="9"/>
      <c r="D256" s="137"/>
      <c r="E256" s="138"/>
      <c r="F256" s="137"/>
      <c r="G256" s="137"/>
      <c r="H256" s="13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61"/>
      <c r="BC256" s="61"/>
    </row>
    <row r="257" spans="1:55" x14ac:dyDescent="0.2">
      <c r="A257" s="9"/>
      <c r="B257" s="9"/>
      <c r="C257" s="9"/>
      <c r="D257" s="137"/>
      <c r="E257" s="138"/>
      <c r="F257" s="137"/>
      <c r="G257" s="137"/>
      <c r="H257" s="13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61"/>
      <c r="BC257" s="61"/>
    </row>
    <row r="258" spans="1:55" x14ac:dyDescent="0.2">
      <c r="A258" s="9"/>
      <c r="B258" s="9"/>
      <c r="C258" s="9"/>
      <c r="D258" s="137"/>
      <c r="E258" s="138"/>
      <c r="F258" s="137"/>
      <c r="G258" s="137"/>
      <c r="H258" s="13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61"/>
      <c r="BC258" s="61"/>
    </row>
    <row r="259" spans="1:55" x14ac:dyDescent="0.2">
      <c r="A259" s="9"/>
      <c r="B259" s="9"/>
      <c r="C259" s="9"/>
      <c r="D259" s="137"/>
      <c r="E259" s="138"/>
      <c r="F259" s="137"/>
      <c r="G259" s="137"/>
      <c r="H259" s="13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61"/>
      <c r="BC259" s="61"/>
    </row>
    <row r="260" spans="1:55" x14ac:dyDescent="0.2">
      <c r="A260" s="9"/>
      <c r="B260" s="9"/>
      <c r="C260" s="9"/>
      <c r="D260" s="137"/>
      <c r="E260" s="138"/>
      <c r="F260" s="137"/>
      <c r="G260" s="137"/>
      <c r="H260" s="13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61"/>
      <c r="BC260" s="61"/>
    </row>
    <row r="261" spans="1:55" x14ac:dyDescent="0.2">
      <c r="A261" s="9"/>
      <c r="B261" s="9"/>
      <c r="C261" s="9"/>
      <c r="D261" s="137"/>
      <c r="E261" s="138"/>
      <c r="F261" s="137"/>
      <c r="G261" s="137"/>
      <c r="H261" s="13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61"/>
      <c r="BC261" s="61"/>
    </row>
    <row r="262" spans="1:55" x14ac:dyDescent="0.2">
      <c r="A262" s="9"/>
      <c r="B262" s="9"/>
      <c r="C262" s="9"/>
      <c r="D262" s="137"/>
      <c r="E262" s="138"/>
      <c r="F262" s="137"/>
      <c r="G262" s="137"/>
      <c r="H262" s="13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61"/>
      <c r="BC262" s="61"/>
    </row>
    <row r="263" spans="1:55" x14ac:dyDescent="0.2">
      <c r="A263" s="9"/>
      <c r="B263" s="9"/>
      <c r="C263" s="9"/>
      <c r="D263" s="137"/>
      <c r="E263" s="138"/>
      <c r="F263" s="137"/>
      <c r="G263" s="137"/>
      <c r="H263" s="13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61"/>
      <c r="BC263" s="61"/>
    </row>
    <row r="264" spans="1:55" x14ac:dyDescent="0.2">
      <c r="A264" s="9"/>
      <c r="B264" s="9"/>
      <c r="C264" s="9"/>
      <c r="D264" s="137"/>
      <c r="E264" s="138"/>
      <c r="F264" s="137"/>
      <c r="G264" s="137"/>
      <c r="H264" s="13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61"/>
      <c r="BC264" s="61"/>
    </row>
    <row r="265" spans="1:55" x14ac:dyDescent="0.2">
      <c r="A265" s="9"/>
      <c r="B265" s="9"/>
      <c r="C265" s="9"/>
      <c r="D265" s="137"/>
      <c r="E265" s="138"/>
      <c r="F265" s="137"/>
      <c r="G265" s="137"/>
      <c r="H265" s="13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61"/>
      <c r="BC265" s="61"/>
    </row>
    <row r="266" spans="1:55" x14ac:dyDescent="0.2">
      <c r="A266" s="9"/>
      <c r="B266" s="9"/>
      <c r="C266" s="9"/>
      <c r="D266" s="137"/>
      <c r="E266" s="138"/>
      <c r="F266" s="137"/>
      <c r="G266" s="137"/>
      <c r="H266" s="13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61"/>
      <c r="BC266" s="61"/>
    </row>
    <row r="267" spans="1:55" x14ac:dyDescent="0.2">
      <c r="A267" s="9"/>
      <c r="B267" s="9"/>
      <c r="C267" s="9"/>
      <c r="D267" s="137"/>
      <c r="E267" s="138"/>
      <c r="F267" s="137"/>
      <c r="G267" s="137"/>
      <c r="H267" s="13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61"/>
      <c r="BC267" s="61"/>
    </row>
    <row r="268" spans="1:55" x14ac:dyDescent="0.2">
      <c r="A268" s="9"/>
      <c r="B268" s="9"/>
      <c r="C268" s="9"/>
      <c r="D268" s="137"/>
      <c r="E268" s="138"/>
      <c r="F268" s="137"/>
      <c r="G268" s="137"/>
      <c r="H268" s="13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61"/>
      <c r="BC268" s="61"/>
    </row>
    <row r="269" spans="1:55" x14ac:dyDescent="0.2">
      <c r="A269" s="9"/>
      <c r="B269" s="9"/>
      <c r="C269" s="9"/>
      <c r="D269" s="137"/>
      <c r="E269" s="138"/>
      <c r="F269" s="137"/>
      <c r="G269" s="137"/>
      <c r="H269" s="13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61"/>
      <c r="BC269" s="61"/>
    </row>
    <row r="270" spans="1:55" x14ac:dyDescent="0.2">
      <c r="A270" s="9"/>
      <c r="B270" s="9"/>
      <c r="C270" s="9"/>
      <c r="D270" s="137"/>
      <c r="E270" s="138"/>
      <c r="F270" s="137"/>
      <c r="G270" s="137"/>
      <c r="H270" s="13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61"/>
      <c r="BC270" s="61"/>
    </row>
    <row r="271" spans="1:55" x14ac:dyDescent="0.2">
      <c r="A271" s="9"/>
      <c r="B271" s="9"/>
      <c r="C271" s="9"/>
      <c r="D271" s="137"/>
      <c r="E271" s="138"/>
      <c r="F271" s="137"/>
      <c r="G271" s="137"/>
      <c r="H271" s="13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61"/>
      <c r="BC271" s="61"/>
    </row>
    <row r="272" spans="1:55" x14ac:dyDescent="0.2">
      <c r="A272" s="9"/>
      <c r="B272" s="9"/>
      <c r="C272" s="9"/>
      <c r="D272" s="137"/>
      <c r="E272" s="138"/>
      <c r="F272" s="137"/>
      <c r="G272" s="137"/>
      <c r="H272" s="13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61"/>
      <c r="BC272" s="61"/>
    </row>
    <row r="273" spans="1:55" x14ac:dyDescent="0.2">
      <c r="A273" s="9"/>
      <c r="B273" s="9"/>
      <c r="C273" s="9"/>
      <c r="D273" s="137"/>
      <c r="E273" s="138"/>
      <c r="F273" s="137"/>
      <c r="G273" s="137"/>
      <c r="H273" s="13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61"/>
      <c r="BC273" s="61"/>
    </row>
    <row r="274" spans="1:55" x14ac:dyDescent="0.2">
      <c r="A274" s="9"/>
      <c r="B274" s="9"/>
      <c r="C274" s="9"/>
      <c r="D274" s="137"/>
      <c r="E274" s="138"/>
      <c r="F274" s="137"/>
      <c r="G274" s="137"/>
      <c r="H274" s="13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61"/>
      <c r="BC274" s="61"/>
    </row>
    <row r="275" spans="1:55" x14ac:dyDescent="0.2">
      <c r="A275" s="9"/>
      <c r="B275" s="9"/>
      <c r="C275" s="9"/>
      <c r="D275" s="137"/>
      <c r="E275" s="138"/>
      <c r="F275" s="137"/>
      <c r="G275" s="137"/>
      <c r="H275" s="13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61"/>
      <c r="BC275" s="61"/>
    </row>
    <row r="276" spans="1:55" x14ac:dyDescent="0.2">
      <c r="A276" s="9"/>
      <c r="B276" s="9"/>
      <c r="C276" s="9"/>
      <c r="D276" s="137"/>
      <c r="E276" s="138"/>
      <c r="F276" s="137"/>
      <c r="G276" s="137"/>
      <c r="H276" s="13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61"/>
      <c r="BC276" s="61"/>
    </row>
    <row r="277" spans="1:55" x14ac:dyDescent="0.2">
      <c r="A277" s="9"/>
      <c r="B277" s="9"/>
      <c r="C277" s="9"/>
      <c r="D277" s="137"/>
      <c r="E277" s="138"/>
      <c r="F277" s="137"/>
      <c r="G277" s="137"/>
      <c r="H277" s="13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61"/>
      <c r="BC277" s="61"/>
    </row>
    <row r="278" spans="1:55" x14ac:dyDescent="0.2">
      <c r="A278" s="9"/>
      <c r="B278" s="9"/>
      <c r="C278" s="9"/>
      <c r="D278" s="137"/>
      <c r="E278" s="138"/>
      <c r="F278" s="137"/>
      <c r="G278" s="137"/>
      <c r="H278" s="13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61"/>
      <c r="BC278" s="61"/>
    </row>
    <row r="279" spans="1:55" x14ac:dyDescent="0.2">
      <c r="A279" s="9"/>
      <c r="B279" s="9"/>
      <c r="C279" s="9"/>
      <c r="D279" s="137"/>
      <c r="E279" s="138"/>
      <c r="F279" s="137"/>
      <c r="G279" s="137"/>
      <c r="H279" s="13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61"/>
      <c r="BC279" s="61"/>
    </row>
    <row r="280" spans="1:55" x14ac:dyDescent="0.2">
      <c r="A280" s="9"/>
      <c r="B280" s="9"/>
      <c r="C280" s="9"/>
      <c r="D280" s="137"/>
      <c r="E280" s="138"/>
      <c r="F280" s="137"/>
      <c r="G280" s="137"/>
      <c r="H280" s="13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61"/>
      <c r="BC280" s="61"/>
    </row>
    <row r="281" spans="1:55" x14ac:dyDescent="0.2">
      <c r="A281" s="9"/>
      <c r="B281" s="9"/>
      <c r="C281" s="9"/>
      <c r="D281" s="137"/>
      <c r="E281" s="138"/>
      <c r="F281" s="137"/>
      <c r="G281" s="137"/>
      <c r="H281" s="13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61"/>
      <c r="BC281" s="61"/>
    </row>
    <row r="282" spans="1:55" x14ac:dyDescent="0.2">
      <c r="A282" s="9"/>
      <c r="B282" s="9"/>
      <c r="C282" s="9"/>
      <c r="D282" s="137"/>
      <c r="E282" s="138"/>
      <c r="F282" s="137"/>
      <c r="G282" s="137"/>
      <c r="H282" s="13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61"/>
      <c r="BC282" s="61"/>
    </row>
    <row r="283" spans="1:55" x14ac:dyDescent="0.2">
      <c r="A283" s="9"/>
      <c r="B283" s="9"/>
      <c r="C283" s="9"/>
      <c r="D283" s="137"/>
      <c r="E283" s="138"/>
      <c r="F283" s="137"/>
      <c r="G283" s="137"/>
      <c r="H283" s="13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61"/>
      <c r="BC283" s="61"/>
    </row>
    <row r="284" spans="1:55" x14ac:dyDescent="0.2">
      <c r="A284" s="9"/>
      <c r="B284" s="9"/>
      <c r="C284" s="9"/>
      <c r="D284" s="137"/>
      <c r="E284" s="138"/>
      <c r="F284" s="137"/>
      <c r="G284" s="137"/>
      <c r="H284" s="13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61"/>
      <c r="BC284" s="61"/>
    </row>
    <row r="285" spans="1:55" x14ac:dyDescent="0.2">
      <c r="A285" s="9"/>
      <c r="B285" s="9"/>
      <c r="C285" s="9"/>
      <c r="D285" s="137"/>
      <c r="E285" s="138"/>
      <c r="F285" s="137"/>
      <c r="G285" s="137"/>
      <c r="H285" s="13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61"/>
      <c r="BC285" s="61"/>
    </row>
    <row r="286" spans="1:55" x14ac:dyDescent="0.2">
      <c r="A286" s="9"/>
      <c r="B286" s="9"/>
      <c r="C286" s="9"/>
      <c r="D286" s="137"/>
      <c r="E286" s="138"/>
      <c r="F286" s="137"/>
      <c r="G286" s="137"/>
      <c r="H286" s="13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61"/>
      <c r="BC286" s="61"/>
    </row>
    <row r="287" spans="1:55" x14ac:dyDescent="0.2">
      <c r="A287" s="9"/>
      <c r="B287" s="9"/>
      <c r="C287" s="9"/>
      <c r="D287" s="137"/>
      <c r="E287" s="138"/>
      <c r="F287" s="137"/>
      <c r="G287" s="137"/>
      <c r="H287" s="13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61"/>
      <c r="BC287" s="61"/>
    </row>
    <row r="288" spans="1:55" x14ac:dyDescent="0.2">
      <c r="A288" s="9"/>
      <c r="B288" s="9"/>
      <c r="C288" s="9"/>
      <c r="D288" s="137"/>
      <c r="E288" s="138"/>
      <c r="F288" s="137"/>
      <c r="G288" s="137"/>
      <c r="H288" s="13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61"/>
      <c r="BC288" s="61"/>
    </row>
    <row r="289" spans="1:55" x14ac:dyDescent="0.2">
      <c r="A289" s="9"/>
      <c r="B289" s="9"/>
      <c r="C289" s="9"/>
      <c r="D289" s="137"/>
      <c r="E289" s="138"/>
      <c r="F289" s="137"/>
      <c r="G289" s="137"/>
      <c r="H289" s="13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61"/>
      <c r="BC289" s="61"/>
    </row>
    <row r="290" spans="1:55" x14ac:dyDescent="0.2">
      <c r="A290" s="9"/>
      <c r="B290" s="9"/>
      <c r="C290" s="9"/>
      <c r="D290" s="137"/>
      <c r="E290" s="138"/>
      <c r="F290" s="137"/>
      <c r="G290" s="137"/>
      <c r="H290" s="13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61"/>
      <c r="BC290" s="61"/>
    </row>
    <row r="291" spans="1:55" x14ac:dyDescent="0.2">
      <c r="A291" s="9"/>
      <c r="B291" s="9"/>
      <c r="C291" s="9"/>
      <c r="D291" s="137"/>
      <c r="E291" s="138"/>
      <c r="F291" s="137"/>
      <c r="G291" s="137"/>
      <c r="H291" s="13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61"/>
      <c r="BC291" s="61"/>
    </row>
    <row r="292" spans="1:55" x14ac:dyDescent="0.2">
      <c r="A292" s="9"/>
      <c r="B292" s="9"/>
      <c r="C292" s="9"/>
      <c r="D292" s="137"/>
      <c r="E292" s="138"/>
      <c r="F292" s="137"/>
      <c r="G292" s="137"/>
      <c r="H292" s="13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61"/>
      <c r="BC292" s="61"/>
    </row>
    <row r="293" spans="1:55" x14ac:dyDescent="0.2">
      <c r="A293" s="9"/>
      <c r="B293" s="9"/>
      <c r="C293" s="9"/>
      <c r="D293" s="137"/>
      <c r="E293" s="138"/>
      <c r="F293" s="137"/>
      <c r="G293" s="137"/>
      <c r="H293" s="13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61"/>
      <c r="BC293" s="61"/>
    </row>
    <row r="294" spans="1:55" x14ac:dyDescent="0.2">
      <c r="A294" s="9"/>
      <c r="B294" s="9"/>
      <c r="C294" s="9"/>
      <c r="D294" s="137"/>
      <c r="E294" s="138"/>
      <c r="F294" s="137"/>
      <c r="G294" s="137"/>
      <c r="H294" s="13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61"/>
      <c r="BC294" s="61"/>
    </row>
    <row r="295" spans="1:55" x14ac:dyDescent="0.2">
      <c r="A295" s="9"/>
      <c r="B295" s="9"/>
      <c r="C295" s="9"/>
      <c r="D295" s="137"/>
      <c r="E295" s="138"/>
      <c r="F295" s="137"/>
      <c r="G295" s="137"/>
      <c r="H295" s="13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61"/>
      <c r="BC295" s="61"/>
    </row>
    <row r="296" spans="1:55" x14ac:dyDescent="0.2">
      <c r="A296" s="9"/>
      <c r="B296" s="9"/>
      <c r="C296" s="9"/>
      <c r="D296" s="137"/>
      <c r="E296" s="138"/>
      <c r="F296" s="137"/>
      <c r="G296" s="137"/>
      <c r="H296" s="13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61"/>
      <c r="BC296" s="61"/>
    </row>
    <row r="297" spans="1:55" x14ac:dyDescent="0.2">
      <c r="A297" s="9"/>
      <c r="B297" s="9"/>
      <c r="C297" s="9"/>
      <c r="D297" s="137"/>
      <c r="E297" s="138"/>
      <c r="F297" s="137"/>
      <c r="G297" s="137"/>
      <c r="H297" s="13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61"/>
      <c r="BC297" s="61"/>
    </row>
    <row r="298" spans="1:55" x14ac:dyDescent="0.2">
      <c r="A298" s="9"/>
      <c r="B298" s="9"/>
      <c r="C298" s="9"/>
      <c r="D298" s="137"/>
      <c r="E298" s="138"/>
      <c r="F298" s="137"/>
      <c r="G298" s="137"/>
      <c r="H298" s="13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61"/>
      <c r="BC298" s="61"/>
    </row>
    <row r="299" spans="1:55" x14ac:dyDescent="0.2">
      <c r="A299" s="9"/>
      <c r="B299" s="9"/>
      <c r="C299" s="9"/>
      <c r="D299" s="137"/>
      <c r="E299" s="138"/>
      <c r="F299" s="137"/>
      <c r="G299" s="137"/>
      <c r="H299" s="13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61"/>
      <c r="BC299" s="61"/>
    </row>
    <row r="300" spans="1:55" x14ac:dyDescent="0.2">
      <c r="A300" s="9"/>
      <c r="B300" s="9"/>
      <c r="C300" s="9"/>
      <c r="D300" s="137"/>
      <c r="E300" s="138"/>
      <c r="F300" s="137"/>
      <c r="G300" s="137"/>
      <c r="H300" s="13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61"/>
      <c r="BC300" s="61"/>
    </row>
    <row r="301" spans="1:55" x14ac:dyDescent="0.2">
      <c r="A301" s="9"/>
      <c r="B301" s="9"/>
      <c r="C301" s="9"/>
      <c r="D301" s="137"/>
      <c r="E301" s="138"/>
      <c r="F301" s="137"/>
      <c r="G301" s="137"/>
      <c r="H301" s="13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61"/>
      <c r="BC301" s="61"/>
    </row>
    <row r="302" spans="1:55" x14ac:dyDescent="0.2">
      <c r="A302" s="9"/>
      <c r="B302" s="9"/>
      <c r="C302" s="9"/>
      <c r="D302" s="137"/>
      <c r="E302" s="138"/>
      <c r="F302" s="137"/>
      <c r="G302" s="137"/>
      <c r="H302" s="13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61"/>
      <c r="BC302" s="61"/>
    </row>
    <row r="303" spans="1:55" x14ac:dyDescent="0.2">
      <c r="A303" s="9"/>
      <c r="B303" s="9"/>
      <c r="C303" s="9"/>
      <c r="D303" s="137"/>
      <c r="E303" s="138"/>
      <c r="F303" s="137"/>
      <c r="G303" s="137"/>
      <c r="H303" s="13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61"/>
      <c r="BC303" s="61"/>
    </row>
    <row r="304" spans="1:55" x14ac:dyDescent="0.2">
      <c r="A304" s="9"/>
      <c r="B304" s="9"/>
      <c r="C304" s="9"/>
      <c r="D304" s="137"/>
      <c r="E304" s="138"/>
      <c r="F304" s="137"/>
      <c r="G304" s="137"/>
      <c r="H304" s="13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61"/>
      <c r="BC304" s="61"/>
    </row>
    <row r="305" spans="1:55" x14ac:dyDescent="0.2">
      <c r="A305" s="9"/>
      <c r="B305" s="9"/>
      <c r="C305" s="9"/>
      <c r="D305" s="137"/>
      <c r="E305" s="138"/>
      <c r="F305" s="137"/>
      <c r="G305" s="137"/>
      <c r="H305" s="13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61"/>
      <c r="BC305" s="61"/>
    </row>
    <row r="306" spans="1:55" x14ac:dyDescent="0.2">
      <c r="A306" s="9"/>
      <c r="B306" s="9"/>
      <c r="C306" s="9"/>
      <c r="D306" s="137"/>
      <c r="E306" s="138"/>
      <c r="F306" s="137"/>
      <c r="G306" s="137"/>
      <c r="H306" s="13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61"/>
      <c r="BC306" s="61"/>
    </row>
    <row r="307" spans="1:55" x14ac:dyDescent="0.2">
      <c r="A307" s="9"/>
      <c r="B307" s="9"/>
      <c r="C307" s="9"/>
      <c r="D307" s="137"/>
      <c r="E307" s="138"/>
      <c r="F307" s="137"/>
      <c r="G307" s="137"/>
      <c r="H307" s="13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61"/>
      <c r="BC307" s="61"/>
    </row>
    <row r="308" spans="1:55" x14ac:dyDescent="0.2">
      <c r="A308" s="9"/>
      <c r="B308" s="9"/>
      <c r="C308" s="9"/>
      <c r="D308" s="137"/>
      <c r="E308" s="138"/>
      <c r="F308" s="137"/>
      <c r="G308" s="137"/>
      <c r="H308" s="13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61"/>
      <c r="BC308" s="61"/>
    </row>
    <row r="309" spans="1:55" x14ac:dyDescent="0.2">
      <c r="A309" s="9"/>
      <c r="B309" s="9"/>
      <c r="C309" s="9"/>
      <c r="D309" s="137"/>
      <c r="E309" s="138"/>
      <c r="F309" s="137"/>
      <c r="G309" s="137"/>
      <c r="H309" s="13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61"/>
      <c r="BC309" s="61"/>
    </row>
    <row r="310" spans="1:55" x14ac:dyDescent="0.2">
      <c r="A310" s="9"/>
      <c r="B310" s="9"/>
      <c r="C310" s="9"/>
      <c r="D310" s="137"/>
      <c r="E310" s="138"/>
      <c r="F310" s="137"/>
      <c r="G310" s="137"/>
      <c r="H310" s="13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61"/>
      <c r="BC310" s="61"/>
    </row>
    <row r="311" spans="1:55" x14ac:dyDescent="0.2">
      <c r="A311" s="9"/>
      <c r="B311" s="9"/>
      <c r="C311" s="9"/>
      <c r="D311" s="137"/>
      <c r="E311" s="138"/>
      <c r="F311" s="137"/>
      <c r="G311" s="137"/>
      <c r="H311" s="13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61"/>
      <c r="BC311" s="61"/>
    </row>
    <row r="312" spans="1:55" x14ac:dyDescent="0.2">
      <c r="A312" s="9"/>
      <c r="B312" s="9"/>
      <c r="C312" s="9"/>
      <c r="D312" s="137"/>
      <c r="E312" s="138"/>
      <c r="F312" s="137"/>
      <c r="G312" s="137"/>
      <c r="H312" s="13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61"/>
      <c r="BC312" s="61"/>
    </row>
    <row r="313" spans="1:55" x14ac:dyDescent="0.2">
      <c r="A313" s="9"/>
      <c r="B313" s="9"/>
      <c r="C313" s="9"/>
      <c r="D313" s="137"/>
      <c r="E313" s="138"/>
      <c r="F313" s="137"/>
      <c r="G313" s="137"/>
      <c r="H313" s="13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61"/>
      <c r="BC313" s="61"/>
    </row>
    <row r="314" spans="1:55" x14ac:dyDescent="0.2">
      <c r="A314" s="9"/>
      <c r="B314" s="9"/>
      <c r="C314" s="9"/>
      <c r="D314" s="137"/>
      <c r="E314" s="138"/>
      <c r="F314" s="137"/>
      <c r="G314" s="137"/>
      <c r="H314" s="13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61"/>
      <c r="BC314" s="61"/>
    </row>
    <row r="315" spans="1:55" x14ac:dyDescent="0.2">
      <c r="A315" s="9"/>
      <c r="B315" s="9"/>
      <c r="C315" s="9"/>
      <c r="D315" s="137"/>
      <c r="E315" s="138"/>
      <c r="F315" s="137"/>
      <c r="G315" s="137"/>
      <c r="H315" s="13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61"/>
      <c r="BC315" s="61"/>
    </row>
    <row r="316" spans="1:55" x14ac:dyDescent="0.2">
      <c r="A316" s="9"/>
      <c r="B316" s="9"/>
      <c r="C316" s="9"/>
      <c r="D316" s="137"/>
      <c r="E316" s="138"/>
      <c r="F316" s="137"/>
      <c r="G316" s="137"/>
      <c r="H316" s="13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61"/>
      <c r="BC316" s="61"/>
    </row>
    <row r="317" spans="1:55" x14ac:dyDescent="0.2">
      <c r="A317" s="9"/>
      <c r="B317" s="9"/>
      <c r="C317" s="9"/>
      <c r="D317" s="137"/>
      <c r="E317" s="138"/>
      <c r="F317" s="137"/>
      <c r="G317" s="137"/>
      <c r="H317" s="13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61"/>
      <c r="BC317" s="61"/>
    </row>
    <row r="318" spans="1:55" x14ac:dyDescent="0.2">
      <c r="A318" s="9"/>
      <c r="B318" s="9"/>
      <c r="C318" s="9"/>
      <c r="D318" s="137"/>
      <c r="E318" s="138"/>
      <c r="F318" s="137"/>
      <c r="G318" s="137"/>
      <c r="H318" s="13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61"/>
      <c r="BC318" s="61"/>
    </row>
    <row r="319" spans="1:55" x14ac:dyDescent="0.2">
      <c r="A319" s="9"/>
      <c r="B319" s="9"/>
      <c r="C319" s="9"/>
      <c r="D319" s="137"/>
      <c r="E319" s="138"/>
      <c r="F319" s="137"/>
      <c r="G319" s="137"/>
      <c r="H319" s="13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61"/>
      <c r="BC319" s="61"/>
    </row>
    <row r="320" spans="1:55" x14ac:dyDescent="0.2">
      <c r="A320" s="9"/>
      <c r="B320" s="9"/>
      <c r="C320" s="9"/>
      <c r="D320" s="137"/>
      <c r="E320" s="138"/>
      <c r="F320" s="137"/>
      <c r="G320" s="137"/>
      <c r="H320" s="13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61"/>
      <c r="BC320" s="61"/>
    </row>
    <row r="321" spans="1:55" x14ac:dyDescent="0.2">
      <c r="A321" s="9"/>
      <c r="B321" s="9"/>
      <c r="C321" s="9"/>
      <c r="D321" s="137"/>
      <c r="E321" s="138"/>
      <c r="F321" s="137"/>
      <c r="G321" s="137"/>
      <c r="H321" s="13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61"/>
      <c r="BC321" s="61"/>
    </row>
    <row r="322" spans="1:55" x14ac:dyDescent="0.2">
      <c r="A322" s="9"/>
      <c r="B322" s="9"/>
      <c r="C322" s="9"/>
      <c r="D322" s="137"/>
      <c r="E322" s="138"/>
      <c r="F322" s="137"/>
      <c r="G322" s="137"/>
      <c r="H322" s="13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61"/>
      <c r="BC322" s="61"/>
    </row>
    <row r="323" spans="1:55" x14ac:dyDescent="0.2">
      <c r="A323" s="9"/>
      <c r="B323" s="9"/>
      <c r="C323" s="9"/>
      <c r="D323" s="137"/>
      <c r="E323" s="138"/>
      <c r="F323" s="137"/>
      <c r="G323" s="137"/>
      <c r="H323" s="13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61"/>
      <c r="BC323" s="61"/>
    </row>
    <row r="324" spans="1:55" x14ac:dyDescent="0.2">
      <c r="A324" s="9"/>
      <c r="B324" s="9"/>
      <c r="C324" s="9"/>
      <c r="D324" s="137"/>
      <c r="E324" s="138"/>
      <c r="F324" s="137"/>
      <c r="G324" s="137"/>
      <c r="H324" s="13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61"/>
      <c r="BC324" s="61"/>
    </row>
    <row r="325" spans="1:55" x14ac:dyDescent="0.2">
      <c r="A325" s="9"/>
      <c r="B325" s="9"/>
      <c r="C325" s="9"/>
      <c r="D325" s="137"/>
      <c r="E325" s="138"/>
      <c r="F325" s="137"/>
      <c r="G325" s="137"/>
      <c r="H325" s="13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61"/>
      <c r="BC325" s="61"/>
    </row>
    <row r="326" spans="1:55" x14ac:dyDescent="0.2">
      <c r="A326" s="9"/>
      <c r="B326" s="9"/>
      <c r="C326" s="9"/>
      <c r="D326" s="137"/>
      <c r="E326" s="138"/>
      <c r="F326" s="137"/>
      <c r="G326" s="137"/>
      <c r="H326" s="13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61"/>
      <c r="BC326" s="61"/>
    </row>
    <row r="327" spans="1:55" x14ac:dyDescent="0.2">
      <c r="A327" s="9"/>
      <c r="B327" s="9"/>
      <c r="C327" s="9"/>
      <c r="D327" s="137"/>
      <c r="E327" s="138"/>
      <c r="F327" s="137"/>
      <c r="G327" s="137"/>
      <c r="H327" s="13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61"/>
      <c r="BC327" s="61"/>
    </row>
    <row r="328" spans="1:55" x14ac:dyDescent="0.2">
      <c r="A328" s="9"/>
      <c r="B328" s="9"/>
      <c r="C328" s="9"/>
      <c r="D328" s="137"/>
      <c r="E328" s="138"/>
      <c r="F328" s="137"/>
      <c r="G328" s="137"/>
      <c r="H328" s="13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61"/>
      <c r="BC328" s="61"/>
    </row>
    <row r="329" spans="1:55" x14ac:dyDescent="0.2">
      <c r="A329" s="9"/>
      <c r="B329" s="9"/>
      <c r="C329" s="9"/>
      <c r="D329" s="137"/>
      <c r="E329" s="138"/>
      <c r="F329" s="137"/>
      <c r="G329" s="137"/>
      <c r="H329" s="13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61"/>
      <c r="BC329" s="61"/>
    </row>
    <row r="330" spans="1:55" x14ac:dyDescent="0.2">
      <c r="A330" s="9"/>
      <c r="B330" s="9"/>
      <c r="C330" s="9"/>
      <c r="D330" s="137"/>
      <c r="E330" s="138"/>
      <c r="F330" s="137"/>
      <c r="G330" s="137"/>
      <c r="H330" s="13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61"/>
      <c r="BC330" s="61"/>
    </row>
    <row r="331" spans="1:55" x14ac:dyDescent="0.2">
      <c r="A331" s="9"/>
      <c r="B331" s="9"/>
      <c r="C331" s="9"/>
      <c r="D331" s="137"/>
      <c r="E331" s="138"/>
      <c r="F331" s="137"/>
      <c r="G331" s="137"/>
      <c r="H331" s="13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61"/>
      <c r="BC331" s="61"/>
    </row>
    <row r="332" spans="1:55" x14ac:dyDescent="0.2">
      <c r="A332" s="9"/>
      <c r="B332" s="9"/>
      <c r="C332" s="9"/>
      <c r="D332" s="137"/>
      <c r="E332" s="138"/>
      <c r="F332" s="137"/>
      <c r="G332" s="137"/>
      <c r="H332" s="13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61"/>
      <c r="BC332" s="61"/>
    </row>
    <row r="333" spans="1:55" x14ac:dyDescent="0.2">
      <c r="A333" s="9"/>
      <c r="B333" s="9"/>
      <c r="C333" s="9"/>
      <c r="D333" s="137"/>
      <c r="E333" s="138"/>
      <c r="F333" s="137"/>
      <c r="G333" s="137"/>
      <c r="H333" s="13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61"/>
      <c r="BC333" s="61"/>
    </row>
    <row r="334" spans="1:55" x14ac:dyDescent="0.2">
      <c r="A334" s="9"/>
      <c r="B334" s="9"/>
      <c r="C334" s="9"/>
      <c r="D334" s="137"/>
      <c r="E334" s="138"/>
      <c r="F334" s="137"/>
      <c r="G334" s="137"/>
      <c r="H334" s="13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61"/>
      <c r="BC334" s="61"/>
    </row>
    <row r="335" spans="1:55" x14ac:dyDescent="0.2">
      <c r="A335" s="9"/>
      <c r="B335" s="9"/>
      <c r="C335" s="9"/>
      <c r="D335" s="137"/>
      <c r="E335" s="138"/>
      <c r="F335" s="137"/>
      <c r="G335" s="137"/>
      <c r="H335" s="13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61"/>
      <c r="BC335" s="61"/>
    </row>
    <row r="336" spans="1:55" x14ac:dyDescent="0.2">
      <c r="A336" s="9"/>
      <c r="B336" s="9"/>
      <c r="C336" s="9"/>
      <c r="D336" s="137"/>
      <c r="E336" s="138"/>
      <c r="F336" s="137"/>
      <c r="G336" s="137"/>
      <c r="H336" s="13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61"/>
      <c r="BC336" s="61"/>
    </row>
    <row r="337" spans="1:55" x14ac:dyDescent="0.2">
      <c r="A337" s="9"/>
      <c r="B337" s="9"/>
      <c r="C337" s="9"/>
      <c r="D337" s="137"/>
      <c r="E337" s="138"/>
      <c r="F337" s="137"/>
      <c r="G337" s="137"/>
      <c r="H337" s="13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61"/>
      <c r="BC337" s="61"/>
    </row>
    <row r="338" spans="1:55" x14ac:dyDescent="0.2">
      <c r="A338" s="9"/>
      <c r="B338" s="9"/>
      <c r="C338" s="9"/>
      <c r="D338" s="137"/>
      <c r="E338" s="138"/>
      <c r="F338" s="137"/>
      <c r="G338" s="137"/>
      <c r="H338" s="13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61"/>
      <c r="BC338" s="61"/>
    </row>
    <row r="339" spans="1:55" x14ac:dyDescent="0.2">
      <c r="A339" s="9"/>
      <c r="B339" s="9"/>
      <c r="C339" s="9"/>
      <c r="D339" s="137"/>
      <c r="E339" s="138"/>
      <c r="F339" s="137"/>
      <c r="G339" s="137"/>
      <c r="H339" s="13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61"/>
      <c r="BC339" s="61"/>
    </row>
    <row r="340" spans="1:55" x14ac:dyDescent="0.2">
      <c r="A340" s="9"/>
      <c r="B340" s="9"/>
      <c r="C340" s="9"/>
      <c r="D340" s="137"/>
      <c r="E340" s="138"/>
      <c r="F340" s="137"/>
      <c r="G340" s="137"/>
      <c r="H340" s="13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61"/>
      <c r="BC340" s="61"/>
    </row>
    <row r="341" spans="1:55" x14ac:dyDescent="0.2">
      <c r="A341" s="9"/>
      <c r="B341" s="9"/>
      <c r="C341" s="9"/>
      <c r="D341" s="137"/>
      <c r="E341" s="138"/>
      <c r="F341" s="137"/>
      <c r="G341" s="137"/>
      <c r="H341" s="13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61"/>
      <c r="BC341" s="61"/>
    </row>
    <row r="342" spans="1:55" x14ac:dyDescent="0.2">
      <c r="A342" s="9"/>
      <c r="B342" s="9"/>
      <c r="C342" s="9"/>
      <c r="D342" s="137"/>
      <c r="E342" s="138"/>
      <c r="F342" s="137"/>
      <c r="G342" s="137"/>
      <c r="H342" s="13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61"/>
      <c r="BC342" s="61"/>
    </row>
    <row r="343" spans="1:55" x14ac:dyDescent="0.2">
      <c r="A343" s="9"/>
      <c r="B343" s="9"/>
      <c r="C343" s="9"/>
      <c r="D343" s="137"/>
      <c r="E343" s="138"/>
      <c r="F343" s="137"/>
      <c r="G343" s="137"/>
      <c r="H343" s="13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61"/>
      <c r="BC343" s="61"/>
    </row>
    <row r="344" spans="1:55" x14ac:dyDescent="0.2">
      <c r="A344" s="9"/>
      <c r="B344" s="9"/>
      <c r="C344" s="9"/>
      <c r="D344" s="137"/>
      <c r="E344" s="138"/>
      <c r="F344" s="137"/>
      <c r="G344" s="137"/>
      <c r="H344" s="13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61"/>
      <c r="BC344" s="61"/>
    </row>
    <row r="345" spans="1:55" x14ac:dyDescent="0.2">
      <c r="A345" s="9"/>
      <c r="B345" s="9"/>
      <c r="C345" s="9"/>
      <c r="D345" s="137"/>
      <c r="E345" s="138"/>
      <c r="F345" s="137"/>
      <c r="G345" s="137"/>
      <c r="H345" s="13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61"/>
      <c r="BC345" s="61"/>
    </row>
    <row r="346" spans="1:55" x14ac:dyDescent="0.2">
      <c r="A346" s="9"/>
      <c r="B346" s="9"/>
      <c r="C346" s="9"/>
      <c r="D346" s="137"/>
      <c r="E346" s="138"/>
      <c r="F346" s="137"/>
      <c r="G346" s="137"/>
      <c r="H346" s="13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61"/>
      <c r="BC346" s="61"/>
    </row>
    <row r="347" spans="1:55" x14ac:dyDescent="0.2">
      <c r="A347" s="9"/>
      <c r="B347" s="9"/>
      <c r="C347" s="9"/>
      <c r="D347" s="137"/>
      <c r="E347" s="138"/>
      <c r="F347" s="137"/>
      <c r="G347" s="137"/>
      <c r="H347" s="13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61"/>
      <c r="BC347" s="61"/>
    </row>
    <row r="348" spans="1:55" x14ac:dyDescent="0.2">
      <c r="A348" s="9"/>
      <c r="B348" s="9"/>
      <c r="C348" s="9"/>
      <c r="D348" s="137"/>
      <c r="E348" s="138"/>
      <c r="F348" s="137"/>
      <c r="G348" s="137"/>
      <c r="H348" s="13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61"/>
      <c r="BC348" s="61"/>
    </row>
    <row r="349" spans="1:55" x14ac:dyDescent="0.2">
      <c r="A349" s="9"/>
      <c r="B349" s="9"/>
      <c r="C349" s="9"/>
      <c r="D349" s="137"/>
      <c r="E349" s="138"/>
      <c r="F349" s="137"/>
      <c r="G349" s="137"/>
      <c r="H349" s="13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61"/>
      <c r="BC349" s="61"/>
    </row>
    <row r="350" spans="1:55" x14ac:dyDescent="0.2">
      <c r="A350" s="9"/>
      <c r="B350" s="9"/>
      <c r="C350" s="9"/>
      <c r="D350" s="137"/>
      <c r="E350" s="138"/>
      <c r="F350" s="137"/>
      <c r="G350" s="137"/>
      <c r="H350" s="13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61"/>
      <c r="BC350" s="61"/>
    </row>
    <row r="351" spans="1:55" x14ac:dyDescent="0.2">
      <c r="A351" s="9"/>
      <c r="B351" s="9"/>
      <c r="C351" s="9"/>
      <c r="D351" s="137"/>
      <c r="E351" s="138"/>
      <c r="F351" s="137"/>
      <c r="G351" s="137"/>
      <c r="H351" s="13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61"/>
      <c r="BC351" s="61"/>
    </row>
    <row r="352" spans="1:55" x14ac:dyDescent="0.2">
      <c r="A352" s="9"/>
      <c r="B352" s="9"/>
      <c r="C352" s="9"/>
      <c r="D352" s="137"/>
      <c r="E352" s="138"/>
      <c r="F352" s="137"/>
      <c r="G352" s="137"/>
      <c r="H352" s="13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61"/>
      <c r="BC352" s="61"/>
    </row>
    <row r="353" spans="1:55" x14ac:dyDescent="0.2">
      <c r="A353" s="9"/>
      <c r="B353" s="9"/>
      <c r="C353" s="9"/>
      <c r="D353" s="137"/>
      <c r="E353" s="138"/>
      <c r="F353" s="137"/>
      <c r="G353" s="137"/>
      <c r="H353" s="13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61"/>
      <c r="BC353" s="61"/>
    </row>
    <row r="354" spans="1:55" x14ac:dyDescent="0.2">
      <c r="A354" s="9"/>
      <c r="B354" s="9"/>
      <c r="C354" s="9"/>
      <c r="D354" s="137"/>
      <c r="E354" s="138"/>
      <c r="F354" s="137"/>
      <c r="G354" s="137"/>
      <c r="H354" s="13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61"/>
      <c r="BC354" s="61"/>
    </row>
    <row r="355" spans="1:55" x14ac:dyDescent="0.2">
      <c r="A355" s="9"/>
      <c r="B355" s="9"/>
      <c r="C355" s="9"/>
      <c r="D355" s="137"/>
      <c r="E355" s="138"/>
      <c r="F355" s="137"/>
      <c r="G355" s="137"/>
      <c r="H355" s="13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61"/>
      <c r="BC355" s="61"/>
    </row>
    <row r="356" spans="1:55" x14ac:dyDescent="0.2">
      <c r="A356" s="9"/>
      <c r="B356" s="9"/>
      <c r="C356" s="9"/>
      <c r="D356" s="137"/>
      <c r="E356" s="138"/>
      <c r="F356" s="137"/>
      <c r="G356" s="137"/>
      <c r="H356" s="13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61"/>
      <c r="BC356" s="61"/>
    </row>
    <row r="357" spans="1:55" x14ac:dyDescent="0.2">
      <c r="A357" s="9"/>
      <c r="B357" s="9"/>
      <c r="C357" s="9"/>
      <c r="D357" s="137"/>
      <c r="E357" s="138"/>
      <c r="F357" s="137"/>
      <c r="G357" s="137"/>
      <c r="H357" s="13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61"/>
      <c r="BC357" s="61"/>
    </row>
    <row r="358" spans="1:55" x14ac:dyDescent="0.2">
      <c r="A358" s="9"/>
      <c r="B358" s="9"/>
      <c r="C358" s="9"/>
      <c r="D358" s="137"/>
      <c r="E358" s="138"/>
      <c r="F358" s="137"/>
      <c r="G358" s="137"/>
      <c r="H358" s="13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61"/>
      <c r="BC358" s="61"/>
    </row>
    <row r="359" spans="1:55" x14ac:dyDescent="0.2">
      <c r="A359" s="9"/>
      <c r="B359" s="9"/>
      <c r="C359" s="9"/>
      <c r="D359" s="137"/>
      <c r="E359" s="138"/>
      <c r="F359" s="137"/>
      <c r="G359" s="137"/>
      <c r="H359" s="13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61"/>
      <c r="BC359" s="61"/>
    </row>
    <row r="360" spans="1:55" x14ac:dyDescent="0.2">
      <c r="A360" s="9"/>
      <c r="B360" s="9"/>
      <c r="C360" s="9"/>
      <c r="D360" s="137"/>
      <c r="E360" s="138"/>
      <c r="F360" s="137"/>
      <c r="G360" s="137"/>
      <c r="H360" s="13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61"/>
      <c r="BC360" s="61"/>
    </row>
    <row r="361" spans="1:55" x14ac:dyDescent="0.2">
      <c r="A361" s="9"/>
      <c r="B361" s="9"/>
      <c r="C361" s="9"/>
      <c r="D361" s="137"/>
      <c r="E361" s="138"/>
      <c r="F361" s="137"/>
      <c r="G361" s="137"/>
      <c r="H361" s="13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61"/>
      <c r="BC361" s="61"/>
    </row>
    <row r="362" spans="1:55" x14ac:dyDescent="0.2">
      <c r="A362" s="9"/>
      <c r="B362" s="9"/>
      <c r="C362" s="9"/>
      <c r="D362" s="137"/>
      <c r="E362" s="138"/>
      <c r="F362" s="137"/>
      <c r="G362" s="137"/>
      <c r="H362" s="13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61"/>
      <c r="BC362" s="61"/>
    </row>
    <row r="363" spans="1:55" x14ac:dyDescent="0.2">
      <c r="A363" s="9"/>
      <c r="B363" s="9"/>
      <c r="C363" s="9"/>
      <c r="D363" s="137"/>
      <c r="E363" s="138"/>
      <c r="F363" s="137"/>
      <c r="G363" s="137"/>
      <c r="H363" s="13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61"/>
      <c r="BC363" s="61"/>
    </row>
    <row r="364" spans="1:55" x14ac:dyDescent="0.2">
      <c r="A364" s="9"/>
      <c r="B364" s="9"/>
      <c r="C364" s="9"/>
      <c r="D364" s="137"/>
      <c r="E364" s="138"/>
      <c r="F364" s="137"/>
      <c r="G364" s="137"/>
      <c r="H364" s="13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61"/>
      <c r="BC364" s="61"/>
    </row>
    <row r="365" spans="1:55" x14ac:dyDescent="0.2">
      <c r="A365" s="9"/>
      <c r="B365" s="9"/>
      <c r="C365" s="9"/>
      <c r="D365" s="137"/>
      <c r="E365" s="138"/>
      <c r="F365" s="137"/>
      <c r="G365" s="137"/>
      <c r="H365" s="13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61"/>
      <c r="BC365" s="61"/>
    </row>
    <row r="366" spans="1:55" x14ac:dyDescent="0.2">
      <c r="A366" s="9"/>
      <c r="B366" s="9"/>
      <c r="C366" s="9"/>
      <c r="D366" s="137"/>
      <c r="E366" s="138"/>
      <c r="F366" s="137"/>
      <c r="G366" s="137"/>
      <c r="H366" s="13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61"/>
      <c r="BC366" s="61"/>
    </row>
    <row r="367" spans="1:55" x14ac:dyDescent="0.2">
      <c r="A367" s="9"/>
      <c r="B367" s="9"/>
      <c r="C367" s="9"/>
      <c r="D367" s="137"/>
      <c r="E367" s="138"/>
      <c r="F367" s="137"/>
      <c r="G367" s="137"/>
      <c r="H367" s="13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61"/>
      <c r="BC367" s="61"/>
    </row>
    <row r="368" spans="1:55" x14ac:dyDescent="0.2">
      <c r="A368" s="9"/>
      <c r="B368" s="9"/>
      <c r="C368" s="9"/>
      <c r="D368" s="137"/>
      <c r="E368" s="138"/>
      <c r="F368" s="137"/>
      <c r="G368" s="137"/>
      <c r="H368" s="13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61"/>
      <c r="BC368" s="61"/>
    </row>
    <row r="369" spans="1:55" x14ac:dyDescent="0.2">
      <c r="A369" s="9"/>
      <c r="B369" s="9"/>
      <c r="C369" s="9"/>
      <c r="D369" s="137"/>
      <c r="E369" s="138"/>
      <c r="F369" s="137"/>
      <c r="G369" s="137"/>
      <c r="H369" s="13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61"/>
      <c r="BC369" s="61"/>
    </row>
    <row r="370" spans="1:55" x14ac:dyDescent="0.2">
      <c r="A370" s="9"/>
      <c r="B370" s="9"/>
      <c r="C370" s="9"/>
      <c r="D370" s="137"/>
      <c r="E370" s="138"/>
      <c r="F370" s="137"/>
      <c r="G370" s="137"/>
      <c r="H370" s="13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61"/>
      <c r="BC370" s="61"/>
    </row>
    <row r="371" spans="1:55" x14ac:dyDescent="0.2">
      <c r="A371" s="9"/>
      <c r="B371" s="9"/>
      <c r="C371" s="9"/>
      <c r="D371" s="137"/>
      <c r="E371" s="138"/>
      <c r="F371" s="137"/>
      <c r="G371" s="137"/>
      <c r="H371" s="13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61"/>
      <c r="BC371" s="61"/>
    </row>
    <row r="372" spans="1:55" x14ac:dyDescent="0.2">
      <c r="A372" s="9"/>
      <c r="B372" s="9"/>
      <c r="C372" s="9"/>
      <c r="D372" s="137"/>
      <c r="E372" s="138"/>
      <c r="F372" s="137"/>
      <c r="G372" s="137"/>
      <c r="H372" s="13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61"/>
      <c r="BC372" s="61"/>
    </row>
    <row r="373" spans="1:55" x14ac:dyDescent="0.2">
      <c r="A373" s="9"/>
      <c r="B373" s="9"/>
      <c r="C373" s="9"/>
      <c r="D373" s="137"/>
      <c r="E373" s="138"/>
      <c r="F373" s="137"/>
      <c r="G373" s="137"/>
      <c r="H373" s="13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61"/>
      <c r="BC373" s="61"/>
    </row>
    <row r="374" spans="1:55" x14ac:dyDescent="0.2">
      <c r="A374" s="9"/>
      <c r="B374" s="9"/>
      <c r="C374" s="9"/>
      <c r="D374" s="137"/>
      <c r="E374" s="138"/>
      <c r="F374" s="137"/>
      <c r="G374" s="137"/>
      <c r="H374" s="13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61"/>
      <c r="BC374" s="61"/>
    </row>
    <row r="375" spans="1:55" x14ac:dyDescent="0.2">
      <c r="A375" s="9"/>
      <c r="B375" s="9"/>
      <c r="C375" s="9"/>
      <c r="D375" s="137"/>
      <c r="E375" s="138"/>
      <c r="F375" s="137"/>
      <c r="G375" s="137"/>
      <c r="H375" s="13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61"/>
      <c r="BC375" s="61"/>
    </row>
    <row r="376" spans="1:55" x14ac:dyDescent="0.2">
      <c r="A376" s="9"/>
      <c r="B376" s="9"/>
      <c r="C376" s="9"/>
      <c r="D376" s="137"/>
      <c r="E376" s="138"/>
      <c r="F376" s="137"/>
      <c r="G376" s="137"/>
      <c r="H376" s="13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61"/>
      <c r="BC376" s="61"/>
    </row>
    <row r="377" spans="1:55" x14ac:dyDescent="0.2">
      <c r="A377" s="9"/>
      <c r="B377" s="9"/>
      <c r="C377" s="9"/>
      <c r="D377" s="137"/>
      <c r="E377" s="138"/>
      <c r="F377" s="137"/>
      <c r="G377" s="137"/>
      <c r="H377" s="13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61"/>
      <c r="BC377" s="61"/>
    </row>
    <row r="378" spans="1:55" x14ac:dyDescent="0.2">
      <c r="A378" s="9"/>
      <c r="B378" s="9"/>
      <c r="C378" s="9"/>
      <c r="D378" s="137"/>
      <c r="E378" s="138"/>
      <c r="F378" s="137"/>
      <c r="G378" s="137"/>
      <c r="H378" s="13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61"/>
      <c r="BC378" s="61"/>
    </row>
    <row r="379" spans="1:55" x14ac:dyDescent="0.2">
      <c r="A379" s="9"/>
      <c r="B379" s="9"/>
      <c r="C379" s="9"/>
      <c r="D379" s="137"/>
      <c r="E379" s="138"/>
      <c r="F379" s="137"/>
      <c r="G379" s="137"/>
      <c r="H379" s="13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61"/>
      <c r="BC379" s="61"/>
    </row>
    <row r="380" spans="1:55" x14ac:dyDescent="0.2">
      <c r="A380" s="9"/>
      <c r="B380" s="9"/>
      <c r="C380" s="9"/>
      <c r="D380" s="137"/>
      <c r="E380" s="138"/>
      <c r="F380" s="137"/>
      <c r="G380" s="137"/>
      <c r="H380" s="13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61"/>
      <c r="BC380" s="61"/>
    </row>
    <row r="381" spans="1:55" x14ac:dyDescent="0.2">
      <c r="A381" s="9"/>
      <c r="B381" s="9"/>
      <c r="C381" s="9"/>
      <c r="D381" s="137"/>
      <c r="E381" s="138"/>
      <c r="F381" s="137"/>
      <c r="G381" s="137"/>
      <c r="H381" s="13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61"/>
      <c r="BC381" s="61"/>
    </row>
    <row r="382" spans="1:55" x14ac:dyDescent="0.2">
      <c r="A382" s="9"/>
      <c r="B382" s="9"/>
      <c r="C382" s="9"/>
      <c r="D382" s="137"/>
      <c r="E382" s="138"/>
      <c r="F382" s="137"/>
      <c r="G382" s="137"/>
      <c r="H382" s="13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61"/>
      <c r="BC382" s="61"/>
    </row>
    <row r="383" spans="1:55" x14ac:dyDescent="0.2">
      <c r="A383" s="9"/>
      <c r="B383" s="9"/>
      <c r="C383" s="9"/>
      <c r="D383" s="137"/>
      <c r="E383" s="138"/>
      <c r="F383" s="137"/>
      <c r="G383" s="137"/>
      <c r="H383" s="13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61"/>
      <c r="BC383" s="61"/>
    </row>
    <row r="384" spans="1:55" x14ac:dyDescent="0.2">
      <c r="A384" s="9"/>
      <c r="B384" s="9"/>
      <c r="C384" s="9"/>
      <c r="D384" s="137"/>
      <c r="E384" s="138"/>
      <c r="F384" s="137"/>
      <c r="G384" s="137"/>
      <c r="H384" s="13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61"/>
      <c r="BC384" s="61"/>
    </row>
    <row r="385" spans="1:55" x14ac:dyDescent="0.2">
      <c r="A385" s="9"/>
      <c r="B385" s="9"/>
      <c r="C385" s="9"/>
      <c r="D385" s="137"/>
      <c r="E385" s="138"/>
      <c r="F385" s="137"/>
      <c r="G385" s="137"/>
      <c r="H385" s="13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61"/>
      <c r="BC385" s="61"/>
    </row>
    <row r="386" spans="1:55" x14ac:dyDescent="0.2">
      <c r="A386" s="9"/>
      <c r="B386" s="9"/>
      <c r="C386" s="9"/>
      <c r="D386" s="137"/>
      <c r="E386" s="138"/>
      <c r="F386" s="137"/>
      <c r="G386" s="137"/>
      <c r="H386" s="13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61"/>
      <c r="BC386" s="61"/>
    </row>
    <row r="387" spans="1:55" x14ac:dyDescent="0.2">
      <c r="A387" s="9"/>
      <c r="B387" s="9"/>
      <c r="C387" s="9"/>
      <c r="D387" s="137"/>
      <c r="E387" s="138"/>
      <c r="F387" s="137"/>
      <c r="G387" s="137"/>
      <c r="H387" s="13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61"/>
      <c r="BC387" s="61"/>
    </row>
    <row r="388" spans="1:55" x14ac:dyDescent="0.2">
      <c r="A388" s="9"/>
      <c r="B388" s="9"/>
      <c r="C388" s="9"/>
      <c r="D388" s="137"/>
      <c r="E388" s="138"/>
      <c r="F388" s="137"/>
      <c r="G388" s="137"/>
      <c r="H388" s="13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61"/>
      <c r="BC388" s="61"/>
    </row>
    <row r="389" spans="1:55" x14ac:dyDescent="0.2">
      <c r="A389" s="9"/>
      <c r="B389" s="9"/>
      <c r="C389" s="9"/>
      <c r="D389" s="137"/>
      <c r="E389" s="138"/>
      <c r="F389" s="137"/>
      <c r="G389" s="137"/>
      <c r="H389" s="13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61"/>
      <c r="BC389" s="61"/>
    </row>
    <row r="390" spans="1:55" x14ac:dyDescent="0.2">
      <c r="A390" s="9"/>
      <c r="B390" s="9"/>
      <c r="C390" s="9"/>
      <c r="D390" s="137"/>
      <c r="E390" s="138"/>
      <c r="F390" s="137"/>
      <c r="G390" s="137"/>
      <c r="H390" s="13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61"/>
      <c r="BC390" s="61"/>
    </row>
    <row r="391" spans="1:55" x14ac:dyDescent="0.2">
      <c r="A391" s="9"/>
      <c r="B391" s="9"/>
      <c r="C391" s="9"/>
      <c r="D391" s="137"/>
      <c r="E391" s="138"/>
      <c r="F391" s="137"/>
      <c r="G391" s="137"/>
      <c r="H391" s="13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61"/>
      <c r="BC391" s="61"/>
    </row>
    <row r="392" spans="1:55" x14ac:dyDescent="0.2">
      <c r="A392" s="9"/>
      <c r="B392" s="9"/>
      <c r="C392" s="9"/>
      <c r="D392" s="137"/>
      <c r="E392" s="138"/>
      <c r="F392" s="137"/>
      <c r="G392" s="137"/>
      <c r="H392" s="13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61"/>
      <c r="BC392" s="61"/>
    </row>
    <row r="393" spans="1:55" x14ac:dyDescent="0.2">
      <c r="A393" s="9"/>
      <c r="B393" s="9"/>
      <c r="C393" s="9"/>
      <c r="D393" s="137"/>
      <c r="E393" s="138"/>
      <c r="F393" s="137"/>
      <c r="G393" s="137"/>
      <c r="H393" s="13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61"/>
      <c r="BC393" s="61"/>
    </row>
    <row r="394" spans="1:55" x14ac:dyDescent="0.2">
      <c r="A394" s="9"/>
      <c r="B394" s="9"/>
      <c r="C394" s="9"/>
      <c r="D394" s="137"/>
      <c r="E394" s="138"/>
      <c r="F394" s="137"/>
      <c r="G394" s="137"/>
      <c r="H394" s="13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61"/>
      <c r="BC394" s="61"/>
    </row>
    <row r="395" spans="1:55" x14ac:dyDescent="0.2">
      <c r="A395" s="9"/>
      <c r="B395" s="9"/>
      <c r="C395" s="9"/>
      <c r="D395" s="137"/>
      <c r="E395" s="138"/>
      <c r="F395" s="137"/>
      <c r="G395" s="137"/>
      <c r="H395" s="13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61"/>
      <c r="BC395" s="61"/>
    </row>
    <row r="396" spans="1:55" x14ac:dyDescent="0.2">
      <c r="A396" s="9"/>
      <c r="B396" s="9"/>
      <c r="C396" s="9"/>
      <c r="D396" s="137"/>
      <c r="E396" s="138"/>
      <c r="F396" s="137"/>
      <c r="G396" s="137"/>
      <c r="H396" s="13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61"/>
      <c r="BC396" s="61"/>
    </row>
    <row r="397" spans="1:55" x14ac:dyDescent="0.2">
      <c r="A397" s="9"/>
      <c r="B397" s="9"/>
      <c r="C397" s="9"/>
      <c r="D397" s="137"/>
      <c r="E397" s="138"/>
      <c r="F397" s="137"/>
      <c r="G397" s="137"/>
      <c r="H397" s="13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61"/>
      <c r="BC397" s="61"/>
    </row>
    <row r="398" spans="1:55" x14ac:dyDescent="0.2">
      <c r="A398" s="9"/>
      <c r="B398" s="9"/>
      <c r="C398" s="9"/>
      <c r="D398" s="137"/>
      <c r="E398" s="138"/>
      <c r="F398" s="137"/>
      <c r="G398" s="137"/>
      <c r="H398" s="13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61"/>
      <c r="BC398" s="61"/>
    </row>
    <row r="399" spans="1:55" x14ac:dyDescent="0.2">
      <c r="A399" s="9"/>
      <c r="B399" s="9"/>
      <c r="C399" s="9"/>
      <c r="D399" s="137"/>
      <c r="E399" s="138"/>
      <c r="F399" s="137"/>
      <c r="G399" s="137"/>
      <c r="H399" s="13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61"/>
      <c r="BC399" s="61"/>
    </row>
    <row r="400" spans="1:55" x14ac:dyDescent="0.2">
      <c r="A400" s="9"/>
      <c r="B400" s="9"/>
      <c r="C400" s="9"/>
      <c r="D400" s="137"/>
      <c r="E400" s="138"/>
      <c r="F400" s="137"/>
      <c r="G400" s="137"/>
      <c r="H400" s="13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61"/>
      <c r="BC400" s="61"/>
    </row>
    <row r="401" spans="1:55" x14ac:dyDescent="0.2">
      <c r="A401" s="9"/>
      <c r="B401" s="9"/>
      <c r="C401" s="9"/>
      <c r="D401" s="137"/>
      <c r="E401" s="138"/>
      <c r="F401" s="137"/>
      <c r="G401" s="137"/>
      <c r="H401" s="13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61"/>
      <c r="BC401" s="61"/>
    </row>
    <row r="402" spans="1:55" x14ac:dyDescent="0.2">
      <c r="A402" s="9"/>
      <c r="B402" s="9"/>
      <c r="C402" s="9"/>
      <c r="D402" s="137"/>
      <c r="E402" s="138"/>
      <c r="F402" s="137"/>
      <c r="G402" s="137"/>
      <c r="H402" s="13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61"/>
      <c r="BC402" s="61"/>
    </row>
    <row r="403" spans="1:55" x14ac:dyDescent="0.2">
      <c r="A403" s="9"/>
      <c r="B403" s="9"/>
      <c r="C403" s="9"/>
      <c r="D403" s="137"/>
      <c r="E403" s="138"/>
      <c r="F403" s="137"/>
      <c r="G403" s="137"/>
      <c r="H403" s="13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61"/>
      <c r="BC403" s="61"/>
    </row>
    <row r="404" spans="1:55" x14ac:dyDescent="0.2">
      <c r="A404" s="9"/>
      <c r="B404" s="9"/>
      <c r="C404" s="9"/>
      <c r="D404" s="137"/>
      <c r="E404" s="138"/>
      <c r="F404" s="137"/>
      <c r="G404" s="137"/>
      <c r="H404" s="13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61"/>
      <c r="BC404" s="61"/>
    </row>
    <row r="405" spans="1:55" x14ac:dyDescent="0.2">
      <c r="A405" s="9"/>
      <c r="B405" s="9"/>
      <c r="C405" s="9"/>
      <c r="D405" s="137"/>
      <c r="E405" s="138"/>
      <c r="F405" s="137"/>
      <c r="G405" s="137"/>
      <c r="H405" s="13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61"/>
      <c r="BC405" s="61"/>
    </row>
    <row r="406" spans="1:55" x14ac:dyDescent="0.2">
      <c r="A406" s="9"/>
      <c r="B406" s="9"/>
      <c r="C406" s="9"/>
      <c r="D406" s="137"/>
      <c r="E406" s="138"/>
      <c r="F406" s="137"/>
      <c r="G406" s="137"/>
      <c r="H406" s="13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61"/>
      <c r="BC406" s="61"/>
    </row>
    <row r="407" spans="1:55" x14ac:dyDescent="0.2">
      <c r="A407" s="9"/>
      <c r="B407" s="9"/>
      <c r="C407" s="9"/>
      <c r="D407" s="137"/>
      <c r="E407" s="138"/>
      <c r="F407" s="137"/>
      <c r="G407" s="137"/>
      <c r="H407" s="13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61"/>
      <c r="BC407" s="61"/>
    </row>
    <row r="408" spans="1:55" x14ac:dyDescent="0.2">
      <c r="A408" s="9"/>
      <c r="B408" s="9"/>
      <c r="C408" s="9"/>
      <c r="D408" s="137"/>
      <c r="E408" s="138"/>
      <c r="F408" s="137"/>
      <c r="G408" s="137"/>
      <c r="H408" s="13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61"/>
      <c r="BC408" s="61"/>
    </row>
    <row r="409" spans="1:55" x14ac:dyDescent="0.2">
      <c r="A409" s="9"/>
      <c r="B409" s="9"/>
      <c r="C409" s="9"/>
      <c r="D409" s="137"/>
      <c r="E409" s="138"/>
      <c r="F409" s="137"/>
      <c r="G409" s="137"/>
      <c r="H409" s="13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61"/>
      <c r="BC409" s="61"/>
    </row>
    <row r="410" spans="1:55" x14ac:dyDescent="0.2">
      <c r="A410" s="9"/>
      <c r="B410" s="9"/>
      <c r="C410" s="9"/>
      <c r="D410" s="137"/>
      <c r="E410" s="138"/>
      <c r="F410" s="137"/>
      <c r="G410" s="137"/>
      <c r="H410" s="13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61"/>
      <c r="BC410" s="61"/>
    </row>
    <row r="411" spans="1:55" x14ac:dyDescent="0.2">
      <c r="A411" s="9"/>
      <c r="B411" s="9"/>
      <c r="C411" s="9"/>
      <c r="D411" s="137"/>
      <c r="E411" s="138"/>
      <c r="F411" s="137"/>
      <c r="G411" s="137"/>
      <c r="H411" s="13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61"/>
      <c r="BC411" s="61"/>
    </row>
    <row r="412" spans="1:55" x14ac:dyDescent="0.2">
      <c r="A412" s="9"/>
      <c r="B412" s="9"/>
      <c r="C412" s="9"/>
      <c r="D412" s="137"/>
      <c r="E412" s="138"/>
      <c r="F412" s="137"/>
      <c r="G412" s="137"/>
      <c r="H412" s="13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61"/>
      <c r="BC412" s="61"/>
    </row>
    <row r="413" spans="1:55" x14ac:dyDescent="0.2">
      <c r="A413" s="9"/>
      <c r="B413" s="9"/>
      <c r="C413" s="9"/>
      <c r="D413" s="137"/>
      <c r="E413" s="138"/>
      <c r="F413" s="137"/>
      <c r="G413" s="137"/>
      <c r="H413" s="13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61"/>
      <c r="BC413" s="61"/>
    </row>
    <row r="414" spans="1:55" x14ac:dyDescent="0.2">
      <c r="A414" s="9"/>
      <c r="B414" s="9"/>
      <c r="C414" s="9"/>
      <c r="D414" s="137"/>
      <c r="E414" s="138"/>
      <c r="F414" s="137"/>
      <c r="G414" s="137"/>
      <c r="H414" s="13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61"/>
      <c r="BC414" s="61"/>
    </row>
    <row r="415" spans="1:55" x14ac:dyDescent="0.2">
      <c r="A415" s="9"/>
      <c r="B415" s="9"/>
      <c r="C415" s="9"/>
      <c r="D415" s="137"/>
      <c r="E415" s="138"/>
      <c r="F415" s="137"/>
      <c r="G415" s="137"/>
      <c r="H415" s="13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61"/>
      <c r="BC415" s="61"/>
    </row>
    <row r="416" spans="1:55" x14ac:dyDescent="0.2">
      <c r="A416" s="9"/>
      <c r="B416" s="9"/>
      <c r="C416" s="9"/>
      <c r="D416" s="137"/>
      <c r="E416" s="138"/>
      <c r="F416" s="137"/>
      <c r="G416" s="137"/>
      <c r="H416" s="13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61"/>
      <c r="BC416" s="61"/>
    </row>
    <row r="417" spans="1:55" x14ac:dyDescent="0.2">
      <c r="A417" s="9"/>
      <c r="B417" s="9"/>
      <c r="C417" s="9"/>
      <c r="D417" s="137"/>
      <c r="E417" s="138"/>
      <c r="F417" s="137"/>
      <c r="G417" s="137"/>
      <c r="H417" s="13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61"/>
      <c r="BC417" s="61"/>
    </row>
    <row r="418" spans="1:55" x14ac:dyDescent="0.2">
      <c r="A418" s="9"/>
      <c r="B418" s="9"/>
      <c r="C418" s="9"/>
      <c r="D418" s="137"/>
      <c r="E418" s="138"/>
      <c r="F418" s="137"/>
      <c r="G418" s="137"/>
      <c r="H418" s="13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61"/>
      <c r="BC418" s="61"/>
    </row>
    <row r="419" spans="1:55" x14ac:dyDescent="0.2">
      <c r="A419" s="9"/>
      <c r="B419" s="9"/>
      <c r="C419" s="9"/>
      <c r="D419" s="137"/>
      <c r="E419" s="138"/>
      <c r="F419" s="137"/>
      <c r="G419" s="137"/>
      <c r="H419" s="13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61"/>
      <c r="BC419" s="61"/>
    </row>
    <row r="420" spans="1:55" x14ac:dyDescent="0.2">
      <c r="A420" s="9"/>
      <c r="B420" s="9"/>
      <c r="C420" s="9"/>
      <c r="D420" s="137"/>
      <c r="E420" s="138"/>
      <c r="F420" s="137"/>
      <c r="G420" s="137"/>
      <c r="H420" s="13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61"/>
      <c r="BC420" s="61"/>
    </row>
    <row r="421" spans="1:55" x14ac:dyDescent="0.2">
      <c r="A421" s="9"/>
      <c r="B421" s="9"/>
      <c r="C421" s="9"/>
      <c r="D421" s="137"/>
      <c r="E421" s="138"/>
      <c r="F421" s="137"/>
      <c r="G421" s="137"/>
      <c r="H421" s="13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61"/>
      <c r="BC421" s="61"/>
    </row>
    <row r="422" spans="1:55" x14ac:dyDescent="0.2">
      <c r="A422" s="9"/>
      <c r="B422" s="9"/>
      <c r="C422" s="9"/>
      <c r="D422" s="137"/>
      <c r="E422" s="138"/>
      <c r="F422" s="137"/>
      <c r="G422" s="137"/>
      <c r="H422" s="13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61"/>
      <c r="BC422" s="61"/>
    </row>
    <row r="423" spans="1:55" x14ac:dyDescent="0.2">
      <c r="A423" s="9"/>
      <c r="B423" s="9"/>
      <c r="C423" s="9"/>
      <c r="D423" s="137"/>
      <c r="E423" s="138"/>
      <c r="F423" s="137"/>
      <c r="G423" s="137"/>
      <c r="H423" s="13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61"/>
      <c r="BC423" s="61"/>
    </row>
    <row r="424" spans="1:55" x14ac:dyDescent="0.2">
      <c r="A424" s="9"/>
      <c r="B424" s="9"/>
      <c r="C424" s="9"/>
      <c r="D424" s="137"/>
      <c r="E424" s="138"/>
      <c r="F424" s="137"/>
      <c r="G424" s="137"/>
      <c r="H424" s="13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61"/>
      <c r="BC424" s="61"/>
    </row>
    <row r="425" spans="1:55" x14ac:dyDescent="0.2">
      <c r="A425" s="9"/>
      <c r="B425" s="9"/>
      <c r="C425" s="9"/>
      <c r="D425" s="137"/>
      <c r="E425" s="138"/>
      <c r="F425" s="137"/>
      <c r="G425" s="137"/>
      <c r="H425" s="13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61"/>
      <c r="BC425" s="61"/>
    </row>
    <row r="426" spans="1:55" x14ac:dyDescent="0.2">
      <c r="A426" s="9"/>
      <c r="B426" s="9"/>
      <c r="C426" s="9"/>
      <c r="D426" s="137"/>
      <c r="E426" s="138"/>
      <c r="F426" s="137"/>
      <c r="G426" s="137"/>
      <c r="H426" s="13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61"/>
      <c r="BC426" s="61"/>
    </row>
    <row r="427" spans="1:55" x14ac:dyDescent="0.2">
      <c r="A427" s="9"/>
      <c r="B427" s="9"/>
      <c r="C427" s="9"/>
      <c r="D427" s="137"/>
      <c r="E427" s="138"/>
      <c r="F427" s="137"/>
      <c r="G427" s="137"/>
      <c r="H427" s="13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61"/>
      <c r="BC427" s="61"/>
    </row>
    <row r="428" spans="1:55" x14ac:dyDescent="0.2">
      <c r="A428" s="9"/>
      <c r="B428" s="9"/>
      <c r="C428" s="9"/>
      <c r="D428" s="137"/>
      <c r="E428" s="138"/>
      <c r="F428" s="137"/>
      <c r="G428" s="137"/>
      <c r="H428" s="13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61"/>
      <c r="BC428" s="61"/>
    </row>
    <row r="429" spans="1:55" x14ac:dyDescent="0.2">
      <c r="A429" s="9"/>
      <c r="B429" s="9"/>
      <c r="C429" s="9"/>
      <c r="D429" s="137"/>
      <c r="E429" s="138"/>
      <c r="F429" s="137"/>
      <c r="G429" s="137"/>
      <c r="H429" s="13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61"/>
      <c r="BC429" s="61"/>
    </row>
    <row r="430" spans="1:55" x14ac:dyDescent="0.2">
      <c r="A430" s="9"/>
      <c r="B430" s="9"/>
      <c r="C430" s="9"/>
      <c r="D430" s="137"/>
      <c r="E430" s="138"/>
      <c r="F430" s="137"/>
      <c r="G430" s="137"/>
      <c r="H430" s="13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61"/>
      <c r="BC430" s="61"/>
    </row>
    <row r="431" spans="1:55" x14ac:dyDescent="0.2">
      <c r="A431" s="9"/>
      <c r="B431" s="9"/>
      <c r="C431" s="9"/>
      <c r="D431" s="137"/>
      <c r="E431" s="138"/>
      <c r="F431" s="137"/>
      <c r="G431" s="137"/>
      <c r="H431" s="13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61"/>
      <c r="BC431" s="61"/>
    </row>
    <row r="432" spans="1:55" x14ac:dyDescent="0.2">
      <c r="A432" s="9"/>
      <c r="B432" s="9"/>
      <c r="C432" s="9"/>
      <c r="D432" s="137"/>
      <c r="E432" s="138"/>
      <c r="F432" s="137"/>
      <c r="G432" s="137"/>
      <c r="H432" s="13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61"/>
      <c r="BC432" s="61"/>
    </row>
    <row r="433" spans="1:55" x14ac:dyDescent="0.2">
      <c r="A433" s="9"/>
      <c r="B433" s="9"/>
      <c r="C433" s="9"/>
      <c r="D433" s="137"/>
      <c r="E433" s="138"/>
      <c r="F433" s="137"/>
      <c r="G433" s="137"/>
      <c r="H433" s="13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61"/>
      <c r="BC433" s="61"/>
    </row>
    <row r="434" spans="1:55" x14ac:dyDescent="0.2">
      <c r="A434" s="9"/>
      <c r="B434" s="9"/>
      <c r="C434" s="9"/>
      <c r="D434" s="137"/>
      <c r="E434" s="138"/>
      <c r="F434" s="137"/>
      <c r="G434" s="137"/>
      <c r="H434" s="13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61"/>
      <c r="BC434" s="61"/>
    </row>
    <row r="435" spans="1:55" x14ac:dyDescent="0.2">
      <c r="A435" s="9"/>
      <c r="B435" s="9"/>
      <c r="C435" s="9"/>
      <c r="D435" s="137"/>
      <c r="E435" s="138"/>
      <c r="F435" s="137"/>
      <c r="G435" s="137"/>
      <c r="H435" s="13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61"/>
      <c r="BC435" s="61"/>
    </row>
    <row r="436" spans="1:55" x14ac:dyDescent="0.2">
      <c r="A436" s="9"/>
      <c r="B436" s="9"/>
      <c r="C436" s="9"/>
      <c r="D436" s="137"/>
      <c r="E436" s="138"/>
      <c r="F436" s="137"/>
      <c r="G436" s="137"/>
      <c r="H436" s="13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61"/>
      <c r="BC436" s="61"/>
    </row>
    <row r="437" spans="1:55" x14ac:dyDescent="0.2">
      <c r="A437" s="9"/>
      <c r="B437" s="9"/>
      <c r="C437" s="9"/>
      <c r="D437" s="137"/>
      <c r="E437" s="138"/>
      <c r="F437" s="137"/>
      <c r="G437" s="137"/>
      <c r="H437" s="13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61"/>
      <c r="BC437" s="61"/>
    </row>
    <row r="438" spans="1:55" x14ac:dyDescent="0.2">
      <c r="A438" s="9"/>
      <c r="B438" s="9"/>
      <c r="C438" s="9"/>
      <c r="D438" s="137"/>
      <c r="E438" s="138"/>
      <c r="F438" s="137"/>
      <c r="G438" s="137"/>
      <c r="H438" s="13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61"/>
      <c r="BC438" s="61"/>
    </row>
    <row r="439" spans="1:55" x14ac:dyDescent="0.2">
      <c r="A439" s="9"/>
      <c r="B439" s="9"/>
      <c r="C439" s="9"/>
      <c r="D439" s="137"/>
      <c r="E439" s="138"/>
      <c r="F439" s="137"/>
      <c r="G439" s="137"/>
      <c r="H439" s="13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61"/>
      <c r="BC439" s="61"/>
    </row>
    <row r="440" spans="1:55" x14ac:dyDescent="0.2">
      <c r="A440" s="9"/>
      <c r="B440" s="9"/>
      <c r="C440" s="9"/>
      <c r="D440" s="137"/>
      <c r="E440" s="138"/>
      <c r="F440" s="137"/>
      <c r="G440" s="137"/>
      <c r="H440" s="13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61"/>
      <c r="BC440" s="61"/>
    </row>
    <row r="441" spans="1:55" x14ac:dyDescent="0.2">
      <c r="A441" s="9"/>
      <c r="B441" s="9"/>
      <c r="C441" s="9"/>
      <c r="D441" s="137"/>
      <c r="E441" s="138"/>
      <c r="F441" s="137"/>
      <c r="G441" s="137"/>
      <c r="H441" s="13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61"/>
      <c r="BC441" s="61"/>
    </row>
    <row r="442" spans="1:55" x14ac:dyDescent="0.2">
      <c r="A442" s="9"/>
      <c r="B442" s="9"/>
      <c r="C442" s="9"/>
      <c r="D442" s="137"/>
      <c r="E442" s="138"/>
      <c r="F442" s="137"/>
      <c r="G442" s="137"/>
      <c r="H442" s="13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61"/>
      <c r="BC442" s="61"/>
    </row>
    <row r="443" spans="1:55" x14ac:dyDescent="0.2">
      <c r="A443" s="9"/>
      <c r="B443" s="9"/>
      <c r="C443" s="9"/>
      <c r="D443" s="137"/>
      <c r="E443" s="138"/>
      <c r="F443" s="137"/>
      <c r="G443" s="137"/>
      <c r="H443" s="13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61"/>
      <c r="BC443" s="61"/>
    </row>
    <row r="444" spans="1:55" x14ac:dyDescent="0.2">
      <c r="A444" s="9"/>
      <c r="B444" s="9"/>
      <c r="C444" s="9"/>
      <c r="D444" s="137"/>
      <c r="E444" s="138"/>
      <c r="F444" s="137"/>
      <c r="G444" s="137"/>
      <c r="H444" s="13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61"/>
      <c r="BC444" s="61"/>
    </row>
    <row r="445" spans="1:55" x14ac:dyDescent="0.2">
      <c r="A445" s="9"/>
      <c r="B445" s="9"/>
      <c r="C445" s="9"/>
      <c r="D445" s="137"/>
      <c r="E445" s="138"/>
      <c r="F445" s="137"/>
      <c r="G445" s="137"/>
      <c r="H445" s="13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61"/>
      <c r="BC445" s="61"/>
    </row>
    <row r="446" spans="1:55" x14ac:dyDescent="0.2">
      <c r="A446" s="9"/>
      <c r="B446" s="9"/>
      <c r="C446" s="9"/>
      <c r="D446" s="137"/>
      <c r="E446" s="138"/>
      <c r="F446" s="137"/>
      <c r="G446" s="137"/>
      <c r="H446" s="13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61"/>
      <c r="BC446" s="61"/>
    </row>
    <row r="447" spans="1:55" x14ac:dyDescent="0.2">
      <c r="A447" s="9"/>
      <c r="B447" s="9"/>
      <c r="C447" s="9"/>
      <c r="D447" s="137"/>
      <c r="E447" s="138"/>
      <c r="F447" s="137"/>
      <c r="G447" s="137"/>
      <c r="H447" s="13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61"/>
      <c r="BC447" s="61"/>
    </row>
    <row r="448" spans="1:55" x14ac:dyDescent="0.2">
      <c r="A448" s="9"/>
      <c r="B448" s="9"/>
      <c r="C448" s="9"/>
      <c r="D448" s="137"/>
      <c r="E448" s="138"/>
      <c r="F448" s="137"/>
      <c r="G448" s="137"/>
      <c r="H448" s="13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61"/>
      <c r="BC448" s="61"/>
    </row>
    <row r="449" spans="1:55" x14ac:dyDescent="0.2">
      <c r="A449" s="9"/>
      <c r="B449" s="9"/>
      <c r="C449" s="9"/>
      <c r="D449" s="137"/>
      <c r="E449" s="138"/>
      <c r="F449" s="137"/>
      <c r="G449" s="137"/>
      <c r="H449" s="13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61"/>
      <c r="BC449" s="61"/>
    </row>
    <row r="450" spans="1:55" x14ac:dyDescent="0.2">
      <c r="A450" s="9"/>
      <c r="B450" s="9"/>
      <c r="C450" s="9"/>
      <c r="D450" s="137"/>
      <c r="E450" s="138"/>
      <c r="F450" s="137"/>
      <c r="G450" s="137"/>
      <c r="H450" s="13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61"/>
      <c r="BC450" s="61"/>
    </row>
    <row r="451" spans="1:55" x14ac:dyDescent="0.2">
      <c r="A451" s="9"/>
      <c r="B451" s="9"/>
      <c r="C451" s="9"/>
      <c r="D451" s="137"/>
      <c r="E451" s="138"/>
      <c r="F451" s="137"/>
      <c r="G451" s="137"/>
      <c r="H451" s="13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61"/>
      <c r="BC451" s="61"/>
    </row>
    <row r="452" spans="1:55" x14ac:dyDescent="0.2">
      <c r="A452" s="9"/>
      <c r="B452" s="9"/>
      <c r="C452" s="9"/>
      <c r="D452" s="137"/>
      <c r="E452" s="138"/>
      <c r="F452" s="137"/>
      <c r="G452" s="137"/>
      <c r="H452" s="13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61"/>
      <c r="BC452" s="61"/>
    </row>
    <row r="453" spans="1:55" x14ac:dyDescent="0.2">
      <c r="A453" s="9"/>
      <c r="B453" s="9"/>
      <c r="C453" s="9"/>
      <c r="D453" s="137"/>
      <c r="E453" s="138"/>
      <c r="F453" s="137"/>
      <c r="G453" s="137"/>
      <c r="H453" s="13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61"/>
      <c r="BC453" s="61"/>
    </row>
    <row r="454" spans="1:55" x14ac:dyDescent="0.2">
      <c r="A454" s="9"/>
      <c r="B454" s="9"/>
      <c r="C454" s="9"/>
      <c r="D454" s="137"/>
      <c r="E454" s="138"/>
      <c r="F454" s="137"/>
      <c r="G454" s="137"/>
      <c r="H454" s="13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61"/>
      <c r="BC454" s="61"/>
    </row>
    <row r="455" spans="1:55" x14ac:dyDescent="0.2">
      <c r="A455" s="9"/>
      <c r="B455" s="9"/>
      <c r="C455" s="9"/>
      <c r="D455" s="137"/>
      <c r="E455" s="138"/>
      <c r="F455" s="137"/>
      <c r="G455" s="137"/>
      <c r="H455" s="13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61"/>
      <c r="BC455" s="61"/>
    </row>
    <row r="456" spans="1:55" x14ac:dyDescent="0.2">
      <c r="A456" s="9"/>
      <c r="B456" s="9"/>
      <c r="C456" s="9"/>
      <c r="D456" s="137"/>
      <c r="E456" s="138"/>
      <c r="F456" s="137"/>
      <c r="G456" s="137"/>
      <c r="H456" s="13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61"/>
      <c r="BC456" s="61"/>
    </row>
    <row r="457" spans="1:55" x14ac:dyDescent="0.2">
      <c r="A457" s="9"/>
      <c r="B457" s="9"/>
      <c r="C457" s="9"/>
      <c r="D457" s="137"/>
      <c r="E457" s="138"/>
      <c r="F457" s="137"/>
      <c r="G457" s="137"/>
      <c r="H457" s="13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61"/>
      <c r="BC457" s="61"/>
    </row>
    <row r="458" spans="1:55" x14ac:dyDescent="0.2">
      <c r="A458" s="9"/>
      <c r="B458" s="9"/>
      <c r="C458" s="9"/>
      <c r="D458" s="137"/>
      <c r="E458" s="138"/>
      <c r="F458" s="137"/>
      <c r="G458" s="137"/>
      <c r="H458" s="13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61"/>
      <c r="BC458" s="61"/>
    </row>
    <row r="459" spans="1:55" x14ac:dyDescent="0.2">
      <c r="A459" s="9"/>
      <c r="B459" s="9"/>
      <c r="C459" s="9"/>
      <c r="D459" s="137"/>
      <c r="E459" s="138"/>
      <c r="F459" s="137"/>
      <c r="G459" s="137"/>
      <c r="H459" s="13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61"/>
      <c r="BC459" s="61"/>
    </row>
    <row r="460" spans="1:55" x14ac:dyDescent="0.2">
      <c r="A460" s="9"/>
      <c r="B460" s="9"/>
      <c r="C460" s="9"/>
      <c r="D460" s="137"/>
      <c r="E460" s="138"/>
      <c r="F460" s="137"/>
      <c r="G460" s="137"/>
      <c r="H460" s="13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61"/>
      <c r="BC460" s="61"/>
    </row>
    <row r="461" spans="1:55" x14ac:dyDescent="0.2">
      <c r="A461" s="9"/>
      <c r="B461" s="9"/>
      <c r="C461" s="9"/>
      <c r="D461" s="137"/>
      <c r="E461" s="138"/>
      <c r="F461" s="137"/>
      <c r="G461" s="137"/>
      <c r="H461" s="13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61"/>
      <c r="BC461" s="61"/>
    </row>
    <row r="462" spans="1:55" x14ac:dyDescent="0.2">
      <c r="A462" s="9"/>
      <c r="B462" s="9"/>
      <c r="C462" s="9"/>
      <c r="D462" s="137"/>
      <c r="E462" s="138"/>
      <c r="F462" s="137"/>
      <c r="G462" s="137"/>
      <c r="H462" s="13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61"/>
      <c r="BC462" s="61"/>
    </row>
    <row r="463" spans="1:55" x14ac:dyDescent="0.2">
      <c r="A463" s="9"/>
      <c r="B463" s="9"/>
      <c r="C463" s="9"/>
      <c r="D463" s="137"/>
      <c r="E463" s="138"/>
      <c r="F463" s="137"/>
      <c r="G463" s="137"/>
      <c r="H463" s="13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61"/>
      <c r="BC463" s="61"/>
    </row>
    <row r="464" spans="1:55" x14ac:dyDescent="0.2">
      <c r="A464" s="9"/>
      <c r="B464" s="9"/>
      <c r="C464" s="9"/>
      <c r="D464" s="137"/>
      <c r="E464" s="138"/>
      <c r="F464" s="137"/>
      <c r="G464" s="137"/>
      <c r="H464" s="13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61"/>
      <c r="BC464" s="61"/>
    </row>
    <row r="465" spans="1:55" x14ac:dyDescent="0.2">
      <c r="A465" s="9"/>
      <c r="B465" s="9"/>
      <c r="C465" s="9"/>
      <c r="D465" s="137"/>
      <c r="E465" s="138"/>
      <c r="F465" s="137"/>
      <c r="G465" s="137"/>
      <c r="H465" s="13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61"/>
      <c r="BC465" s="61"/>
    </row>
    <row r="466" spans="1:55" x14ac:dyDescent="0.2">
      <c r="A466" s="9"/>
      <c r="B466" s="9"/>
      <c r="C466" s="9"/>
      <c r="D466" s="137"/>
      <c r="E466" s="138"/>
      <c r="F466" s="137"/>
      <c r="G466" s="137"/>
      <c r="H466" s="13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61"/>
      <c r="BC466" s="61"/>
    </row>
    <row r="467" spans="1:55" x14ac:dyDescent="0.2">
      <c r="A467" s="9"/>
      <c r="B467" s="9"/>
      <c r="C467" s="9"/>
      <c r="D467" s="137"/>
      <c r="E467" s="138"/>
      <c r="F467" s="137"/>
      <c r="G467" s="137"/>
      <c r="H467" s="13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61"/>
      <c r="BC467" s="61"/>
    </row>
    <row r="468" spans="1:55" x14ac:dyDescent="0.2">
      <c r="A468" s="9"/>
      <c r="B468" s="9"/>
      <c r="C468" s="9"/>
      <c r="D468" s="137"/>
      <c r="E468" s="138"/>
      <c r="F468" s="137"/>
      <c r="G468" s="137"/>
      <c r="H468" s="13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61"/>
      <c r="BC468" s="61"/>
    </row>
    <row r="469" spans="1:55" x14ac:dyDescent="0.2">
      <c r="A469" s="9"/>
      <c r="B469" s="9"/>
      <c r="C469" s="9"/>
      <c r="D469" s="137"/>
      <c r="E469" s="138"/>
      <c r="F469" s="137"/>
      <c r="G469" s="137"/>
      <c r="H469" s="13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61"/>
      <c r="BC469" s="61"/>
    </row>
    <row r="470" spans="1:55" x14ac:dyDescent="0.2">
      <c r="A470" s="9"/>
      <c r="B470" s="9"/>
      <c r="C470" s="9"/>
      <c r="D470" s="137"/>
      <c r="E470" s="138"/>
      <c r="F470" s="137"/>
      <c r="G470" s="137"/>
      <c r="H470" s="13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61"/>
      <c r="BC470" s="61"/>
    </row>
    <row r="471" spans="1:55" x14ac:dyDescent="0.2">
      <c r="A471" s="9"/>
      <c r="B471" s="9"/>
      <c r="C471" s="9"/>
      <c r="D471" s="137"/>
      <c r="E471" s="138"/>
      <c r="F471" s="137"/>
      <c r="G471" s="137"/>
      <c r="H471" s="13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61"/>
      <c r="BC471" s="61"/>
    </row>
    <row r="472" spans="1:55" x14ac:dyDescent="0.2">
      <c r="A472" s="9"/>
      <c r="B472" s="9"/>
      <c r="C472" s="9"/>
      <c r="D472" s="137"/>
      <c r="E472" s="138"/>
      <c r="F472" s="137"/>
      <c r="G472" s="137"/>
      <c r="H472" s="13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61"/>
      <c r="BC472" s="61"/>
    </row>
    <row r="473" spans="1:55" x14ac:dyDescent="0.2">
      <c r="A473" s="9"/>
      <c r="B473" s="9"/>
      <c r="C473" s="9"/>
      <c r="D473" s="137"/>
      <c r="E473" s="138"/>
      <c r="F473" s="137"/>
      <c r="G473" s="137"/>
      <c r="H473" s="13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61"/>
      <c r="BC473" s="61"/>
    </row>
    <row r="474" spans="1:55" x14ac:dyDescent="0.2">
      <c r="A474" s="9"/>
      <c r="B474" s="9"/>
      <c r="C474" s="9"/>
      <c r="D474" s="137"/>
      <c r="E474" s="138"/>
      <c r="F474" s="137"/>
      <c r="G474" s="137"/>
      <c r="H474" s="13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61"/>
      <c r="BC474" s="61"/>
    </row>
    <row r="475" spans="1:55" x14ac:dyDescent="0.2">
      <c r="A475" s="9"/>
      <c r="B475" s="9"/>
      <c r="C475" s="9"/>
      <c r="D475" s="137"/>
      <c r="E475" s="138"/>
      <c r="F475" s="137"/>
      <c r="G475" s="137"/>
      <c r="H475" s="13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61"/>
      <c r="BC475" s="61"/>
    </row>
    <row r="476" spans="1:55" x14ac:dyDescent="0.2">
      <c r="A476" s="9"/>
      <c r="B476" s="9"/>
      <c r="C476" s="9"/>
      <c r="D476" s="137"/>
      <c r="E476" s="138"/>
      <c r="F476" s="137"/>
      <c r="G476" s="137"/>
      <c r="H476" s="13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61"/>
      <c r="BC476" s="61"/>
    </row>
    <row r="477" spans="1:55" x14ac:dyDescent="0.2">
      <c r="A477" s="9"/>
      <c r="B477" s="9"/>
      <c r="C477" s="9"/>
      <c r="D477" s="137"/>
      <c r="E477" s="138"/>
      <c r="F477" s="137"/>
      <c r="G477" s="137"/>
      <c r="H477" s="13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61"/>
      <c r="BC477" s="61"/>
    </row>
    <row r="478" spans="1:55" x14ac:dyDescent="0.2">
      <c r="A478" s="9"/>
      <c r="B478" s="9"/>
      <c r="C478" s="9"/>
      <c r="D478" s="137"/>
      <c r="E478" s="138"/>
      <c r="F478" s="137"/>
      <c r="G478" s="137"/>
      <c r="H478" s="13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61"/>
      <c r="BC478" s="61"/>
    </row>
    <row r="479" spans="1:55" x14ac:dyDescent="0.2">
      <c r="A479" s="9"/>
      <c r="B479" s="9"/>
      <c r="C479" s="9"/>
      <c r="D479" s="137"/>
      <c r="E479" s="138"/>
      <c r="F479" s="137"/>
      <c r="G479" s="137"/>
      <c r="H479" s="13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61"/>
      <c r="BC479" s="61"/>
    </row>
    <row r="480" spans="1:55" x14ac:dyDescent="0.2">
      <c r="A480" s="9"/>
      <c r="B480" s="9"/>
      <c r="C480" s="9"/>
      <c r="D480" s="137"/>
      <c r="E480" s="138"/>
      <c r="F480" s="137"/>
      <c r="G480" s="137"/>
      <c r="H480" s="13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61"/>
      <c r="BC480" s="61"/>
    </row>
    <row r="481" spans="1:55" x14ac:dyDescent="0.2">
      <c r="A481" s="9"/>
      <c r="B481" s="9"/>
      <c r="C481" s="9"/>
      <c r="D481" s="137"/>
      <c r="E481" s="138"/>
      <c r="F481" s="137"/>
      <c r="G481" s="137"/>
      <c r="H481" s="13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61"/>
      <c r="BC481" s="61"/>
    </row>
    <row r="482" spans="1:55" x14ac:dyDescent="0.2">
      <c r="A482" s="9"/>
      <c r="B482" s="9"/>
      <c r="C482" s="9"/>
      <c r="D482" s="137"/>
      <c r="E482" s="138"/>
      <c r="F482" s="137"/>
      <c r="G482" s="137"/>
      <c r="H482" s="13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61"/>
      <c r="BC482" s="61"/>
    </row>
    <row r="483" spans="1:55" x14ac:dyDescent="0.2">
      <c r="A483" s="9"/>
      <c r="B483" s="9"/>
      <c r="C483" s="9"/>
      <c r="D483" s="137"/>
      <c r="E483" s="138"/>
      <c r="F483" s="137"/>
      <c r="G483" s="137"/>
      <c r="H483" s="13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61"/>
      <c r="BC483" s="61"/>
    </row>
    <row r="484" spans="1:55" x14ac:dyDescent="0.2">
      <c r="A484" s="9"/>
      <c r="B484" s="9"/>
      <c r="C484" s="9"/>
      <c r="D484" s="137"/>
      <c r="E484" s="138"/>
      <c r="F484" s="137"/>
      <c r="G484" s="137"/>
      <c r="H484" s="13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61"/>
      <c r="BC484" s="61"/>
    </row>
    <row r="485" spans="1:55" x14ac:dyDescent="0.2">
      <c r="A485" s="9"/>
      <c r="B485" s="9"/>
      <c r="C485" s="9"/>
      <c r="D485" s="137"/>
      <c r="E485" s="138"/>
      <c r="F485" s="137"/>
      <c r="G485" s="137"/>
      <c r="H485" s="13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61"/>
      <c r="BC485" s="61"/>
    </row>
    <row r="486" spans="1:55" x14ac:dyDescent="0.2">
      <c r="A486" s="9"/>
      <c r="B486" s="9"/>
      <c r="C486" s="9"/>
      <c r="D486" s="137"/>
      <c r="E486" s="138"/>
      <c r="F486" s="137"/>
      <c r="G486" s="137"/>
      <c r="H486" s="13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61"/>
      <c r="BC486" s="61"/>
    </row>
    <row r="487" spans="1:55" x14ac:dyDescent="0.2">
      <c r="A487" s="9"/>
      <c r="B487" s="9"/>
      <c r="C487" s="9"/>
      <c r="D487" s="137"/>
      <c r="E487" s="138"/>
      <c r="F487" s="137"/>
      <c r="G487" s="137"/>
      <c r="H487" s="13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61"/>
      <c r="BC487" s="61"/>
    </row>
    <row r="488" spans="1:55" x14ac:dyDescent="0.2">
      <c r="A488" s="9"/>
      <c r="B488" s="9"/>
      <c r="C488" s="9"/>
      <c r="D488" s="137"/>
      <c r="E488" s="138"/>
      <c r="F488" s="137"/>
      <c r="G488" s="137"/>
      <c r="H488" s="13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61"/>
      <c r="BC488" s="61"/>
    </row>
    <row r="489" spans="1:55" x14ac:dyDescent="0.2">
      <c r="A489" s="9"/>
      <c r="B489" s="9"/>
      <c r="C489" s="9"/>
      <c r="D489" s="137"/>
      <c r="E489" s="138"/>
      <c r="F489" s="137"/>
      <c r="G489" s="137"/>
      <c r="H489" s="13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61"/>
      <c r="BC489" s="61"/>
    </row>
    <row r="490" spans="1:55" x14ac:dyDescent="0.2">
      <c r="A490" s="9"/>
      <c r="B490" s="9"/>
      <c r="C490" s="9"/>
      <c r="D490" s="137"/>
      <c r="E490" s="138"/>
      <c r="F490" s="137"/>
      <c r="G490" s="137"/>
      <c r="H490" s="13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61"/>
      <c r="BC490" s="61"/>
    </row>
    <row r="491" spans="1:55" x14ac:dyDescent="0.2">
      <c r="A491" s="9"/>
      <c r="B491" s="9"/>
      <c r="C491" s="9"/>
      <c r="D491" s="137"/>
      <c r="E491" s="138"/>
      <c r="F491" s="137"/>
      <c r="G491" s="137"/>
      <c r="H491" s="13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61"/>
      <c r="BC491" s="61"/>
    </row>
    <row r="492" spans="1:55" x14ac:dyDescent="0.2">
      <c r="A492" s="9"/>
      <c r="B492" s="9"/>
      <c r="C492" s="9"/>
      <c r="D492" s="137"/>
      <c r="E492" s="138"/>
      <c r="F492" s="137"/>
      <c r="G492" s="137"/>
      <c r="H492" s="13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61"/>
      <c r="BC492" s="61"/>
    </row>
    <row r="493" spans="1:55" x14ac:dyDescent="0.2">
      <c r="A493" s="9"/>
      <c r="B493" s="9"/>
      <c r="C493" s="9"/>
      <c r="D493" s="137"/>
      <c r="E493" s="138"/>
      <c r="F493" s="137"/>
      <c r="G493" s="137"/>
      <c r="H493" s="13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61"/>
      <c r="BC493" s="61"/>
    </row>
    <row r="494" spans="1:55" x14ac:dyDescent="0.2">
      <c r="A494" s="9"/>
      <c r="B494" s="9"/>
      <c r="C494" s="9"/>
      <c r="D494" s="137"/>
      <c r="E494" s="138"/>
      <c r="F494" s="137"/>
      <c r="G494" s="137"/>
      <c r="H494" s="13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61"/>
      <c r="BC494" s="61"/>
    </row>
    <row r="495" spans="1:55" x14ac:dyDescent="0.2">
      <c r="A495" s="9"/>
      <c r="B495" s="9"/>
      <c r="C495" s="9"/>
      <c r="D495" s="137"/>
      <c r="E495" s="138"/>
      <c r="F495" s="137"/>
      <c r="G495" s="137"/>
      <c r="H495" s="13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61"/>
      <c r="BC495" s="61"/>
    </row>
    <row r="496" spans="1:55" x14ac:dyDescent="0.2">
      <c r="A496" s="9"/>
      <c r="B496" s="9"/>
      <c r="C496" s="9"/>
      <c r="D496" s="137"/>
      <c r="E496" s="138"/>
      <c r="F496" s="137"/>
      <c r="G496" s="137"/>
      <c r="H496" s="13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61"/>
      <c r="BC496" s="61"/>
    </row>
    <row r="497" spans="1:55" x14ac:dyDescent="0.2">
      <c r="A497" s="9"/>
      <c r="B497" s="9"/>
      <c r="C497" s="9"/>
      <c r="D497" s="137"/>
      <c r="E497" s="138"/>
      <c r="F497" s="137"/>
      <c r="G497" s="137"/>
      <c r="H497" s="13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61"/>
      <c r="BC497" s="61"/>
    </row>
    <row r="498" spans="1:55" x14ac:dyDescent="0.2">
      <c r="A498" s="9"/>
      <c r="B498" s="9"/>
      <c r="C498" s="9"/>
      <c r="D498" s="137"/>
      <c r="E498" s="138"/>
      <c r="F498" s="137"/>
      <c r="G498" s="137"/>
      <c r="H498" s="13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61"/>
      <c r="BC498" s="61"/>
    </row>
    <row r="499" spans="1:55" x14ac:dyDescent="0.2">
      <c r="A499" s="9"/>
      <c r="B499" s="9"/>
      <c r="C499" s="9"/>
      <c r="D499" s="137"/>
      <c r="E499" s="138"/>
      <c r="F499" s="137"/>
      <c r="G499" s="137"/>
      <c r="H499" s="13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61"/>
      <c r="BC499" s="61"/>
    </row>
    <row r="500" spans="1:55" x14ac:dyDescent="0.2">
      <c r="A500" s="9"/>
      <c r="B500" s="9"/>
      <c r="C500" s="9"/>
      <c r="D500" s="137"/>
      <c r="E500" s="138"/>
      <c r="F500" s="137"/>
      <c r="G500" s="137"/>
      <c r="H500" s="13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61"/>
      <c r="BC500" s="61"/>
    </row>
    <row r="501" spans="1:55" x14ac:dyDescent="0.2">
      <c r="A501" s="9"/>
      <c r="B501" s="9"/>
      <c r="C501" s="9"/>
      <c r="D501" s="137"/>
      <c r="E501" s="138"/>
      <c r="F501" s="137"/>
      <c r="G501" s="137"/>
      <c r="H501" s="13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61"/>
      <c r="BC501" s="61"/>
    </row>
    <row r="502" spans="1:55" x14ac:dyDescent="0.2">
      <c r="A502" s="9"/>
      <c r="B502" s="9"/>
      <c r="C502" s="9"/>
      <c r="D502" s="137"/>
      <c r="E502" s="138"/>
      <c r="F502" s="137"/>
      <c r="G502" s="137"/>
      <c r="H502" s="13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61"/>
      <c r="BC502" s="61"/>
    </row>
    <row r="503" spans="1:55" x14ac:dyDescent="0.2">
      <c r="A503" s="9"/>
      <c r="B503" s="9"/>
      <c r="C503" s="9"/>
      <c r="D503" s="137"/>
      <c r="E503" s="138"/>
      <c r="F503" s="137"/>
      <c r="G503" s="137"/>
      <c r="H503" s="13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61"/>
      <c r="BC503" s="61"/>
    </row>
    <row r="504" spans="1:55" x14ac:dyDescent="0.2">
      <c r="A504" s="9"/>
      <c r="B504" s="9"/>
      <c r="C504" s="9"/>
      <c r="D504" s="137"/>
      <c r="E504" s="138"/>
      <c r="F504" s="137"/>
      <c r="G504" s="137"/>
      <c r="H504" s="13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61"/>
      <c r="BC504" s="61"/>
    </row>
    <row r="505" spans="1:55" x14ac:dyDescent="0.2">
      <c r="A505" s="9"/>
      <c r="B505" s="9"/>
      <c r="C505" s="9"/>
      <c r="D505" s="137"/>
      <c r="E505" s="138"/>
      <c r="F505" s="137"/>
      <c r="G505" s="137"/>
      <c r="H505" s="13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61"/>
      <c r="BC505" s="61"/>
    </row>
    <row r="506" spans="1:55" x14ac:dyDescent="0.2">
      <c r="A506" s="9"/>
      <c r="B506" s="9"/>
      <c r="C506" s="9"/>
      <c r="D506" s="137"/>
      <c r="E506" s="138"/>
      <c r="F506" s="137"/>
      <c r="G506" s="137"/>
      <c r="H506" s="13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61"/>
      <c r="BC506" s="61"/>
    </row>
    <row r="507" spans="1:55" x14ac:dyDescent="0.2">
      <c r="A507" s="9"/>
      <c r="B507" s="9"/>
      <c r="C507" s="9"/>
      <c r="D507" s="137"/>
      <c r="E507" s="138"/>
      <c r="F507" s="137"/>
      <c r="G507" s="137"/>
      <c r="H507" s="13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61"/>
      <c r="BC507" s="61"/>
    </row>
    <row r="508" spans="1:55" x14ac:dyDescent="0.2">
      <c r="A508" s="9"/>
      <c r="B508" s="9"/>
      <c r="C508" s="9"/>
      <c r="D508" s="137"/>
      <c r="E508" s="138"/>
      <c r="F508" s="137"/>
      <c r="G508" s="137"/>
      <c r="H508" s="13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61"/>
      <c r="BC508" s="61"/>
    </row>
    <row r="509" spans="1:55" x14ac:dyDescent="0.2">
      <c r="A509" s="9"/>
      <c r="B509" s="9"/>
      <c r="C509" s="9"/>
      <c r="D509" s="137"/>
      <c r="E509" s="138"/>
      <c r="F509" s="137"/>
      <c r="G509" s="137"/>
      <c r="H509" s="13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61"/>
      <c r="BC509" s="61"/>
    </row>
    <row r="510" spans="1:55" x14ac:dyDescent="0.2">
      <c r="A510" s="9"/>
      <c r="B510" s="9"/>
      <c r="C510" s="9"/>
      <c r="D510" s="137"/>
      <c r="E510" s="138"/>
      <c r="F510" s="137"/>
      <c r="G510" s="137"/>
      <c r="H510" s="13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61"/>
      <c r="BC510" s="61"/>
    </row>
    <row r="511" spans="1:55" x14ac:dyDescent="0.2">
      <c r="A511" s="9"/>
      <c r="B511" s="9"/>
      <c r="C511" s="9"/>
      <c r="D511" s="137"/>
      <c r="E511" s="138"/>
      <c r="F511" s="137"/>
      <c r="G511" s="137"/>
      <c r="H511" s="13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61"/>
      <c r="BC511" s="61"/>
    </row>
    <row r="512" spans="1:55" x14ac:dyDescent="0.2">
      <c r="A512" s="9"/>
      <c r="B512" s="9"/>
      <c r="C512" s="9"/>
      <c r="D512" s="137"/>
      <c r="E512" s="138"/>
      <c r="F512" s="137"/>
      <c r="G512" s="137"/>
      <c r="H512" s="13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61"/>
      <c r="BC512" s="61"/>
    </row>
    <row r="513" spans="1:55" x14ac:dyDescent="0.2">
      <c r="A513" s="9"/>
      <c r="B513" s="9"/>
      <c r="C513" s="9"/>
      <c r="D513" s="137"/>
      <c r="E513" s="138"/>
      <c r="F513" s="137"/>
      <c r="G513" s="137"/>
      <c r="H513" s="13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61"/>
      <c r="BC513" s="61"/>
    </row>
    <row r="514" spans="1:55" x14ac:dyDescent="0.2">
      <c r="A514" s="9"/>
      <c r="B514" s="9"/>
      <c r="C514" s="9"/>
      <c r="D514" s="137"/>
      <c r="E514" s="138"/>
      <c r="F514" s="137"/>
      <c r="G514" s="137"/>
      <c r="H514" s="13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61"/>
      <c r="BC514" s="61"/>
    </row>
    <row r="515" spans="1:55" x14ac:dyDescent="0.2">
      <c r="A515" s="9"/>
      <c r="B515" s="9"/>
      <c r="C515" s="9"/>
      <c r="D515" s="137"/>
      <c r="E515" s="138"/>
      <c r="F515" s="137"/>
      <c r="G515" s="137"/>
      <c r="H515" s="13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61"/>
      <c r="BC515" s="61"/>
    </row>
    <row r="516" spans="1:55" x14ac:dyDescent="0.2">
      <c r="A516" s="9"/>
      <c r="B516" s="9"/>
      <c r="C516" s="9"/>
      <c r="D516" s="137"/>
      <c r="E516" s="138"/>
      <c r="F516" s="137"/>
      <c r="G516" s="137"/>
      <c r="H516" s="13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61"/>
      <c r="BC516" s="61"/>
    </row>
    <row r="517" spans="1:55" x14ac:dyDescent="0.2">
      <c r="A517" s="9"/>
      <c r="B517" s="9"/>
      <c r="C517" s="9"/>
      <c r="D517" s="137"/>
      <c r="E517" s="138"/>
      <c r="F517" s="137"/>
      <c r="G517" s="137"/>
      <c r="H517" s="13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61"/>
      <c r="BC517" s="61"/>
    </row>
    <row r="518" spans="1:55" x14ac:dyDescent="0.2">
      <c r="A518" s="9"/>
      <c r="B518" s="9"/>
      <c r="C518" s="9"/>
      <c r="D518" s="137"/>
      <c r="E518" s="138"/>
      <c r="F518" s="137"/>
      <c r="G518" s="137"/>
      <c r="H518" s="13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61"/>
      <c r="BC518" s="61"/>
    </row>
    <row r="519" spans="1:55" x14ac:dyDescent="0.2">
      <c r="A519" s="9"/>
      <c r="B519" s="9"/>
      <c r="C519" s="9"/>
      <c r="D519" s="137"/>
      <c r="E519" s="138"/>
      <c r="F519" s="137"/>
      <c r="G519" s="137"/>
      <c r="H519" s="13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61"/>
      <c r="BC519" s="61"/>
    </row>
    <row r="520" spans="1:55" x14ac:dyDescent="0.2">
      <c r="A520" s="9"/>
      <c r="B520" s="9"/>
      <c r="C520" s="9"/>
      <c r="D520" s="137"/>
      <c r="E520" s="138"/>
      <c r="F520" s="137"/>
      <c r="G520" s="137"/>
      <c r="H520" s="13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61"/>
      <c r="BC520" s="61"/>
    </row>
    <row r="521" spans="1:55" x14ac:dyDescent="0.2">
      <c r="A521" s="9"/>
      <c r="B521" s="9"/>
      <c r="C521" s="9"/>
      <c r="D521" s="137"/>
      <c r="E521" s="138"/>
      <c r="F521" s="137"/>
      <c r="G521" s="137"/>
      <c r="H521" s="13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61"/>
      <c r="BC521" s="61"/>
    </row>
    <row r="522" spans="1:55" x14ac:dyDescent="0.2">
      <c r="A522" s="9"/>
      <c r="B522" s="9"/>
      <c r="C522" s="9"/>
      <c r="D522" s="137"/>
      <c r="E522" s="138"/>
      <c r="F522" s="137"/>
      <c r="G522" s="137"/>
      <c r="H522" s="13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61"/>
      <c r="BC522" s="61"/>
    </row>
    <row r="523" spans="1:55" x14ac:dyDescent="0.2">
      <c r="A523" s="9"/>
      <c r="B523" s="9"/>
      <c r="C523" s="9"/>
      <c r="D523" s="137"/>
      <c r="E523" s="138"/>
      <c r="F523" s="137"/>
      <c r="G523" s="137"/>
      <c r="H523" s="13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61"/>
      <c r="BC523" s="61"/>
    </row>
    <row r="524" spans="1:55" x14ac:dyDescent="0.2">
      <c r="A524" s="9"/>
      <c r="B524" s="9"/>
      <c r="C524" s="9"/>
      <c r="D524" s="137"/>
      <c r="E524" s="138"/>
      <c r="F524" s="137"/>
      <c r="G524" s="137"/>
      <c r="H524" s="13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61"/>
      <c r="BC524" s="61"/>
    </row>
    <row r="525" spans="1:55" x14ac:dyDescent="0.2">
      <c r="A525" s="9"/>
      <c r="B525" s="9"/>
      <c r="C525" s="9"/>
      <c r="D525" s="137"/>
      <c r="E525" s="138"/>
      <c r="F525" s="137"/>
      <c r="G525" s="137"/>
      <c r="H525" s="13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61"/>
      <c r="BC525" s="61"/>
    </row>
    <row r="526" spans="1:55" x14ac:dyDescent="0.2">
      <c r="A526" s="9"/>
      <c r="B526" s="9"/>
      <c r="C526" s="9"/>
      <c r="D526" s="137"/>
      <c r="E526" s="138"/>
      <c r="F526" s="137"/>
      <c r="G526" s="137"/>
      <c r="H526" s="13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61"/>
      <c r="BC526" s="61"/>
    </row>
    <row r="527" spans="1:55" x14ac:dyDescent="0.2">
      <c r="A527" s="9"/>
      <c r="B527" s="9"/>
      <c r="C527" s="9"/>
      <c r="D527" s="137"/>
      <c r="E527" s="138"/>
      <c r="F527" s="137"/>
      <c r="G527" s="137"/>
      <c r="H527" s="13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61"/>
      <c r="BC527" s="61"/>
    </row>
    <row r="528" spans="1:55" x14ac:dyDescent="0.2">
      <c r="A528" s="9"/>
      <c r="B528" s="9"/>
      <c r="C528" s="9"/>
      <c r="D528" s="137"/>
      <c r="E528" s="138"/>
      <c r="F528" s="137"/>
      <c r="G528" s="137"/>
      <c r="H528" s="13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61"/>
      <c r="BC528" s="61"/>
    </row>
    <row r="529" spans="1:55" x14ac:dyDescent="0.2">
      <c r="A529" s="9"/>
      <c r="B529" s="9"/>
      <c r="C529" s="9"/>
      <c r="D529" s="137"/>
      <c r="E529" s="138"/>
      <c r="F529" s="137"/>
      <c r="G529" s="137"/>
      <c r="H529" s="13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61"/>
      <c r="BC529" s="61"/>
    </row>
    <row r="530" spans="1:55" x14ac:dyDescent="0.2">
      <c r="A530" s="9"/>
      <c r="B530" s="9"/>
      <c r="C530" s="9"/>
      <c r="D530" s="137"/>
      <c r="E530" s="138"/>
      <c r="F530" s="137"/>
      <c r="G530" s="137"/>
      <c r="H530" s="13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61"/>
      <c r="BC530" s="61"/>
    </row>
    <row r="531" spans="1:55" x14ac:dyDescent="0.2">
      <c r="A531" s="9"/>
      <c r="B531" s="9"/>
      <c r="C531" s="9"/>
      <c r="D531" s="137"/>
      <c r="E531" s="138"/>
      <c r="F531" s="137"/>
      <c r="G531" s="137"/>
      <c r="H531" s="13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61"/>
      <c r="BC531" s="61"/>
    </row>
    <row r="532" spans="1:55" x14ac:dyDescent="0.2">
      <c r="A532" s="9"/>
      <c r="B532" s="9"/>
      <c r="C532" s="9"/>
      <c r="D532" s="137"/>
      <c r="E532" s="138"/>
      <c r="F532" s="137"/>
      <c r="G532" s="137"/>
      <c r="H532" s="13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61"/>
      <c r="BC532" s="61"/>
    </row>
    <row r="533" spans="1:55" x14ac:dyDescent="0.2">
      <c r="A533" s="9"/>
      <c r="B533" s="9"/>
      <c r="C533" s="9"/>
      <c r="D533" s="137"/>
      <c r="E533" s="138"/>
      <c r="F533" s="137"/>
      <c r="G533" s="137"/>
      <c r="H533" s="13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61"/>
      <c r="BC533" s="61"/>
    </row>
    <row r="534" spans="1:55" x14ac:dyDescent="0.2">
      <c r="A534" s="9"/>
      <c r="B534" s="9"/>
      <c r="C534" s="9"/>
      <c r="D534" s="137"/>
      <c r="E534" s="138"/>
      <c r="F534" s="137"/>
      <c r="G534" s="137"/>
      <c r="H534" s="13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61"/>
      <c r="BC534" s="61"/>
    </row>
    <row r="535" spans="1:55" x14ac:dyDescent="0.2">
      <c r="A535" s="9"/>
      <c r="B535" s="9"/>
      <c r="C535" s="9"/>
      <c r="D535" s="137"/>
      <c r="E535" s="138"/>
      <c r="F535" s="137"/>
      <c r="G535" s="137"/>
      <c r="H535" s="13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61"/>
      <c r="BC535" s="61"/>
    </row>
    <row r="536" spans="1:55" x14ac:dyDescent="0.2">
      <c r="A536" s="9"/>
      <c r="B536" s="9"/>
      <c r="C536" s="9"/>
      <c r="D536" s="137"/>
      <c r="E536" s="138"/>
      <c r="F536" s="137"/>
      <c r="G536" s="137"/>
      <c r="H536" s="13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61"/>
      <c r="BC536" s="61"/>
    </row>
    <row r="537" spans="1:55" x14ac:dyDescent="0.2">
      <c r="A537" s="9"/>
      <c r="B537" s="9"/>
      <c r="C537" s="9"/>
      <c r="D537" s="137"/>
      <c r="E537" s="138"/>
      <c r="F537" s="137"/>
      <c r="G537" s="137"/>
      <c r="H537" s="13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61"/>
      <c r="BC537" s="61"/>
    </row>
    <row r="538" spans="1:55" x14ac:dyDescent="0.2">
      <c r="A538" s="9"/>
      <c r="B538" s="9"/>
      <c r="C538" s="9"/>
      <c r="D538" s="137"/>
      <c r="E538" s="138"/>
      <c r="F538" s="137"/>
      <c r="G538" s="137"/>
      <c r="H538" s="13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61"/>
      <c r="BC538" s="61"/>
    </row>
    <row r="539" spans="1:55" x14ac:dyDescent="0.2">
      <c r="A539" s="9"/>
      <c r="B539" s="9"/>
      <c r="C539" s="9"/>
      <c r="D539" s="137"/>
      <c r="E539" s="138"/>
      <c r="F539" s="137"/>
      <c r="G539" s="137"/>
      <c r="H539" s="13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61"/>
      <c r="BC539" s="61"/>
    </row>
    <row r="540" spans="1:55" x14ac:dyDescent="0.2">
      <c r="A540" s="9"/>
      <c r="B540" s="9"/>
      <c r="C540" s="9"/>
      <c r="D540" s="137"/>
      <c r="E540" s="138"/>
      <c r="F540" s="137"/>
      <c r="G540" s="137"/>
      <c r="H540" s="13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61"/>
      <c r="BC540" s="61"/>
    </row>
    <row r="541" spans="1:55" x14ac:dyDescent="0.2">
      <c r="A541" s="9"/>
      <c r="B541" s="9"/>
      <c r="C541" s="9"/>
      <c r="D541" s="137"/>
      <c r="E541" s="138"/>
      <c r="F541" s="137"/>
      <c r="G541" s="137"/>
      <c r="H541" s="13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61"/>
      <c r="BC541" s="61"/>
    </row>
    <row r="542" spans="1:55" x14ac:dyDescent="0.2">
      <c r="A542" s="9"/>
      <c r="B542" s="9"/>
      <c r="C542" s="9"/>
      <c r="D542" s="137"/>
      <c r="E542" s="138"/>
      <c r="F542" s="137"/>
      <c r="G542" s="137"/>
      <c r="H542" s="13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61"/>
      <c r="BC542" s="61"/>
    </row>
    <row r="543" spans="1:55" x14ac:dyDescent="0.2">
      <c r="A543" s="9"/>
      <c r="B543" s="9"/>
      <c r="C543" s="9"/>
      <c r="D543" s="137"/>
      <c r="E543" s="138"/>
      <c r="F543" s="137"/>
      <c r="G543" s="137"/>
      <c r="H543" s="13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61"/>
      <c r="BC543" s="61"/>
    </row>
    <row r="544" spans="1:55" x14ac:dyDescent="0.2">
      <c r="A544" s="9"/>
      <c r="B544" s="9"/>
      <c r="C544" s="9"/>
      <c r="D544" s="137"/>
      <c r="E544" s="138"/>
      <c r="F544" s="137"/>
      <c r="G544" s="137"/>
      <c r="H544" s="13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61"/>
      <c r="BC544" s="61"/>
    </row>
    <row r="545" spans="1:55" x14ac:dyDescent="0.2">
      <c r="A545" s="9"/>
      <c r="B545" s="9"/>
      <c r="C545" s="9"/>
      <c r="D545" s="137"/>
      <c r="E545" s="138"/>
      <c r="F545" s="137"/>
      <c r="G545" s="137"/>
      <c r="H545" s="13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61"/>
      <c r="BC545" s="61"/>
    </row>
    <row r="546" spans="1:55" x14ac:dyDescent="0.2">
      <c r="A546" s="9"/>
      <c r="B546" s="9"/>
      <c r="C546" s="9"/>
      <c r="D546" s="137"/>
      <c r="E546" s="138"/>
      <c r="F546" s="137"/>
      <c r="G546" s="137"/>
      <c r="H546" s="13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61"/>
      <c r="BC546" s="61"/>
    </row>
    <row r="547" spans="1:55" x14ac:dyDescent="0.2">
      <c r="A547" s="9"/>
      <c r="B547" s="9"/>
      <c r="C547" s="9"/>
      <c r="D547" s="137"/>
      <c r="E547" s="138"/>
      <c r="F547" s="137"/>
      <c r="G547" s="137"/>
      <c r="H547" s="13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61"/>
      <c r="BC547" s="61"/>
    </row>
    <row r="548" spans="1:55" x14ac:dyDescent="0.2">
      <c r="A548" s="9"/>
      <c r="B548" s="9"/>
      <c r="C548" s="9"/>
      <c r="D548" s="137"/>
      <c r="E548" s="138"/>
      <c r="F548" s="137"/>
      <c r="G548" s="137"/>
      <c r="H548" s="13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61"/>
      <c r="BC548" s="61"/>
    </row>
    <row r="549" spans="1:55" x14ac:dyDescent="0.2">
      <c r="A549" s="9"/>
      <c r="B549" s="9"/>
      <c r="C549" s="9"/>
      <c r="D549" s="137"/>
      <c r="E549" s="138"/>
      <c r="F549" s="137"/>
      <c r="G549" s="137"/>
      <c r="H549" s="13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61"/>
      <c r="BC549" s="61"/>
    </row>
    <row r="550" spans="1:55" x14ac:dyDescent="0.2">
      <c r="A550" s="9"/>
      <c r="B550" s="9"/>
      <c r="C550" s="9"/>
      <c r="D550" s="137"/>
      <c r="E550" s="138"/>
      <c r="F550" s="137"/>
      <c r="G550" s="137"/>
      <c r="H550" s="13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61"/>
      <c r="BC550" s="61"/>
    </row>
    <row r="551" spans="1:55" x14ac:dyDescent="0.2">
      <c r="A551" s="9"/>
      <c r="B551" s="9"/>
      <c r="C551" s="9"/>
      <c r="D551" s="137"/>
      <c r="E551" s="138"/>
      <c r="F551" s="137"/>
      <c r="G551" s="137"/>
      <c r="H551" s="13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61"/>
      <c r="BC551" s="61"/>
    </row>
    <row r="552" spans="1:55" x14ac:dyDescent="0.2">
      <c r="A552" s="9"/>
      <c r="B552" s="9"/>
      <c r="C552" s="9"/>
      <c r="D552" s="137"/>
      <c r="E552" s="138"/>
      <c r="F552" s="137"/>
      <c r="G552" s="137"/>
      <c r="H552" s="13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61"/>
      <c r="BC552" s="61"/>
    </row>
    <row r="553" spans="1:55" x14ac:dyDescent="0.2">
      <c r="A553" s="9"/>
      <c r="B553" s="9"/>
      <c r="C553" s="9"/>
      <c r="D553" s="137"/>
      <c r="E553" s="138"/>
      <c r="F553" s="137"/>
      <c r="G553" s="137"/>
      <c r="H553" s="13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61"/>
      <c r="BC553" s="61"/>
    </row>
    <row r="554" spans="1:55" x14ac:dyDescent="0.2">
      <c r="A554" s="9"/>
      <c r="B554" s="9"/>
      <c r="C554" s="9"/>
      <c r="D554" s="137"/>
      <c r="E554" s="138"/>
      <c r="F554" s="137"/>
      <c r="G554" s="137"/>
      <c r="H554" s="13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61"/>
      <c r="BC554" s="61"/>
    </row>
    <row r="555" spans="1:55" x14ac:dyDescent="0.2">
      <c r="A555" s="9"/>
      <c r="B555" s="9"/>
      <c r="C555" s="9"/>
      <c r="D555" s="137"/>
      <c r="E555" s="138"/>
      <c r="F555" s="137"/>
      <c r="G555" s="137"/>
      <c r="H555" s="13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61"/>
      <c r="BC555" s="61"/>
    </row>
    <row r="556" spans="1:55" x14ac:dyDescent="0.2">
      <c r="A556" s="9"/>
      <c r="B556" s="9"/>
      <c r="C556" s="9"/>
      <c r="D556" s="137"/>
      <c r="E556" s="138"/>
      <c r="F556" s="137"/>
      <c r="G556" s="137"/>
      <c r="H556" s="13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61"/>
      <c r="BC556" s="61"/>
    </row>
    <row r="557" spans="1:55" x14ac:dyDescent="0.2">
      <c r="A557" s="9"/>
      <c r="B557" s="9"/>
      <c r="C557" s="9"/>
      <c r="D557" s="137"/>
      <c r="E557" s="138"/>
      <c r="F557" s="137"/>
      <c r="G557" s="137"/>
      <c r="H557" s="13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61"/>
      <c r="BC557" s="61"/>
    </row>
    <row r="558" spans="1:55" x14ac:dyDescent="0.2">
      <c r="A558" s="9"/>
      <c r="B558" s="9"/>
      <c r="C558" s="9"/>
      <c r="D558" s="137"/>
      <c r="E558" s="138"/>
      <c r="F558" s="137"/>
      <c r="G558" s="137"/>
      <c r="H558" s="13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61"/>
      <c r="BC558" s="61"/>
    </row>
    <row r="559" spans="1:55" x14ac:dyDescent="0.2">
      <c r="A559" s="9"/>
      <c r="B559" s="9"/>
      <c r="C559" s="9"/>
      <c r="D559" s="137"/>
      <c r="E559" s="138"/>
      <c r="F559" s="137"/>
      <c r="G559" s="137"/>
      <c r="H559" s="13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61"/>
      <c r="BC559" s="61"/>
    </row>
    <row r="560" spans="1:55" x14ac:dyDescent="0.2">
      <c r="A560" s="9"/>
      <c r="B560" s="9"/>
      <c r="C560" s="9"/>
      <c r="D560" s="137"/>
      <c r="E560" s="138"/>
      <c r="F560" s="137"/>
      <c r="G560" s="137"/>
      <c r="H560" s="13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61"/>
      <c r="BC560" s="61"/>
    </row>
    <row r="561" spans="1:55" x14ac:dyDescent="0.2">
      <c r="A561" s="9"/>
      <c r="B561" s="9"/>
      <c r="C561" s="9"/>
      <c r="D561" s="137"/>
      <c r="E561" s="138"/>
      <c r="F561" s="137"/>
      <c r="G561" s="137"/>
      <c r="H561" s="13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61"/>
      <c r="BC561" s="61"/>
    </row>
    <row r="562" spans="1:55" x14ac:dyDescent="0.2">
      <c r="A562" s="9"/>
      <c r="B562" s="9"/>
      <c r="C562" s="9"/>
      <c r="D562" s="137"/>
      <c r="E562" s="138"/>
      <c r="F562" s="137"/>
      <c r="G562" s="137"/>
      <c r="H562" s="13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61"/>
      <c r="BC562" s="61"/>
    </row>
    <row r="563" spans="1:55" x14ac:dyDescent="0.2">
      <c r="A563" s="9"/>
      <c r="B563" s="9"/>
      <c r="C563" s="9"/>
      <c r="D563" s="137"/>
      <c r="E563" s="138"/>
      <c r="F563" s="137"/>
      <c r="G563" s="137"/>
      <c r="H563" s="13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61"/>
      <c r="BC563" s="61"/>
    </row>
    <row r="564" spans="1:55" x14ac:dyDescent="0.2">
      <c r="A564" s="9"/>
      <c r="B564" s="9"/>
      <c r="C564" s="9"/>
      <c r="D564" s="137"/>
      <c r="E564" s="138"/>
      <c r="F564" s="137"/>
      <c r="G564" s="137"/>
      <c r="H564" s="13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61"/>
      <c r="BC564" s="61"/>
    </row>
    <row r="565" spans="1:55" x14ac:dyDescent="0.2">
      <c r="A565" s="9"/>
      <c r="B565" s="9"/>
      <c r="C565" s="9"/>
      <c r="D565" s="137"/>
      <c r="E565" s="138"/>
      <c r="F565" s="137"/>
      <c r="G565" s="137"/>
      <c r="H565" s="13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61"/>
      <c r="BC565" s="61"/>
    </row>
    <row r="566" spans="1:55" x14ac:dyDescent="0.2">
      <c r="A566" s="9"/>
      <c r="B566" s="9"/>
      <c r="C566" s="9"/>
      <c r="D566" s="137"/>
      <c r="E566" s="138"/>
      <c r="F566" s="137"/>
      <c r="G566" s="137"/>
      <c r="H566" s="13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61"/>
      <c r="BC566" s="61"/>
    </row>
    <row r="567" spans="1:55" x14ac:dyDescent="0.2">
      <c r="A567" s="9"/>
      <c r="B567" s="9"/>
      <c r="C567" s="9"/>
      <c r="D567" s="137"/>
      <c r="E567" s="138"/>
      <c r="F567" s="137"/>
      <c r="G567" s="137"/>
      <c r="H567" s="13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61"/>
      <c r="BC567" s="61"/>
    </row>
    <row r="568" spans="1:55" x14ac:dyDescent="0.2">
      <c r="A568" s="9"/>
      <c r="B568" s="9"/>
      <c r="C568" s="9"/>
      <c r="D568" s="137"/>
      <c r="E568" s="138"/>
      <c r="F568" s="137"/>
      <c r="G568" s="137"/>
      <c r="H568" s="13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61"/>
      <c r="BC568" s="61"/>
    </row>
    <row r="569" spans="1:55" x14ac:dyDescent="0.2">
      <c r="A569" s="9"/>
      <c r="B569" s="9"/>
      <c r="C569" s="9"/>
      <c r="D569" s="137"/>
      <c r="E569" s="138"/>
      <c r="F569" s="137"/>
      <c r="G569" s="137"/>
      <c r="H569" s="13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61"/>
      <c r="BC569" s="61"/>
    </row>
    <row r="570" spans="1:55" x14ac:dyDescent="0.2">
      <c r="A570" s="9"/>
      <c r="B570" s="9"/>
      <c r="C570" s="9"/>
      <c r="D570" s="137"/>
      <c r="E570" s="138"/>
      <c r="F570" s="137"/>
      <c r="G570" s="137"/>
      <c r="H570" s="13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61"/>
      <c r="BC570" s="61"/>
    </row>
    <row r="571" spans="1:55" x14ac:dyDescent="0.2">
      <c r="A571" s="9"/>
      <c r="B571" s="9"/>
      <c r="C571" s="9"/>
      <c r="D571" s="137"/>
      <c r="E571" s="138"/>
      <c r="F571" s="137"/>
      <c r="G571" s="137"/>
      <c r="H571" s="13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61"/>
      <c r="BC571" s="61"/>
    </row>
    <row r="572" spans="1:55" x14ac:dyDescent="0.2">
      <c r="A572" s="9"/>
      <c r="B572" s="9"/>
      <c r="C572" s="9"/>
      <c r="D572" s="137"/>
      <c r="E572" s="138"/>
      <c r="F572" s="137"/>
      <c r="G572" s="137"/>
      <c r="H572" s="13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61"/>
      <c r="BC572" s="61"/>
    </row>
    <row r="573" spans="1:55" x14ac:dyDescent="0.2">
      <c r="A573" s="9"/>
      <c r="B573" s="9"/>
      <c r="C573" s="9"/>
      <c r="D573" s="137"/>
      <c r="E573" s="138"/>
      <c r="F573" s="137"/>
      <c r="G573" s="137"/>
      <c r="H573" s="13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61"/>
      <c r="BC573" s="61"/>
    </row>
    <row r="574" spans="1:55" x14ac:dyDescent="0.2">
      <c r="A574" s="9"/>
      <c r="B574" s="9"/>
      <c r="C574" s="9"/>
      <c r="D574" s="137"/>
      <c r="E574" s="138"/>
      <c r="F574" s="137"/>
      <c r="G574" s="137"/>
      <c r="H574" s="13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61"/>
      <c r="BC574" s="61"/>
    </row>
    <row r="575" spans="1:55" x14ac:dyDescent="0.2">
      <c r="A575" s="9"/>
      <c r="B575" s="9"/>
      <c r="C575" s="9"/>
      <c r="D575" s="137"/>
      <c r="E575" s="138"/>
      <c r="F575" s="137"/>
      <c r="G575" s="137"/>
      <c r="H575" s="13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61"/>
      <c r="BC575" s="61"/>
    </row>
    <row r="576" spans="1:55" x14ac:dyDescent="0.2">
      <c r="A576" s="9"/>
      <c r="B576" s="9"/>
      <c r="C576" s="9"/>
      <c r="D576" s="137"/>
      <c r="E576" s="138"/>
      <c r="F576" s="137"/>
      <c r="G576" s="137"/>
      <c r="H576" s="13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61"/>
      <c r="BC576" s="61"/>
    </row>
    <row r="577" spans="1:55" x14ac:dyDescent="0.2">
      <c r="A577" s="9"/>
      <c r="B577" s="9"/>
      <c r="C577" s="9"/>
      <c r="D577" s="137"/>
      <c r="E577" s="138"/>
      <c r="F577" s="137"/>
      <c r="G577" s="137"/>
      <c r="H577" s="13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61"/>
      <c r="BC577" s="61"/>
    </row>
    <row r="578" spans="1:55" x14ac:dyDescent="0.2">
      <c r="A578" s="9"/>
      <c r="B578" s="9"/>
      <c r="C578" s="9"/>
      <c r="D578" s="137"/>
      <c r="E578" s="138"/>
      <c r="F578" s="137"/>
      <c r="G578" s="137"/>
      <c r="H578" s="13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61"/>
      <c r="BC578" s="61"/>
    </row>
    <row r="579" spans="1:55" x14ac:dyDescent="0.2">
      <c r="A579" s="9"/>
      <c r="B579" s="9"/>
      <c r="C579" s="9"/>
      <c r="D579" s="137"/>
      <c r="E579" s="138"/>
      <c r="F579" s="137"/>
      <c r="G579" s="137"/>
      <c r="H579" s="13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61"/>
      <c r="BC579" s="61"/>
    </row>
    <row r="580" spans="1:55" x14ac:dyDescent="0.2">
      <c r="A580" s="9"/>
      <c r="B580" s="9"/>
      <c r="C580" s="9"/>
      <c r="D580" s="137"/>
      <c r="E580" s="138"/>
      <c r="F580" s="137"/>
      <c r="G580" s="137"/>
      <c r="H580" s="13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61"/>
      <c r="BC580" s="61"/>
    </row>
    <row r="581" spans="1:55" x14ac:dyDescent="0.2">
      <c r="A581" s="9"/>
      <c r="B581" s="9"/>
      <c r="C581" s="9"/>
      <c r="D581" s="137"/>
      <c r="E581" s="138"/>
      <c r="F581" s="137"/>
      <c r="G581" s="137"/>
      <c r="H581" s="13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61"/>
      <c r="BC581" s="61"/>
    </row>
    <row r="582" spans="1:55" x14ac:dyDescent="0.2">
      <c r="A582" s="9"/>
      <c r="B582" s="9"/>
      <c r="C582" s="9"/>
      <c r="D582" s="137"/>
      <c r="E582" s="138"/>
      <c r="F582" s="137"/>
      <c r="G582" s="137"/>
      <c r="H582" s="13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61"/>
      <c r="BC582" s="61"/>
    </row>
    <row r="583" spans="1:55" x14ac:dyDescent="0.2">
      <c r="A583" s="9"/>
      <c r="B583" s="9"/>
      <c r="C583" s="9"/>
      <c r="D583" s="137"/>
      <c r="E583" s="138"/>
      <c r="F583" s="137"/>
      <c r="G583" s="137"/>
      <c r="H583" s="13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61"/>
      <c r="BC583" s="61"/>
    </row>
    <row r="584" spans="1:55" x14ac:dyDescent="0.2">
      <c r="A584" s="9"/>
      <c r="B584" s="9"/>
      <c r="C584" s="9"/>
      <c r="D584" s="137"/>
      <c r="E584" s="138"/>
      <c r="F584" s="137"/>
      <c r="G584" s="137"/>
      <c r="H584" s="13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61"/>
      <c r="BC584" s="61"/>
    </row>
    <row r="585" spans="1:55" x14ac:dyDescent="0.2">
      <c r="A585" s="9"/>
      <c r="B585" s="9"/>
      <c r="C585" s="9"/>
      <c r="D585" s="137"/>
      <c r="E585" s="138"/>
      <c r="F585" s="137"/>
      <c r="G585" s="137"/>
      <c r="H585" s="13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61"/>
      <c r="BC585" s="61"/>
    </row>
    <row r="586" spans="1:55" x14ac:dyDescent="0.2">
      <c r="A586" s="9"/>
      <c r="B586" s="9"/>
      <c r="C586" s="9"/>
      <c r="D586" s="137"/>
      <c r="E586" s="138"/>
      <c r="F586" s="137"/>
      <c r="G586" s="137"/>
      <c r="H586" s="13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61"/>
      <c r="BC586" s="61"/>
    </row>
    <row r="587" spans="1:55" x14ac:dyDescent="0.2">
      <c r="A587" s="9"/>
      <c r="B587" s="9"/>
      <c r="C587" s="9"/>
      <c r="D587" s="137"/>
      <c r="E587" s="138"/>
      <c r="F587" s="137"/>
      <c r="G587" s="137"/>
      <c r="H587" s="13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61"/>
      <c r="BC587" s="61"/>
    </row>
    <row r="588" spans="1:55" x14ac:dyDescent="0.2">
      <c r="A588" s="9"/>
      <c r="B588" s="9"/>
      <c r="C588" s="9"/>
      <c r="D588" s="137"/>
      <c r="E588" s="138"/>
      <c r="F588" s="137"/>
      <c r="G588" s="137"/>
      <c r="H588" s="13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61"/>
      <c r="BC588" s="61"/>
    </row>
    <row r="589" spans="1:55" x14ac:dyDescent="0.2">
      <c r="A589" s="9"/>
      <c r="B589" s="9"/>
      <c r="C589" s="9"/>
      <c r="D589" s="137"/>
      <c r="E589" s="138"/>
      <c r="F589" s="137"/>
      <c r="G589" s="137"/>
      <c r="H589" s="13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61"/>
      <c r="BC589" s="61"/>
    </row>
    <row r="590" spans="1:55" x14ac:dyDescent="0.2">
      <c r="A590" s="9"/>
      <c r="B590" s="9"/>
      <c r="C590" s="9"/>
      <c r="D590" s="137"/>
      <c r="E590" s="138"/>
      <c r="F590" s="137"/>
      <c r="G590" s="137"/>
      <c r="H590" s="13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61"/>
      <c r="BC590" s="61"/>
    </row>
    <row r="591" spans="1:55" x14ac:dyDescent="0.2">
      <c r="A591" s="9"/>
      <c r="B591" s="9"/>
      <c r="C591" s="9"/>
      <c r="D591" s="137"/>
      <c r="E591" s="138"/>
      <c r="F591" s="137"/>
      <c r="G591" s="137"/>
      <c r="H591" s="13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61"/>
      <c r="BC591" s="61"/>
    </row>
    <row r="592" spans="1:55" x14ac:dyDescent="0.2">
      <c r="A592" s="9"/>
      <c r="B592" s="9"/>
      <c r="C592" s="9"/>
      <c r="D592" s="137"/>
      <c r="E592" s="138"/>
      <c r="F592" s="137"/>
      <c r="G592" s="137"/>
      <c r="H592" s="13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61"/>
      <c r="BC592" s="61"/>
    </row>
    <row r="593" spans="1:55" x14ac:dyDescent="0.2">
      <c r="A593" s="9"/>
      <c r="B593" s="9"/>
      <c r="C593" s="9"/>
      <c r="D593" s="137"/>
      <c r="E593" s="138"/>
      <c r="F593" s="137"/>
      <c r="G593" s="137"/>
      <c r="H593" s="13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61"/>
      <c r="BC593" s="61"/>
    </row>
    <row r="594" spans="1:55" x14ac:dyDescent="0.2">
      <c r="A594" s="9"/>
      <c r="B594" s="9"/>
      <c r="C594" s="9"/>
      <c r="D594" s="137"/>
      <c r="E594" s="138"/>
      <c r="F594" s="137"/>
      <c r="G594" s="137"/>
      <c r="H594" s="13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61"/>
      <c r="BC594" s="61"/>
    </row>
    <row r="595" spans="1:55" x14ac:dyDescent="0.2">
      <c r="A595" s="9"/>
      <c r="B595" s="9"/>
      <c r="C595" s="9"/>
      <c r="D595" s="137"/>
      <c r="E595" s="138"/>
      <c r="F595" s="137"/>
      <c r="G595" s="137"/>
      <c r="H595" s="13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61"/>
      <c r="BC595" s="61"/>
    </row>
    <row r="596" spans="1:55" x14ac:dyDescent="0.2">
      <c r="A596" s="9"/>
      <c r="B596" s="9"/>
      <c r="C596" s="9"/>
      <c r="D596" s="137"/>
      <c r="E596" s="138"/>
      <c r="F596" s="137"/>
      <c r="G596" s="137"/>
      <c r="H596" s="13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61"/>
      <c r="BC596" s="61"/>
    </row>
    <row r="597" spans="1:55" x14ac:dyDescent="0.2">
      <c r="A597" s="9"/>
      <c r="B597" s="9"/>
      <c r="C597" s="9"/>
      <c r="D597" s="137"/>
      <c r="E597" s="138"/>
      <c r="F597" s="137"/>
      <c r="G597" s="137"/>
      <c r="H597" s="13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61"/>
      <c r="BC597" s="61"/>
    </row>
    <row r="598" spans="1:55" x14ac:dyDescent="0.2">
      <c r="A598" s="9"/>
      <c r="B598" s="9"/>
      <c r="C598" s="9"/>
      <c r="D598" s="137"/>
      <c r="E598" s="138"/>
      <c r="F598" s="137"/>
      <c r="G598" s="137"/>
      <c r="H598" s="13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61"/>
      <c r="BC598" s="61"/>
    </row>
    <row r="599" spans="1:55" x14ac:dyDescent="0.2">
      <c r="A599" s="9"/>
      <c r="B599" s="9"/>
      <c r="C599" s="9"/>
      <c r="D599" s="137"/>
      <c r="E599" s="138"/>
      <c r="F599" s="137"/>
      <c r="G599" s="137"/>
      <c r="H599" s="13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61"/>
      <c r="BC599" s="61"/>
    </row>
    <row r="600" spans="1:55" x14ac:dyDescent="0.2">
      <c r="A600" s="9"/>
      <c r="B600" s="9"/>
      <c r="C600" s="9"/>
      <c r="D600" s="137"/>
      <c r="E600" s="138"/>
      <c r="F600" s="137"/>
      <c r="G600" s="137"/>
      <c r="H600" s="13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61"/>
      <c r="BC600" s="61"/>
    </row>
    <row r="601" spans="1:55" x14ac:dyDescent="0.2">
      <c r="A601" s="9"/>
      <c r="B601" s="9"/>
      <c r="C601" s="9"/>
      <c r="D601" s="137"/>
      <c r="E601" s="138"/>
      <c r="F601" s="137"/>
      <c r="G601" s="137"/>
      <c r="H601" s="13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61"/>
      <c r="BC601" s="61"/>
    </row>
    <row r="602" spans="1:55" x14ac:dyDescent="0.2">
      <c r="A602" s="9"/>
      <c r="B602" s="9"/>
      <c r="C602" s="9"/>
      <c r="D602" s="137"/>
      <c r="E602" s="138"/>
      <c r="F602" s="137"/>
      <c r="G602" s="137"/>
      <c r="H602" s="13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61"/>
      <c r="BC602" s="61"/>
    </row>
    <row r="603" spans="1:55" x14ac:dyDescent="0.2">
      <c r="A603" s="9"/>
      <c r="B603" s="9"/>
      <c r="C603" s="9"/>
      <c r="D603" s="137"/>
      <c r="E603" s="138"/>
      <c r="F603" s="137"/>
      <c r="G603" s="137"/>
      <c r="H603" s="13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61"/>
      <c r="BC603" s="61"/>
    </row>
    <row r="604" spans="1:55" x14ac:dyDescent="0.2">
      <c r="A604" s="9"/>
      <c r="B604" s="9"/>
      <c r="C604" s="9"/>
      <c r="D604" s="137"/>
      <c r="E604" s="138"/>
      <c r="F604" s="137"/>
      <c r="G604" s="137"/>
      <c r="H604" s="13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61"/>
      <c r="BC604" s="61"/>
    </row>
    <row r="605" spans="1:55" x14ac:dyDescent="0.2">
      <c r="A605" s="9"/>
      <c r="B605" s="9"/>
      <c r="C605" s="9"/>
      <c r="D605" s="137"/>
      <c r="E605" s="138"/>
      <c r="F605" s="137"/>
      <c r="G605" s="137"/>
      <c r="H605" s="13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61"/>
      <c r="BC605" s="61"/>
    </row>
    <row r="606" spans="1:55" x14ac:dyDescent="0.2">
      <c r="A606" s="9"/>
      <c r="B606" s="9"/>
      <c r="C606" s="9"/>
      <c r="D606" s="137"/>
      <c r="E606" s="138"/>
      <c r="F606" s="137"/>
      <c r="G606" s="137"/>
      <c r="H606" s="13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61"/>
      <c r="BC606" s="61"/>
    </row>
    <row r="607" spans="1:55" x14ac:dyDescent="0.2">
      <c r="A607" s="9"/>
      <c r="B607" s="9"/>
      <c r="C607" s="9"/>
      <c r="D607" s="137"/>
      <c r="E607" s="138"/>
      <c r="F607" s="137"/>
      <c r="G607" s="137"/>
      <c r="H607" s="13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61"/>
      <c r="BC607" s="61"/>
    </row>
    <row r="608" spans="1:55" x14ac:dyDescent="0.2">
      <c r="A608" s="9"/>
      <c r="B608" s="9"/>
      <c r="C608" s="9"/>
      <c r="D608" s="137"/>
      <c r="E608" s="138"/>
      <c r="F608" s="137"/>
      <c r="G608" s="137"/>
      <c r="H608" s="13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61"/>
      <c r="BC608" s="61"/>
    </row>
    <row r="609" spans="1:55" x14ac:dyDescent="0.2">
      <c r="A609" s="9"/>
      <c r="B609" s="9"/>
      <c r="C609" s="9"/>
      <c r="D609" s="137"/>
      <c r="E609" s="138"/>
      <c r="F609" s="137"/>
      <c r="G609" s="137"/>
      <c r="H609" s="13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61"/>
      <c r="BC609" s="61"/>
    </row>
    <row r="610" spans="1:55" x14ac:dyDescent="0.2">
      <c r="A610" s="9"/>
      <c r="B610" s="9"/>
      <c r="C610" s="9"/>
      <c r="D610" s="137"/>
      <c r="E610" s="138"/>
      <c r="F610" s="137"/>
      <c r="G610" s="137"/>
      <c r="H610" s="13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61"/>
      <c r="BC610" s="61"/>
    </row>
    <row r="611" spans="1:55" x14ac:dyDescent="0.2">
      <c r="A611" s="9"/>
      <c r="B611" s="9"/>
      <c r="C611" s="9"/>
      <c r="D611" s="137"/>
      <c r="E611" s="138"/>
      <c r="F611" s="137"/>
      <c r="G611" s="137"/>
      <c r="H611" s="13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61"/>
      <c r="BC611" s="61"/>
    </row>
    <row r="612" spans="1:55" x14ac:dyDescent="0.2">
      <c r="A612" s="9"/>
      <c r="B612" s="9"/>
      <c r="C612" s="9"/>
      <c r="D612" s="137"/>
      <c r="E612" s="138"/>
      <c r="F612" s="137"/>
      <c r="G612" s="137"/>
      <c r="H612" s="13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61"/>
      <c r="BC612" s="61"/>
    </row>
    <row r="613" spans="1:55" x14ac:dyDescent="0.2">
      <c r="A613" s="9"/>
      <c r="B613" s="9"/>
      <c r="C613" s="9"/>
      <c r="D613" s="137"/>
      <c r="E613" s="138"/>
      <c r="F613" s="137"/>
      <c r="G613" s="137"/>
      <c r="H613" s="13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61"/>
      <c r="BC613" s="61"/>
    </row>
    <row r="614" spans="1:55" x14ac:dyDescent="0.2">
      <c r="A614" s="9"/>
      <c r="B614" s="9"/>
      <c r="C614" s="9"/>
      <c r="D614" s="137"/>
      <c r="E614" s="138"/>
      <c r="F614" s="137"/>
      <c r="G614" s="137"/>
      <c r="H614" s="13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61"/>
      <c r="BC614" s="61"/>
    </row>
    <row r="615" spans="1:55" x14ac:dyDescent="0.2">
      <c r="A615" s="9"/>
      <c r="B615" s="9"/>
      <c r="C615" s="9"/>
      <c r="D615" s="137"/>
      <c r="E615" s="138"/>
      <c r="F615" s="137"/>
      <c r="G615" s="137"/>
      <c r="H615" s="13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61"/>
      <c r="BC615" s="61"/>
    </row>
    <row r="616" spans="1:55" x14ac:dyDescent="0.2">
      <c r="A616" s="9"/>
      <c r="B616" s="9"/>
      <c r="C616" s="9"/>
      <c r="D616" s="137"/>
      <c r="E616" s="138"/>
      <c r="F616" s="137"/>
      <c r="G616" s="137"/>
      <c r="H616" s="13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61"/>
      <c r="BC616" s="61"/>
    </row>
    <row r="617" spans="1:55" x14ac:dyDescent="0.2">
      <c r="A617" s="9"/>
      <c r="B617" s="9"/>
      <c r="C617" s="9"/>
      <c r="D617" s="137"/>
      <c r="E617" s="138"/>
      <c r="F617" s="137"/>
      <c r="G617" s="137"/>
      <c r="H617" s="13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61"/>
      <c r="BC617" s="61"/>
    </row>
    <row r="618" spans="1:55" x14ac:dyDescent="0.2">
      <c r="A618" s="9"/>
      <c r="B618" s="9"/>
      <c r="C618" s="9"/>
      <c r="D618" s="137"/>
      <c r="E618" s="138"/>
      <c r="F618" s="137"/>
      <c r="G618" s="137"/>
      <c r="H618" s="13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61"/>
      <c r="BC618" s="61"/>
    </row>
    <row r="619" spans="1:55" x14ac:dyDescent="0.2">
      <c r="A619" s="9"/>
      <c r="B619" s="9"/>
      <c r="C619" s="9"/>
      <c r="D619" s="137"/>
      <c r="E619" s="138"/>
      <c r="F619" s="137"/>
      <c r="G619" s="137"/>
      <c r="H619" s="13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61"/>
      <c r="BC619" s="61"/>
    </row>
    <row r="620" spans="1:55" x14ac:dyDescent="0.2">
      <c r="A620" s="9"/>
      <c r="B620" s="9"/>
      <c r="C620" s="9"/>
      <c r="D620" s="137"/>
      <c r="E620" s="138"/>
      <c r="F620" s="137"/>
      <c r="G620" s="137"/>
      <c r="H620" s="13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61"/>
      <c r="BC620" s="61"/>
    </row>
    <row r="621" spans="1:55" x14ac:dyDescent="0.2">
      <c r="A621" s="9"/>
      <c r="B621" s="9"/>
      <c r="C621" s="9"/>
      <c r="D621" s="137"/>
      <c r="E621" s="138"/>
      <c r="F621" s="137"/>
      <c r="G621" s="137"/>
      <c r="H621" s="13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61"/>
      <c r="BC621" s="61"/>
    </row>
    <row r="622" spans="1:55" x14ac:dyDescent="0.2">
      <c r="A622" s="9"/>
      <c r="B622" s="9"/>
      <c r="C622" s="9"/>
      <c r="D622" s="137"/>
      <c r="E622" s="138"/>
      <c r="F622" s="137"/>
      <c r="G622" s="137"/>
      <c r="H622" s="13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61"/>
      <c r="BC622" s="61"/>
    </row>
    <row r="623" spans="1:55" x14ac:dyDescent="0.2">
      <c r="A623" s="9"/>
      <c r="B623" s="9"/>
      <c r="C623" s="9"/>
      <c r="D623" s="137"/>
      <c r="E623" s="138"/>
      <c r="F623" s="137"/>
      <c r="G623" s="137"/>
      <c r="H623" s="13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61"/>
      <c r="BC623" s="61"/>
    </row>
    <row r="624" spans="1:55" x14ac:dyDescent="0.2">
      <c r="A624" s="9"/>
      <c r="B624" s="9"/>
      <c r="C624" s="9"/>
      <c r="D624" s="137"/>
      <c r="E624" s="138"/>
      <c r="F624" s="137"/>
      <c r="G624" s="137"/>
      <c r="H624" s="13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61"/>
      <c r="BC624" s="61"/>
    </row>
    <row r="625" spans="1:55" x14ac:dyDescent="0.2">
      <c r="A625" s="9"/>
      <c r="B625" s="9"/>
      <c r="C625" s="9"/>
      <c r="D625" s="137"/>
      <c r="E625" s="138"/>
      <c r="F625" s="137"/>
      <c r="G625" s="137"/>
      <c r="H625" s="13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61"/>
      <c r="BC625" s="61"/>
    </row>
    <row r="626" spans="1:55" x14ac:dyDescent="0.2">
      <c r="A626" s="9"/>
      <c r="B626" s="9"/>
      <c r="C626" s="9"/>
      <c r="D626" s="137"/>
      <c r="E626" s="138"/>
      <c r="F626" s="137"/>
      <c r="G626" s="137"/>
      <c r="H626" s="13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61"/>
      <c r="BC626" s="61"/>
    </row>
    <row r="627" spans="1:55" x14ac:dyDescent="0.2">
      <c r="A627" s="9"/>
      <c r="B627" s="9"/>
      <c r="C627" s="9"/>
      <c r="D627" s="137"/>
      <c r="E627" s="138"/>
      <c r="F627" s="137"/>
      <c r="G627" s="137"/>
      <c r="H627" s="13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61"/>
      <c r="BC627" s="61"/>
    </row>
    <row r="628" spans="1:55" x14ac:dyDescent="0.2">
      <c r="A628" s="9"/>
      <c r="B628" s="9"/>
      <c r="C628" s="9"/>
      <c r="D628" s="137"/>
      <c r="E628" s="138"/>
      <c r="F628" s="137"/>
      <c r="G628" s="137"/>
      <c r="H628" s="13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61"/>
      <c r="BC628" s="61"/>
    </row>
    <row r="629" spans="1:55" x14ac:dyDescent="0.2">
      <c r="A629" s="9"/>
      <c r="B629" s="9"/>
      <c r="C629" s="9"/>
      <c r="D629" s="137"/>
      <c r="E629" s="138"/>
      <c r="F629" s="137"/>
      <c r="G629" s="137"/>
      <c r="H629" s="13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61"/>
      <c r="BC629" s="61"/>
    </row>
    <row r="630" spans="1:55" x14ac:dyDescent="0.2">
      <c r="A630" s="9"/>
      <c r="B630" s="9"/>
      <c r="C630" s="9"/>
      <c r="D630" s="137"/>
      <c r="E630" s="138"/>
      <c r="F630" s="137"/>
      <c r="G630" s="137"/>
      <c r="H630" s="13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61"/>
      <c r="BC630" s="61"/>
    </row>
    <row r="631" spans="1:55" x14ac:dyDescent="0.2">
      <c r="A631" s="9"/>
      <c r="B631" s="9"/>
      <c r="C631" s="9"/>
      <c r="D631" s="137"/>
      <c r="E631" s="138"/>
      <c r="F631" s="137"/>
      <c r="G631" s="137"/>
      <c r="H631" s="13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61"/>
      <c r="BC631" s="61"/>
    </row>
    <row r="632" spans="1:55" x14ac:dyDescent="0.2">
      <c r="A632" s="9"/>
      <c r="B632" s="9"/>
      <c r="C632" s="9"/>
      <c r="D632" s="137"/>
      <c r="E632" s="138"/>
      <c r="F632" s="137"/>
      <c r="G632" s="137"/>
      <c r="H632" s="13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61"/>
      <c r="BC632" s="61"/>
    </row>
    <row r="633" spans="1:55" x14ac:dyDescent="0.2">
      <c r="A633" s="9"/>
      <c r="B633" s="9"/>
      <c r="C633" s="9"/>
      <c r="D633" s="137"/>
      <c r="E633" s="138"/>
      <c r="F633" s="137"/>
      <c r="G633" s="137"/>
      <c r="H633" s="13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61"/>
      <c r="BC633" s="61"/>
    </row>
    <row r="634" spans="1:55" x14ac:dyDescent="0.2">
      <c r="A634" s="9"/>
      <c r="B634" s="9"/>
      <c r="C634" s="9"/>
      <c r="D634" s="137"/>
      <c r="E634" s="138"/>
      <c r="F634" s="137"/>
      <c r="G634" s="137"/>
      <c r="H634" s="13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61"/>
      <c r="BC634" s="61"/>
    </row>
    <row r="635" spans="1:55" x14ac:dyDescent="0.2">
      <c r="A635" s="9"/>
      <c r="B635" s="9"/>
      <c r="C635" s="9"/>
      <c r="D635" s="137"/>
      <c r="E635" s="138"/>
      <c r="F635" s="137"/>
      <c r="G635" s="137"/>
      <c r="H635" s="13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61"/>
      <c r="BC635" s="61"/>
    </row>
    <row r="636" spans="1:55" x14ac:dyDescent="0.2">
      <c r="A636" s="9"/>
      <c r="B636" s="9"/>
      <c r="C636" s="9"/>
      <c r="D636" s="137"/>
      <c r="E636" s="138"/>
      <c r="F636" s="137"/>
      <c r="G636" s="137"/>
      <c r="H636" s="13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61"/>
      <c r="BC636" s="61"/>
    </row>
    <row r="637" spans="1:55" x14ac:dyDescent="0.2">
      <c r="A637" s="9"/>
      <c r="B637" s="9"/>
      <c r="C637" s="9"/>
      <c r="D637" s="137"/>
      <c r="E637" s="138"/>
      <c r="F637" s="137"/>
      <c r="G637" s="137"/>
      <c r="H637" s="13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61"/>
      <c r="BC637" s="61"/>
    </row>
    <row r="638" spans="1:55" x14ac:dyDescent="0.2">
      <c r="A638" s="9"/>
      <c r="B638" s="9"/>
      <c r="C638" s="9"/>
      <c r="D638" s="137"/>
      <c r="E638" s="138"/>
      <c r="F638" s="137"/>
      <c r="G638" s="137"/>
      <c r="H638" s="13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61"/>
      <c r="BC638" s="61"/>
    </row>
    <row r="639" spans="1:55" x14ac:dyDescent="0.2">
      <c r="A639" s="9"/>
      <c r="B639" s="9"/>
      <c r="C639" s="9"/>
      <c r="D639" s="137"/>
      <c r="E639" s="138"/>
      <c r="F639" s="137"/>
      <c r="G639" s="137"/>
      <c r="H639" s="13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61"/>
      <c r="BC639" s="61"/>
    </row>
    <row r="640" spans="1:55" x14ac:dyDescent="0.2">
      <c r="A640" s="9"/>
      <c r="B640" s="9"/>
      <c r="C640" s="9"/>
      <c r="D640" s="137"/>
      <c r="E640" s="138"/>
      <c r="F640" s="137"/>
      <c r="G640" s="137"/>
      <c r="H640" s="13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61"/>
      <c r="BC640" s="61"/>
    </row>
    <row r="641" spans="1:55" x14ac:dyDescent="0.2">
      <c r="A641" s="9"/>
      <c r="B641" s="9"/>
      <c r="C641" s="9"/>
      <c r="D641" s="137"/>
      <c r="E641" s="138"/>
      <c r="F641" s="137"/>
      <c r="G641" s="137"/>
      <c r="H641" s="13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61"/>
      <c r="BC641" s="61"/>
    </row>
    <row r="642" spans="1:55" x14ac:dyDescent="0.2">
      <c r="A642" s="9"/>
      <c r="B642" s="9"/>
      <c r="C642" s="9"/>
      <c r="D642" s="137"/>
      <c r="E642" s="138"/>
      <c r="F642" s="137"/>
      <c r="G642" s="137"/>
      <c r="H642" s="13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61"/>
      <c r="BC642" s="61"/>
    </row>
    <row r="643" spans="1:55" x14ac:dyDescent="0.2">
      <c r="A643" s="9"/>
      <c r="B643" s="9"/>
      <c r="C643" s="9"/>
      <c r="D643" s="137"/>
      <c r="E643" s="138"/>
      <c r="F643" s="137"/>
      <c r="G643" s="137"/>
      <c r="H643" s="13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61"/>
      <c r="BC643" s="61"/>
    </row>
    <row r="644" spans="1:55" x14ac:dyDescent="0.2">
      <c r="A644" s="9"/>
      <c r="B644" s="9"/>
      <c r="C644" s="9"/>
      <c r="D644" s="137"/>
      <c r="E644" s="138"/>
      <c r="F644" s="137"/>
      <c r="G644" s="137"/>
      <c r="H644" s="13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61"/>
      <c r="BC644" s="61"/>
    </row>
    <row r="645" spans="1:55" x14ac:dyDescent="0.2">
      <c r="A645" s="9"/>
      <c r="B645" s="9"/>
      <c r="C645" s="9"/>
      <c r="D645" s="137"/>
      <c r="E645" s="138"/>
      <c r="F645" s="137"/>
      <c r="G645" s="137"/>
      <c r="H645" s="13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61"/>
      <c r="BC645" s="61"/>
    </row>
    <row r="646" spans="1:55" x14ac:dyDescent="0.2">
      <c r="A646" s="9"/>
      <c r="B646" s="9"/>
      <c r="C646" s="9"/>
      <c r="D646" s="137"/>
      <c r="E646" s="138"/>
      <c r="F646" s="137"/>
      <c r="G646" s="137"/>
      <c r="H646" s="13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61"/>
      <c r="BC646" s="61"/>
    </row>
    <row r="647" spans="1:55" x14ac:dyDescent="0.2">
      <c r="A647" s="9"/>
      <c r="B647" s="9"/>
      <c r="C647" s="9"/>
      <c r="D647" s="137"/>
      <c r="E647" s="138"/>
      <c r="F647" s="137"/>
      <c r="G647" s="137"/>
      <c r="H647" s="13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61"/>
      <c r="BC647" s="61"/>
    </row>
    <row r="648" spans="1:55" x14ac:dyDescent="0.2">
      <c r="A648" s="9"/>
      <c r="B648" s="9"/>
      <c r="C648" s="9"/>
      <c r="D648" s="137"/>
      <c r="E648" s="138"/>
      <c r="F648" s="137"/>
      <c r="G648" s="137"/>
      <c r="H648" s="13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61"/>
      <c r="BC648" s="61"/>
    </row>
    <row r="649" spans="1:55" x14ac:dyDescent="0.2">
      <c r="A649" s="9"/>
      <c r="B649" s="9"/>
      <c r="C649" s="9"/>
      <c r="D649" s="137"/>
      <c r="E649" s="138"/>
      <c r="F649" s="137"/>
      <c r="G649" s="137"/>
      <c r="H649" s="13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61"/>
      <c r="BC649" s="61"/>
    </row>
    <row r="650" spans="1:55" x14ac:dyDescent="0.2">
      <c r="A650" s="9"/>
      <c r="B650" s="9"/>
      <c r="C650" s="9"/>
      <c r="D650" s="137"/>
      <c r="E650" s="138"/>
      <c r="F650" s="137"/>
      <c r="G650" s="137"/>
      <c r="H650" s="13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61"/>
      <c r="BC650" s="61"/>
    </row>
    <row r="651" spans="1:55" x14ac:dyDescent="0.2">
      <c r="A651" s="9"/>
      <c r="B651" s="9"/>
      <c r="C651" s="9"/>
      <c r="D651" s="137"/>
      <c r="E651" s="138"/>
      <c r="F651" s="137"/>
      <c r="G651" s="137"/>
      <c r="H651" s="13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61"/>
      <c r="BC651" s="61"/>
    </row>
    <row r="652" spans="1:55" x14ac:dyDescent="0.2">
      <c r="A652" s="9"/>
      <c r="B652" s="9"/>
      <c r="C652" s="9"/>
      <c r="D652" s="137"/>
      <c r="E652" s="138"/>
      <c r="F652" s="137"/>
      <c r="G652" s="137"/>
      <c r="H652" s="13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61"/>
      <c r="BC652" s="61"/>
    </row>
    <row r="653" spans="1:55" x14ac:dyDescent="0.2">
      <c r="A653" s="9"/>
      <c r="B653" s="9"/>
      <c r="C653" s="9"/>
      <c r="D653" s="137"/>
      <c r="E653" s="138"/>
      <c r="F653" s="137"/>
      <c r="G653" s="137"/>
      <c r="H653" s="13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61"/>
      <c r="BC653" s="61"/>
    </row>
    <row r="654" spans="1:55" x14ac:dyDescent="0.2">
      <c r="A654" s="9"/>
      <c r="B654" s="9"/>
      <c r="C654" s="9"/>
      <c r="D654" s="137"/>
      <c r="E654" s="138"/>
      <c r="F654" s="137"/>
      <c r="G654" s="137"/>
      <c r="H654" s="13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61"/>
      <c r="BC654" s="61"/>
    </row>
    <row r="655" spans="1:55" x14ac:dyDescent="0.2">
      <c r="A655" s="9"/>
      <c r="B655" s="9"/>
      <c r="C655" s="9"/>
      <c r="D655" s="137"/>
      <c r="E655" s="138"/>
      <c r="F655" s="137"/>
      <c r="G655" s="137"/>
      <c r="H655" s="13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61"/>
      <c r="BC655" s="61"/>
    </row>
    <row r="656" spans="1:55" x14ac:dyDescent="0.2">
      <c r="A656" s="9"/>
      <c r="B656" s="9"/>
      <c r="C656" s="9"/>
      <c r="D656" s="137"/>
      <c r="E656" s="138"/>
      <c r="F656" s="137"/>
      <c r="G656" s="137"/>
      <c r="H656" s="13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61"/>
      <c r="BC656" s="61"/>
    </row>
    <row r="657" spans="1:55" x14ac:dyDescent="0.2">
      <c r="A657" s="9"/>
      <c r="B657" s="9"/>
      <c r="C657" s="9"/>
      <c r="D657" s="137"/>
      <c r="E657" s="138"/>
      <c r="F657" s="137"/>
      <c r="G657" s="137"/>
      <c r="H657" s="13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61"/>
      <c r="BC657" s="61"/>
    </row>
    <row r="658" spans="1:55" x14ac:dyDescent="0.2">
      <c r="A658" s="9"/>
      <c r="B658" s="9"/>
      <c r="C658" s="9"/>
      <c r="D658" s="137"/>
      <c r="E658" s="138"/>
      <c r="F658" s="137"/>
      <c r="G658" s="137"/>
      <c r="H658" s="13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61"/>
      <c r="BC658" s="61"/>
    </row>
    <row r="659" spans="1:55" x14ac:dyDescent="0.2">
      <c r="A659" s="9"/>
      <c r="B659" s="9"/>
      <c r="C659" s="9"/>
      <c r="D659" s="137"/>
      <c r="E659" s="138"/>
      <c r="F659" s="137"/>
      <c r="G659" s="137"/>
      <c r="H659" s="13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61"/>
      <c r="BC659" s="61"/>
    </row>
    <row r="660" spans="1:55" x14ac:dyDescent="0.2">
      <c r="A660" s="9"/>
      <c r="B660" s="9"/>
      <c r="C660" s="9"/>
      <c r="D660" s="137"/>
      <c r="E660" s="138"/>
      <c r="F660" s="137"/>
      <c r="G660" s="137"/>
      <c r="H660" s="13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61"/>
      <c r="BC660" s="61"/>
    </row>
    <row r="661" spans="1:55" x14ac:dyDescent="0.2">
      <c r="A661" s="9"/>
      <c r="B661" s="9"/>
      <c r="C661" s="9"/>
      <c r="D661" s="137"/>
      <c r="E661" s="138"/>
      <c r="F661" s="137"/>
      <c r="G661" s="137"/>
      <c r="H661" s="13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61"/>
      <c r="BC661" s="61"/>
    </row>
    <row r="662" spans="1:55" x14ac:dyDescent="0.2">
      <c r="A662" s="9"/>
      <c r="B662" s="9"/>
      <c r="C662" s="9"/>
      <c r="D662" s="137"/>
      <c r="E662" s="138"/>
      <c r="F662" s="137"/>
      <c r="G662" s="137"/>
      <c r="H662" s="13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61"/>
      <c r="BC662" s="61"/>
    </row>
    <row r="663" spans="1:55" x14ac:dyDescent="0.2">
      <c r="A663" s="9"/>
      <c r="B663" s="9"/>
      <c r="C663" s="9"/>
      <c r="D663" s="137"/>
      <c r="E663" s="138"/>
      <c r="F663" s="137"/>
      <c r="G663" s="137"/>
      <c r="H663" s="13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61"/>
      <c r="BC663" s="61"/>
    </row>
    <row r="664" spans="1:55" x14ac:dyDescent="0.2">
      <c r="A664" s="9"/>
      <c r="B664" s="9"/>
      <c r="C664" s="9"/>
      <c r="D664" s="137"/>
      <c r="E664" s="138"/>
      <c r="F664" s="137"/>
      <c r="G664" s="137"/>
      <c r="H664" s="13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61"/>
      <c r="BC664" s="61"/>
    </row>
    <row r="665" spans="1:55" x14ac:dyDescent="0.2">
      <c r="A665" s="9"/>
      <c r="B665" s="9"/>
      <c r="C665" s="9"/>
      <c r="D665" s="137"/>
      <c r="E665" s="138"/>
      <c r="F665" s="137"/>
      <c r="G665" s="137"/>
      <c r="H665" s="13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61"/>
      <c r="BC665" s="61"/>
    </row>
    <row r="666" spans="1:55" x14ac:dyDescent="0.2">
      <c r="A666" s="9"/>
      <c r="B666" s="9"/>
      <c r="C666" s="9"/>
      <c r="D666" s="137"/>
      <c r="E666" s="138"/>
      <c r="F666" s="137"/>
      <c r="G666" s="137"/>
      <c r="H666" s="13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61"/>
      <c r="BC666" s="61"/>
    </row>
    <row r="667" spans="1:55" x14ac:dyDescent="0.2">
      <c r="A667" s="9"/>
      <c r="B667" s="9"/>
      <c r="C667" s="9"/>
      <c r="D667" s="137"/>
      <c r="E667" s="138"/>
      <c r="F667" s="137"/>
      <c r="G667" s="137"/>
      <c r="H667" s="13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61"/>
      <c r="BC667" s="61"/>
    </row>
    <row r="668" spans="1:55" x14ac:dyDescent="0.2">
      <c r="A668" s="9"/>
      <c r="B668" s="9"/>
      <c r="C668" s="9"/>
      <c r="D668" s="137"/>
      <c r="E668" s="138"/>
      <c r="F668" s="137"/>
      <c r="G668" s="137"/>
      <c r="H668" s="13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61"/>
      <c r="BC668" s="61"/>
    </row>
    <row r="669" spans="1:55" x14ac:dyDescent="0.2">
      <c r="A669" s="9"/>
      <c r="B669" s="9"/>
      <c r="C669" s="9"/>
      <c r="D669" s="137"/>
      <c r="E669" s="138"/>
      <c r="F669" s="137"/>
      <c r="G669" s="137"/>
      <c r="H669" s="13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61"/>
      <c r="BC669" s="61"/>
    </row>
    <row r="670" spans="1:55" x14ac:dyDescent="0.2">
      <c r="A670" s="9"/>
      <c r="B670" s="9"/>
      <c r="C670" s="9"/>
      <c r="D670" s="137"/>
      <c r="E670" s="138"/>
      <c r="F670" s="137"/>
      <c r="G670" s="137"/>
      <c r="H670" s="13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61"/>
      <c r="BC670" s="61"/>
    </row>
    <row r="671" spans="1:55" x14ac:dyDescent="0.2">
      <c r="A671" s="9"/>
      <c r="B671" s="9"/>
      <c r="C671" s="9"/>
      <c r="D671" s="137"/>
      <c r="E671" s="138"/>
      <c r="F671" s="137"/>
      <c r="G671" s="137"/>
      <c r="H671" s="13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61"/>
      <c r="BC671" s="61"/>
    </row>
    <row r="672" spans="1:55" x14ac:dyDescent="0.2">
      <c r="A672" s="9"/>
      <c r="B672" s="9"/>
      <c r="C672" s="9"/>
      <c r="D672" s="137"/>
      <c r="E672" s="138"/>
      <c r="F672" s="137"/>
      <c r="G672" s="137"/>
      <c r="H672" s="13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61"/>
      <c r="BC672" s="61"/>
    </row>
    <row r="673" spans="1:55" x14ac:dyDescent="0.2">
      <c r="A673" s="9"/>
      <c r="B673" s="9"/>
      <c r="C673" s="9"/>
      <c r="D673" s="137"/>
      <c r="E673" s="138"/>
      <c r="F673" s="137"/>
      <c r="G673" s="137"/>
      <c r="H673" s="13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61"/>
      <c r="BC673" s="61"/>
    </row>
    <row r="674" spans="1:55" x14ac:dyDescent="0.2">
      <c r="A674" s="9"/>
      <c r="B674" s="9"/>
      <c r="C674" s="9"/>
      <c r="D674" s="137"/>
      <c r="E674" s="138"/>
      <c r="F674" s="137"/>
      <c r="G674" s="137"/>
      <c r="H674" s="13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61"/>
      <c r="BC674" s="61"/>
    </row>
    <row r="675" spans="1:55" x14ac:dyDescent="0.2">
      <c r="A675" s="9"/>
      <c r="B675" s="9"/>
      <c r="C675" s="9"/>
      <c r="D675" s="137"/>
      <c r="E675" s="138"/>
      <c r="F675" s="137"/>
      <c r="G675" s="137"/>
      <c r="H675" s="13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61"/>
      <c r="BC675" s="61"/>
    </row>
    <row r="676" spans="1:55" x14ac:dyDescent="0.2">
      <c r="A676" s="9"/>
      <c r="B676" s="9"/>
      <c r="C676" s="9"/>
      <c r="D676" s="137"/>
      <c r="E676" s="138"/>
      <c r="F676" s="137"/>
      <c r="G676" s="137"/>
      <c r="H676" s="13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61"/>
      <c r="BC676" s="61"/>
    </row>
    <row r="677" spans="1:55" x14ac:dyDescent="0.2">
      <c r="A677" s="9"/>
      <c r="B677" s="9"/>
      <c r="C677" s="9"/>
      <c r="D677" s="137"/>
      <c r="E677" s="138"/>
      <c r="F677" s="137"/>
      <c r="G677" s="137"/>
      <c r="H677" s="13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61"/>
      <c r="BC677" s="61"/>
    </row>
    <row r="678" spans="1:55" x14ac:dyDescent="0.2">
      <c r="A678" s="9"/>
      <c r="B678" s="9"/>
      <c r="C678" s="9"/>
      <c r="D678" s="137"/>
      <c r="E678" s="138"/>
      <c r="F678" s="137"/>
      <c r="G678" s="137"/>
      <c r="H678" s="13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61"/>
      <c r="BC678" s="61"/>
    </row>
    <row r="679" spans="1:55" x14ac:dyDescent="0.2">
      <c r="A679" s="9"/>
      <c r="B679" s="9"/>
      <c r="C679" s="9"/>
      <c r="D679" s="137"/>
      <c r="E679" s="138"/>
      <c r="F679" s="137"/>
      <c r="G679" s="137"/>
      <c r="H679" s="13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61"/>
      <c r="BC679" s="61"/>
    </row>
    <row r="680" spans="1:55" x14ac:dyDescent="0.2">
      <c r="A680" s="9"/>
      <c r="B680" s="9"/>
      <c r="C680" s="9"/>
      <c r="D680" s="137"/>
      <c r="E680" s="138"/>
      <c r="F680" s="137"/>
      <c r="G680" s="137"/>
      <c r="H680" s="13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61"/>
      <c r="BC680" s="61"/>
    </row>
    <row r="681" spans="1:55" x14ac:dyDescent="0.2">
      <c r="A681" s="9"/>
      <c r="B681" s="9"/>
      <c r="C681" s="9"/>
      <c r="D681" s="137"/>
      <c r="E681" s="138"/>
      <c r="F681" s="137"/>
      <c r="G681" s="137"/>
      <c r="H681" s="13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61"/>
      <c r="BC681" s="61"/>
    </row>
    <row r="682" spans="1:55" x14ac:dyDescent="0.2">
      <c r="A682" s="9"/>
      <c r="B682" s="9"/>
      <c r="C682" s="9"/>
      <c r="D682" s="137"/>
      <c r="E682" s="138"/>
      <c r="F682" s="137"/>
      <c r="G682" s="137"/>
      <c r="H682" s="13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61"/>
      <c r="BC682" s="61"/>
    </row>
    <row r="683" spans="1:55" x14ac:dyDescent="0.2">
      <c r="A683" s="9"/>
      <c r="B683" s="9"/>
      <c r="C683" s="9"/>
      <c r="D683" s="137"/>
      <c r="E683" s="138"/>
      <c r="F683" s="137"/>
      <c r="G683" s="137"/>
      <c r="H683" s="13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61"/>
      <c r="BC683" s="61"/>
    </row>
    <row r="684" spans="1:55" x14ac:dyDescent="0.2">
      <c r="A684" s="9"/>
      <c r="B684" s="9"/>
      <c r="C684" s="9"/>
      <c r="D684" s="137"/>
      <c r="E684" s="138"/>
      <c r="F684" s="137"/>
      <c r="G684" s="137"/>
      <c r="H684" s="13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61"/>
      <c r="BC684" s="61"/>
    </row>
    <row r="685" spans="1:55" x14ac:dyDescent="0.2">
      <c r="A685" s="9"/>
      <c r="B685" s="9"/>
      <c r="C685" s="9"/>
      <c r="D685" s="137"/>
      <c r="E685" s="138"/>
      <c r="F685" s="137"/>
      <c r="G685" s="137"/>
      <c r="H685" s="13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61"/>
      <c r="BC685" s="61"/>
    </row>
    <row r="686" spans="1:55" x14ac:dyDescent="0.2">
      <c r="A686" s="9"/>
      <c r="B686" s="9"/>
      <c r="C686" s="9"/>
      <c r="D686" s="137"/>
      <c r="E686" s="138"/>
      <c r="F686" s="137"/>
      <c r="G686" s="137"/>
      <c r="H686" s="13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61"/>
      <c r="BC686" s="61"/>
    </row>
    <row r="687" spans="1:55" x14ac:dyDescent="0.2">
      <c r="A687" s="9"/>
      <c r="B687" s="9"/>
      <c r="C687" s="9"/>
      <c r="D687" s="137"/>
      <c r="E687" s="138"/>
      <c r="F687" s="137"/>
      <c r="G687" s="137"/>
      <c r="H687" s="13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61"/>
      <c r="BC687" s="61"/>
    </row>
    <row r="688" spans="1:55" x14ac:dyDescent="0.2">
      <c r="A688" s="9"/>
      <c r="B688" s="9"/>
      <c r="C688" s="9"/>
      <c r="D688" s="137"/>
      <c r="E688" s="138"/>
      <c r="F688" s="137"/>
      <c r="G688" s="137"/>
      <c r="H688" s="13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61"/>
      <c r="BC688" s="61"/>
    </row>
    <row r="689" spans="1:55" x14ac:dyDescent="0.2">
      <c r="A689" s="9"/>
      <c r="B689" s="9"/>
      <c r="C689" s="9"/>
      <c r="D689" s="137"/>
      <c r="E689" s="138"/>
      <c r="F689" s="137"/>
      <c r="G689" s="137"/>
      <c r="H689" s="13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61"/>
      <c r="BC689" s="61"/>
    </row>
    <row r="690" spans="1:55" x14ac:dyDescent="0.2">
      <c r="A690" s="9"/>
      <c r="B690" s="9"/>
      <c r="C690" s="9"/>
      <c r="D690" s="137"/>
      <c r="E690" s="138"/>
      <c r="F690" s="137"/>
      <c r="G690" s="137"/>
      <c r="H690" s="13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61"/>
      <c r="BC690" s="61"/>
    </row>
    <row r="691" spans="1:55" x14ac:dyDescent="0.2">
      <c r="A691" s="9"/>
      <c r="B691" s="9"/>
      <c r="C691" s="9"/>
      <c r="D691" s="137"/>
      <c r="E691" s="138"/>
      <c r="F691" s="137"/>
      <c r="G691" s="137"/>
      <c r="H691" s="13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61"/>
      <c r="BC691" s="61"/>
    </row>
    <row r="692" spans="1:55" x14ac:dyDescent="0.2">
      <c r="A692" s="9"/>
      <c r="B692" s="9"/>
      <c r="C692" s="9"/>
      <c r="D692" s="137"/>
      <c r="E692" s="138"/>
      <c r="F692" s="137"/>
      <c r="G692" s="137"/>
      <c r="H692" s="13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61"/>
      <c r="BC692" s="61"/>
    </row>
    <row r="693" spans="1:55" x14ac:dyDescent="0.2">
      <c r="A693" s="9"/>
      <c r="B693" s="9"/>
      <c r="C693" s="9"/>
      <c r="D693" s="137"/>
      <c r="E693" s="138"/>
      <c r="F693" s="137"/>
      <c r="G693" s="137"/>
      <c r="H693" s="13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61"/>
      <c r="BC693" s="61"/>
    </row>
    <row r="694" spans="1:55" x14ac:dyDescent="0.2">
      <c r="A694" s="9"/>
      <c r="B694" s="9"/>
      <c r="C694" s="9"/>
      <c r="D694" s="137"/>
      <c r="E694" s="138"/>
      <c r="F694" s="137"/>
      <c r="G694" s="137"/>
      <c r="H694" s="13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61"/>
      <c r="BC694" s="61"/>
    </row>
    <row r="695" spans="1:55" x14ac:dyDescent="0.2">
      <c r="A695" s="9"/>
      <c r="B695" s="9"/>
      <c r="C695" s="9"/>
      <c r="D695" s="137"/>
      <c r="E695" s="138"/>
      <c r="F695" s="137"/>
      <c r="G695" s="137"/>
      <c r="H695" s="13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61"/>
      <c r="BC695" s="61"/>
    </row>
    <row r="696" spans="1:55" x14ac:dyDescent="0.2">
      <c r="A696" s="9"/>
      <c r="B696" s="9"/>
      <c r="C696" s="9"/>
      <c r="D696" s="137"/>
      <c r="E696" s="138"/>
      <c r="F696" s="137"/>
      <c r="G696" s="137"/>
      <c r="H696" s="13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61"/>
      <c r="BC696" s="61"/>
    </row>
    <row r="697" spans="1:55" x14ac:dyDescent="0.2">
      <c r="A697" s="9"/>
      <c r="B697" s="9"/>
      <c r="C697" s="9"/>
      <c r="D697" s="137"/>
      <c r="E697" s="138"/>
      <c r="F697" s="137"/>
      <c r="G697" s="137"/>
      <c r="H697" s="13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61"/>
      <c r="BC697" s="61"/>
    </row>
    <row r="698" spans="1:55" x14ac:dyDescent="0.2">
      <c r="A698" s="9"/>
      <c r="B698" s="9"/>
      <c r="C698" s="9"/>
      <c r="D698" s="137"/>
      <c r="E698" s="138"/>
      <c r="F698" s="137"/>
      <c r="G698" s="137"/>
      <c r="H698" s="13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61"/>
      <c r="BC698" s="61"/>
    </row>
    <row r="699" spans="1:55" x14ac:dyDescent="0.2">
      <c r="A699" s="9"/>
      <c r="B699" s="9"/>
      <c r="C699" s="9"/>
      <c r="D699" s="137"/>
      <c r="E699" s="138"/>
      <c r="F699" s="137"/>
      <c r="G699" s="137"/>
      <c r="H699" s="13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61"/>
      <c r="BC699" s="61"/>
    </row>
    <row r="700" spans="1:55" x14ac:dyDescent="0.2">
      <c r="A700" s="9"/>
      <c r="B700" s="9"/>
      <c r="C700" s="9"/>
      <c r="D700" s="137"/>
      <c r="E700" s="138"/>
      <c r="F700" s="137"/>
      <c r="G700" s="137"/>
      <c r="H700" s="13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61"/>
      <c r="BC700" s="61"/>
    </row>
    <row r="701" spans="1:55" x14ac:dyDescent="0.2">
      <c r="A701" s="9"/>
      <c r="B701" s="9"/>
      <c r="C701" s="9"/>
      <c r="D701" s="137"/>
      <c r="E701" s="138"/>
      <c r="F701" s="137"/>
      <c r="G701" s="137"/>
      <c r="H701" s="13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61"/>
      <c r="BC701" s="61"/>
    </row>
    <row r="702" spans="1:55" x14ac:dyDescent="0.2">
      <c r="A702" s="9"/>
      <c r="B702" s="9"/>
      <c r="C702" s="9"/>
      <c r="D702" s="137"/>
      <c r="E702" s="138"/>
      <c r="F702" s="137"/>
      <c r="G702" s="137"/>
      <c r="H702" s="13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61"/>
      <c r="BC702" s="61"/>
    </row>
    <row r="703" spans="1:55" x14ac:dyDescent="0.2">
      <c r="A703" s="9"/>
      <c r="B703" s="9"/>
      <c r="C703" s="9"/>
      <c r="D703" s="137"/>
      <c r="E703" s="138"/>
      <c r="F703" s="137"/>
      <c r="G703" s="137"/>
      <c r="H703" s="13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61"/>
      <c r="BC703" s="61"/>
    </row>
    <row r="704" spans="1:55" x14ac:dyDescent="0.2">
      <c r="A704" s="9"/>
      <c r="B704" s="9"/>
      <c r="C704" s="9"/>
      <c r="D704" s="137"/>
      <c r="E704" s="138"/>
      <c r="F704" s="137"/>
      <c r="G704" s="137"/>
      <c r="H704" s="13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61"/>
      <c r="BC704" s="61"/>
    </row>
    <row r="705" spans="1:55" x14ac:dyDescent="0.2">
      <c r="A705" s="9"/>
      <c r="B705" s="9"/>
      <c r="C705" s="9"/>
      <c r="D705" s="137"/>
      <c r="E705" s="138"/>
      <c r="F705" s="137"/>
      <c r="G705" s="137"/>
      <c r="H705" s="13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61"/>
      <c r="BC705" s="61"/>
    </row>
    <row r="706" spans="1:55" x14ac:dyDescent="0.2">
      <c r="A706" s="9"/>
      <c r="B706" s="9"/>
      <c r="C706" s="9"/>
      <c r="D706" s="137"/>
      <c r="E706" s="138"/>
      <c r="F706" s="137"/>
      <c r="G706" s="137"/>
      <c r="H706" s="13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61"/>
      <c r="BC706" s="61"/>
    </row>
    <row r="707" spans="1:55" x14ac:dyDescent="0.2">
      <c r="A707" s="9"/>
      <c r="B707" s="9"/>
      <c r="C707" s="9"/>
      <c r="D707" s="137"/>
      <c r="E707" s="138"/>
      <c r="F707" s="137"/>
      <c r="G707" s="137"/>
      <c r="H707" s="13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61"/>
      <c r="BC707" s="61"/>
    </row>
    <row r="708" spans="1:55" x14ac:dyDescent="0.2">
      <c r="A708" s="9"/>
      <c r="B708" s="9"/>
      <c r="C708" s="9"/>
      <c r="D708" s="137"/>
      <c r="E708" s="138"/>
      <c r="F708" s="137"/>
      <c r="G708" s="137"/>
      <c r="H708" s="13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61"/>
      <c r="BC708" s="61"/>
    </row>
    <row r="709" spans="1:55" x14ac:dyDescent="0.2">
      <c r="A709" s="9"/>
      <c r="B709" s="9"/>
      <c r="C709" s="9"/>
      <c r="D709" s="137"/>
      <c r="E709" s="138"/>
      <c r="F709" s="137"/>
      <c r="G709" s="137"/>
      <c r="H709" s="13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61"/>
      <c r="BC709" s="61"/>
    </row>
    <row r="710" spans="1:55" x14ac:dyDescent="0.2">
      <c r="A710" s="9"/>
      <c r="B710" s="9"/>
      <c r="C710" s="9"/>
      <c r="D710" s="137"/>
      <c r="E710" s="138"/>
      <c r="F710" s="137"/>
      <c r="G710" s="137"/>
      <c r="H710" s="13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61"/>
      <c r="BC710" s="61"/>
    </row>
    <row r="711" spans="1:55" x14ac:dyDescent="0.2">
      <c r="A711" s="9"/>
      <c r="B711" s="9"/>
      <c r="C711" s="9"/>
      <c r="D711" s="137"/>
      <c r="E711" s="138"/>
      <c r="F711" s="137"/>
      <c r="G711" s="137"/>
      <c r="H711" s="13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61"/>
      <c r="BC711" s="61"/>
    </row>
    <row r="712" spans="1:55" x14ac:dyDescent="0.2">
      <c r="A712" s="9"/>
      <c r="B712" s="9"/>
      <c r="C712" s="9"/>
      <c r="D712" s="137"/>
      <c r="E712" s="138"/>
      <c r="F712" s="137"/>
      <c r="G712" s="137"/>
      <c r="H712" s="13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61"/>
      <c r="BC712" s="61"/>
    </row>
    <row r="713" spans="1:55" x14ac:dyDescent="0.2">
      <c r="A713" s="9"/>
      <c r="B713" s="9"/>
      <c r="C713" s="9"/>
      <c r="D713" s="137"/>
      <c r="E713" s="138"/>
      <c r="F713" s="137"/>
      <c r="G713" s="137"/>
      <c r="H713" s="13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61"/>
      <c r="BC713" s="61"/>
    </row>
    <row r="714" spans="1:55" x14ac:dyDescent="0.2">
      <c r="A714" s="9"/>
      <c r="B714" s="9"/>
      <c r="C714" s="9"/>
      <c r="D714" s="137"/>
      <c r="E714" s="138"/>
      <c r="F714" s="137"/>
      <c r="G714" s="137"/>
      <c r="H714" s="13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61"/>
      <c r="BC714" s="61"/>
    </row>
    <row r="715" spans="1:55" x14ac:dyDescent="0.2">
      <c r="A715" s="9"/>
      <c r="B715" s="9"/>
      <c r="C715" s="9"/>
      <c r="D715" s="137"/>
      <c r="E715" s="138"/>
      <c r="F715" s="137"/>
      <c r="G715" s="137"/>
      <c r="H715" s="13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61"/>
      <c r="BC715" s="61"/>
    </row>
    <row r="716" spans="1:55" x14ac:dyDescent="0.2">
      <c r="A716" s="9"/>
      <c r="B716" s="9"/>
      <c r="C716" s="9"/>
      <c r="D716" s="137"/>
      <c r="E716" s="138"/>
      <c r="F716" s="137"/>
      <c r="G716" s="137"/>
      <c r="H716" s="13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61"/>
      <c r="BC716" s="61"/>
    </row>
    <row r="717" spans="1:55" x14ac:dyDescent="0.2">
      <c r="A717" s="9"/>
      <c r="B717" s="9"/>
      <c r="C717" s="9"/>
      <c r="D717" s="137"/>
      <c r="E717" s="138"/>
      <c r="F717" s="137"/>
      <c r="G717" s="137"/>
      <c r="H717" s="13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61"/>
      <c r="BC717" s="61"/>
    </row>
    <row r="718" spans="1:55" x14ac:dyDescent="0.2">
      <c r="A718" s="9"/>
      <c r="B718" s="9"/>
      <c r="C718" s="9"/>
      <c r="D718" s="137"/>
      <c r="E718" s="138"/>
      <c r="F718" s="137"/>
      <c r="G718" s="137"/>
      <c r="H718" s="13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61"/>
      <c r="BC718" s="61"/>
    </row>
    <row r="719" spans="1:55" x14ac:dyDescent="0.2">
      <c r="A719" s="9"/>
      <c r="B719" s="9"/>
      <c r="C719" s="9"/>
      <c r="D719" s="137"/>
      <c r="E719" s="138"/>
      <c r="F719" s="137"/>
      <c r="G719" s="137"/>
      <c r="H719" s="13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61"/>
      <c r="BC719" s="61"/>
    </row>
    <row r="720" spans="1:55" x14ac:dyDescent="0.2">
      <c r="A720" s="9"/>
      <c r="B720" s="9"/>
      <c r="C720" s="9"/>
      <c r="D720" s="137"/>
      <c r="E720" s="138"/>
      <c r="F720" s="137"/>
      <c r="G720" s="137"/>
      <c r="H720" s="13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61"/>
      <c r="BC720" s="61"/>
    </row>
    <row r="721" spans="1:55" x14ac:dyDescent="0.2">
      <c r="A721" s="9"/>
      <c r="B721" s="9"/>
      <c r="C721" s="9"/>
      <c r="D721" s="137"/>
      <c r="E721" s="138"/>
      <c r="F721" s="137"/>
      <c r="G721" s="137"/>
      <c r="H721" s="13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61"/>
      <c r="BC721" s="61"/>
    </row>
    <row r="722" spans="1:55" x14ac:dyDescent="0.2">
      <c r="A722" s="9"/>
      <c r="B722" s="9"/>
      <c r="C722" s="9"/>
      <c r="D722" s="137"/>
      <c r="E722" s="138"/>
      <c r="F722" s="137"/>
      <c r="G722" s="137"/>
      <c r="H722" s="13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61"/>
      <c r="BC722" s="61"/>
    </row>
    <row r="723" spans="1:55" x14ac:dyDescent="0.2">
      <c r="A723" s="9"/>
      <c r="B723" s="9"/>
      <c r="C723" s="9"/>
      <c r="D723" s="137"/>
      <c r="E723" s="138"/>
      <c r="F723" s="137"/>
      <c r="G723" s="137"/>
      <c r="H723" s="13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61"/>
      <c r="BC723" s="61"/>
    </row>
    <row r="724" spans="1:55" x14ac:dyDescent="0.2">
      <c r="A724" s="9"/>
      <c r="B724" s="9"/>
      <c r="C724" s="9"/>
      <c r="D724" s="137"/>
      <c r="E724" s="138"/>
      <c r="F724" s="137"/>
      <c r="G724" s="137"/>
      <c r="H724" s="13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61"/>
      <c r="BC724" s="61"/>
    </row>
    <row r="725" spans="1:55" x14ac:dyDescent="0.2">
      <c r="A725" s="9"/>
      <c r="B725" s="9"/>
      <c r="C725" s="9"/>
      <c r="D725" s="137"/>
      <c r="E725" s="138"/>
      <c r="F725" s="137"/>
      <c r="G725" s="137"/>
      <c r="H725" s="13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61"/>
      <c r="BC725" s="61"/>
    </row>
    <row r="726" spans="1:55" x14ac:dyDescent="0.2">
      <c r="A726" s="9"/>
      <c r="B726" s="9"/>
      <c r="C726" s="9"/>
      <c r="D726" s="137"/>
      <c r="E726" s="138"/>
      <c r="F726" s="137"/>
      <c r="G726" s="137"/>
      <c r="H726" s="13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61"/>
      <c r="BC726" s="61"/>
    </row>
    <row r="727" spans="1:55" x14ac:dyDescent="0.2">
      <c r="A727" s="9"/>
      <c r="B727" s="9"/>
      <c r="C727" s="9"/>
      <c r="D727" s="137"/>
      <c r="E727" s="138"/>
      <c r="F727" s="137"/>
      <c r="G727" s="137"/>
      <c r="H727" s="13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61"/>
      <c r="BC727" s="61"/>
    </row>
    <row r="728" spans="1:55" x14ac:dyDescent="0.2">
      <c r="A728" s="9"/>
      <c r="B728" s="9"/>
      <c r="C728" s="9"/>
      <c r="D728" s="137"/>
      <c r="E728" s="138"/>
      <c r="F728" s="137"/>
      <c r="G728" s="137"/>
      <c r="H728" s="13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61"/>
      <c r="BC728" s="61"/>
    </row>
    <row r="729" spans="1:55" x14ac:dyDescent="0.2">
      <c r="A729" s="9"/>
      <c r="B729" s="9"/>
      <c r="C729" s="9"/>
      <c r="D729" s="137"/>
      <c r="E729" s="138"/>
      <c r="F729" s="137"/>
      <c r="G729" s="137"/>
      <c r="H729" s="13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61"/>
      <c r="BC729" s="61"/>
    </row>
    <row r="730" spans="1:55" x14ac:dyDescent="0.2">
      <c r="A730" s="9"/>
      <c r="B730" s="9"/>
      <c r="C730" s="9"/>
      <c r="D730" s="137"/>
      <c r="E730" s="138"/>
      <c r="F730" s="137"/>
      <c r="G730" s="137"/>
      <c r="H730" s="13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61"/>
      <c r="BC730" s="61"/>
    </row>
    <row r="731" spans="1:55" x14ac:dyDescent="0.2">
      <c r="A731" s="9"/>
      <c r="B731" s="9"/>
      <c r="C731" s="9"/>
      <c r="D731" s="137"/>
      <c r="E731" s="138"/>
      <c r="F731" s="137"/>
      <c r="G731" s="137"/>
      <c r="H731" s="13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61"/>
      <c r="BC731" s="61"/>
    </row>
    <row r="732" spans="1:55" x14ac:dyDescent="0.2">
      <c r="A732" s="9"/>
      <c r="B732" s="9"/>
      <c r="C732" s="9"/>
      <c r="D732" s="137"/>
      <c r="E732" s="138"/>
      <c r="F732" s="137"/>
      <c r="G732" s="137"/>
      <c r="H732" s="13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61"/>
      <c r="BC732" s="61"/>
    </row>
    <row r="733" spans="1:55" x14ac:dyDescent="0.2">
      <c r="A733" s="9"/>
      <c r="B733" s="9"/>
      <c r="C733" s="9"/>
      <c r="D733" s="137"/>
      <c r="E733" s="138"/>
      <c r="F733" s="137"/>
      <c r="G733" s="137"/>
      <c r="H733" s="13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61"/>
      <c r="BC733" s="61"/>
    </row>
    <row r="734" spans="1:55" x14ac:dyDescent="0.2">
      <c r="A734" s="9"/>
      <c r="B734" s="9"/>
      <c r="C734" s="9"/>
      <c r="D734" s="137"/>
      <c r="E734" s="138"/>
      <c r="F734" s="137"/>
      <c r="G734" s="137"/>
      <c r="H734" s="13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61"/>
      <c r="BC734" s="61"/>
    </row>
    <row r="735" spans="1:55" x14ac:dyDescent="0.2">
      <c r="A735" s="9"/>
      <c r="B735" s="9"/>
      <c r="C735" s="9"/>
      <c r="D735" s="137"/>
      <c r="E735" s="138"/>
      <c r="F735" s="137"/>
      <c r="G735" s="137"/>
      <c r="H735" s="13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61"/>
      <c r="BC735" s="61"/>
    </row>
    <row r="736" spans="1:55" x14ac:dyDescent="0.2">
      <c r="A736" s="9"/>
      <c r="B736" s="9"/>
      <c r="C736" s="9"/>
      <c r="D736" s="137"/>
      <c r="E736" s="138"/>
      <c r="F736" s="137"/>
      <c r="G736" s="137"/>
      <c r="H736" s="13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61"/>
      <c r="BC736" s="61"/>
    </row>
    <row r="737" spans="1:55" x14ac:dyDescent="0.2">
      <c r="A737" s="9"/>
      <c r="B737" s="9"/>
      <c r="C737" s="9"/>
      <c r="D737" s="137"/>
      <c r="E737" s="138"/>
      <c r="F737" s="137"/>
      <c r="G737" s="137"/>
      <c r="H737" s="13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61"/>
      <c r="BC737" s="61"/>
    </row>
    <row r="738" spans="1:55" x14ac:dyDescent="0.2">
      <c r="A738" s="9"/>
      <c r="B738" s="9"/>
      <c r="C738" s="9"/>
      <c r="D738" s="137"/>
      <c r="E738" s="138"/>
      <c r="F738" s="137"/>
      <c r="G738" s="137"/>
      <c r="H738" s="13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61"/>
      <c r="BC738" s="61"/>
    </row>
    <row r="739" spans="1:55" x14ac:dyDescent="0.2">
      <c r="A739" s="9"/>
      <c r="B739" s="9"/>
      <c r="C739" s="9"/>
      <c r="D739" s="137"/>
      <c r="E739" s="138"/>
      <c r="F739" s="137"/>
      <c r="G739" s="137"/>
      <c r="H739" s="13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61"/>
      <c r="BC739" s="61"/>
    </row>
    <row r="740" spans="1:55" x14ac:dyDescent="0.2">
      <c r="A740" s="9"/>
      <c r="B740" s="9"/>
      <c r="C740" s="9"/>
      <c r="D740" s="137"/>
      <c r="E740" s="138"/>
      <c r="F740" s="137"/>
      <c r="G740" s="137"/>
      <c r="H740" s="13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61"/>
      <c r="BC740" s="61"/>
    </row>
    <row r="741" spans="1:55" x14ac:dyDescent="0.2">
      <c r="A741" s="9"/>
      <c r="B741" s="9"/>
      <c r="C741" s="9"/>
      <c r="D741" s="137"/>
      <c r="E741" s="138"/>
      <c r="F741" s="137"/>
      <c r="G741" s="137"/>
      <c r="H741" s="13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61"/>
      <c r="BC741" s="61"/>
    </row>
    <row r="742" spans="1:55" x14ac:dyDescent="0.2">
      <c r="A742" s="9"/>
      <c r="B742" s="9"/>
      <c r="C742" s="9"/>
      <c r="D742" s="137"/>
      <c r="E742" s="138"/>
      <c r="F742" s="137"/>
      <c r="G742" s="137"/>
      <c r="H742" s="13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61"/>
      <c r="BC742" s="61"/>
    </row>
    <row r="743" spans="1:55" x14ac:dyDescent="0.2">
      <c r="A743" s="9"/>
      <c r="B743" s="9"/>
      <c r="C743" s="9"/>
      <c r="D743" s="137"/>
      <c r="E743" s="138"/>
      <c r="F743" s="137"/>
      <c r="G743" s="137"/>
      <c r="H743" s="13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61"/>
      <c r="BC743" s="61"/>
    </row>
    <row r="744" spans="1:55" x14ac:dyDescent="0.2">
      <c r="A744" s="9"/>
      <c r="B744" s="9"/>
      <c r="C744" s="9"/>
      <c r="D744" s="137"/>
      <c r="E744" s="138"/>
      <c r="F744" s="137"/>
      <c r="G744" s="137"/>
      <c r="H744" s="13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61"/>
      <c r="BC744" s="61"/>
    </row>
    <row r="745" spans="1:55" x14ac:dyDescent="0.2">
      <c r="A745" s="9"/>
      <c r="B745" s="9"/>
      <c r="C745" s="9"/>
      <c r="D745" s="137"/>
      <c r="E745" s="138"/>
      <c r="F745" s="137"/>
      <c r="G745" s="137"/>
      <c r="H745" s="13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61"/>
      <c r="BC745" s="61"/>
    </row>
    <row r="746" spans="1:55" x14ac:dyDescent="0.2">
      <c r="A746" s="9"/>
      <c r="B746" s="9"/>
      <c r="C746" s="9"/>
      <c r="D746" s="137"/>
      <c r="E746" s="138"/>
      <c r="F746" s="137"/>
      <c r="G746" s="137"/>
      <c r="H746" s="13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61"/>
      <c r="BC746" s="61"/>
    </row>
    <row r="747" spans="1:55" x14ac:dyDescent="0.2">
      <c r="A747" s="9"/>
      <c r="B747" s="9"/>
      <c r="C747" s="9"/>
      <c r="D747" s="137"/>
      <c r="E747" s="138"/>
      <c r="F747" s="137"/>
      <c r="G747" s="137"/>
      <c r="H747" s="13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61"/>
      <c r="BC747" s="61"/>
    </row>
    <row r="748" spans="1:55" x14ac:dyDescent="0.2">
      <c r="A748" s="9"/>
      <c r="B748" s="9"/>
      <c r="C748" s="9"/>
      <c r="D748" s="137"/>
      <c r="E748" s="138"/>
      <c r="F748" s="137"/>
      <c r="G748" s="137"/>
      <c r="H748" s="13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61"/>
      <c r="BC748" s="61"/>
    </row>
    <row r="749" spans="1:55" x14ac:dyDescent="0.2">
      <c r="A749" s="9"/>
      <c r="B749" s="9"/>
      <c r="C749" s="9"/>
      <c r="D749" s="137"/>
      <c r="E749" s="138"/>
      <c r="F749" s="137"/>
      <c r="G749" s="137"/>
      <c r="H749" s="13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61"/>
      <c r="BC749" s="61"/>
    </row>
    <row r="750" spans="1:55" x14ac:dyDescent="0.2">
      <c r="A750" s="9"/>
      <c r="B750" s="9"/>
      <c r="C750" s="9"/>
      <c r="D750" s="137"/>
      <c r="E750" s="138"/>
      <c r="F750" s="137"/>
      <c r="G750" s="137"/>
      <c r="H750" s="13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61"/>
      <c r="BC750" s="61"/>
    </row>
    <row r="751" spans="1:55" x14ac:dyDescent="0.2">
      <c r="A751" s="9"/>
      <c r="B751" s="9"/>
      <c r="C751" s="9"/>
      <c r="D751" s="137"/>
      <c r="E751" s="138"/>
      <c r="F751" s="137"/>
      <c r="G751" s="137"/>
      <c r="H751" s="13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61"/>
      <c r="BC751" s="61"/>
    </row>
    <row r="752" spans="1:55" x14ac:dyDescent="0.2">
      <c r="A752" s="9"/>
      <c r="B752" s="9"/>
      <c r="C752" s="9"/>
      <c r="D752" s="137"/>
      <c r="E752" s="138"/>
      <c r="F752" s="137"/>
      <c r="G752" s="137"/>
      <c r="H752" s="13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61"/>
      <c r="BC752" s="61"/>
    </row>
    <row r="753" spans="1:55" x14ac:dyDescent="0.2">
      <c r="A753" s="9"/>
      <c r="B753" s="9"/>
      <c r="C753" s="9"/>
      <c r="D753" s="137"/>
      <c r="E753" s="138"/>
      <c r="F753" s="137"/>
      <c r="G753" s="137"/>
      <c r="H753" s="13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61"/>
      <c r="BC753" s="61"/>
    </row>
    <row r="754" spans="1:55" x14ac:dyDescent="0.2">
      <c r="A754" s="9"/>
      <c r="B754" s="9"/>
      <c r="C754" s="9"/>
      <c r="D754" s="137"/>
      <c r="E754" s="138"/>
      <c r="F754" s="137"/>
      <c r="G754" s="137"/>
      <c r="H754" s="13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61"/>
      <c r="BC754" s="61"/>
    </row>
    <row r="755" spans="1:55" x14ac:dyDescent="0.2">
      <c r="A755" s="9"/>
      <c r="B755" s="9"/>
      <c r="C755" s="9"/>
      <c r="D755" s="137"/>
      <c r="E755" s="138"/>
      <c r="F755" s="137"/>
      <c r="G755" s="137"/>
      <c r="H755" s="13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61"/>
      <c r="BC755" s="61"/>
    </row>
    <row r="756" spans="1:55" x14ac:dyDescent="0.2">
      <c r="A756" s="9"/>
      <c r="B756" s="9"/>
      <c r="C756" s="9"/>
      <c r="D756" s="137"/>
      <c r="E756" s="138"/>
      <c r="F756" s="137"/>
      <c r="G756" s="137"/>
      <c r="H756" s="13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61"/>
      <c r="BC756" s="61"/>
    </row>
    <row r="757" spans="1:55" x14ac:dyDescent="0.2">
      <c r="A757" s="9"/>
      <c r="B757" s="9"/>
      <c r="C757" s="9"/>
      <c r="D757" s="137"/>
      <c r="E757" s="138"/>
      <c r="F757" s="137"/>
      <c r="G757" s="137"/>
      <c r="H757" s="13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61"/>
      <c r="BC757" s="61"/>
    </row>
    <row r="758" spans="1:55" x14ac:dyDescent="0.2">
      <c r="A758" s="9"/>
      <c r="B758" s="9"/>
      <c r="C758" s="9"/>
      <c r="D758" s="137"/>
      <c r="E758" s="138"/>
      <c r="F758" s="137"/>
      <c r="G758" s="137"/>
      <c r="H758" s="13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61"/>
      <c r="BC758" s="61"/>
    </row>
    <row r="759" spans="1:55" x14ac:dyDescent="0.2">
      <c r="A759" s="9"/>
      <c r="B759" s="9"/>
      <c r="C759" s="9"/>
      <c r="D759" s="137"/>
      <c r="E759" s="138"/>
      <c r="F759" s="137"/>
      <c r="G759" s="137"/>
      <c r="H759" s="13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61"/>
      <c r="BC759" s="61"/>
    </row>
    <row r="760" spans="1:55" x14ac:dyDescent="0.2">
      <c r="A760" s="9"/>
      <c r="B760" s="9"/>
      <c r="C760" s="9"/>
      <c r="D760" s="137"/>
      <c r="E760" s="138"/>
      <c r="F760" s="137"/>
      <c r="G760" s="137"/>
      <c r="H760" s="13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61"/>
      <c r="BC760" s="61"/>
    </row>
    <row r="761" spans="1:55" x14ac:dyDescent="0.2">
      <c r="A761" s="9"/>
      <c r="B761" s="9"/>
      <c r="C761" s="9"/>
      <c r="D761" s="137"/>
      <c r="E761" s="138"/>
      <c r="F761" s="137"/>
      <c r="G761" s="137"/>
      <c r="H761" s="13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61"/>
      <c r="BC761" s="61"/>
    </row>
    <row r="762" spans="1:55" x14ac:dyDescent="0.2">
      <c r="A762" s="9"/>
      <c r="B762" s="9"/>
      <c r="C762" s="9"/>
      <c r="D762" s="137"/>
      <c r="E762" s="138"/>
      <c r="F762" s="137"/>
      <c r="G762" s="137"/>
      <c r="H762" s="13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61"/>
      <c r="BC762" s="61"/>
    </row>
    <row r="763" spans="1:55" x14ac:dyDescent="0.2">
      <c r="A763" s="9"/>
      <c r="B763" s="9"/>
      <c r="C763" s="9"/>
      <c r="D763" s="137"/>
      <c r="E763" s="138"/>
      <c r="F763" s="137"/>
      <c r="G763" s="137"/>
      <c r="H763" s="13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61"/>
      <c r="BC763" s="61"/>
    </row>
    <row r="764" spans="1:55" x14ac:dyDescent="0.2">
      <c r="A764" s="9"/>
      <c r="B764" s="9"/>
      <c r="C764" s="9"/>
      <c r="D764" s="137"/>
      <c r="E764" s="138"/>
      <c r="F764" s="137"/>
      <c r="G764" s="137"/>
      <c r="H764" s="13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61"/>
      <c r="BC764" s="61"/>
    </row>
    <row r="765" spans="1:55" x14ac:dyDescent="0.2">
      <c r="A765" s="9"/>
      <c r="B765" s="9"/>
      <c r="C765" s="9"/>
      <c r="D765" s="137"/>
      <c r="E765" s="138"/>
      <c r="F765" s="137"/>
      <c r="G765" s="137"/>
      <c r="H765" s="13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61"/>
      <c r="BC765" s="61"/>
    </row>
    <row r="766" spans="1:55" x14ac:dyDescent="0.2">
      <c r="A766" s="9"/>
      <c r="B766" s="9"/>
      <c r="C766" s="9"/>
      <c r="D766" s="137"/>
      <c r="E766" s="138"/>
      <c r="F766" s="137"/>
      <c r="G766" s="137"/>
      <c r="H766" s="13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61"/>
      <c r="BC766" s="61"/>
    </row>
    <row r="767" spans="1:55" x14ac:dyDescent="0.2">
      <c r="A767" s="9"/>
      <c r="B767" s="9"/>
      <c r="C767" s="9"/>
      <c r="D767" s="137"/>
      <c r="E767" s="138"/>
      <c r="F767" s="137"/>
      <c r="G767" s="137"/>
      <c r="H767" s="13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61"/>
      <c r="BC767" s="61"/>
    </row>
    <row r="768" spans="1:55" x14ac:dyDescent="0.2">
      <c r="A768" s="9"/>
      <c r="B768" s="9"/>
      <c r="C768" s="9"/>
      <c r="D768" s="137"/>
      <c r="E768" s="138"/>
      <c r="F768" s="137"/>
      <c r="G768" s="137"/>
      <c r="H768" s="13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61"/>
      <c r="BC768" s="61"/>
    </row>
    <row r="769" spans="1:55" x14ac:dyDescent="0.2">
      <c r="A769" s="9"/>
      <c r="B769" s="9"/>
      <c r="C769" s="9"/>
      <c r="D769" s="137"/>
      <c r="E769" s="138"/>
      <c r="F769" s="137"/>
      <c r="G769" s="137"/>
      <c r="H769" s="13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61"/>
      <c r="BC769" s="61"/>
    </row>
    <row r="770" spans="1:55" x14ac:dyDescent="0.2">
      <c r="A770" s="9"/>
      <c r="B770" s="9"/>
      <c r="C770" s="9"/>
      <c r="D770" s="137"/>
      <c r="E770" s="138"/>
      <c r="F770" s="137"/>
      <c r="G770" s="137"/>
      <c r="H770" s="13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61"/>
      <c r="BC770" s="61"/>
    </row>
    <row r="771" spans="1:55" x14ac:dyDescent="0.2">
      <c r="A771" s="9"/>
      <c r="B771" s="9"/>
      <c r="C771" s="9"/>
      <c r="D771" s="137"/>
      <c r="E771" s="138"/>
      <c r="F771" s="137"/>
      <c r="G771" s="137"/>
      <c r="H771" s="13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61"/>
      <c r="BC771" s="61"/>
    </row>
    <row r="772" spans="1:55" x14ac:dyDescent="0.2">
      <c r="A772" s="9"/>
      <c r="B772" s="9"/>
      <c r="C772" s="9"/>
      <c r="D772" s="137"/>
      <c r="E772" s="138"/>
      <c r="F772" s="137"/>
      <c r="G772" s="137"/>
      <c r="H772" s="13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61"/>
      <c r="BC772" s="61"/>
    </row>
    <row r="773" spans="1:55" x14ac:dyDescent="0.2">
      <c r="A773" s="9"/>
      <c r="B773" s="9"/>
      <c r="C773" s="9"/>
      <c r="D773" s="137"/>
      <c r="E773" s="138"/>
      <c r="F773" s="137"/>
      <c r="G773" s="137"/>
      <c r="H773" s="13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61"/>
      <c r="BC773" s="61"/>
    </row>
    <row r="774" spans="1:55" x14ac:dyDescent="0.2">
      <c r="A774" s="9"/>
      <c r="B774" s="9"/>
      <c r="C774" s="9"/>
      <c r="D774" s="137"/>
      <c r="E774" s="138"/>
      <c r="F774" s="137"/>
      <c r="G774" s="137"/>
      <c r="H774" s="13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61"/>
      <c r="BC774" s="61"/>
    </row>
    <row r="775" spans="1:55" x14ac:dyDescent="0.2">
      <c r="A775" s="9"/>
      <c r="B775" s="9"/>
      <c r="C775" s="9"/>
      <c r="D775" s="137"/>
      <c r="E775" s="138"/>
      <c r="F775" s="137"/>
      <c r="G775" s="137"/>
      <c r="H775" s="13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61"/>
      <c r="BC775" s="61"/>
    </row>
    <row r="776" spans="1:55" x14ac:dyDescent="0.2">
      <c r="A776" s="9"/>
      <c r="B776" s="9"/>
      <c r="C776" s="9"/>
      <c r="D776" s="137"/>
      <c r="E776" s="138"/>
      <c r="F776" s="137"/>
      <c r="G776" s="137"/>
      <c r="H776" s="13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61"/>
      <c r="BC776" s="61"/>
    </row>
    <row r="777" spans="1:55" x14ac:dyDescent="0.2">
      <c r="A777" s="9"/>
      <c r="B777" s="9"/>
      <c r="C777" s="9"/>
      <c r="D777" s="137"/>
      <c r="E777" s="138"/>
      <c r="F777" s="137"/>
      <c r="G777" s="137"/>
      <c r="H777" s="13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61"/>
      <c r="BC777" s="61"/>
    </row>
    <row r="778" spans="1:55" x14ac:dyDescent="0.2">
      <c r="A778" s="9"/>
      <c r="B778" s="9"/>
      <c r="C778" s="9"/>
      <c r="D778" s="137"/>
      <c r="E778" s="138"/>
      <c r="F778" s="137"/>
      <c r="G778" s="137"/>
      <c r="H778" s="13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61"/>
      <c r="BC778" s="61"/>
    </row>
    <row r="779" spans="1:55" x14ac:dyDescent="0.2">
      <c r="A779" s="9"/>
      <c r="B779" s="9"/>
      <c r="C779" s="9"/>
      <c r="D779" s="137"/>
      <c r="E779" s="138"/>
      <c r="F779" s="137"/>
      <c r="G779" s="137"/>
      <c r="H779" s="13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61"/>
      <c r="BC779" s="61"/>
    </row>
    <row r="780" spans="1:55" x14ac:dyDescent="0.2">
      <c r="A780" s="9"/>
      <c r="B780" s="9"/>
      <c r="C780" s="9"/>
      <c r="D780" s="137"/>
      <c r="E780" s="138"/>
      <c r="F780" s="137"/>
      <c r="G780" s="137"/>
      <c r="H780" s="13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61"/>
      <c r="BC780" s="61"/>
    </row>
    <row r="781" spans="1:55" x14ac:dyDescent="0.2">
      <c r="A781" s="9"/>
      <c r="B781" s="9"/>
      <c r="C781" s="9"/>
      <c r="D781" s="137"/>
      <c r="E781" s="138"/>
      <c r="F781" s="137"/>
      <c r="G781" s="137"/>
      <c r="H781" s="13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61"/>
      <c r="BC781" s="61"/>
    </row>
    <row r="782" spans="1:55" x14ac:dyDescent="0.2">
      <c r="A782" s="9"/>
      <c r="B782" s="9"/>
      <c r="C782" s="9"/>
      <c r="D782" s="137"/>
      <c r="E782" s="138"/>
      <c r="F782" s="137"/>
      <c r="G782" s="137"/>
      <c r="H782" s="13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61"/>
      <c r="BC782" s="61"/>
    </row>
    <row r="783" spans="1:55" x14ac:dyDescent="0.2">
      <c r="A783" s="9"/>
      <c r="B783" s="9"/>
      <c r="C783" s="9"/>
      <c r="D783" s="137"/>
      <c r="E783" s="138"/>
      <c r="F783" s="137"/>
      <c r="G783" s="137"/>
      <c r="H783" s="13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61"/>
      <c r="BC783" s="61"/>
    </row>
    <row r="784" spans="1:55" x14ac:dyDescent="0.2">
      <c r="A784" s="9"/>
      <c r="B784" s="9"/>
      <c r="C784" s="9"/>
      <c r="D784" s="137"/>
      <c r="E784" s="138"/>
      <c r="F784" s="137"/>
      <c r="G784" s="137"/>
      <c r="H784" s="13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61"/>
      <c r="BC784" s="61"/>
    </row>
    <row r="785" spans="1:55" x14ac:dyDescent="0.2">
      <c r="A785" s="9"/>
      <c r="B785" s="9"/>
      <c r="C785" s="9"/>
      <c r="D785" s="137"/>
      <c r="E785" s="138"/>
      <c r="F785" s="137"/>
      <c r="G785" s="137"/>
      <c r="H785" s="13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61"/>
      <c r="BC785" s="61"/>
    </row>
    <row r="786" spans="1:55" x14ac:dyDescent="0.2">
      <c r="A786" s="9"/>
      <c r="B786" s="9"/>
      <c r="C786" s="9"/>
      <c r="D786" s="137"/>
      <c r="E786" s="138"/>
      <c r="F786" s="137"/>
      <c r="G786" s="137"/>
      <c r="H786" s="13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61"/>
      <c r="BC786" s="61"/>
    </row>
    <row r="787" spans="1:55" x14ac:dyDescent="0.2">
      <c r="A787" s="9"/>
      <c r="B787" s="9"/>
      <c r="C787" s="9"/>
      <c r="D787" s="137"/>
      <c r="E787" s="138"/>
      <c r="F787" s="137"/>
      <c r="G787" s="137"/>
      <c r="H787" s="13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61"/>
      <c r="BC787" s="61"/>
    </row>
    <row r="788" spans="1:55" x14ac:dyDescent="0.2">
      <c r="A788" s="9"/>
      <c r="B788" s="9"/>
      <c r="C788" s="9"/>
      <c r="D788" s="137"/>
      <c r="E788" s="138"/>
      <c r="F788" s="137"/>
      <c r="G788" s="137"/>
      <c r="H788" s="13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61"/>
      <c r="BC788" s="61"/>
    </row>
    <row r="789" spans="1:55" x14ac:dyDescent="0.2">
      <c r="A789" s="9"/>
      <c r="B789" s="9"/>
      <c r="C789" s="9"/>
      <c r="D789" s="137"/>
      <c r="E789" s="138"/>
      <c r="F789" s="137"/>
      <c r="G789" s="137"/>
      <c r="H789" s="13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61"/>
      <c r="BC789" s="61"/>
    </row>
    <row r="790" spans="1:55" x14ac:dyDescent="0.2">
      <c r="A790" s="9"/>
      <c r="B790" s="9"/>
      <c r="C790" s="9"/>
      <c r="D790" s="137"/>
      <c r="E790" s="138"/>
      <c r="F790" s="137"/>
      <c r="G790" s="137"/>
      <c r="H790" s="13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61"/>
      <c r="BC790" s="61"/>
    </row>
    <row r="791" spans="1:55" x14ac:dyDescent="0.2">
      <c r="A791" s="9"/>
      <c r="B791" s="9"/>
      <c r="C791" s="9"/>
      <c r="D791" s="137"/>
      <c r="E791" s="138"/>
      <c r="F791" s="137"/>
      <c r="G791" s="137"/>
      <c r="H791" s="13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61"/>
      <c r="BC791" s="61"/>
    </row>
    <row r="792" spans="1:55" x14ac:dyDescent="0.2">
      <c r="A792" s="9"/>
      <c r="B792" s="9"/>
      <c r="C792" s="9"/>
      <c r="D792" s="137"/>
      <c r="E792" s="138"/>
      <c r="F792" s="137"/>
      <c r="G792" s="137"/>
      <c r="H792" s="13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61"/>
      <c r="BC792" s="61"/>
    </row>
    <row r="793" spans="1:55" x14ac:dyDescent="0.2">
      <c r="A793" s="9"/>
      <c r="B793" s="9"/>
      <c r="C793" s="9"/>
      <c r="D793" s="137"/>
      <c r="E793" s="138"/>
      <c r="F793" s="137"/>
      <c r="G793" s="137"/>
      <c r="H793" s="13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61"/>
      <c r="BC793" s="61"/>
    </row>
    <row r="794" spans="1:55" x14ac:dyDescent="0.2">
      <c r="A794" s="9"/>
      <c r="B794" s="9"/>
      <c r="C794" s="9"/>
      <c r="D794" s="137"/>
      <c r="E794" s="138"/>
      <c r="F794" s="137"/>
      <c r="G794" s="137"/>
      <c r="H794" s="13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61"/>
      <c r="BC794" s="61"/>
    </row>
    <row r="795" spans="1:55" x14ac:dyDescent="0.2">
      <c r="A795" s="9"/>
      <c r="B795" s="9"/>
      <c r="C795" s="9"/>
      <c r="D795" s="137"/>
      <c r="E795" s="138"/>
      <c r="F795" s="137"/>
      <c r="G795" s="137"/>
      <c r="H795" s="13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61"/>
      <c r="BC795" s="61"/>
    </row>
    <row r="796" spans="1:55" x14ac:dyDescent="0.2">
      <c r="A796" s="9"/>
      <c r="B796" s="9"/>
      <c r="C796" s="9"/>
      <c r="D796" s="137"/>
      <c r="E796" s="138"/>
      <c r="F796" s="137"/>
      <c r="G796" s="137"/>
      <c r="H796" s="13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61"/>
      <c r="BC796" s="61"/>
    </row>
    <row r="797" spans="1:55" x14ac:dyDescent="0.2">
      <c r="A797" s="9"/>
      <c r="B797" s="9"/>
      <c r="C797" s="9"/>
      <c r="D797" s="137"/>
      <c r="E797" s="138"/>
      <c r="F797" s="137"/>
      <c r="G797" s="137"/>
      <c r="H797" s="13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61"/>
      <c r="BC797" s="61"/>
    </row>
    <row r="798" spans="1:55" x14ac:dyDescent="0.2">
      <c r="A798" s="9"/>
      <c r="B798" s="9"/>
      <c r="C798" s="9"/>
      <c r="D798" s="137"/>
      <c r="E798" s="138"/>
      <c r="F798" s="137"/>
      <c r="G798" s="137"/>
      <c r="H798" s="13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61"/>
      <c r="BC798" s="61"/>
    </row>
    <row r="799" spans="1:55" x14ac:dyDescent="0.2">
      <c r="A799" s="9"/>
      <c r="B799" s="9"/>
      <c r="C799" s="9"/>
      <c r="D799" s="137"/>
      <c r="E799" s="138"/>
      <c r="F799" s="137"/>
      <c r="G799" s="137"/>
      <c r="H799" s="13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61"/>
      <c r="BC799" s="61"/>
    </row>
    <row r="800" spans="1:55" x14ac:dyDescent="0.2">
      <c r="A800" s="9"/>
      <c r="B800" s="9"/>
      <c r="C800" s="9"/>
      <c r="D800" s="137"/>
      <c r="E800" s="138"/>
      <c r="F800" s="137"/>
      <c r="G800" s="137"/>
      <c r="H800" s="13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61"/>
      <c r="BC800" s="61"/>
    </row>
    <row r="801" spans="1:55" x14ac:dyDescent="0.2">
      <c r="A801" s="9"/>
      <c r="B801" s="9"/>
      <c r="C801" s="9"/>
      <c r="D801" s="137"/>
      <c r="E801" s="138"/>
      <c r="F801" s="137"/>
      <c r="G801" s="137"/>
      <c r="H801" s="13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61"/>
      <c r="BC801" s="61"/>
    </row>
    <row r="802" spans="1:55" x14ac:dyDescent="0.2">
      <c r="A802" s="9"/>
      <c r="B802" s="9"/>
      <c r="C802" s="9"/>
      <c r="D802" s="137"/>
      <c r="E802" s="138"/>
      <c r="F802" s="137"/>
      <c r="G802" s="137"/>
      <c r="H802" s="13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61"/>
      <c r="BC802" s="61"/>
    </row>
    <row r="803" spans="1:55" x14ac:dyDescent="0.2">
      <c r="A803" s="9"/>
      <c r="B803" s="9"/>
      <c r="C803" s="9"/>
      <c r="D803" s="137"/>
      <c r="E803" s="138"/>
      <c r="F803" s="137"/>
      <c r="G803" s="137"/>
      <c r="H803" s="13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61"/>
      <c r="BC803" s="61"/>
    </row>
    <row r="804" spans="1:55" x14ac:dyDescent="0.2">
      <c r="A804" s="9"/>
      <c r="B804" s="9"/>
      <c r="C804" s="9"/>
      <c r="D804" s="137"/>
      <c r="E804" s="138"/>
      <c r="F804" s="137"/>
      <c r="G804" s="137"/>
      <c r="H804" s="13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61"/>
      <c r="BC804" s="61"/>
    </row>
    <row r="805" spans="1:55" x14ac:dyDescent="0.2">
      <c r="A805" s="9"/>
      <c r="B805" s="9"/>
      <c r="C805" s="9"/>
      <c r="D805" s="137"/>
      <c r="E805" s="138"/>
      <c r="F805" s="137"/>
      <c r="G805" s="137"/>
      <c r="H805" s="13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61"/>
      <c r="BC805" s="61"/>
    </row>
    <row r="806" spans="1:55" x14ac:dyDescent="0.2">
      <c r="A806" s="9"/>
      <c r="B806" s="9"/>
      <c r="C806" s="9"/>
      <c r="D806" s="137"/>
      <c r="E806" s="138"/>
      <c r="F806" s="137"/>
      <c r="G806" s="137"/>
      <c r="H806" s="13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61"/>
      <c r="BC806" s="61"/>
    </row>
    <row r="807" spans="1:55" x14ac:dyDescent="0.2">
      <c r="A807" s="9"/>
      <c r="B807" s="9"/>
      <c r="C807" s="9"/>
      <c r="D807" s="137"/>
      <c r="E807" s="138"/>
      <c r="F807" s="137"/>
      <c r="G807" s="137"/>
      <c r="H807" s="13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61"/>
      <c r="BC807" s="61"/>
    </row>
    <row r="808" spans="1:55" x14ac:dyDescent="0.2">
      <c r="A808" s="9"/>
      <c r="B808" s="9"/>
      <c r="C808" s="9"/>
      <c r="D808" s="137"/>
      <c r="E808" s="138"/>
      <c r="F808" s="137"/>
      <c r="G808" s="137"/>
      <c r="H808" s="13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61"/>
      <c r="BC808" s="61"/>
    </row>
    <row r="809" spans="1:55" x14ac:dyDescent="0.2">
      <c r="A809" s="9"/>
      <c r="B809" s="9"/>
      <c r="C809" s="9"/>
      <c r="D809" s="137"/>
      <c r="E809" s="138"/>
      <c r="F809" s="137"/>
      <c r="G809" s="137"/>
      <c r="H809" s="13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61"/>
      <c r="BC809" s="61"/>
    </row>
    <row r="810" spans="1:55" x14ac:dyDescent="0.2">
      <c r="A810" s="9"/>
      <c r="B810" s="9"/>
      <c r="C810" s="9"/>
      <c r="D810" s="137"/>
      <c r="E810" s="138"/>
      <c r="F810" s="137"/>
      <c r="G810" s="137"/>
      <c r="H810" s="13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61"/>
      <c r="BC810" s="61"/>
    </row>
    <row r="811" spans="1:55" x14ac:dyDescent="0.2">
      <c r="A811" s="9"/>
      <c r="B811" s="9"/>
      <c r="C811" s="9"/>
      <c r="D811" s="137"/>
      <c r="E811" s="138"/>
      <c r="F811" s="137"/>
      <c r="G811" s="137"/>
      <c r="H811" s="13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61"/>
      <c r="BC811" s="61"/>
    </row>
    <row r="812" spans="1:55" x14ac:dyDescent="0.2">
      <c r="A812" s="9"/>
      <c r="B812" s="9"/>
      <c r="C812" s="9"/>
      <c r="D812" s="137"/>
      <c r="E812" s="138"/>
      <c r="F812" s="137"/>
      <c r="G812" s="137"/>
      <c r="H812" s="13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61"/>
      <c r="BC812" s="61"/>
    </row>
    <row r="813" spans="1:55" x14ac:dyDescent="0.2">
      <c r="A813" s="9"/>
      <c r="B813" s="9"/>
      <c r="C813" s="9"/>
      <c r="D813" s="137"/>
      <c r="E813" s="138"/>
      <c r="F813" s="137"/>
      <c r="G813" s="137"/>
      <c r="H813" s="13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61"/>
      <c r="BC813" s="61"/>
    </row>
    <row r="814" spans="1:55" x14ac:dyDescent="0.2">
      <c r="A814" s="9"/>
      <c r="B814" s="9"/>
      <c r="C814" s="9"/>
      <c r="D814" s="137"/>
      <c r="E814" s="138"/>
      <c r="F814" s="137"/>
      <c r="G814" s="137"/>
      <c r="H814" s="13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61"/>
      <c r="BC814" s="61"/>
    </row>
    <row r="815" spans="1:55" x14ac:dyDescent="0.2">
      <c r="A815" s="9"/>
      <c r="B815" s="9"/>
      <c r="C815" s="9"/>
      <c r="D815" s="137"/>
      <c r="E815" s="138"/>
      <c r="F815" s="137"/>
      <c r="G815" s="137"/>
      <c r="H815" s="13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61"/>
      <c r="BC815" s="61"/>
    </row>
    <row r="816" spans="1:55" x14ac:dyDescent="0.2">
      <c r="A816" s="9"/>
      <c r="B816" s="9"/>
      <c r="C816" s="9"/>
      <c r="D816" s="137"/>
      <c r="E816" s="138"/>
      <c r="F816" s="137"/>
      <c r="G816" s="137"/>
      <c r="H816" s="13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61"/>
      <c r="BC816" s="61"/>
    </row>
    <row r="817" spans="1:55" x14ac:dyDescent="0.2">
      <c r="A817" s="9"/>
      <c r="B817" s="9"/>
      <c r="C817" s="9"/>
      <c r="D817" s="137"/>
      <c r="E817" s="138"/>
      <c r="F817" s="137"/>
      <c r="G817" s="137"/>
      <c r="H817" s="13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61"/>
      <c r="BC817" s="61"/>
    </row>
    <row r="818" spans="1:55" x14ac:dyDescent="0.2">
      <c r="A818" s="9"/>
      <c r="B818" s="9"/>
      <c r="C818" s="9"/>
      <c r="D818" s="137"/>
      <c r="E818" s="138"/>
      <c r="F818" s="137"/>
      <c r="G818" s="137"/>
      <c r="H818" s="13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61"/>
      <c r="BC818" s="61"/>
    </row>
    <row r="819" spans="1:55" x14ac:dyDescent="0.2">
      <c r="A819" s="9"/>
      <c r="B819" s="9"/>
      <c r="C819" s="9"/>
      <c r="D819" s="137"/>
      <c r="E819" s="138"/>
      <c r="F819" s="137"/>
      <c r="G819" s="137"/>
      <c r="H819" s="13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61"/>
      <c r="BC819" s="61"/>
    </row>
    <row r="820" spans="1:55" x14ac:dyDescent="0.2">
      <c r="A820" s="9"/>
      <c r="B820" s="9"/>
      <c r="C820" s="9"/>
      <c r="D820" s="137"/>
      <c r="E820" s="138"/>
      <c r="F820" s="137"/>
      <c r="G820" s="137"/>
      <c r="H820" s="13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61"/>
      <c r="BC820" s="61"/>
    </row>
    <row r="821" spans="1:55" x14ac:dyDescent="0.2">
      <c r="A821" s="9"/>
      <c r="B821" s="9"/>
      <c r="C821" s="9"/>
      <c r="D821" s="137"/>
      <c r="E821" s="138"/>
      <c r="F821" s="137"/>
      <c r="G821" s="137"/>
      <c r="H821" s="13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61"/>
      <c r="BC821" s="61"/>
    </row>
    <row r="822" spans="1:55" x14ac:dyDescent="0.2">
      <c r="A822" s="9"/>
      <c r="B822" s="9"/>
      <c r="C822" s="9"/>
      <c r="D822" s="137"/>
      <c r="E822" s="138"/>
      <c r="F822" s="137"/>
      <c r="G822" s="137"/>
      <c r="H822" s="13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61"/>
      <c r="BC822" s="61"/>
    </row>
    <row r="823" spans="1:55" x14ac:dyDescent="0.2">
      <c r="A823" s="9"/>
      <c r="B823" s="9"/>
      <c r="C823" s="9"/>
      <c r="D823" s="137"/>
      <c r="E823" s="138"/>
      <c r="F823" s="137"/>
      <c r="G823" s="137"/>
      <c r="H823" s="13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61"/>
      <c r="BC823" s="61"/>
    </row>
    <row r="824" spans="1:55" x14ac:dyDescent="0.2">
      <c r="A824" s="9"/>
      <c r="B824" s="9"/>
      <c r="C824" s="9"/>
      <c r="D824" s="137"/>
      <c r="E824" s="138"/>
      <c r="F824" s="137"/>
      <c r="G824" s="137"/>
      <c r="H824" s="13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61"/>
      <c r="BC824" s="61"/>
    </row>
    <row r="825" spans="1:55" x14ac:dyDescent="0.2">
      <c r="A825" s="9"/>
      <c r="B825" s="9"/>
      <c r="C825" s="9"/>
      <c r="D825" s="137"/>
      <c r="E825" s="138"/>
      <c r="F825" s="137"/>
      <c r="G825" s="137"/>
      <c r="H825" s="13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61"/>
      <c r="BC825" s="61"/>
    </row>
    <row r="826" spans="1:55" x14ac:dyDescent="0.2">
      <c r="A826" s="9"/>
      <c r="B826" s="9"/>
      <c r="C826" s="9"/>
      <c r="D826" s="137"/>
      <c r="E826" s="138"/>
      <c r="F826" s="137"/>
      <c r="G826" s="137"/>
      <c r="H826" s="13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61"/>
      <c r="BC826" s="61"/>
    </row>
    <row r="827" spans="1:55" x14ac:dyDescent="0.2">
      <c r="A827" s="9"/>
      <c r="B827" s="9"/>
      <c r="C827" s="9"/>
      <c r="D827" s="137"/>
      <c r="E827" s="138"/>
      <c r="F827" s="137"/>
      <c r="G827" s="137"/>
      <c r="H827" s="13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61"/>
      <c r="BC827" s="61"/>
    </row>
    <row r="828" spans="1:55" x14ac:dyDescent="0.2">
      <c r="A828" s="9"/>
      <c r="B828" s="9"/>
      <c r="C828" s="9"/>
      <c r="D828" s="137"/>
      <c r="E828" s="138"/>
      <c r="F828" s="137"/>
      <c r="G828" s="137"/>
      <c r="H828" s="13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61"/>
      <c r="BC828" s="61"/>
    </row>
    <row r="829" spans="1:55" x14ac:dyDescent="0.2">
      <c r="A829" s="9"/>
      <c r="B829" s="9"/>
      <c r="C829" s="9"/>
      <c r="D829" s="137"/>
      <c r="E829" s="138"/>
      <c r="F829" s="137"/>
      <c r="G829" s="137"/>
      <c r="H829" s="13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61"/>
      <c r="BC829" s="61"/>
    </row>
    <row r="830" spans="1:55" x14ac:dyDescent="0.2">
      <c r="A830" s="9"/>
      <c r="B830" s="9"/>
      <c r="C830" s="9"/>
      <c r="D830" s="137"/>
      <c r="E830" s="138"/>
      <c r="F830" s="137"/>
      <c r="G830" s="137"/>
      <c r="H830" s="13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61"/>
      <c r="BC830" s="61"/>
    </row>
    <row r="831" spans="1:55" x14ac:dyDescent="0.2">
      <c r="A831" s="9"/>
      <c r="B831" s="9"/>
      <c r="C831" s="9"/>
      <c r="D831" s="137"/>
      <c r="E831" s="138"/>
      <c r="F831" s="137"/>
      <c r="G831" s="137"/>
      <c r="H831" s="13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61"/>
      <c r="BC831" s="61"/>
    </row>
    <row r="832" spans="1:55" x14ac:dyDescent="0.2">
      <c r="A832" s="9"/>
      <c r="B832" s="9"/>
      <c r="C832" s="9"/>
      <c r="D832" s="137"/>
      <c r="E832" s="138"/>
      <c r="F832" s="137"/>
      <c r="G832" s="137"/>
      <c r="H832" s="13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61"/>
      <c r="BC832" s="61"/>
    </row>
    <row r="833" spans="1:55" x14ac:dyDescent="0.2">
      <c r="A833" s="9"/>
      <c r="B833" s="9"/>
      <c r="C833" s="9"/>
      <c r="D833" s="137"/>
      <c r="E833" s="138"/>
      <c r="F833" s="137"/>
      <c r="G833" s="137"/>
      <c r="H833" s="13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61"/>
      <c r="BC833" s="61"/>
    </row>
    <row r="834" spans="1:55" x14ac:dyDescent="0.2">
      <c r="A834" s="9"/>
      <c r="B834" s="9"/>
      <c r="C834" s="9"/>
      <c r="D834" s="137"/>
      <c r="E834" s="138"/>
      <c r="F834" s="137"/>
      <c r="G834" s="137"/>
      <c r="H834" s="13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61"/>
      <c r="BC834" s="61"/>
    </row>
    <row r="835" spans="1:55" x14ac:dyDescent="0.2">
      <c r="A835" s="9"/>
      <c r="B835" s="9"/>
      <c r="C835" s="9"/>
      <c r="D835" s="137"/>
      <c r="E835" s="138"/>
      <c r="F835" s="137"/>
      <c r="G835" s="137"/>
      <c r="H835" s="13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61"/>
      <c r="BC835" s="61"/>
    </row>
    <row r="836" spans="1:55" x14ac:dyDescent="0.2">
      <c r="A836" s="9"/>
      <c r="B836" s="9"/>
      <c r="C836" s="9"/>
      <c r="D836" s="137"/>
      <c r="E836" s="138"/>
      <c r="F836" s="137"/>
      <c r="G836" s="137"/>
      <c r="H836" s="13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61"/>
      <c r="BC836" s="61"/>
    </row>
    <row r="837" spans="1:55" x14ac:dyDescent="0.2">
      <c r="A837" s="9"/>
      <c r="B837" s="9"/>
      <c r="C837" s="9"/>
      <c r="D837" s="137"/>
      <c r="E837" s="138"/>
      <c r="F837" s="137"/>
      <c r="G837" s="137"/>
      <c r="H837" s="13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61"/>
      <c r="BC837" s="61"/>
    </row>
    <row r="838" spans="1:55" x14ac:dyDescent="0.2">
      <c r="A838" s="9"/>
      <c r="B838" s="9"/>
      <c r="C838" s="9"/>
      <c r="D838" s="137"/>
      <c r="E838" s="138"/>
      <c r="F838" s="137"/>
      <c r="G838" s="137"/>
      <c r="H838" s="13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61"/>
      <c r="BC838" s="61"/>
    </row>
    <row r="839" spans="1:55" x14ac:dyDescent="0.2">
      <c r="A839" s="9"/>
      <c r="B839" s="9"/>
      <c r="C839" s="9"/>
      <c r="D839" s="137"/>
      <c r="E839" s="138"/>
      <c r="F839" s="137"/>
      <c r="G839" s="137"/>
      <c r="H839" s="13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61"/>
      <c r="BC839" s="61"/>
    </row>
    <row r="840" spans="1:55" x14ac:dyDescent="0.2">
      <c r="A840" s="9"/>
      <c r="B840" s="9"/>
      <c r="C840" s="9"/>
      <c r="D840" s="137"/>
      <c r="E840" s="138"/>
      <c r="F840" s="137"/>
      <c r="G840" s="137"/>
      <c r="H840" s="13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61"/>
      <c r="BC840" s="61"/>
    </row>
    <row r="841" spans="1:55" x14ac:dyDescent="0.2">
      <c r="A841" s="9"/>
      <c r="B841" s="9"/>
      <c r="C841" s="9"/>
      <c r="D841" s="137"/>
      <c r="E841" s="138"/>
      <c r="F841" s="137"/>
      <c r="G841" s="137"/>
      <c r="H841" s="13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61"/>
      <c r="BC841" s="61"/>
    </row>
    <row r="842" spans="1:55" x14ac:dyDescent="0.2">
      <c r="A842" s="9"/>
      <c r="B842" s="9"/>
      <c r="C842" s="9"/>
      <c r="D842" s="137"/>
      <c r="E842" s="138"/>
      <c r="F842" s="137"/>
      <c r="G842" s="137"/>
      <c r="H842" s="13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61"/>
      <c r="BC842" s="61"/>
    </row>
    <row r="843" spans="1:55" x14ac:dyDescent="0.2">
      <c r="A843" s="9"/>
      <c r="B843" s="9"/>
      <c r="C843" s="9"/>
      <c r="D843" s="137"/>
      <c r="E843" s="138"/>
      <c r="F843" s="137"/>
      <c r="G843" s="137"/>
      <c r="H843" s="13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61"/>
      <c r="BC843" s="61"/>
    </row>
    <row r="844" spans="1:55" x14ac:dyDescent="0.2">
      <c r="A844" s="9"/>
      <c r="B844" s="9"/>
      <c r="C844" s="9"/>
      <c r="D844" s="137"/>
      <c r="E844" s="138"/>
      <c r="F844" s="137"/>
      <c r="G844" s="137"/>
      <c r="H844" s="13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61"/>
      <c r="BC844" s="61"/>
    </row>
    <row r="845" spans="1:55" x14ac:dyDescent="0.2">
      <c r="A845" s="9"/>
      <c r="B845" s="9"/>
      <c r="C845" s="9"/>
      <c r="D845" s="137"/>
      <c r="E845" s="138"/>
      <c r="F845" s="137"/>
      <c r="G845" s="137"/>
      <c r="H845" s="13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61"/>
      <c r="BC845" s="61"/>
    </row>
    <row r="846" spans="1:55" x14ac:dyDescent="0.2">
      <c r="A846" s="9"/>
      <c r="B846" s="9"/>
      <c r="C846" s="9"/>
      <c r="D846" s="137"/>
      <c r="E846" s="138"/>
      <c r="F846" s="137"/>
      <c r="G846" s="137"/>
      <c r="H846" s="13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61"/>
      <c r="BC846" s="61"/>
    </row>
    <row r="847" spans="1:55" x14ac:dyDescent="0.2">
      <c r="A847" s="9"/>
      <c r="B847" s="9"/>
      <c r="C847" s="9"/>
      <c r="D847" s="137"/>
      <c r="E847" s="138"/>
      <c r="F847" s="137"/>
      <c r="G847" s="137"/>
      <c r="H847" s="13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61"/>
      <c r="BC847" s="61"/>
    </row>
    <row r="848" spans="1:55" x14ac:dyDescent="0.2">
      <c r="A848" s="9"/>
      <c r="B848" s="9"/>
      <c r="C848" s="9"/>
      <c r="D848" s="137"/>
      <c r="E848" s="138"/>
      <c r="F848" s="137"/>
      <c r="G848" s="137"/>
      <c r="H848" s="13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61"/>
      <c r="BC848" s="61"/>
    </row>
    <row r="849" spans="1:55" x14ac:dyDescent="0.2">
      <c r="A849" s="9"/>
      <c r="B849" s="9"/>
      <c r="C849" s="9"/>
      <c r="D849" s="137"/>
      <c r="E849" s="138"/>
      <c r="F849" s="137"/>
      <c r="G849" s="137"/>
      <c r="H849" s="13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61"/>
      <c r="BC849" s="61"/>
    </row>
    <row r="850" spans="1:55" x14ac:dyDescent="0.2">
      <c r="A850" s="9"/>
      <c r="B850" s="9"/>
      <c r="C850" s="9"/>
      <c r="D850" s="137"/>
      <c r="E850" s="138"/>
      <c r="F850" s="137"/>
      <c r="G850" s="137"/>
      <c r="H850" s="13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61"/>
      <c r="BC850" s="61"/>
    </row>
    <row r="851" spans="1:55" x14ac:dyDescent="0.2">
      <c r="A851" s="9"/>
      <c r="B851" s="9"/>
      <c r="C851" s="9"/>
      <c r="D851" s="137"/>
      <c r="E851" s="138"/>
      <c r="F851" s="137"/>
      <c r="G851" s="137"/>
      <c r="H851" s="13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61"/>
      <c r="BC851" s="61"/>
    </row>
    <row r="852" spans="1:55" x14ac:dyDescent="0.2">
      <c r="A852" s="9"/>
      <c r="B852" s="9"/>
      <c r="C852" s="9"/>
      <c r="D852" s="137"/>
      <c r="E852" s="138"/>
      <c r="F852" s="137"/>
      <c r="G852" s="137"/>
      <c r="H852" s="13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61"/>
      <c r="BC852" s="61"/>
    </row>
    <row r="853" spans="1:55" x14ac:dyDescent="0.2">
      <c r="A853" s="9"/>
      <c r="B853" s="9"/>
      <c r="C853" s="9"/>
      <c r="D853" s="137"/>
      <c r="E853" s="138"/>
      <c r="F853" s="137"/>
      <c r="G853" s="137"/>
      <c r="H853" s="13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61"/>
      <c r="BC853" s="61"/>
    </row>
    <row r="854" spans="1:55" x14ac:dyDescent="0.2">
      <c r="A854" s="9"/>
      <c r="B854" s="9"/>
      <c r="C854" s="9"/>
      <c r="D854" s="137"/>
      <c r="E854" s="138"/>
      <c r="F854" s="137"/>
      <c r="G854" s="137"/>
      <c r="H854" s="13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61"/>
      <c r="BC854" s="61"/>
    </row>
    <row r="855" spans="1:55" x14ac:dyDescent="0.2">
      <c r="A855" s="9"/>
      <c r="B855" s="9"/>
      <c r="C855" s="9"/>
      <c r="D855" s="137"/>
      <c r="E855" s="138"/>
      <c r="F855" s="137"/>
      <c r="G855" s="137"/>
      <c r="H855" s="13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61"/>
      <c r="BC855" s="61"/>
    </row>
    <row r="856" spans="1:55" x14ac:dyDescent="0.2">
      <c r="A856" s="9"/>
      <c r="B856" s="9"/>
      <c r="C856" s="9"/>
      <c r="D856" s="137"/>
      <c r="E856" s="138"/>
      <c r="F856" s="137"/>
      <c r="G856" s="137"/>
      <c r="H856" s="13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61"/>
      <c r="BC856" s="61"/>
    </row>
    <row r="857" spans="1:55" x14ac:dyDescent="0.2">
      <c r="A857" s="9"/>
      <c r="B857" s="9"/>
      <c r="C857" s="9"/>
      <c r="D857" s="137"/>
      <c r="E857" s="138"/>
      <c r="F857" s="137"/>
      <c r="G857" s="137"/>
      <c r="H857" s="13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61"/>
      <c r="BC857" s="61"/>
    </row>
    <row r="858" spans="1:55" x14ac:dyDescent="0.2">
      <c r="A858" s="9"/>
      <c r="B858" s="9"/>
      <c r="C858" s="9"/>
      <c r="D858" s="137"/>
      <c r="E858" s="138"/>
      <c r="F858" s="137"/>
      <c r="G858" s="137"/>
      <c r="H858" s="13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61"/>
      <c r="BC858" s="61"/>
    </row>
    <row r="859" spans="1:55" x14ac:dyDescent="0.2">
      <c r="A859" s="9"/>
      <c r="B859" s="9"/>
      <c r="C859" s="9"/>
      <c r="D859" s="137"/>
      <c r="E859" s="138"/>
      <c r="F859" s="137"/>
      <c r="G859" s="137"/>
      <c r="H859" s="13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61"/>
      <c r="BC859" s="61"/>
    </row>
    <row r="860" spans="1:55" x14ac:dyDescent="0.2">
      <c r="A860" s="9"/>
      <c r="B860" s="9"/>
      <c r="C860" s="9"/>
      <c r="D860" s="137"/>
      <c r="E860" s="138"/>
      <c r="F860" s="137"/>
      <c r="G860" s="137"/>
      <c r="H860" s="13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61"/>
      <c r="BC860" s="61"/>
    </row>
    <row r="861" spans="1:55" x14ac:dyDescent="0.2">
      <c r="A861" s="9"/>
      <c r="B861" s="9"/>
      <c r="C861" s="9"/>
      <c r="D861" s="137"/>
      <c r="E861" s="138"/>
      <c r="F861" s="137"/>
      <c r="G861" s="137"/>
      <c r="H861" s="13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61"/>
      <c r="BC861" s="61"/>
    </row>
    <row r="862" spans="1:55" x14ac:dyDescent="0.2">
      <c r="A862" s="9"/>
      <c r="B862" s="9"/>
      <c r="C862" s="9"/>
      <c r="D862" s="137"/>
      <c r="E862" s="138"/>
      <c r="F862" s="137"/>
      <c r="G862" s="137"/>
      <c r="H862" s="13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61"/>
      <c r="BC862" s="61"/>
    </row>
    <row r="863" spans="1:55" x14ac:dyDescent="0.2">
      <c r="A863" s="9"/>
      <c r="B863" s="9"/>
      <c r="C863" s="9"/>
      <c r="D863" s="137"/>
      <c r="E863" s="138"/>
      <c r="F863" s="137"/>
      <c r="G863" s="137"/>
      <c r="H863" s="13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61"/>
      <c r="BC863" s="61"/>
    </row>
    <row r="864" spans="1:55" x14ac:dyDescent="0.2">
      <c r="A864" s="9"/>
      <c r="B864" s="9"/>
      <c r="C864" s="9"/>
      <c r="D864" s="137"/>
      <c r="E864" s="138"/>
      <c r="F864" s="137"/>
      <c r="G864" s="137"/>
      <c r="H864" s="13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61"/>
      <c r="BC864" s="61"/>
    </row>
    <row r="865" spans="1:55" x14ac:dyDescent="0.2">
      <c r="A865" s="9"/>
      <c r="B865" s="9"/>
      <c r="C865" s="9"/>
      <c r="D865" s="137"/>
      <c r="E865" s="138"/>
      <c r="F865" s="137"/>
      <c r="G865" s="137"/>
      <c r="H865" s="13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61"/>
      <c r="BC865" s="61"/>
    </row>
    <row r="866" spans="1:55" x14ac:dyDescent="0.2">
      <c r="A866" s="9"/>
      <c r="B866" s="9"/>
      <c r="C866" s="9"/>
      <c r="D866" s="137"/>
      <c r="E866" s="138"/>
      <c r="F866" s="137"/>
      <c r="G866" s="137"/>
      <c r="H866" s="13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61"/>
      <c r="BC866" s="61"/>
    </row>
    <row r="867" spans="1:55" x14ac:dyDescent="0.2">
      <c r="A867" s="9"/>
      <c r="B867" s="9"/>
      <c r="C867" s="9"/>
      <c r="D867" s="137"/>
      <c r="E867" s="138"/>
      <c r="F867" s="137"/>
      <c r="G867" s="137"/>
      <c r="H867" s="13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61"/>
      <c r="BC867" s="61"/>
    </row>
    <row r="868" spans="1:55" x14ac:dyDescent="0.2">
      <c r="A868" s="9"/>
      <c r="B868" s="9"/>
      <c r="C868" s="9"/>
      <c r="D868" s="137"/>
      <c r="E868" s="138"/>
      <c r="F868" s="137"/>
      <c r="G868" s="137"/>
      <c r="H868" s="13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61"/>
      <c r="BC868" s="61"/>
    </row>
    <row r="869" spans="1:55" x14ac:dyDescent="0.2">
      <c r="A869" s="9"/>
      <c r="B869" s="9"/>
      <c r="C869" s="9"/>
      <c r="D869" s="137"/>
      <c r="E869" s="138"/>
      <c r="F869" s="137"/>
      <c r="G869" s="137"/>
      <c r="H869" s="13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61"/>
      <c r="BC869" s="61"/>
    </row>
    <row r="870" spans="1:55" x14ac:dyDescent="0.2">
      <c r="A870" s="9"/>
      <c r="B870" s="9"/>
      <c r="C870" s="9"/>
      <c r="D870" s="137"/>
      <c r="E870" s="138"/>
      <c r="F870" s="137"/>
      <c r="G870" s="137"/>
      <c r="H870" s="13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61"/>
      <c r="BC870" s="61"/>
    </row>
    <row r="871" spans="1:55" x14ac:dyDescent="0.2">
      <c r="A871" s="9"/>
      <c r="B871" s="9"/>
      <c r="C871" s="9"/>
      <c r="D871" s="137"/>
      <c r="E871" s="138"/>
      <c r="F871" s="137"/>
      <c r="G871" s="137"/>
      <c r="H871" s="13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61"/>
      <c r="BC871" s="61"/>
    </row>
    <row r="872" spans="1:55" x14ac:dyDescent="0.2">
      <c r="A872" s="9"/>
      <c r="B872" s="9"/>
      <c r="C872" s="9"/>
      <c r="D872" s="137"/>
      <c r="E872" s="138"/>
      <c r="F872" s="137"/>
      <c r="G872" s="137"/>
      <c r="H872" s="13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61"/>
      <c r="BC872" s="61"/>
    </row>
    <row r="873" spans="1:55" x14ac:dyDescent="0.2">
      <c r="A873" s="9"/>
      <c r="B873" s="9"/>
      <c r="C873" s="9"/>
      <c r="D873" s="137"/>
      <c r="E873" s="138"/>
      <c r="F873" s="137"/>
      <c r="G873" s="137"/>
      <c r="H873" s="13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61"/>
      <c r="BC873" s="61"/>
    </row>
    <row r="874" spans="1:55" x14ac:dyDescent="0.2">
      <c r="A874" s="9"/>
      <c r="B874" s="9"/>
      <c r="C874" s="9"/>
      <c r="D874" s="137"/>
      <c r="E874" s="138"/>
      <c r="F874" s="137"/>
      <c r="G874" s="137"/>
      <c r="H874" s="13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61"/>
      <c r="BC874" s="61"/>
    </row>
    <row r="875" spans="1:55" x14ac:dyDescent="0.2">
      <c r="A875" s="9"/>
      <c r="B875" s="9"/>
      <c r="C875" s="9"/>
      <c r="D875" s="137"/>
      <c r="E875" s="138"/>
      <c r="F875" s="137"/>
      <c r="G875" s="137"/>
      <c r="H875" s="13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61"/>
      <c r="BC875" s="61"/>
    </row>
    <row r="876" spans="1:55" x14ac:dyDescent="0.2">
      <c r="A876" s="9"/>
      <c r="B876" s="9"/>
      <c r="C876" s="9"/>
      <c r="D876" s="137"/>
      <c r="E876" s="138"/>
      <c r="F876" s="137"/>
      <c r="G876" s="137"/>
      <c r="H876" s="13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61"/>
      <c r="BC876" s="61"/>
    </row>
    <row r="877" spans="1:55" x14ac:dyDescent="0.2">
      <c r="A877" s="9"/>
      <c r="B877" s="9"/>
      <c r="C877" s="9"/>
      <c r="D877" s="137"/>
      <c r="E877" s="138"/>
      <c r="F877" s="137"/>
      <c r="G877" s="137"/>
      <c r="H877" s="13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61"/>
      <c r="BC877" s="61"/>
    </row>
    <row r="878" spans="1:55" x14ac:dyDescent="0.2">
      <c r="A878" s="9"/>
      <c r="B878" s="9"/>
      <c r="C878" s="9"/>
      <c r="D878" s="137"/>
      <c r="E878" s="138"/>
      <c r="F878" s="137"/>
      <c r="G878" s="137"/>
      <c r="H878" s="13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61"/>
      <c r="BC878" s="61"/>
    </row>
    <row r="879" spans="1:55" x14ac:dyDescent="0.2">
      <c r="A879" s="9"/>
      <c r="B879" s="9"/>
      <c r="C879" s="9"/>
      <c r="D879" s="137"/>
      <c r="E879" s="138"/>
      <c r="F879" s="137"/>
      <c r="G879" s="137"/>
      <c r="H879" s="13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61"/>
      <c r="BC879" s="61"/>
    </row>
    <row r="880" spans="1:55" x14ac:dyDescent="0.2">
      <c r="A880" s="9"/>
      <c r="B880" s="9"/>
      <c r="C880" s="9"/>
      <c r="D880" s="137"/>
      <c r="E880" s="138"/>
      <c r="F880" s="137"/>
      <c r="G880" s="137"/>
      <c r="H880" s="13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61"/>
      <c r="BC880" s="61"/>
    </row>
    <row r="881" spans="1:55" x14ac:dyDescent="0.2">
      <c r="A881" s="9"/>
      <c r="B881" s="9"/>
      <c r="C881" s="9"/>
      <c r="D881" s="137"/>
      <c r="E881" s="138"/>
      <c r="F881" s="137"/>
      <c r="G881" s="137"/>
      <c r="H881" s="13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61"/>
      <c r="BC881" s="61"/>
    </row>
    <row r="882" spans="1:55" x14ac:dyDescent="0.2">
      <c r="A882" s="9"/>
      <c r="B882" s="9"/>
      <c r="C882" s="9"/>
      <c r="D882" s="137"/>
      <c r="E882" s="138"/>
      <c r="F882" s="137"/>
      <c r="G882" s="137"/>
      <c r="H882" s="13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61"/>
      <c r="BC882" s="61"/>
    </row>
    <row r="883" spans="1:55" x14ac:dyDescent="0.2">
      <c r="A883" s="9"/>
      <c r="B883" s="9"/>
      <c r="C883" s="9"/>
      <c r="D883" s="137"/>
      <c r="E883" s="138"/>
      <c r="F883" s="137"/>
      <c r="G883" s="137"/>
      <c r="H883" s="13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61"/>
      <c r="BC883" s="61"/>
    </row>
    <row r="884" spans="1:55" x14ac:dyDescent="0.2">
      <c r="A884" s="9"/>
      <c r="B884" s="9"/>
      <c r="C884" s="9"/>
      <c r="D884" s="137"/>
      <c r="E884" s="138"/>
      <c r="F884" s="137"/>
      <c r="G884" s="137"/>
      <c r="H884" s="13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61"/>
      <c r="BC884" s="61"/>
    </row>
    <row r="885" spans="1:55" x14ac:dyDescent="0.2">
      <c r="A885" s="9"/>
      <c r="B885" s="9"/>
      <c r="C885" s="9"/>
      <c r="D885" s="137"/>
      <c r="E885" s="138"/>
      <c r="F885" s="137"/>
      <c r="G885" s="137"/>
      <c r="H885" s="13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61"/>
      <c r="BC885" s="61"/>
    </row>
    <row r="886" spans="1:55" x14ac:dyDescent="0.2">
      <c r="A886" s="9"/>
      <c r="B886" s="9"/>
      <c r="C886" s="9"/>
      <c r="D886" s="137"/>
      <c r="E886" s="138"/>
      <c r="F886" s="137"/>
      <c r="G886" s="137"/>
      <c r="H886" s="13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61"/>
      <c r="BC886" s="61"/>
    </row>
    <row r="887" spans="1:55" x14ac:dyDescent="0.2">
      <c r="A887" s="9"/>
      <c r="B887" s="9"/>
      <c r="C887" s="9"/>
      <c r="D887" s="137"/>
      <c r="E887" s="138"/>
      <c r="F887" s="137"/>
      <c r="G887" s="137"/>
      <c r="H887" s="13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61"/>
      <c r="BC887" s="61"/>
    </row>
    <row r="888" spans="1:55" x14ac:dyDescent="0.2">
      <c r="A888" s="9"/>
      <c r="B888" s="9"/>
      <c r="C888" s="9"/>
      <c r="D888" s="137"/>
      <c r="E888" s="138"/>
      <c r="F888" s="137"/>
      <c r="G888" s="137"/>
      <c r="H888" s="13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61"/>
      <c r="BC888" s="61"/>
    </row>
    <row r="889" spans="1:55" x14ac:dyDescent="0.2">
      <c r="A889" s="9"/>
      <c r="B889" s="9"/>
      <c r="C889" s="9"/>
      <c r="D889" s="137"/>
      <c r="E889" s="138"/>
      <c r="F889" s="137"/>
      <c r="G889" s="137"/>
      <c r="H889" s="13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61"/>
      <c r="BC889" s="61"/>
    </row>
    <row r="890" spans="1:55" x14ac:dyDescent="0.2">
      <c r="A890" s="9"/>
      <c r="B890" s="9"/>
      <c r="C890" s="9"/>
      <c r="D890" s="137"/>
      <c r="E890" s="138"/>
      <c r="F890" s="137"/>
      <c r="G890" s="137"/>
      <c r="H890" s="13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61"/>
      <c r="BC890" s="61"/>
    </row>
    <row r="891" spans="1:55" x14ac:dyDescent="0.2">
      <c r="A891" s="9"/>
      <c r="B891" s="9"/>
      <c r="C891" s="9"/>
      <c r="D891" s="137"/>
      <c r="E891" s="138"/>
      <c r="F891" s="137"/>
      <c r="G891" s="137"/>
      <c r="H891" s="13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61"/>
      <c r="BC891" s="61"/>
    </row>
    <row r="892" spans="1:55" x14ac:dyDescent="0.2">
      <c r="A892" s="9"/>
      <c r="B892" s="9"/>
      <c r="C892" s="9"/>
      <c r="D892" s="137"/>
      <c r="E892" s="138"/>
      <c r="F892" s="137"/>
      <c r="G892" s="137"/>
      <c r="H892" s="13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61"/>
      <c r="BC892" s="61"/>
    </row>
    <row r="893" spans="1:55" x14ac:dyDescent="0.2">
      <c r="A893" s="9"/>
      <c r="B893" s="9"/>
      <c r="C893" s="9"/>
      <c r="D893" s="137"/>
      <c r="E893" s="138"/>
      <c r="F893" s="137"/>
      <c r="G893" s="137"/>
      <c r="H893" s="13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61"/>
      <c r="BC893" s="61"/>
    </row>
    <row r="894" spans="1:55" x14ac:dyDescent="0.2">
      <c r="A894" s="9"/>
      <c r="B894" s="9"/>
      <c r="C894" s="9"/>
      <c r="D894" s="137"/>
      <c r="E894" s="138"/>
      <c r="F894" s="137"/>
      <c r="G894" s="137"/>
      <c r="H894" s="13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61"/>
      <c r="BC894" s="61"/>
    </row>
    <row r="895" spans="1:55" x14ac:dyDescent="0.2">
      <c r="A895" s="9"/>
      <c r="B895" s="9"/>
      <c r="C895" s="9"/>
      <c r="D895" s="137"/>
      <c r="E895" s="138"/>
      <c r="F895" s="137"/>
      <c r="G895" s="137"/>
      <c r="H895" s="13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61"/>
      <c r="BC895" s="61"/>
    </row>
    <row r="896" spans="1:55" x14ac:dyDescent="0.2">
      <c r="A896" s="9"/>
      <c r="B896" s="9"/>
      <c r="C896" s="9"/>
      <c r="D896" s="137"/>
      <c r="E896" s="138"/>
      <c r="F896" s="137"/>
      <c r="G896" s="137"/>
      <c r="H896" s="13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61"/>
      <c r="BC896" s="61"/>
    </row>
    <row r="897" spans="1:55" x14ac:dyDescent="0.2">
      <c r="A897" s="9"/>
      <c r="B897" s="9"/>
      <c r="C897" s="9"/>
      <c r="D897" s="137"/>
      <c r="E897" s="138"/>
      <c r="F897" s="137"/>
      <c r="G897" s="137"/>
      <c r="H897" s="13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61"/>
      <c r="BC897" s="61"/>
    </row>
    <row r="898" spans="1:55" x14ac:dyDescent="0.2">
      <c r="A898" s="9"/>
      <c r="B898" s="9"/>
      <c r="C898" s="9"/>
      <c r="D898" s="137"/>
      <c r="E898" s="138"/>
      <c r="F898" s="137"/>
      <c r="G898" s="137"/>
      <c r="H898" s="13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61"/>
      <c r="BC898" s="61"/>
    </row>
    <row r="899" spans="1:55" x14ac:dyDescent="0.2">
      <c r="A899" s="9"/>
      <c r="B899" s="9"/>
      <c r="C899" s="9"/>
      <c r="D899" s="137"/>
      <c r="E899" s="138"/>
      <c r="F899" s="137"/>
      <c r="G899" s="137"/>
      <c r="H899" s="13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61"/>
      <c r="BC899" s="61"/>
    </row>
    <row r="900" spans="1:55" x14ac:dyDescent="0.2">
      <c r="A900" s="9"/>
      <c r="B900" s="9"/>
      <c r="C900" s="9"/>
      <c r="D900" s="137"/>
      <c r="E900" s="138"/>
      <c r="F900" s="137"/>
      <c r="G900" s="137"/>
      <c r="H900" s="13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61"/>
      <c r="BC900" s="61"/>
    </row>
    <row r="901" spans="1:55" x14ac:dyDescent="0.2">
      <c r="A901" s="9"/>
      <c r="B901" s="9"/>
      <c r="C901" s="9"/>
      <c r="D901" s="137"/>
      <c r="E901" s="138"/>
      <c r="F901" s="137"/>
      <c r="G901" s="137"/>
      <c r="H901" s="13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61"/>
      <c r="BC901" s="61"/>
    </row>
    <row r="902" spans="1:55" x14ac:dyDescent="0.2">
      <c r="A902" s="9"/>
      <c r="B902" s="9"/>
      <c r="C902" s="9"/>
      <c r="D902" s="137"/>
      <c r="E902" s="138"/>
      <c r="F902" s="137"/>
      <c r="G902" s="137"/>
      <c r="H902" s="13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61"/>
      <c r="BC902" s="61"/>
    </row>
    <row r="903" spans="1:55" x14ac:dyDescent="0.2">
      <c r="A903" s="9"/>
      <c r="B903" s="9"/>
      <c r="C903" s="9"/>
      <c r="D903" s="137"/>
      <c r="E903" s="138"/>
      <c r="F903" s="137"/>
      <c r="G903" s="137"/>
      <c r="H903" s="13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61"/>
      <c r="BC903" s="61"/>
    </row>
    <row r="904" spans="1:55" x14ac:dyDescent="0.2">
      <c r="A904" s="9"/>
      <c r="B904" s="9"/>
      <c r="C904" s="9"/>
      <c r="D904" s="137"/>
      <c r="E904" s="138"/>
      <c r="F904" s="137"/>
      <c r="G904" s="137"/>
      <c r="H904" s="13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61"/>
      <c r="BC904" s="61"/>
    </row>
    <row r="905" spans="1:55" x14ac:dyDescent="0.2">
      <c r="A905" s="9"/>
      <c r="B905" s="9"/>
      <c r="C905" s="9"/>
      <c r="D905" s="137"/>
      <c r="E905" s="138"/>
      <c r="F905" s="137"/>
      <c r="G905" s="137"/>
      <c r="H905" s="13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61"/>
      <c r="BC905" s="61"/>
    </row>
    <row r="906" spans="1:55" x14ac:dyDescent="0.2">
      <c r="A906" s="9"/>
      <c r="B906" s="9"/>
      <c r="C906" s="9"/>
      <c r="D906" s="137"/>
      <c r="E906" s="138"/>
      <c r="F906" s="137"/>
      <c r="G906" s="137"/>
      <c r="H906" s="13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61"/>
      <c r="BC906" s="61"/>
    </row>
    <row r="907" spans="1:55" x14ac:dyDescent="0.2">
      <c r="A907" s="9"/>
      <c r="B907" s="9"/>
      <c r="C907" s="9"/>
      <c r="D907" s="137"/>
      <c r="E907" s="138"/>
      <c r="F907" s="137"/>
      <c r="G907" s="137"/>
      <c r="H907" s="13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61"/>
      <c r="BC907" s="61"/>
    </row>
    <row r="908" spans="1:55" x14ac:dyDescent="0.2">
      <c r="A908" s="9"/>
      <c r="B908" s="9"/>
      <c r="C908" s="9"/>
      <c r="D908" s="137"/>
      <c r="E908" s="138"/>
      <c r="F908" s="137"/>
      <c r="G908" s="137"/>
      <c r="H908" s="13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61"/>
      <c r="BC908" s="61"/>
    </row>
    <row r="909" spans="1:55" x14ac:dyDescent="0.2">
      <c r="A909" s="9"/>
      <c r="B909" s="9"/>
      <c r="C909" s="9"/>
      <c r="D909" s="137"/>
      <c r="E909" s="138"/>
      <c r="F909" s="137"/>
      <c r="G909" s="137"/>
      <c r="H909" s="13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61"/>
      <c r="BC909" s="61"/>
    </row>
    <row r="910" spans="1:55" x14ac:dyDescent="0.2">
      <c r="A910" s="9"/>
      <c r="B910" s="9"/>
      <c r="C910" s="9"/>
      <c r="D910" s="137"/>
      <c r="E910" s="138"/>
      <c r="F910" s="137"/>
      <c r="G910" s="137"/>
      <c r="H910" s="13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61"/>
      <c r="BC910" s="61"/>
    </row>
    <row r="911" spans="1:55" x14ac:dyDescent="0.2">
      <c r="A911" s="9"/>
      <c r="B911" s="9"/>
      <c r="C911" s="9"/>
      <c r="D911" s="137"/>
      <c r="E911" s="138"/>
      <c r="F911" s="137"/>
      <c r="G911" s="137"/>
      <c r="H911" s="13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61"/>
      <c r="BC911" s="61"/>
    </row>
    <row r="912" spans="1:55" x14ac:dyDescent="0.2">
      <c r="A912" s="9"/>
      <c r="B912" s="9"/>
      <c r="C912" s="9"/>
      <c r="D912" s="137"/>
      <c r="E912" s="138"/>
      <c r="F912" s="137"/>
      <c r="G912" s="137"/>
      <c r="H912" s="13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61"/>
      <c r="BC912" s="61"/>
    </row>
    <row r="913" spans="1:55" x14ac:dyDescent="0.2">
      <c r="A913" s="9"/>
      <c r="B913" s="9"/>
      <c r="C913" s="9"/>
      <c r="D913" s="137"/>
      <c r="E913" s="138"/>
      <c r="F913" s="137"/>
      <c r="G913" s="137"/>
      <c r="H913" s="13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61"/>
      <c r="BC913" s="61"/>
    </row>
    <row r="914" spans="1:55" x14ac:dyDescent="0.2">
      <c r="A914" s="9"/>
      <c r="B914" s="9"/>
      <c r="C914" s="9"/>
      <c r="D914" s="137"/>
      <c r="E914" s="138"/>
      <c r="F914" s="137"/>
      <c r="G914" s="137"/>
      <c r="H914" s="13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61"/>
      <c r="BC914" s="61"/>
    </row>
    <row r="915" spans="1:55" x14ac:dyDescent="0.2">
      <c r="A915" s="9"/>
      <c r="B915" s="9"/>
      <c r="C915" s="9"/>
      <c r="D915" s="137"/>
      <c r="E915" s="138"/>
      <c r="F915" s="137"/>
      <c r="G915" s="137"/>
      <c r="H915" s="13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61"/>
      <c r="BC915" s="61"/>
    </row>
    <row r="916" spans="1:55" x14ac:dyDescent="0.2">
      <c r="A916" s="9"/>
      <c r="B916" s="9"/>
      <c r="C916" s="9"/>
      <c r="D916" s="137"/>
      <c r="E916" s="138"/>
      <c r="F916" s="137"/>
      <c r="G916" s="137"/>
      <c r="H916" s="13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61"/>
      <c r="BC916" s="61"/>
    </row>
    <row r="917" spans="1:55" x14ac:dyDescent="0.2">
      <c r="A917" s="9"/>
      <c r="B917" s="9"/>
      <c r="C917" s="9"/>
      <c r="D917" s="137"/>
      <c r="E917" s="138"/>
      <c r="F917" s="137"/>
      <c r="G917" s="137"/>
      <c r="H917" s="13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61"/>
      <c r="BC917" s="61"/>
    </row>
    <row r="918" spans="1:55" x14ac:dyDescent="0.2">
      <c r="A918" s="9"/>
      <c r="B918" s="9"/>
      <c r="C918" s="9"/>
      <c r="D918" s="137"/>
      <c r="E918" s="138"/>
      <c r="F918" s="137"/>
      <c r="G918" s="137"/>
      <c r="H918" s="13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61"/>
      <c r="BC918" s="61"/>
    </row>
    <row r="919" spans="1:55" x14ac:dyDescent="0.2">
      <c r="A919" s="9"/>
      <c r="B919" s="9"/>
      <c r="C919" s="9"/>
      <c r="D919" s="137"/>
      <c r="E919" s="138"/>
      <c r="F919" s="137"/>
      <c r="G919" s="137"/>
      <c r="H919" s="13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61"/>
      <c r="BC919" s="61"/>
    </row>
    <row r="920" spans="1:55" x14ac:dyDescent="0.2">
      <c r="A920" s="9"/>
      <c r="B920" s="9"/>
      <c r="C920" s="9"/>
      <c r="D920" s="137"/>
      <c r="E920" s="138"/>
      <c r="F920" s="137"/>
      <c r="G920" s="137"/>
      <c r="H920" s="13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61"/>
      <c r="BC920" s="61"/>
    </row>
    <row r="921" spans="1:55" x14ac:dyDescent="0.2">
      <c r="A921" s="9"/>
      <c r="B921" s="9"/>
      <c r="C921" s="9"/>
      <c r="D921" s="137"/>
      <c r="E921" s="138"/>
      <c r="F921" s="137"/>
      <c r="G921" s="137"/>
      <c r="H921" s="13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61"/>
      <c r="BC921" s="61"/>
    </row>
    <row r="922" spans="1:55" x14ac:dyDescent="0.2">
      <c r="A922" s="9"/>
      <c r="B922" s="9"/>
      <c r="C922" s="9"/>
      <c r="D922" s="137"/>
      <c r="E922" s="138"/>
      <c r="F922" s="137"/>
      <c r="G922" s="137"/>
      <c r="H922" s="13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61"/>
      <c r="BC922" s="61"/>
    </row>
    <row r="923" spans="1:55" x14ac:dyDescent="0.2">
      <c r="A923" s="9"/>
      <c r="B923" s="9"/>
      <c r="C923" s="9"/>
      <c r="D923" s="137"/>
      <c r="E923" s="138"/>
      <c r="F923" s="137"/>
      <c r="G923" s="137"/>
      <c r="H923" s="13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61"/>
      <c r="BC923" s="61"/>
    </row>
    <row r="924" spans="1:55" x14ac:dyDescent="0.2">
      <c r="A924" s="9"/>
      <c r="B924" s="9"/>
      <c r="C924" s="9"/>
      <c r="D924" s="137"/>
      <c r="E924" s="138"/>
      <c r="F924" s="137"/>
      <c r="G924" s="137"/>
      <c r="H924" s="13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61"/>
      <c r="BC924" s="61"/>
    </row>
    <row r="925" spans="1:55" x14ac:dyDescent="0.2">
      <c r="A925" s="9"/>
      <c r="B925" s="9"/>
      <c r="C925" s="9"/>
      <c r="D925" s="137"/>
      <c r="E925" s="138"/>
      <c r="F925" s="137"/>
      <c r="G925" s="137"/>
      <c r="H925" s="13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61"/>
      <c r="BC925" s="61"/>
    </row>
    <row r="926" spans="1:55" x14ac:dyDescent="0.2">
      <c r="A926" s="9"/>
      <c r="B926" s="9"/>
      <c r="C926" s="9"/>
      <c r="D926" s="137"/>
      <c r="E926" s="138"/>
      <c r="F926" s="137"/>
      <c r="G926" s="137"/>
      <c r="H926" s="13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61"/>
      <c r="BC926" s="61"/>
    </row>
    <row r="927" spans="1:55" x14ac:dyDescent="0.2">
      <c r="A927" s="9"/>
      <c r="B927" s="9"/>
      <c r="C927" s="9"/>
      <c r="D927" s="137"/>
      <c r="E927" s="138"/>
      <c r="F927" s="137"/>
      <c r="G927" s="137"/>
      <c r="H927" s="13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61"/>
      <c r="BC927" s="61"/>
    </row>
    <row r="928" spans="1:55" x14ac:dyDescent="0.2">
      <c r="A928" s="9"/>
      <c r="B928" s="9"/>
      <c r="C928" s="9"/>
      <c r="D928" s="137"/>
      <c r="E928" s="138"/>
      <c r="F928" s="137"/>
      <c r="G928" s="137"/>
      <c r="H928" s="13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61"/>
      <c r="BC928" s="61"/>
    </row>
    <row r="929" spans="1:55" x14ac:dyDescent="0.2">
      <c r="A929" s="9"/>
      <c r="B929" s="9"/>
      <c r="C929" s="9"/>
      <c r="D929" s="137"/>
      <c r="E929" s="138"/>
      <c r="F929" s="137"/>
      <c r="G929" s="137"/>
      <c r="H929" s="13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61"/>
      <c r="BC929" s="61"/>
    </row>
    <row r="930" spans="1:55" x14ac:dyDescent="0.2">
      <c r="A930" s="9"/>
      <c r="B930" s="9"/>
      <c r="C930" s="9"/>
      <c r="D930" s="137"/>
      <c r="E930" s="138"/>
      <c r="F930" s="137"/>
      <c r="G930" s="137"/>
      <c r="H930" s="13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61"/>
      <c r="BC930" s="61"/>
    </row>
    <row r="931" spans="1:55" x14ac:dyDescent="0.2">
      <c r="A931" s="9"/>
      <c r="B931" s="9"/>
      <c r="C931" s="9"/>
      <c r="D931" s="137"/>
      <c r="E931" s="138"/>
      <c r="F931" s="137"/>
      <c r="G931" s="137"/>
      <c r="H931" s="13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61"/>
      <c r="BC931" s="61"/>
    </row>
    <row r="932" spans="1:55" x14ac:dyDescent="0.2">
      <c r="A932" s="9"/>
      <c r="B932" s="9"/>
      <c r="C932" s="9"/>
      <c r="D932" s="137"/>
      <c r="E932" s="138"/>
      <c r="F932" s="137"/>
      <c r="G932" s="137"/>
      <c r="H932" s="13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61"/>
      <c r="BC932" s="61"/>
    </row>
    <row r="933" spans="1:55" x14ac:dyDescent="0.2">
      <c r="A933" s="9"/>
      <c r="B933" s="9"/>
      <c r="C933" s="9"/>
      <c r="D933" s="137"/>
      <c r="E933" s="138"/>
      <c r="F933" s="137"/>
      <c r="G933" s="137"/>
      <c r="H933" s="13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61"/>
      <c r="BC933" s="61"/>
    </row>
    <row r="934" spans="1:55" x14ac:dyDescent="0.2">
      <c r="A934" s="9"/>
      <c r="B934" s="9"/>
      <c r="C934" s="9"/>
      <c r="D934" s="137"/>
      <c r="E934" s="138"/>
      <c r="F934" s="137"/>
      <c r="G934" s="137"/>
      <c r="H934" s="13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61"/>
      <c r="BC934" s="61"/>
    </row>
    <row r="935" spans="1:55" x14ac:dyDescent="0.2">
      <c r="A935" s="9"/>
      <c r="B935" s="9"/>
      <c r="C935" s="9"/>
      <c r="D935" s="137"/>
      <c r="E935" s="138"/>
      <c r="F935" s="137"/>
      <c r="G935" s="137"/>
      <c r="H935" s="13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61"/>
      <c r="BC935" s="61"/>
    </row>
    <row r="936" spans="1:55" x14ac:dyDescent="0.2">
      <c r="A936" s="9"/>
      <c r="B936" s="9"/>
      <c r="C936" s="9"/>
      <c r="D936" s="137"/>
      <c r="E936" s="138"/>
      <c r="F936" s="137"/>
      <c r="G936" s="137"/>
      <c r="H936" s="13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61"/>
      <c r="BC936" s="61"/>
    </row>
    <row r="937" spans="1:55" x14ac:dyDescent="0.2">
      <c r="A937" s="9"/>
      <c r="B937" s="9"/>
      <c r="C937" s="9"/>
      <c r="D937" s="137"/>
      <c r="E937" s="138"/>
      <c r="F937" s="137"/>
      <c r="G937" s="137"/>
      <c r="H937" s="13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61"/>
      <c r="BC937" s="61"/>
    </row>
    <row r="938" spans="1:55" x14ac:dyDescent="0.2">
      <c r="A938" s="9"/>
      <c r="B938" s="9"/>
      <c r="C938" s="9"/>
      <c r="D938" s="137"/>
      <c r="E938" s="138"/>
      <c r="F938" s="137"/>
      <c r="G938" s="137"/>
      <c r="H938" s="13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61"/>
      <c r="BC938" s="61"/>
    </row>
    <row r="939" spans="1:55" x14ac:dyDescent="0.2">
      <c r="A939" s="9"/>
      <c r="B939" s="9"/>
      <c r="C939" s="9"/>
      <c r="D939" s="137"/>
      <c r="E939" s="138"/>
      <c r="F939" s="137"/>
      <c r="G939" s="137"/>
      <c r="H939" s="13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61"/>
      <c r="BC939" s="61"/>
    </row>
    <row r="940" spans="1:55" x14ac:dyDescent="0.2">
      <c r="A940" s="9"/>
      <c r="B940" s="9"/>
      <c r="C940" s="9"/>
      <c r="D940" s="137"/>
      <c r="E940" s="138"/>
      <c r="F940" s="137"/>
      <c r="G940" s="137"/>
      <c r="H940" s="13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61"/>
      <c r="BC940" s="61"/>
    </row>
    <row r="941" spans="1:55" x14ac:dyDescent="0.2">
      <c r="A941" s="9"/>
      <c r="B941" s="9"/>
      <c r="C941" s="9"/>
      <c r="D941" s="137"/>
      <c r="E941" s="138"/>
      <c r="F941" s="137"/>
      <c r="G941" s="137"/>
      <c r="H941" s="13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61"/>
      <c r="BC941" s="61"/>
    </row>
    <row r="942" spans="1:55" x14ac:dyDescent="0.2">
      <c r="A942" s="9"/>
      <c r="B942" s="9"/>
      <c r="C942" s="9"/>
      <c r="D942" s="137"/>
      <c r="E942" s="138"/>
      <c r="F942" s="137"/>
      <c r="G942" s="137"/>
      <c r="H942" s="13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61"/>
      <c r="BC942" s="61"/>
    </row>
    <row r="943" spans="1:55" x14ac:dyDescent="0.2">
      <c r="A943" s="9"/>
      <c r="B943" s="9"/>
      <c r="C943" s="9"/>
      <c r="D943" s="137"/>
      <c r="E943" s="138"/>
      <c r="F943" s="137"/>
      <c r="G943" s="137"/>
      <c r="H943" s="13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61"/>
      <c r="BC943" s="61"/>
    </row>
    <row r="944" spans="1:55" x14ac:dyDescent="0.2">
      <c r="A944" s="9"/>
      <c r="B944" s="9"/>
      <c r="C944" s="9"/>
      <c r="D944" s="137"/>
      <c r="E944" s="138"/>
      <c r="F944" s="137"/>
      <c r="G944" s="137"/>
      <c r="H944" s="13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61"/>
      <c r="BC944" s="61"/>
    </row>
    <row r="945" spans="1:55" x14ac:dyDescent="0.2">
      <c r="A945" s="9"/>
      <c r="B945" s="9"/>
      <c r="C945" s="9"/>
      <c r="D945" s="137"/>
      <c r="E945" s="138"/>
      <c r="F945" s="137"/>
      <c r="G945" s="137"/>
      <c r="H945" s="13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61"/>
      <c r="BC945" s="61"/>
    </row>
    <row r="946" spans="1:55" x14ac:dyDescent="0.2">
      <c r="A946" s="9"/>
      <c r="B946" s="9"/>
      <c r="C946" s="9"/>
      <c r="D946" s="137"/>
      <c r="E946" s="138"/>
      <c r="F946" s="137"/>
      <c r="G946" s="137"/>
      <c r="H946" s="13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61"/>
      <c r="BC946" s="61"/>
    </row>
    <row r="947" spans="1:55" x14ac:dyDescent="0.2">
      <c r="A947" s="9"/>
      <c r="B947" s="9"/>
      <c r="C947" s="9"/>
      <c r="D947" s="137"/>
      <c r="E947" s="138"/>
      <c r="F947" s="137"/>
      <c r="G947" s="137"/>
      <c r="H947" s="13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61"/>
      <c r="BC947" s="61"/>
    </row>
    <row r="948" spans="1:55" x14ac:dyDescent="0.2">
      <c r="A948" s="9"/>
      <c r="B948" s="9"/>
      <c r="C948" s="9"/>
      <c r="D948" s="137"/>
      <c r="E948" s="138"/>
      <c r="F948" s="137"/>
      <c r="G948" s="137"/>
      <c r="H948" s="13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61"/>
      <c r="BC948" s="61"/>
    </row>
    <row r="949" spans="1:55" x14ac:dyDescent="0.2">
      <c r="A949" s="9"/>
      <c r="B949" s="9"/>
      <c r="C949" s="9"/>
      <c r="D949" s="137"/>
      <c r="E949" s="138"/>
      <c r="F949" s="137"/>
      <c r="G949" s="137"/>
      <c r="H949" s="13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61"/>
      <c r="BC949" s="61"/>
    </row>
    <row r="950" spans="1:55" x14ac:dyDescent="0.2">
      <c r="A950" s="9"/>
      <c r="B950" s="9"/>
      <c r="C950" s="9"/>
      <c r="D950" s="137"/>
      <c r="E950" s="138"/>
      <c r="F950" s="137"/>
      <c r="G950" s="137"/>
      <c r="H950" s="13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61"/>
      <c r="BC950" s="61"/>
    </row>
    <row r="951" spans="1:55" x14ac:dyDescent="0.2">
      <c r="A951" s="9"/>
      <c r="B951" s="9"/>
      <c r="C951" s="9"/>
      <c r="D951" s="137"/>
      <c r="E951" s="138"/>
      <c r="F951" s="137"/>
      <c r="G951" s="137"/>
      <c r="H951" s="13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61"/>
      <c r="BC951" s="61"/>
    </row>
    <row r="952" spans="1:55" x14ac:dyDescent="0.2">
      <c r="A952" s="9"/>
      <c r="B952" s="9"/>
      <c r="C952" s="9"/>
      <c r="D952" s="137"/>
      <c r="E952" s="138"/>
      <c r="F952" s="137"/>
      <c r="G952" s="137"/>
      <c r="H952" s="13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61"/>
      <c r="BC952" s="61"/>
    </row>
    <row r="953" spans="1:55" x14ac:dyDescent="0.2">
      <c r="A953" s="9"/>
      <c r="B953" s="9"/>
      <c r="C953" s="9"/>
      <c r="D953" s="137"/>
      <c r="E953" s="138"/>
      <c r="F953" s="137"/>
      <c r="G953" s="137"/>
      <c r="H953" s="13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61"/>
      <c r="BC953" s="61"/>
    </row>
    <row r="954" spans="1:55" x14ac:dyDescent="0.2">
      <c r="A954" s="9"/>
      <c r="B954" s="9"/>
      <c r="C954" s="9"/>
      <c r="D954" s="137"/>
      <c r="E954" s="138"/>
      <c r="F954" s="137"/>
      <c r="G954" s="137"/>
      <c r="H954" s="13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61"/>
      <c r="BC954" s="61"/>
    </row>
    <row r="955" spans="1:55" x14ac:dyDescent="0.2">
      <c r="A955" s="9"/>
      <c r="B955" s="9"/>
      <c r="C955" s="9"/>
      <c r="D955" s="137"/>
      <c r="E955" s="138"/>
      <c r="F955" s="137"/>
      <c r="G955" s="137"/>
      <c r="H955" s="13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61"/>
      <c r="BC955" s="61"/>
    </row>
    <row r="956" spans="1:55" x14ac:dyDescent="0.2">
      <c r="A956" s="9"/>
      <c r="B956" s="9"/>
      <c r="C956" s="9"/>
      <c r="D956" s="137"/>
      <c r="E956" s="138"/>
      <c r="F956" s="137"/>
      <c r="G956" s="137"/>
      <c r="H956" s="13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61"/>
      <c r="BC956" s="61"/>
    </row>
    <row r="957" spans="1:55" x14ac:dyDescent="0.2">
      <c r="A957" s="9"/>
      <c r="B957" s="9"/>
      <c r="C957" s="9"/>
      <c r="D957" s="137"/>
      <c r="E957" s="138"/>
      <c r="F957" s="137"/>
      <c r="G957" s="137"/>
      <c r="H957" s="13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61"/>
      <c r="BC957" s="61"/>
    </row>
    <row r="958" spans="1:55" x14ac:dyDescent="0.2">
      <c r="A958" s="9"/>
      <c r="B958" s="9"/>
      <c r="C958" s="9"/>
      <c r="D958" s="137"/>
      <c r="E958" s="138"/>
      <c r="F958" s="137"/>
      <c r="G958" s="137"/>
      <c r="H958" s="13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61"/>
      <c r="BC958" s="61"/>
    </row>
    <row r="959" spans="1:55" x14ac:dyDescent="0.2">
      <c r="A959" s="9"/>
      <c r="B959" s="9"/>
      <c r="C959" s="9"/>
      <c r="D959" s="137"/>
      <c r="E959" s="138"/>
      <c r="F959" s="137"/>
      <c r="G959" s="137"/>
      <c r="H959" s="13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61"/>
      <c r="BC959" s="61"/>
    </row>
    <row r="960" spans="1:55" x14ac:dyDescent="0.2">
      <c r="A960" s="9"/>
      <c r="B960" s="9"/>
      <c r="C960" s="9"/>
      <c r="D960" s="137"/>
      <c r="E960" s="138"/>
      <c r="F960" s="137"/>
      <c r="G960" s="137"/>
      <c r="H960" s="13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61"/>
      <c r="BC960" s="61"/>
    </row>
    <row r="961" spans="1:55" x14ac:dyDescent="0.2">
      <c r="A961" s="9"/>
      <c r="B961" s="9"/>
      <c r="C961" s="9"/>
      <c r="D961" s="137"/>
      <c r="E961" s="138"/>
      <c r="F961" s="137"/>
      <c r="G961" s="137"/>
      <c r="H961" s="13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61"/>
      <c r="BC961" s="61"/>
    </row>
    <row r="962" spans="1:55" x14ac:dyDescent="0.2">
      <c r="A962" s="9"/>
      <c r="B962" s="9"/>
      <c r="C962" s="9"/>
      <c r="D962" s="137"/>
      <c r="E962" s="138"/>
      <c r="F962" s="137"/>
      <c r="G962" s="137"/>
      <c r="H962" s="13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61"/>
      <c r="BC962" s="61"/>
    </row>
    <row r="963" spans="1:55" x14ac:dyDescent="0.2">
      <c r="A963" s="9"/>
      <c r="B963" s="9"/>
      <c r="C963" s="9"/>
      <c r="D963" s="137"/>
      <c r="E963" s="138"/>
      <c r="F963" s="137"/>
      <c r="G963" s="137"/>
      <c r="H963" s="13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61"/>
      <c r="BC963" s="61"/>
    </row>
    <row r="964" spans="1:55" x14ac:dyDescent="0.2">
      <c r="A964" s="9"/>
      <c r="B964" s="9"/>
      <c r="C964" s="9"/>
      <c r="D964" s="137"/>
      <c r="E964" s="138"/>
      <c r="F964" s="137"/>
      <c r="G964" s="137"/>
      <c r="H964" s="13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61"/>
      <c r="BC964" s="61"/>
    </row>
    <row r="965" spans="1:55" x14ac:dyDescent="0.2">
      <c r="A965" s="9"/>
      <c r="B965" s="9"/>
      <c r="C965" s="9"/>
      <c r="D965" s="137"/>
      <c r="E965" s="138"/>
      <c r="F965" s="137"/>
      <c r="G965" s="137"/>
      <c r="H965" s="13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61"/>
      <c r="BC965" s="61"/>
    </row>
    <row r="966" spans="1:55" x14ac:dyDescent="0.2">
      <c r="A966" s="9"/>
      <c r="B966" s="9"/>
      <c r="C966" s="9"/>
      <c r="D966" s="137"/>
      <c r="E966" s="138"/>
      <c r="F966" s="137"/>
      <c r="G966" s="137"/>
      <c r="H966" s="13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61"/>
      <c r="BC966" s="61"/>
    </row>
    <row r="967" spans="1:55" x14ac:dyDescent="0.2">
      <c r="A967" s="9"/>
      <c r="B967" s="9"/>
      <c r="C967" s="9"/>
      <c r="D967" s="137"/>
      <c r="E967" s="138"/>
      <c r="F967" s="137"/>
      <c r="G967" s="137"/>
      <c r="H967" s="13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61"/>
      <c r="BC967" s="61"/>
    </row>
    <row r="968" spans="1:55" x14ac:dyDescent="0.2">
      <c r="A968" s="9"/>
      <c r="B968" s="9"/>
      <c r="C968" s="9"/>
      <c r="D968" s="137"/>
      <c r="E968" s="138"/>
      <c r="F968" s="137"/>
      <c r="G968" s="137"/>
      <c r="H968" s="13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61"/>
      <c r="BC968" s="61"/>
    </row>
    <row r="969" spans="1:55" x14ac:dyDescent="0.2">
      <c r="A969" s="9"/>
      <c r="B969" s="9"/>
      <c r="C969" s="9"/>
      <c r="D969" s="137"/>
      <c r="E969" s="138"/>
      <c r="F969" s="137"/>
      <c r="G969" s="137"/>
      <c r="H969" s="13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61"/>
      <c r="BC969" s="61"/>
    </row>
    <row r="970" spans="1:55" x14ac:dyDescent="0.2">
      <c r="A970" s="9"/>
      <c r="B970" s="9"/>
      <c r="C970" s="9"/>
      <c r="D970" s="137"/>
      <c r="E970" s="138"/>
      <c r="F970" s="137"/>
      <c r="G970" s="137"/>
      <c r="H970" s="13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61"/>
      <c r="BC970" s="61"/>
    </row>
    <row r="971" spans="1:55" x14ac:dyDescent="0.2">
      <c r="A971" s="9"/>
      <c r="B971" s="9"/>
      <c r="C971" s="9"/>
      <c r="D971" s="137"/>
      <c r="E971" s="138"/>
      <c r="F971" s="137"/>
      <c r="G971" s="137"/>
      <c r="H971" s="13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61"/>
      <c r="BC971" s="61"/>
    </row>
    <row r="972" spans="1:55" x14ac:dyDescent="0.2">
      <c r="A972" s="9"/>
      <c r="B972" s="9"/>
      <c r="C972" s="9"/>
      <c r="D972" s="137"/>
      <c r="E972" s="138"/>
      <c r="F972" s="137"/>
      <c r="G972" s="137"/>
      <c r="H972" s="13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61"/>
      <c r="BC972" s="61"/>
    </row>
    <row r="973" spans="1:55" x14ac:dyDescent="0.2">
      <c r="A973" s="9"/>
      <c r="B973" s="9"/>
      <c r="C973" s="9"/>
      <c r="D973" s="137"/>
      <c r="E973" s="138"/>
      <c r="F973" s="137"/>
      <c r="G973" s="137"/>
      <c r="H973" s="13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61"/>
      <c r="BC973" s="61"/>
    </row>
    <row r="974" spans="1:55" x14ac:dyDescent="0.2">
      <c r="A974" s="9"/>
      <c r="B974" s="9"/>
      <c r="C974" s="9"/>
      <c r="D974" s="137"/>
      <c r="E974" s="138"/>
      <c r="F974" s="137"/>
      <c r="G974" s="137"/>
      <c r="H974" s="13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61"/>
      <c r="BC974" s="61"/>
    </row>
    <row r="975" spans="1:55" x14ac:dyDescent="0.2">
      <c r="A975" s="9"/>
      <c r="B975" s="9"/>
      <c r="C975" s="9"/>
      <c r="D975" s="137"/>
      <c r="E975" s="138"/>
      <c r="F975" s="137"/>
      <c r="G975" s="137"/>
      <c r="H975" s="13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61"/>
      <c r="BC975" s="61"/>
    </row>
    <row r="976" spans="1:55" x14ac:dyDescent="0.2">
      <c r="A976" s="9"/>
      <c r="B976" s="9"/>
      <c r="C976" s="9"/>
      <c r="D976" s="137"/>
      <c r="E976" s="138"/>
      <c r="F976" s="137"/>
      <c r="G976" s="137"/>
      <c r="H976" s="13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61"/>
      <c r="BC976" s="61"/>
    </row>
    <row r="977" spans="1:55" x14ac:dyDescent="0.2">
      <c r="A977" s="9"/>
      <c r="B977" s="9"/>
      <c r="C977" s="9"/>
      <c r="D977" s="137"/>
      <c r="E977" s="138"/>
      <c r="F977" s="137"/>
      <c r="G977" s="137"/>
      <c r="H977" s="13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61"/>
      <c r="BC977" s="61"/>
    </row>
    <row r="978" spans="1:55" x14ac:dyDescent="0.2">
      <c r="A978" s="9"/>
      <c r="B978" s="9"/>
      <c r="C978" s="9"/>
      <c r="D978" s="137"/>
      <c r="E978" s="138"/>
      <c r="F978" s="137"/>
      <c r="G978" s="137"/>
      <c r="H978" s="13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61"/>
      <c r="BC978" s="61"/>
    </row>
    <row r="979" spans="1:55" x14ac:dyDescent="0.2">
      <c r="A979" s="9"/>
      <c r="B979" s="9"/>
      <c r="C979" s="9"/>
      <c r="D979" s="137"/>
      <c r="E979" s="138"/>
      <c r="F979" s="137"/>
      <c r="G979" s="137"/>
      <c r="H979" s="13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61"/>
      <c r="BC979" s="61"/>
    </row>
    <row r="980" spans="1:55" x14ac:dyDescent="0.2">
      <c r="A980" s="9"/>
      <c r="B980" s="9"/>
      <c r="C980" s="9"/>
      <c r="D980" s="137"/>
      <c r="E980" s="138"/>
      <c r="F980" s="137"/>
      <c r="G980" s="137"/>
      <c r="H980" s="13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61"/>
      <c r="BC980" s="61"/>
    </row>
    <row r="981" spans="1:55" x14ac:dyDescent="0.2">
      <c r="A981" s="9"/>
      <c r="B981" s="9"/>
      <c r="C981" s="9"/>
      <c r="D981" s="137"/>
      <c r="E981" s="138"/>
      <c r="F981" s="137"/>
      <c r="G981" s="137"/>
      <c r="H981" s="13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61"/>
      <c r="BC981" s="61"/>
    </row>
    <row r="982" spans="1:55" x14ac:dyDescent="0.2">
      <c r="A982" s="9"/>
      <c r="B982" s="9"/>
      <c r="C982" s="9"/>
      <c r="D982" s="137"/>
      <c r="E982" s="138"/>
      <c r="F982" s="137"/>
      <c r="G982" s="137"/>
      <c r="H982" s="13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61"/>
      <c r="BC982" s="61"/>
    </row>
    <row r="983" spans="1:55" x14ac:dyDescent="0.2">
      <c r="A983" s="9"/>
      <c r="B983" s="9"/>
      <c r="C983" s="9"/>
      <c r="D983" s="137"/>
      <c r="E983" s="138"/>
      <c r="F983" s="137"/>
      <c r="G983" s="137"/>
      <c r="H983" s="13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61"/>
      <c r="BC983" s="61"/>
    </row>
    <row r="984" spans="1:55" x14ac:dyDescent="0.2">
      <c r="A984" s="9"/>
      <c r="B984" s="9"/>
      <c r="C984" s="9"/>
      <c r="D984" s="137"/>
      <c r="E984" s="138"/>
      <c r="F984" s="137"/>
      <c r="G984" s="137"/>
      <c r="H984" s="13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61"/>
      <c r="BC984" s="61"/>
    </row>
    <row r="985" spans="1:55" x14ac:dyDescent="0.2">
      <c r="A985" s="9"/>
      <c r="B985" s="9"/>
      <c r="C985" s="9"/>
      <c r="D985" s="137"/>
      <c r="E985" s="138"/>
      <c r="F985" s="137"/>
      <c r="G985" s="137"/>
      <c r="H985" s="13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61"/>
      <c r="BC985" s="61"/>
    </row>
    <row r="986" spans="1:55" x14ac:dyDescent="0.2">
      <c r="A986" s="9"/>
      <c r="B986" s="9"/>
      <c r="C986" s="9"/>
      <c r="D986" s="137"/>
      <c r="E986" s="138"/>
      <c r="F986" s="137"/>
      <c r="G986" s="137"/>
      <c r="H986" s="13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61"/>
      <c r="BC986" s="61"/>
    </row>
    <row r="987" spans="1:55" x14ac:dyDescent="0.2">
      <c r="A987" s="9"/>
      <c r="B987" s="9"/>
      <c r="C987" s="9"/>
      <c r="D987" s="137"/>
      <c r="E987" s="138"/>
      <c r="F987" s="137"/>
      <c r="G987" s="137"/>
      <c r="H987" s="13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61"/>
      <c r="BC987" s="61"/>
    </row>
    <row r="988" spans="1:55" x14ac:dyDescent="0.2">
      <c r="A988" s="9"/>
      <c r="B988" s="9"/>
      <c r="C988" s="9"/>
      <c r="D988" s="137"/>
      <c r="E988" s="138"/>
      <c r="F988" s="137"/>
      <c r="G988" s="137"/>
      <c r="H988" s="13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61"/>
      <c r="BC988" s="61"/>
    </row>
    <row r="989" spans="1:55" x14ac:dyDescent="0.2">
      <c r="A989" s="9"/>
      <c r="B989" s="9"/>
      <c r="C989" s="9"/>
      <c r="D989" s="137"/>
      <c r="E989" s="138"/>
      <c r="F989" s="137"/>
      <c r="G989" s="137"/>
      <c r="H989" s="13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61"/>
      <c r="BC989" s="61"/>
    </row>
    <row r="990" spans="1:55" x14ac:dyDescent="0.2">
      <c r="A990" s="9"/>
      <c r="B990" s="9"/>
      <c r="C990" s="9"/>
      <c r="D990" s="137"/>
      <c r="E990" s="138"/>
      <c r="F990" s="137"/>
      <c r="G990" s="137"/>
      <c r="H990" s="13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61"/>
      <c r="BC990" s="61"/>
    </row>
    <row r="991" spans="1:55" x14ac:dyDescent="0.2">
      <c r="A991" s="9"/>
      <c r="B991" s="9"/>
      <c r="C991" s="9"/>
      <c r="D991" s="137"/>
      <c r="E991" s="138"/>
      <c r="F991" s="137"/>
      <c r="G991" s="137"/>
      <c r="H991" s="13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61"/>
      <c r="BC991" s="61"/>
    </row>
    <row r="992" spans="1:55" x14ac:dyDescent="0.2">
      <c r="A992" s="9"/>
      <c r="B992" s="9"/>
      <c r="C992" s="9"/>
      <c r="D992" s="137"/>
      <c r="E992" s="138"/>
      <c r="F992" s="137"/>
      <c r="G992" s="137"/>
      <c r="H992" s="13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61"/>
      <c r="BC992" s="61"/>
    </row>
    <row r="993" spans="1:55" x14ac:dyDescent="0.2">
      <c r="A993" s="9"/>
      <c r="B993" s="9"/>
      <c r="C993" s="9"/>
      <c r="D993" s="137"/>
      <c r="E993" s="138"/>
      <c r="F993" s="137"/>
      <c r="G993" s="137"/>
      <c r="H993" s="13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61"/>
      <c r="BC993" s="61"/>
    </row>
    <row r="994" spans="1:55" x14ac:dyDescent="0.2">
      <c r="A994" s="9"/>
      <c r="B994" s="9"/>
      <c r="C994" s="9"/>
      <c r="D994" s="137"/>
      <c r="E994" s="138"/>
      <c r="F994" s="137"/>
      <c r="G994" s="137"/>
      <c r="H994" s="13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61"/>
      <c r="BC994" s="61"/>
    </row>
    <row r="995" spans="1:55" x14ac:dyDescent="0.2">
      <c r="A995" s="9"/>
      <c r="B995" s="9"/>
      <c r="C995" s="9"/>
      <c r="D995" s="137"/>
      <c r="E995" s="138"/>
      <c r="F995" s="137"/>
      <c r="G995" s="137"/>
      <c r="H995" s="13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61"/>
      <c r="BC995" s="61"/>
    </row>
    <row r="996" spans="1:55" x14ac:dyDescent="0.2">
      <c r="A996" s="9"/>
      <c r="B996" s="9"/>
      <c r="C996" s="9"/>
      <c r="D996" s="137"/>
      <c r="E996" s="138"/>
      <c r="F996" s="137"/>
      <c r="G996" s="137"/>
      <c r="H996" s="13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61"/>
      <c r="BC996" s="61"/>
    </row>
    <row r="997" spans="1:55" x14ac:dyDescent="0.2">
      <c r="A997" s="9"/>
      <c r="B997" s="9"/>
      <c r="C997" s="9"/>
      <c r="D997" s="137"/>
      <c r="E997" s="138"/>
      <c r="F997" s="137"/>
      <c r="G997" s="137"/>
      <c r="H997" s="13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61"/>
      <c r="BC997" s="61"/>
    </row>
    <row r="998" spans="1:55" x14ac:dyDescent="0.2">
      <c r="A998" s="9"/>
      <c r="B998" s="9"/>
      <c r="C998" s="9"/>
      <c r="D998" s="137"/>
      <c r="E998" s="138"/>
      <c r="F998" s="137"/>
      <c r="G998" s="137"/>
      <c r="H998" s="13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61"/>
      <c r="BC998" s="61"/>
    </row>
    <row r="999" spans="1:55" x14ac:dyDescent="0.2">
      <c r="A999" s="9"/>
      <c r="B999" s="9"/>
      <c r="C999" s="9"/>
      <c r="D999" s="137"/>
      <c r="E999" s="138"/>
      <c r="F999" s="137"/>
      <c r="G999" s="137"/>
      <c r="H999" s="13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61"/>
      <c r="BC999" s="61"/>
    </row>
    <row r="1000" spans="1:55" x14ac:dyDescent="0.2">
      <c r="A1000" s="9"/>
      <c r="B1000" s="9"/>
      <c r="C1000" s="9"/>
      <c r="D1000" s="137"/>
      <c r="E1000" s="138"/>
      <c r="F1000" s="137"/>
      <c r="G1000" s="137"/>
      <c r="H1000" s="13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61"/>
      <c r="BC1000" s="61"/>
    </row>
    <row r="1001" spans="1:55" x14ac:dyDescent="0.2">
      <c r="A1001" s="9"/>
      <c r="B1001" s="9"/>
      <c r="C1001" s="9"/>
      <c r="D1001" s="137"/>
      <c r="E1001" s="138"/>
      <c r="F1001" s="137"/>
      <c r="G1001" s="137"/>
      <c r="H1001" s="13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61"/>
      <c r="BC1001" s="61"/>
    </row>
    <row r="1002" spans="1:55" x14ac:dyDescent="0.2">
      <c r="A1002" s="9"/>
      <c r="B1002" s="9"/>
      <c r="C1002" s="9"/>
      <c r="D1002" s="137"/>
      <c r="E1002" s="138"/>
      <c r="F1002" s="137"/>
      <c r="G1002" s="137"/>
      <c r="H1002" s="13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c r="AL1002" s="9"/>
      <c r="AM1002" s="9"/>
      <c r="AN1002" s="9"/>
      <c r="AO1002" s="9"/>
      <c r="AP1002" s="9"/>
      <c r="AQ1002" s="9"/>
      <c r="AR1002" s="9"/>
      <c r="AS1002" s="9"/>
      <c r="AT1002" s="9"/>
      <c r="AU1002" s="9"/>
      <c r="AV1002" s="9"/>
      <c r="AW1002" s="9"/>
      <c r="AX1002" s="9"/>
      <c r="AY1002" s="9"/>
      <c r="AZ1002" s="9"/>
      <c r="BA1002" s="9"/>
      <c r="BB1002" s="61"/>
      <c r="BC1002" s="61"/>
    </row>
  </sheetData>
  <hyperlinks>
    <hyperlink ref="BB2" r:id="rId1" xr:uid="{00000000-0004-0000-0100-000000000000}"/>
    <hyperlink ref="BB3" r:id="rId2" xr:uid="{00000000-0004-0000-0100-000001000000}"/>
    <hyperlink ref="BB4" r:id="rId3" xr:uid="{00000000-0004-0000-0100-000002000000}"/>
    <hyperlink ref="BB5" r:id="rId4" xr:uid="{00000000-0004-0000-0100-000003000000}"/>
    <hyperlink ref="BB6" r:id="rId5" xr:uid="{00000000-0004-0000-0100-000004000000}"/>
    <hyperlink ref="BB7" r:id="rId6" xr:uid="{00000000-0004-0000-0100-000005000000}"/>
    <hyperlink ref="BB8" r:id="rId7" xr:uid="{00000000-0004-0000-0100-000006000000}"/>
    <hyperlink ref="BB9" r:id="rId8" xr:uid="{00000000-0004-0000-0100-000007000000}"/>
    <hyperlink ref="BB10" r:id="rId9" xr:uid="{00000000-0004-0000-0100-000008000000}"/>
    <hyperlink ref="BB11" r:id="rId10" xr:uid="{00000000-0004-0000-0100-000009000000}"/>
    <hyperlink ref="BB12" r:id="rId11" xr:uid="{00000000-0004-0000-0100-00000A000000}"/>
    <hyperlink ref="BB13" r:id="rId12" xr:uid="{00000000-0004-0000-0100-00000B000000}"/>
    <hyperlink ref="BB14" r:id="rId13" xr:uid="{00000000-0004-0000-0100-00000C000000}"/>
    <hyperlink ref="BB15" r:id="rId14" xr:uid="{00000000-0004-0000-0100-00000D000000}"/>
    <hyperlink ref="BB16" r:id="rId15" xr:uid="{00000000-0004-0000-0100-00000E000000}"/>
    <hyperlink ref="BB17" r:id="rId16" xr:uid="{00000000-0004-0000-0100-00000F000000}"/>
    <hyperlink ref="BB18" r:id="rId17" xr:uid="{00000000-0004-0000-0100-000010000000}"/>
    <hyperlink ref="BB19" r:id="rId18" xr:uid="{00000000-0004-0000-0100-000011000000}"/>
    <hyperlink ref="BB20" r:id="rId19" xr:uid="{00000000-0004-0000-0100-000012000000}"/>
    <hyperlink ref="C21" r:id="rId20" xr:uid="{00000000-0004-0000-0100-000013000000}"/>
    <hyperlink ref="BB21" r:id="rId21" xr:uid="{00000000-0004-0000-0100-000014000000}"/>
    <hyperlink ref="BB22" r:id="rId22" xr:uid="{00000000-0004-0000-0100-000015000000}"/>
    <hyperlink ref="BB23" r:id="rId23" xr:uid="{00000000-0004-0000-0100-000016000000}"/>
    <hyperlink ref="BB24" r:id="rId24" xr:uid="{00000000-0004-0000-0100-000017000000}"/>
    <hyperlink ref="BB25" r:id="rId25" xr:uid="{00000000-0004-0000-0100-000018000000}"/>
    <hyperlink ref="BB26" r:id="rId26" xr:uid="{00000000-0004-0000-0100-000019000000}"/>
    <hyperlink ref="BB27" r:id="rId27" xr:uid="{00000000-0004-0000-0100-00001A000000}"/>
    <hyperlink ref="BB28" r:id="rId28" xr:uid="{00000000-0004-0000-0100-00001B000000}"/>
    <hyperlink ref="BB29" r:id="rId29" xr:uid="{00000000-0004-0000-0100-00001C000000}"/>
    <hyperlink ref="BB30" r:id="rId30" xr:uid="{00000000-0004-0000-0100-00001D000000}"/>
    <hyperlink ref="BB31" r:id="rId31" xr:uid="{00000000-0004-0000-0100-00001E000000}"/>
    <hyperlink ref="BB33" r:id="rId32" xr:uid="{00000000-0004-0000-0100-00001F000000}"/>
    <hyperlink ref="BB34" r:id="rId33" xr:uid="{00000000-0004-0000-0100-000020000000}"/>
    <hyperlink ref="BB35" r:id="rId34" xr:uid="{00000000-0004-0000-0100-000021000000}"/>
    <hyperlink ref="BB36" r:id="rId35" xr:uid="{00000000-0004-0000-0100-000022000000}"/>
    <hyperlink ref="BB37" r:id="rId36" xr:uid="{00000000-0004-0000-0100-000023000000}"/>
    <hyperlink ref="BB39" r:id="rId37" xr:uid="{00000000-0004-0000-0100-000024000000}"/>
    <hyperlink ref="BB40" r:id="rId38" xr:uid="{00000000-0004-0000-0100-000025000000}"/>
    <hyperlink ref="BB41" r:id="rId39" xr:uid="{00000000-0004-0000-0100-000026000000}"/>
    <hyperlink ref="BB45" r:id="rId40" xr:uid="{00000000-0004-0000-0100-000027000000}"/>
    <hyperlink ref="BB46" r:id="rId41" xr:uid="{00000000-0004-0000-0100-000028000000}"/>
    <hyperlink ref="BB47" r:id="rId42" xr:uid="{00000000-0004-0000-0100-000029000000}"/>
    <hyperlink ref="BB50" r:id="rId43" xr:uid="{00000000-0004-0000-0100-00002A000000}"/>
    <hyperlink ref="BB51" r:id="rId44" xr:uid="{00000000-0004-0000-0100-00002B000000}"/>
    <hyperlink ref="BB53" r:id="rId45" xr:uid="{00000000-0004-0000-0100-00002C000000}"/>
    <hyperlink ref="BB54" r:id="rId46" xr:uid="{00000000-0004-0000-0100-00002D000000}"/>
    <hyperlink ref="BB55" r:id="rId47" xr:uid="{00000000-0004-0000-0100-00002E000000}"/>
    <hyperlink ref="BB56" r:id="rId48" xr:uid="{00000000-0004-0000-0100-00002F000000}"/>
    <hyperlink ref="BB58" r:id="rId49" xr:uid="{00000000-0004-0000-0100-000030000000}"/>
    <hyperlink ref="BB60" r:id="rId50" xr:uid="{00000000-0004-0000-0100-000031000000}"/>
    <hyperlink ref="BB61" r:id="rId51" xr:uid="{00000000-0004-0000-0100-000032000000}"/>
    <hyperlink ref="BB66" r:id="rId52" xr:uid="{00000000-0004-0000-0100-000033000000}"/>
    <hyperlink ref="BB67" r:id="rId53" xr:uid="{00000000-0004-0000-0100-000034000000}"/>
    <hyperlink ref="BB68" r:id="rId54" xr:uid="{00000000-0004-0000-0100-000035000000}"/>
    <hyperlink ref="BB69" r:id="rId55" xr:uid="{00000000-0004-0000-0100-000036000000}"/>
    <hyperlink ref="BB70" r:id="rId56" xr:uid="{00000000-0004-0000-0100-000037000000}"/>
    <hyperlink ref="BB71" r:id="rId57" xr:uid="{00000000-0004-0000-0100-000038000000}"/>
    <hyperlink ref="BB72" r:id="rId58" xr:uid="{00000000-0004-0000-0100-000039000000}"/>
    <hyperlink ref="BB73" r:id="rId59" xr:uid="{00000000-0004-0000-0100-00003A000000}"/>
    <hyperlink ref="BB74" r:id="rId60" xr:uid="{00000000-0004-0000-0100-00003B000000}"/>
    <hyperlink ref="BB75" r:id="rId61" xr:uid="{00000000-0004-0000-0100-00003C000000}"/>
    <hyperlink ref="BB78" r:id="rId62" xr:uid="{00000000-0004-0000-0100-00003D000000}"/>
    <hyperlink ref="BB79" r:id="rId63" xr:uid="{00000000-0004-0000-0100-00003E000000}"/>
    <hyperlink ref="BB80" r:id="rId64" xr:uid="{00000000-0004-0000-0100-00003F000000}"/>
    <hyperlink ref="BB81" r:id="rId65" xr:uid="{00000000-0004-0000-0100-000040000000}"/>
    <hyperlink ref="BB82" r:id="rId66" xr:uid="{00000000-0004-0000-0100-000041000000}"/>
    <hyperlink ref="BB83" r:id="rId67" xr:uid="{00000000-0004-0000-0100-000042000000}"/>
    <hyperlink ref="BB84" r:id="rId68" xr:uid="{00000000-0004-0000-0100-000043000000}"/>
    <hyperlink ref="BB85" r:id="rId69" xr:uid="{00000000-0004-0000-0100-000044000000}"/>
    <hyperlink ref="BB86" r:id="rId70" xr:uid="{00000000-0004-0000-0100-000045000000}"/>
    <hyperlink ref="BB88" r:id="rId71" xr:uid="{00000000-0004-0000-0100-000046000000}"/>
    <hyperlink ref="BB89" r:id="rId72" xr:uid="{00000000-0004-0000-0100-000047000000}"/>
    <hyperlink ref="BB91" r:id="rId73" xr:uid="{00000000-0004-0000-0100-000048000000}"/>
    <hyperlink ref="BB92" r:id="rId74" xr:uid="{00000000-0004-0000-0100-000049000000}"/>
    <hyperlink ref="BB93" r:id="rId75" xr:uid="{00000000-0004-0000-0100-00004A000000}"/>
    <hyperlink ref="BB95" r:id="rId76" xr:uid="{00000000-0004-0000-0100-00004B000000}"/>
    <hyperlink ref="BB97" r:id="rId77" xr:uid="{00000000-0004-0000-0100-00004C000000}"/>
    <hyperlink ref="BB98" r:id="rId78" xr:uid="{00000000-0004-0000-0100-00004D000000}"/>
    <hyperlink ref="BB99" r:id="rId79" xr:uid="{00000000-0004-0000-0100-00004E000000}"/>
    <hyperlink ref="BB100" r:id="rId80" xr:uid="{00000000-0004-0000-0100-00004F000000}"/>
    <hyperlink ref="BB102" r:id="rId81" xr:uid="{00000000-0004-0000-0100-000050000000}"/>
    <hyperlink ref="BB103" r:id="rId82" xr:uid="{00000000-0004-0000-0100-000051000000}"/>
    <hyperlink ref="BB104" r:id="rId83" xr:uid="{00000000-0004-0000-0100-000052000000}"/>
    <hyperlink ref="BB105" r:id="rId84" xr:uid="{00000000-0004-0000-0100-000053000000}"/>
    <hyperlink ref="BB107" r:id="rId85" xr:uid="{00000000-0004-0000-0100-000054000000}"/>
    <hyperlink ref="BB110" r:id="rId86" xr:uid="{00000000-0004-0000-0100-000055000000}"/>
    <hyperlink ref="BB111" r:id="rId87" xr:uid="{00000000-0004-0000-0100-000056000000}"/>
    <hyperlink ref="BB112" r:id="rId88" xr:uid="{00000000-0004-0000-0100-000057000000}"/>
    <hyperlink ref="BB114" r:id="rId89" xr:uid="{00000000-0004-0000-0100-000058000000}"/>
    <hyperlink ref="BB122" r:id="rId90" xr:uid="{00000000-0004-0000-0100-000059000000}"/>
    <hyperlink ref="BB125" r:id="rId91" xr:uid="{00000000-0004-0000-0100-00005A000000}"/>
    <hyperlink ref="BB126" r:id="rId92" xr:uid="{00000000-0004-0000-0100-00005B000000}"/>
    <hyperlink ref="BB128" r:id="rId93" xr:uid="{00000000-0004-0000-0100-00005C000000}"/>
    <hyperlink ref="BB129" r:id="rId94" xr:uid="{00000000-0004-0000-0100-00005D000000}"/>
    <hyperlink ref="BB134" r:id="rId95" xr:uid="{00000000-0004-0000-0100-00005E000000}"/>
    <hyperlink ref="BB137" r:id="rId96" xr:uid="{00000000-0004-0000-0100-00005F000000}"/>
    <hyperlink ref="BB138" r:id="rId97" xr:uid="{00000000-0004-0000-0100-000060000000}"/>
    <hyperlink ref="BB139" r:id="rId98" xr:uid="{00000000-0004-0000-0100-000061000000}"/>
    <hyperlink ref="BB141" r:id="rId99" xr:uid="{00000000-0004-0000-0100-000062000000}"/>
    <hyperlink ref="BB142" r:id="rId100" xr:uid="{00000000-0004-0000-0100-000063000000}"/>
    <hyperlink ref="BB143" r:id="rId101" xr:uid="{00000000-0004-0000-0100-000064000000}"/>
    <hyperlink ref="BB144" r:id="rId102" xr:uid="{00000000-0004-0000-0100-000065000000}"/>
    <hyperlink ref="BB145" r:id="rId103" xr:uid="{00000000-0004-0000-0100-000066000000}"/>
    <hyperlink ref="BB147" r:id="rId104" xr:uid="{00000000-0004-0000-0100-000067000000}"/>
    <hyperlink ref="BB148" r:id="rId105" xr:uid="{00000000-0004-0000-0100-000068000000}"/>
    <hyperlink ref="BB149" r:id="rId106" xr:uid="{00000000-0004-0000-0100-000069000000}"/>
    <hyperlink ref="BB151" r:id="rId107" xr:uid="{00000000-0004-0000-0100-00006A000000}"/>
    <hyperlink ref="BB152" r:id="rId108" xr:uid="{00000000-0004-0000-0100-00006B000000}"/>
    <hyperlink ref="BB153" r:id="rId109" xr:uid="{00000000-0004-0000-0100-00006C000000}"/>
    <hyperlink ref="BB154" r:id="rId110" xr:uid="{00000000-0004-0000-0100-00006D000000}"/>
    <hyperlink ref="BB155" r:id="rId111" xr:uid="{00000000-0004-0000-0100-00006E000000}"/>
    <hyperlink ref="BB157" r:id="rId112" xr:uid="{00000000-0004-0000-0100-00006F000000}"/>
    <hyperlink ref="BB158" r:id="rId113" xr:uid="{00000000-0004-0000-0100-000070000000}"/>
    <hyperlink ref="BB159" r:id="rId114" xr:uid="{00000000-0004-0000-0100-000071000000}"/>
    <hyperlink ref="BB160" r:id="rId115" xr:uid="{00000000-0004-0000-0100-000072000000}"/>
    <hyperlink ref="BB161" r:id="rId116" xr:uid="{00000000-0004-0000-0100-000073000000}"/>
    <hyperlink ref="BB162" r:id="rId117" xr:uid="{00000000-0004-0000-0100-000074000000}"/>
    <hyperlink ref="BB163" r:id="rId118" xr:uid="{00000000-0004-0000-0100-000075000000}"/>
    <hyperlink ref="BB166" r:id="rId119" xr:uid="{00000000-0004-0000-0100-000076000000}"/>
    <hyperlink ref="BB167" r:id="rId120" xr:uid="{00000000-0004-0000-0100-000077000000}"/>
    <hyperlink ref="BB171" r:id="rId121" xr:uid="{00000000-0004-0000-0100-000078000000}"/>
    <hyperlink ref="BB173" r:id="rId122" xr:uid="{00000000-0004-0000-0100-000079000000}"/>
    <hyperlink ref="BB175" r:id="rId123" xr:uid="{00000000-0004-0000-0100-00007A000000}"/>
    <hyperlink ref="BB177" r:id="rId124" xr:uid="{00000000-0004-0000-0100-00007B000000}"/>
    <hyperlink ref="BB179" r:id="rId125" xr:uid="{00000000-0004-0000-0100-00007C000000}"/>
    <hyperlink ref="BB180" r:id="rId126" xr:uid="{00000000-0004-0000-0100-00007D000000}"/>
    <hyperlink ref="BB181" r:id="rId127" xr:uid="{00000000-0004-0000-0100-00007E000000}"/>
    <hyperlink ref="BB183" r:id="rId128" xr:uid="{00000000-0004-0000-0100-00007F000000}"/>
    <hyperlink ref="BB187" r:id="rId129" xr:uid="{00000000-0004-0000-0100-000080000000}"/>
    <hyperlink ref="BB191" r:id="rId130" xr:uid="{00000000-0004-0000-0100-000081000000}"/>
    <hyperlink ref="BB192" r:id="rId131" xr:uid="{00000000-0004-0000-0100-000082000000}"/>
    <hyperlink ref="BB195" r:id="rId132" xr:uid="{00000000-0004-0000-0100-000083000000}"/>
    <hyperlink ref="BB204" r:id="rId133" xr:uid="{00000000-0004-0000-0100-000084000000}"/>
  </hyperlinks>
  <printOptions horizontalCentered="1" gridLines="1"/>
  <pageMargins left="0.25" right="0.25" top="0.75" bottom="0.75" header="0" footer="0"/>
  <pageSetup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955"/>
  <sheetViews>
    <sheetView workbookViewId="0"/>
  </sheetViews>
  <sheetFormatPr baseColWidth="10" defaultColWidth="14.5" defaultRowHeight="15.75" customHeight="1" x14ac:dyDescent="0.15"/>
  <cols>
    <col min="1" max="1" width="10.83203125" customWidth="1"/>
    <col min="2" max="2" width="34" customWidth="1"/>
    <col min="3" max="8" width="12.33203125" customWidth="1"/>
  </cols>
  <sheetData>
    <row r="1" spans="1:8" x14ac:dyDescent="0.2">
      <c r="A1" s="55"/>
      <c r="B1" s="12" t="s">
        <v>10</v>
      </c>
      <c r="C1" s="13" t="s">
        <v>11</v>
      </c>
      <c r="D1" s="13" t="s">
        <v>12</v>
      </c>
      <c r="E1" s="13" t="s">
        <v>13</v>
      </c>
      <c r="F1" s="13" t="s">
        <v>14</v>
      </c>
      <c r="G1" s="14" t="s">
        <v>15</v>
      </c>
      <c r="H1" s="15" t="s">
        <v>16</v>
      </c>
    </row>
    <row r="2" spans="1:8" x14ac:dyDescent="0.2">
      <c r="A2" s="50" t="s">
        <v>125</v>
      </c>
      <c r="B2" s="50" t="s">
        <v>126</v>
      </c>
      <c r="C2" s="51">
        <v>168.15</v>
      </c>
      <c r="D2" s="52">
        <v>153.63999999999999</v>
      </c>
      <c r="E2" s="67">
        <v>91.37</v>
      </c>
      <c r="F2" s="67">
        <v>1337.6</v>
      </c>
      <c r="G2" s="69">
        <v>78151</v>
      </c>
      <c r="H2" s="54">
        <v>0</v>
      </c>
    </row>
    <row r="3" spans="1:8" x14ac:dyDescent="0.2">
      <c r="A3" s="50" t="s">
        <v>87</v>
      </c>
      <c r="B3" s="50" t="s">
        <v>88</v>
      </c>
      <c r="C3" s="51">
        <v>79.25</v>
      </c>
      <c r="D3" s="52">
        <v>71.34</v>
      </c>
      <c r="E3" s="67">
        <v>90.02</v>
      </c>
      <c r="F3" s="67">
        <v>515.36</v>
      </c>
      <c r="G3" s="69">
        <v>65489</v>
      </c>
      <c r="H3" s="54">
        <v>1</v>
      </c>
    </row>
    <row r="4" spans="1:8" x14ac:dyDescent="0.2">
      <c r="A4" s="50" t="s">
        <v>128</v>
      </c>
      <c r="B4" s="50" t="s">
        <v>129</v>
      </c>
      <c r="C4" s="51">
        <v>103.37</v>
      </c>
      <c r="D4" s="52">
        <v>93.79</v>
      </c>
      <c r="E4" s="67">
        <v>90.74</v>
      </c>
      <c r="F4" s="67">
        <v>622.12</v>
      </c>
      <c r="G4" s="69">
        <v>61213</v>
      </c>
      <c r="H4" s="54">
        <v>1</v>
      </c>
    </row>
    <row r="5" spans="1:8" x14ac:dyDescent="0.2">
      <c r="A5" s="50" t="s">
        <v>131</v>
      </c>
      <c r="B5" s="50" t="s">
        <v>132</v>
      </c>
      <c r="C5" s="67">
        <v>77.290000000000006</v>
      </c>
      <c r="D5" s="68">
        <v>66.459999999999994</v>
      </c>
      <c r="E5" s="67">
        <v>85.99</v>
      </c>
      <c r="F5" s="67">
        <v>713.87</v>
      </c>
      <c r="G5" s="69">
        <v>93383</v>
      </c>
      <c r="H5" s="54">
        <v>1</v>
      </c>
    </row>
    <row r="6" spans="1:8" x14ac:dyDescent="0.2">
      <c r="A6" s="50" t="s">
        <v>134</v>
      </c>
      <c r="B6" s="50" t="s">
        <v>135</v>
      </c>
      <c r="C6" s="67">
        <v>29.15</v>
      </c>
      <c r="D6" s="68">
        <v>21.4</v>
      </c>
      <c r="E6" s="67">
        <v>73.41</v>
      </c>
      <c r="F6" s="67">
        <v>123.51</v>
      </c>
      <c r="G6" s="69">
        <v>42772</v>
      </c>
      <c r="H6" s="54">
        <v>0</v>
      </c>
    </row>
    <row r="7" spans="1:8" x14ac:dyDescent="0.2">
      <c r="A7" s="50" t="s">
        <v>137</v>
      </c>
      <c r="B7" s="50" t="s">
        <v>138</v>
      </c>
      <c r="C7" s="51">
        <v>13.84</v>
      </c>
      <c r="D7" s="52">
        <v>12.64</v>
      </c>
      <c r="E7" s="67">
        <v>91.34</v>
      </c>
      <c r="F7" s="67">
        <v>125.94</v>
      </c>
      <c r="G7" s="69">
        <v>91541</v>
      </c>
      <c r="H7" s="54">
        <v>0</v>
      </c>
    </row>
    <row r="8" spans="1:8" x14ac:dyDescent="0.2">
      <c r="A8" s="50" t="s">
        <v>146</v>
      </c>
      <c r="B8" s="50" t="s">
        <v>147</v>
      </c>
      <c r="C8" s="51">
        <v>82.79</v>
      </c>
      <c r="D8" s="52">
        <v>44.91</v>
      </c>
      <c r="E8" s="67">
        <v>54.25</v>
      </c>
      <c r="F8" s="67">
        <v>680</v>
      </c>
      <c r="G8" s="69">
        <v>82329</v>
      </c>
      <c r="H8" s="54">
        <v>0</v>
      </c>
    </row>
    <row r="9" spans="1:8" x14ac:dyDescent="0.2">
      <c r="A9" s="50" t="s">
        <v>148</v>
      </c>
      <c r="B9" s="50" t="s">
        <v>149</v>
      </c>
      <c r="C9" s="51">
        <v>70.14</v>
      </c>
      <c r="D9" s="52">
        <v>37.61</v>
      </c>
      <c r="E9" s="67">
        <v>53.62</v>
      </c>
      <c r="F9" s="67">
        <v>571.97</v>
      </c>
      <c r="G9" s="69">
        <v>81961</v>
      </c>
      <c r="H9" s="54">
        <v>1</v>
      </c>
    </row>
    <row r="10" spans="1:8" x14ac:dyDescent="0.2">
      <c r="A10" s="50" t="s">
        <v>151</v>
      </c>
      <c r="B10" s="50" t="s">
        <v>152</v>
      </c>
      <c r="C10" s="51">
        <v>62.1</v>
      </c>
      <c r="D10" s="52">
        <v>33.299999999999997</v>
      </c>
      <c r="E10" s="67">
        <v>53.62</v>
      </c>
      <c r="F10" s="67">
        <v>629.62</v>
      </c>
      <c r="G10" s="69">
        <v>101816</v>
      </c>
      <c r="H10" s="54">
        <v>1</v>
      </c>
    </row>
    <row r="11" spans="1:8" x14ac:dyDescent="0.2">
      <c r="A11" s="50" t="s">
        <v>155</v>
      </c>
      <c r="B11" s="50" t="s">
        <v>156</v>
      </c>
      <c r="C11" s="67">
        <v>80.69</v>
      </c>
      <c r="D11" s="68">
        <v>45.07</v>
      </c>
      <c r="E11" s="67">
        <v>55.86</v>
      </c>
      <c r="F11" s="67">
        <v>684.3</v>
      </c>
      <c r="G11" s="69">
        <v>84974</v>
      </c>
      <c r="H11" s="54">
        <v>1</v>
      </c>
    </row>
    <row r="12" spans="1:8" x14ac:dyDescent="0.2">
      <c r="A12" s="50" t="s">
        <v>158</v>
      </c>
      <c r="B12" s="50" t="s">
        <v>159</v>
      </c>
      <c r="C12" s="51">
        <v>92.53</v>
      </c>
      <c r="D12" s="52">
        <v>52.03</v>
      </c>
      <c r="E12" s="67">
        <v>56.23</v>
      </c>
      <c r="F12" s="67">
        <v>978.94</v>
      </c>
      <c r="G12" s="69">
        <v>108122</v>
      </c>
      <c r="H12" s="54">
        <v>1</v>
      </c>
    </row>
    <row r="13" spans="1:8" x14ac:dyDescent="0.2">
      <c r="A13" s="50" t="s">
        <v>161</v>
      </c>
      <c r="B13" s="50" t="s">
        <v>162</v>
      </c>
      <c r="C13" s="51">
        <v>113.09</v>
      </c>
      <c r="D13" s="52">
        <v>54.67</v>
      </c>
      <c r="E13" s="67">
        <v>48.34</v>
      </c>
      <c r="F13" s="67">
        <v>825.28</v>
      </c>
      <c r="G13" s="69">
        <v>75851</v>
      </c>
      <c r="H13" s="54">
        <v>0</v>
      </c>
    </row>
    <row r="14" spans="1:8" x14ac:dyDescent="0.2">
      <c r="A14" s="50" t="s">
        <v>169</v>
      </c>
      <c r="B14" s="50" t="s">
        <v>170</v>
      </c>
      <c r="C14" s="51">
        <v>42.22</v>
      </c>
      <c r="D14" s="52">
        <v>34.07</v>
      </c>
      <c r="E14" s="51">
        <v>80.69</v>
      </c>
      <c r="F14" s="51">
        <v>166.1</v>
      </c>
      <c r="G14" s="53">
        <v>39804</v>
      </c>
      <c r="H14" s="54">
        <v>0</v>
      </c>
    </row>
    <row r="15" spans="1:8" x14ac:dyDescent="0.2">
      <c r="A15" s="50" t="s">
        <v>172</v>
      </c>
      <c r="B15" s="50" t="s">
        <v>173</v>
      </c>
      <c r="C15" s="51">
        <v>24.39</v>
      </c>
      <c r="D15" s="52">
        <v>21.22</v>
      </c>
      <c r="E15" s="51">
        <v>87.01</v>
      </c>
      <c r="F15" s="51">
        <v>90.2</v>
      </c>
      <c r="G15" s="53">
        <v>37179</v>
      </c>
      <c r="H15" s="54">
        <v>0</v>
      </c>
    </row>
    <row r="16" spans="1:8" x14ac:dyDescent="0.2">
      <c r="A16" s="50" t="s">
        <v>175</v>
      </c>
      <c r="B16" s="50" t="s">
        <v>176</v>
      </c>
      <c r="C16" s="51">
        <v>15.17</v>
      </c>
      <c r="D16" s="52">
        <v>14.46</v>
      </c>
      <c r="E16" s="51">
        <v>95.31</v>
      </c>
      <c r="F16" s="51">
        <v>71.75</v>
      </c>
      <c r="G16" s="53">
        <v>47646</v>
      </c>
      <c r="H16" s="54">
        <v>0</v>
      </c>
    </row>
    <row r="17" spans="1:8" x14ac:dyDescent="0.2">
      <c r="A17" s="50" t="s">
        <v>105</v>
      </c>
      <c r="B17" s="50" t="s">
        <v>106</v>
      </c>
      <c r="C17" s="51">
        <v>13.68</v>
      </c>
      <c r="D17" s="52">
        <v>10.74</v>
      </c>
      <c r="E17" s="51">
        <v>78.52</v>
      </c>
      <c r="F17" s="51">
        <v>73.739999999999995</v>
      </c>
      <c r="G17" s="53">
        <v>54321</v>
      </c>
      <c r="H17" s="54">
        <v>1</v>
      </c>
    </row>
    <row r="18" spans="1:8" x14ac:dyDescent="0.2">
      <c r="A18" s="50" t="s">
        <v>64</v>
      </c>
      <c r="B18" s="50" t="s">
        <v>65</v>
      </c>
      <c r="C18" s="51">
        <v>90.55</v>
      </c>
      <c r="D18" s="52">
        <v>31.86</v>
      </c>
      <c r="E18" s="51">
        <v>35.19</v>
      </c>
      <c r="F18" s="51">
        <v>288.72000000000003</v>
      </c>
      <c r="G18" s="53">
        <v>31792</v>
      </c>
      <c r="H18" s="54">
        <v>1</v>
      </c>
    </row>
    <row r="19" spans="1:8" x14ac:dyDescent="0.2">
      <c r="A19" s="50" t="s">
        <v>179</v>
      </c>
      <c r="B19" s="50" t="s">
        <v>180</v>
      </c>
      <c r="C19" s="51">
        <v>52.46</v>
      </c>
      <c r="D19" s="52">
        <v>18.46</v>
      </c>
      <c r="E19" s="51">
        <v>35.19</v>
      </c>
      <c r="F19" s="51">
        <v>232.1</v>
      </c>
      <c r="G19" s="53">
        <v>44139</v>
      </c>
      <c r="H19" s="54">
        <v>0</v>
      </c>
    </row>
    <row r="20" spans="1:8" x14ac:dyDescent="0.2">
      <c r="A20" s="50" t="s">
        <v>181</v>
      </c>
      <c r="B20" s="50" t="s">
        <v>182</v>
      </c>
      <c r="C20" s="67">
        <v>86.1</v>
      </c>
      <c r="D20" s="68">
        <v>30.43</v>
      </c>
      <c r="E20" s="67">
        <v>35.340000000000003</v>
      </c>
      <c r="F20" s="67">
        <v>337.96</v>
      </c>
      <c r="G20" s="69">
        <v>39145</v>
      </c>
      <c r="H20" s="54">
        <v>0</v>
      </c>
    </row>
    <row r="21" spans="1:8" x14ac:dyDescent="0.2">
      <c r="A21" s="50" t="s">
        <v>184</v>
      </c>
      <c r="B21" s="50" t="s">
        <v>185</v>
      </c>
      <c r="C21" s="51">
        <v>66.430000000000007</v>
      </c>
      <c r="D21" s="52">
        <v>23.42</v>
      </c>
      <c r="E21" s="51">
        <v>35.26</v>
      </c>
      <c r="F21" s="51">
        <v>235.63</v>
      </c>
      <c r="G21" s="53">
        <v>35358</v>
      </c>
      <c r="H21" s="54">
        <v>0</v>
      </c>
    </row>
    <row r="22" spans="1:8" x14ac:dyDescent="0.2">
      <c r="A22" s="50" t="s">
        <v>187</v>
      </c>
      <c r="B22" s="50" t="s">
        <v>188</v>
      </c>
      <c r="C22" s="51">
        <v>63.67</v>
      </c>
      <c r="D22" s="52">
        <v>23.95</v>
      </c>
      <c r="E22" s="51">
        <v>37.61</v>
      </c>
      <c r="F22" s="51">
        <v>259.22000000000003</v>
      </c>
      <c r="G22" s="53">
        <v>40844</v>
      </c>
      <c r="H22" s="54">
        <v>1</v>
      </c>
    </row>
    <row r="23" spans="1:8" x14ac:dyDescent="0.2">
      <c r="A23" s="50" t="s">
        <v>193</v>
      </c>
      <c r="B23" s="50" t="s">
        <v>194</v>
      </c>
      <c r="C23" s="51">
        <v>19.32</v>
      </c>
      <c r="D23" s="52">
        <v>18.03</v>
      </c>
      <c r="E23" s="51">
        <v>93.3</v>
      </c>
      <c r="F23" s="51">
        <v>75.180000000000007</v>
      </c>
      <c r="G23" s="53">
        <v>38963</v>
      </c>
      <c r="H23" s="54">
        <v>1</v>
      </c>
    </row>
    <row r="24" spans="1:8" x14ac:dyDescent="0.2">
      <c r="A24" s="50" t="s">
        <v>197</v>
      </c>
      <c r="B24" s="50" t="s">
        <v>198</v>
      </c>
      <c r="C24" s="67">
        <v>36.159999999999997</v>
      </c>
      <c r="D24" s="68">
        <v>33.93</v>
      </c>
      <c r="E24" s="67">
        <v>93.84</v>
      </c>
      <c r="F24" s="67">
        <v>315.86</v>
      </c>
      <c r="G24" s="69">
        <v>87606</v>
      </c>
      <c r="H24" s="54">
        <v>0</v>
      </c>
    </row>
    <row r="25" spans="1:8" x14ac:dyDescent="0.2">
      <c r="A25" s="50" t="s">
        <v>201</v>
      </c>
      <c r="B25" s="50" t="s">
        <v>202</v>
      </c>
      <c r="C25" s="51">
        <v>19.059999999999999</v>
      </c>
      <c r="D25" s="52">
        <v>17.84</v>
      </c>
      <c r="E25" s="51">
        <v>93.61</v>
      </c>
      <c r="F25" s="51">
        <v>92.56</v>
      </c>
      <c r="G25" s="53">
        <v>48550</v>
      </c>
      <c r="H25" s="54">
        <v>0</v>
      </c>
    </row>
    <row r="26" spans="1:8" x14ac:dyDescent="0.2">
      <c r="A26" s="50" t="s">
        <v>203</v>
      </c>
      <c r="B26" s="50" t="s">
        <v>204</v>
      </c>
      <c r="C26" s="51">
        <v>65.22</v>
      </c>
      <c r="D26" s="52">
        <v>60.68</v>
      </c>
      <c r="E26" s="51">
        <v>93.04</v>
      </c>
      <c r="F26" s="51">
        <v>463.26</v>
      </c>
      <c r="G26" s="53">
        <v>71502</v>
      </c>
      <c r="H26" s="54">
        <v>1</v>
      </c>
    </row>
    <row r="27" spans="1:8" x14ac:dyDescent="0.2">
      <c r="A27" s="50" t="s">
        <v>49</v>
      </c>
      <c r="B27" s="50" t="s">
        <v>50</v>
      </c>
      <c r="C27" s="51">
        <v>7.01</v>
      </c>
      <c r="D27" s="52">
        <v>4.84</v>
      </c>
      <c r="E27" s="51">
        <v>69</v>
      </c>
      <c r="F27" s="51">
        <v>95.9</v>
      </c>
      <c r="G27" s="53">
        <v>137596</v>
      </c>
      <c r="H27" s="54">
        <v>1</v>
      </c>
    </row>
    <row r="28" spans="1:8" x14ac:dyDescent="0.2">
      <c r="A28" s="50" t="s">
        <v>206</v>
      </c>
      <c r="B28" s="50" t="s">
        <v>207</v>
      </c>
      <c r="C28" s="51">
        <v>71.61</v>
      </c>
      <c r="D28" s="52">
        <v>44.65</v>
      </c>
      <c r="E28" s="51">
        <v>62.35</v>
      </c>
      <c r="F28" s="51">
        <v>254.25</v>
      </c>
      <c r="G28" s="53">
        <v>35911</v>
      </c>
      <c r="H28" s="54">
        <v>0</v>
      </c>
    </row>
    <row r="29" spans="1:8" x14ac:dyDescent="0.2">
      <c r="A29" s="50" t="s">
        <v>210</v>
      </c>
      <c r="B29" s="50" t="s">
        <v>211</v>
      </c>
      <c r="C29" s="51">
        <v>57.17</v>
      </c>
      <c r="D29" s="52">
        <v>32.479999999999997</v>
      </c>
      <c r="E29" s="51">
        <v>56.82</v>
      </c>
      <c r="F29" s="51">
        <v>449.84</v>
      </c>
      <c r="G29" s="53">
        <v>78954</v>
      </c>
      <c r="H29" s="54">
        <v>0</v>
      </c>
    </row>
    <row r="30" spans="1:8" x14ac:dyDescent="0.2">
      <c r="A30" s="50" t="s">
        <v>213</v>
      </c>
      <c r="B30" s="50" t="s">
        <v>214</v>
      </c>
      <c r="C30" s="67">
        <v>42.78</v>
      </c>
      <c r="D30" s="68">
        <v>19.73</v>
      </c>
      <c r="E30" s="67">
        <v>46.13</v>
      </c>
      <c r="F30" s="67">
        <v>260.69</v>
      </c>
      <c r="G30" s="69">
        <v>61288</v>
      </c>
      <c r="H30" s="54">
        <v>0</v>
      </c>
    </row>
    <row r="31" spans="1:8" x14ac:dyDescent="0.2">
      <c r="A31" s="50" t="s">
        <v>216</v>
      </c>
      <c r="B31" s="50" t="s">
        <v>217</v>
      </c>
      <c r="C31" s="51">
        <v>48.41</v>
      </c>
      <c r="D31" s="52">
        <v>21.42</v>
      </c>
      <c r="E31" s="51">
        <v>44.25</v>
      </c>
      <c r="F31" s="51">
        <v>415.5</v>
      </c>
      <c r="G31" s="53">
        <v>86275</v>
      </c>
      <c r="H31" s="54">
        <v>0</v>
      </c>
    </row>
    <row r="32" spans="1:8" x14ac:dyDescent="0.2">
      <c r="A32" s="50" t="s">
        <v>218</v>
      </c>
      <c r="B32" s="50" t="s">
        <v>219</v>
      </c>
      <c r="C32" s="67">
        <v>35.15</v>
      </c>
      <c r="D32" s="68">
        <v>16.25</v>
      </c>
      <c r="E32" s="67">
        <v>46.23</v>
      </c>
      <c r="F32" s="67">
        <v>164.83</v>
      </c>
      <c r="G32" s="69">
        <v>46928</v>
      </c>
      <c r="H32" s="54">
        <v>1</v>
      </c>
    </row>
    <row r="33" spans="1:8" x14ac:dyDescent="0.2">
      <c r="A33" s="50" t="s">
        <v>221</v>
      </c>
      <c r="B33" s="50" t="s">
        <v>222</v>
      </c>
      <c r="C33" s="51">
        <v>52.1</v>
      </c>
      <c r="D33" s="52">
        <v>17.079999999999998</v>
      </c>
      <c r="E33" s="51">
        <v>32.78</v>
      </c>
      <c r="F33" s="51">
        <v>156.61000000000001</v>
      </c>
      <c r="G33" s="53">
        <v>30138</v>
      </c>
      <c r="H33" s="54">
        <v>0</v>
      </c>
    </row>
    <row r="34" spans="1:8" x14ac:dyDescent="0.2">
      <c r="A34" s="50" t="s">
        <v>95</v>
      </c>
      <c r="B34" s="50" t="s">
        <v>96</v>
      </c>
      <c r="C34" s="51">
        <v>42.66</v>
      </c>
      <c r="D34" s="52">
        <v>14.25</v>
      </c>
      <c r="E34" s="51">
        <v>33.409999999999997</v>
      </c>
      <c r="F34" s="51">
        <v>138.80000000000001</v>
      </c>
      <c r="G34" s="53">
        <v>32608</v>
      </c>
      <c r="H34" s="54">
        <v>0</v>
      </c>
    </row>
    <row r="35" spans="1:8" x14ac:dyDescent="0.2">
      <c r="A35" s="50" t="s">
        <v>223</v>
      </c>
      <c r="B35" s="50" t="s">
        <v>224</v>
      </c>
      <c r="C35" s="67">
        <v>61.22</v>
      </c>
      <c r="D35" s="68">
        <v>21.02</v>
      </c>
      <c r="E35" s="67">
        <v>34.33</v>
      </c>
      <c r="F35" s="67">
        <v>247.05</v>
      </c>
      <c r="G35" s="69">
        <v>40244</v>
      </c>
      <c r="H35" s="54">
        <v>1</v>
      </c>
    </row>
    <row r="36" spans="1:8" x14ac:dyDescent="0.2">
      <c r="A36" s="50" t="s">
        <v>227</v>
      </c>
      <c r="B36" s="50" t="s">
        <v>228</v>
      </c>
      <c r="C36" s="51">
        <v>43.23</v>
      </c>
      <c r="D36" s="52">
        <v>13.75</v>
      </c>
      <c r="E36" s="51">
        <v>31.8</v>
      </c>
      <c r="F36" s="51">
        <v>169.57</v>
      </c>
      <c r="G36" s="53">
        <v>39408</v>
      </c>
      <c r="H36" s="54">
        <v>0</v>
      </c>
    </row>
    <row r="37" spans="1:8" x14ac:dyDescent="0.2">
      <c r="A37" s="50" t="s">
        <v>230</v>
      </c>
      <c r="B37" s="50" t="s">
        <v>231</v>
      </c>
      <c r="C37" s="51">
        <v>79</v>
      </c>
      <c r="D37" s="52">
        <v>32.979999999999997</v>
      </c>
      <c r="E37" s="51">
        <v>41.75</v>
      </c>
      <c r="F37" s="51">
        <v>328.71</v>
      </c>
      <c r="G37" s="53">
        <v>41801</v>
      </c>
      <c r="H37" s="54">
        <v>0</v>
      </c>
    </row>
    <row r="38" spans="1:8" x14ac:dyDescent="0.2">
      <c r="A38" s="50" t="s">
        <v>237</v>
      </c>
      <c r="B38" s="50" t="s">
        <v>238</v>
      </c>
      <c r="C38" s="51">
        <v>32.130000000000003</v>
      </c>
      <c r="D38" s="52">
        <v>17.77</v>
      </c>
      <c r="E38" s="51">
        <v>55.31</v>
      </c>
      <c r="F38" s="51">
        <v>126.52</v>
      </c>
      <c r="G38" s="53">
        <v>39449</v>
      </c>
      <c r="H38" s="54">
        <v>1</v>
      </c>
    </row>
    <row r="39" spans="1:8" x14ac:dyDescent="0.2">
      <c r="A39" s="50" t="s">
        <v>240</v>
      </c>
      <c r="B39" s="50" t="s">
        <v>241</v>
      </c>
      <c r="C39" s="51">
        <v>40.72</v>
      </c>
      <c r="D39" s="52">
        <v>38.15</v>
      </c>
      <c r="E39" s="51">
        <v>93.71</v>
      </c>
      <c r="F39" s="51">
        <v>217.86</v>
      </c>
      <c r="G39" s="53">
        <v>53615</v>
      </c>
      <c r="H39" s="54">
        <v>1</v>
      </c>
    </row>
    <row r="40" spans="1:8" x14ac:dyDescent="0.2">
      <c r="A40" s="50" t="s">
        <v>244</v>
      </c>
      <c r="B40" s="50" t="s">
        <v>245</v>
      </c>
      <c r="C40" s="67">
        <v>32.11</v>
      </c>
      <c r="D40" s="68">
        <v>31.28</v>
      </c>
      <c r="E40" s="67">
        <v>97.4</v>
      </c>
      <c r="F40" s="67">
        <v>126.34</v>
      </c>
      <c r="G40" s="69">
        <v>39657</v>
      </c>
      <c r="H40" s="54">
        <v>1</v>
      </c>
    </row>
    <row r="41" spans="1:8" x14ac:dyDescent="0.2">
      <c r="A41" s="50" t="s">
        <v>247</v>
      </c>
      <c r="B41" s="50" t="s">
        <v>248</v>
      </c>
      <c r="C41" s="67">
        <v>5.61</v>
      </c>
      <c r="D41" s="68">
        <v>4.8600000000000003</v>
      </c>
      <c r="E41" s="67">
        <v>86.7</v>
      </c>
      <c r="F41" s="67">
        <v>47.27</v>
      </c>
      <c r="G41" s="69">
        <v>83930</v>
      </c>
      <c r="H41" s="54">
        <v>1</v>
      </c>
    </row>
    <row r="42" spans="1:8" x14ac:dyDescent="0.2">
      <c r="A42" s="50" t="s">
        <v>251</v>
      </c>
      <c r="B42" s="50" t="s">
        <v>252</v>
      </c>
      <c r="C42" s="67">
        <v>30.02</v>
      </c>
      <c r="D42" s="68">
        <v>23.74</v>
      </c>
      <c r="E42" s="67">
        <v>79.08</v>
      </c>
      <c r="F42" s="67">
        <v>120.87</v>
      </c>
      <c r="G42" s="69">
        <v>40287</v>
      </c>
      <c r="H42" s="54">
        <v>1</v>
      </c>
    </row>
    <row r="43" spans="1:8" x14ac:dyDescent="0.2">
      <c r="A43" s="50" t="s">
        <v>254</v>
      </c>
      <c r="B43" s="50" t="s">
        <v>255</v>
      </c>
      <c r="C43" s="51">
        <v>93.6</v>
      </c>
      <c r="D43" s="52">
        <v>40.54</v>
      </c>
      <c r="E43" s="51">
        <v>43.31</v>
      </c>
      <c r="F43" s="51">
        <v>396.15</v>
      </c>
      <c r="G43" s="53">
        <v>42551</v>
      </c>
      <c r="H43" s="54">
        <v>1</v>
      </c>
    </row>
    <row r="44" spans="1:8" x14ac:dyDescent="0.2">
      <c r="A44" s="50" t="s">
        <v>258</v>
      </c>
      <c r="B44" s="50" t="s">
        <v>259</v>
      </c>
      <c r="C44" s="51">
        <v>49.77</v>
      </c>
      <c r="D44" s="52">
        <v>19.96</v>
      </c>
      <c r="E44" s="51">
        <v>40.1</v>
      </c>
      <c r="F44" s="51">
        <v>262.61</v>
      </c>
      <c r="G44" s="53">
        <v>52832</v>
      </c>
      <c r="H44" s="54">
        <v>1</v>
      </c>
    </row>
    <row r="45" spans="1:8" x14ac:dyDescent="0.2">
      <c r="A45" s="50" t="s">
        <v>261</v>
      </c>
      <c r="B45" s="50" t="s">
        <v>262</v>
      </c>
      <c r="C45" s="67">
        <v>78.13</v>
      </c>
      <c r="D45" s="68">
        <v>27.23</v>
      </c>
      <c r="E45" s="67">
        <v>34.85</v>
      </c>
      <c r="F45" s="67">
        <v>216.04</v>
      </c>
      <c r="G45" s="69">
        <v>27676</v>
      </c>
      <c r="H45" s="54">
        <v>1</v>
      </c>
    </row>
    <row r="46" spans="1:8" x14ac:dyDescent="0.2">
      <c r="A46" s="50" t="s">
        <v>264</v>
      </c>
      <c r="B46" s="50" t="s">
        <v>265</v>
      </c>
      <c r="C46" s="67">
        <v>78.66</v>
      </c>
      <c r="D46" s="68">
        <v>27.28</v>
      </c>
      <c r="E46" s="67">
        <v>34.69</v>
      </c>
      <c r="F46" s="67">
        <v>151.02000000000001</v>
      </c>
      <c r="G46" s="69">
        <v>19217</v>
      </c>
      <c r="H46" s="54">
        <v>1</v>
      </c>
    </row>
    <row r="47" spans="1:8" x14ac:dyDescent="0.2">
      <c r="A47" s="50" t="s">
        <v>268</v>
      </c>
      <c r="B47" s="50" t="s">
        <v>269</v>
      </c>
      <c r="C47" s="51">
        <v>57.65</v>
      </c>
      <c r="D47" s="52">
        <v>22.36</v>
      </c>
      <c r="E47" s="51">
        <v>38.79</v>
      </c>
      <c r="F47" s="51">
        <v>161.83000000000001</v>
      </c>
      <c r="G47" s="53">
        <v>28121</v>
      </c>
      <c r="H47" s="54">
        <v>1</v>
      </c>
    </row>
    <row r="48" spans="1:8" x14ac:dyDescent="0.2">
      <c r="A48" s="50" t="s">
        <v>276</v>
      </c>
      <c r="B48" s="50" t="s">
        <v>277</v>
      </c>
      <c r="C48" s="67">
        <v>80.23</v>
      </c>
      <c r="D48" s="68">
        <v>41.32</v>
      </c>
      <c r="E48" s="67">
        <v>51.5</v>
      </c>
      <c r="F48" s="67">
        <v>491.74</v>
      </c>
      <c r="G48" s="69">
        <v>61534</v>
      </c>
      <c r="H48" s="54">
        <v>1</v>
      </c>
    </row>
    <row r="49" spans="1:8" x14ac:dyDescent="0.2">
      <c r="A49" s="50" t="s">
        <v>279</v>
      </c>
      <c r="B49" s="50" t="s">
        <v>280</v>
      </c>
      <c r="C49" s="51">
        <v>86.51</v>
      </c>
      <c r="D49" s="52">
        <v>38.630000000000003</v>
      </c>
      <c r="E49" s="51">
        <v>44.65</v>
      </c>
      <c r="F49" s="51">
        <v>371.85</v>
      </c>
      <c r="G49" s="53">
        <v>43117</v>
      </c>
      <c r="H49" s="54">
        <v>1</v>
      </c>
    </row>
    <row r="50" spans="1:8" x14ac:dyDescent="0.2">
      <c r="A50" s="50" t="s">
        <v>283</v>
      </c>
      <c r="B50" s="50" t="s">
        <v>284</v>
      </c>
      <c r="C50" s="67">
        <v>109.5</v>
      </c>
      <c r="D50" s="68">
        <v>31.83</v>
      </c>
      <c r="E50" s="67">
        <v>29.07</v>
      </c>
      <c r="F50" s="67">
        <v>228.92</v>
      </c>
      <c r="G50" s="69">
        <v>20792</v>
      </c>
      <c r="H50" s="54">
        <v>1</v>
      </c>
    </row>
    <row r="51" spans="1:8" x14ac:dyDescent="0.2">
      <c r="A51" s="50" t="s">
        <v>287</v>
      </c>
      <c r="B51" s="50" t="s">
        <v>288</v>
      </c>
      <c r="C51" s="51">
        <v>67.040000000000006</v>
      </c>
      <c r="D51" s="52">
        <v>18.93</v>
      </c>
      <c r="E51" s="51">
        <v>28.24</v>
      </c>
      <c r="F51" s="51">
        <v>199.78</v>
      </c>
      <c r="G51" s="53">
        <v>29728</v>
      </c>
      <c r="H51" s="54">
        <v>0</v>
      </c>
    </row>
    <row r="52" spans="1:8" x14ac:dyDescent="0.2">
      <c r="A52" s="50" t="s">
        <v>290</v>
      </c>
      <c r="B52" s="50" t="s">
        <v>291</v>
      </c>
      <c r="C52" s="51">
        <v>44</v>
      </c>
      <c r="D52" s="52">
        <v>19.940000000000001</v>
      </c>
      <c r="E52" s="51">
        <v>45.33</v>
      </c>
      <c r="F52" s="51">
        <v>184.37</v>
      </c>
      <c r="G52" s="53">
        <v>42003</v>
      </c>
      <c r="H52" s="54">
        <v>1</v>
      </c>
    </row>
    <row r="53" spans="1:8" x14ac:dyDescent="0.2">
      <c r="A53" s="50" t="s">
        <v>294</v>
      </c>
      <c r="B53" s="50" t="s">
        <v>295</v>
      </c>
      <c r="C53" s="51">
        <v>48.51</v>
      </c>
      <c r="D53" s="52">
        <v>37.15</v>
      </c>
      <c r="E53" s="51">
        <v>76.58</v>
      </c>
      <c r="F53" s="51">
        <v>155.62</v>
      </c>
      <c r="G53" s="53">
        <v>32378</v>
      </c>
      <c r="H53" s="54">
        <v>1</v>
      </c>
    </row>
    <row r="54" spans="1:8" x14ac:dyDescent="0.2">
      <c r="A54" s="50" t="s">
        <v>297</v>
      </c>
      <c r="B54" s="50" t="s">
        <v>298</v>
      </c>
      <c r="C54" s="51">
        <v>27.76</v>
      </c>
      <c r="D54" s="52">
        <v>24.44</v>
      </c>
      <c r="E54" s="51">
        <v>88.04</v>
      </c>
      <c r="F54" s="51">
        <v>115.58</v>
      </c>
      <c r="G54" s="53">
        <v>41991</v>
      </c>
      <c r="H54" s="54">
        <v>1</v>
      </c>
    </row>
    <row r="55" spans="1:8" x14ac:dyDescent="0.2">
      <c r="A55" s="50" t="s">
        <v>301</v>
      </c>
      <c r="B55" s="50" t="s">
        <v>302</v>
      </c>
      <c r="C55" s="51">
        <v>26.69</v>
      </c>
      <c r="D55" s="52">
        <v>23.31</v>
      </c>
      <c r="E55" s="51">
        <v>87.36</v>
      </c>
      <c r="F55" s="51">
        <v>143.75</v>
      </c>
      <c r="G55" s="53">
        <v>53915</v>
      </c>
      <c r="H55" s="54">
        <v>0</v>
      </c>
    </row>
    <row r="56" spans="1:8" x14ac:dyDescent="0.2">
      <c r="A56" s="50" t="s">
        <v>304</v>
      </c>
      <c r="B56" s="50" t="s">
        <v>305</v>
      </c>
      <c r="C56" s="51">
        <v>23.18</v>
      </c>
      <c r="D56" s="52">
        <v>13.5</v>
      </c>
      <c r="E56" s="51">
        <v>58.25</v>
      </c>
      <c r="F56" s="51">
        <v>137.11000000000001</v>
      </c>
      <c r="G56" s="53">
        <v>59759</v>
      </c>
      <c r="H56" s="54">
        <v>1</v>
      </c>
    </row>
    <row r="57" spans="1:8" x14ac:dyDescent="0.2">
      <c r="A57" s="50" t="s">
        <v>312</v>
      </c>
      <c r="B57" s="50" t="s">
        <v>313</v>
      </c>
      <c r="C57" s="51">
        <v>12.89</v>
      </c>
      <c r="D57" s="52">
        <v>10.96</v>
      </c>
      <c r="E57" s="51">
        <v>84.99</v>
      </c>
      <c r="F57" s="51">
        <v>93.15</v>
      </c>
      <c r="G57" s="53">
        <v>72358</v>
      </c>
      <c r="H57" s="54">
        <v>0</v>
      </c>
    </row>
    <row r="58" spans="1:8" x14ac:dyDescent="0.2">
      <c r="A58" s="50" t="s">
        <v>315</v>
      </c>
      <c r="B58" s="50" t="s">
        <v>316</v>
      </c>
      <c r="C58" s="51">
        <v>23.99</v>
      </c>
      <c r="D58" s="52">
        <v>20.79</v>
      </c>
      <c r="E58" s="51">
        <v>86.65</v>
      </c>
      <c r="F58" s="51">
        <v>114</v>
      </c>
      <c r="G58" s="53">
        <v>47705</v>
      </c>
      <c r="H58" s="54">
        <v>0</v>
      </c>
    </row>
    <row r="59" spans="1:8" x14ac:dyDescent="0.2">
      <c r="A59" s="50" t="s">
        <v>317</v>
      </c>
      <c r="B59" s="66" t="s">
        <v>318</v>
      </c>
      <c r="C59" s="51">
        <v>29.27</v>
      </c>
      <c r="D59" s="52">
        <v>22.12</v>
      </c>
      <c r="E59" s="51">
        <v>75.58</v>
      </c>
      <c r="F59" s="51">
        <v>162.57</v>
      </c>
      <c r="G59" s="53">
        <v>55778</v>
      </c>
      <c r="H59" s="54">
        <v>1</v>
      </c>
    </row>
    <row r="60" spans="1:8" x14ac:dyDescent="0.2">
      <c r="A60" s="50" t="s">
        <v>320</v>
      </c>
      <c r="B60" s="50" t="s">
        <v>321</v>
      </c>
      <c r="C60" s="51">
        <v>67.56</v>
      </c>
      <c r="D60" s="52">
        <v>23.56</v>
      </c>
      <c r="E60" s="51">
        <v>34.880000000000003</v>
      </c>
      <c r="F60" s="51">
        <v>179.68</v>
      </c>
      <c r="G60" s="53">
        <v>26631</v>
      </c>
      <c r="H60" s="54">
        <v>1</v>
      </c>
    </row>
    <row r="61" spans="1:8" x14ac:dyDescent="0.2">
      <c r="A61" s="50" t="s">
        <v>324</v>
      </c>
      <c r="B61" s="50" t="s">
        <v>325</v>
      </c>
      <c r="C61" s="67">
        <v>27.67</v>
      </c>
      <c r="D61" s="68">
        <v>14.91</v>
      </c>
      <c r="E61" s="67">
        <v>53.88</v>
      </c>
      <c r="F61" s="67">
        <v>222.71</v>
      </c>
      <c r="G61" s="69">
        <v>80680</v>
      </c>
      <c r="H61" s="54">
        <v>0</v>
      </c>
    </row>
    <row r="62" spans="1:8" x14ac:dyDescent="0.2">
      <c r="A62" s="50" t="s">
        <v>332</v>
      </c>
      <c r="B62" s="50" t="s">
        <v>333</v>
      </c>
      <c r="C62" s="51">
        <v>43.99</v>
      </c>
      <c r="D62" s="52">
        <v>41.98</v>
      </c>
      <c r="E62" s="51">
        <v>95.43</v>
      </c>
      <c r="F62" s="51">
        <v>361.71</v>
      </c>
      <c r="G62" s="53">
        <v>83266</v>
      </c>
      <c r="H62" s="54">
        <v>0</v>
      </c>
    </row>
    <row r="63" spans="1:8" x14ac:dyDescent="0.2">
      <c r="A63" s="50" t="s">
        <v>334</v>
      </c>
      <c r="B63" s="50" t="s">
        <v>335</v>
      </c>
      <c r="C63" s="51">
        <v>21.59</v>
      </c>
      <c r="D63" s="52">
        <v>21.59</v>
      </c>
      <c r="E63" s="51">
        <v>100</v>
      </c>
      <c r="F63" s="51">
        <v>112.37</v>
      </c>
      <c r="G63" s="53">
        <v>52741</v>
      </c>
      <c r="H63" s="54">
        <v>1</v>
      </c>
    </row>
    <row r="64" spans="1:8" x14ac:dyDescent="0.2">
      <c r="A64" s="50" t="s">
        <v>338</v>
      </c>
      <c r="B64" s="50" t="s">
        <v>339</v>
      </c>
      <c r="C64" s="51">
        <v>15.54</v>
      </c>
      <c r="D64" s="52">
        <v>9.0399999999999991</v>
      </c>
      <c r="E64" s="51">
        <v>58.17</v>
      </c>
      <c r="F64" s="51">
        <v>89.46</v>
      </c>
      <c r="G64" s="53">
        <v>57756</v>
      </c>
      <c r="H64" s="54">
        <v>0</v>
      </c>
    </row>
    <row r="65" spans="1:8" x14ac:dyDescent="0.2">
      <c r="A65" s="50" t="s">
        <v>61</v>
      </c>
      <c r="B65" s="50" t="s">
        <v>62</v>
      </c>
      <c r="C65" s="51">
        <v>33.369999999999997</v>
      </c>
      <c r="D65" s="52">
        <v>32.14</v>
      </c>
      <c r="E65" s="51">
        <v>96.32</v>
      </c>
      <c r="F65" s="51">
        <v>158.09</v>
      </c>
      <c r="G65" s="53">
        <v>47425</v>
      </c>
      <c r="H65" s="54">
        <v>1</v>
      </c>
    </row>
    <row r="66" spans="1:8" x14ac:dyDescent="0.2">
      <c r="A66" s="50" t="s">
        <v>341</v>
      </c>
      <c r="B66" s="50" t="s">
        <v>342</v>
      </c>
      <c r="C66" s="51">
        <v>49.37</v>
      </c>
      <c r="D66" s="52">
        <v>20.87</v>
      </c>
      <c r="E66" s="51">
        <v>42.28</v>
      </c>
      <c r="F66" s="51">
        <v>107.03</v>
      </c>
      <c r="G66" s="53">
        <v>21630</v>
      </c>
      <c r="H66" s="54">
        <v>1</v>
      </c>
    </row>
    <row r="67" spans="1:8" x14ac:dyDescent="0.2">
      <c r="A67" s="50" t="s">
        <v>344</v>
      </c>
      <c r="B67" s="50" t="s">
        <v>345</v>
      </c>
      <c r="C67" s="51">
        <v>75.13</v>
      </c>
      <c r="D67" s="52">
        <v>33.61</v>
      </c>
      <c r="E67" s="51">
        <v>44.73</v>
      </c>
      <c r="F67" s="51">
        <v>333.98</v>
      </c>
      <c r="G67" s="53">
        <v>44617</v>
      </c>
      <c r="H67" s="54">
        <v>1</v>
      </c>
    </row>
    <row r="68" spans="1:8" x14ac:dyDescent="0.2">
      <c r="A68" s="50" t="s">
        <v>348</v>
      </c>
      <c r="B68" s="50" t="s">
        <v>349</v>
      </c>
      <c r="C68" s="51">
        <v>34.340000000000003</v>
      </c>
      <c r="D68" s="52">
        <v>17.95</v>
      </c>
      <c r="E68" s="51">
        <v>52.26</v>
      </c>
      <c r="F68" s="51">
        <v>212.17</v>
      </c>
      <c r="G68" s="53">
        <v>61902</v>
      </c>
      <c r="H68" s="54">
        <v>0</v>
      </c>
    </row>
    <row r="69" spans="1:8" x14ac:dyDescent="0.2">
      <c r="A69" s="50" t="s">
        <v>53</v>
      </c>
      <c r="B69" s="50" t="s">
        <v>54</v>
      </c>
      <c r="C69" s="51">
        <v>41.17</v>
      </c>
      <c r="D69" s="52">
        <v>17.670000000000002</v>
      </c>
      <c r="E69" s="51">
        <v>42.91</v>
      </c>
      <c r="F69" s="51">
        <v>101.22</v>
      </c>
      <c r="G69" s="53">
        <v>24684</v>
      </c>
      <c r="H69" s="54">
        <v>1</v>
      </c>
    </row>
    <row r="70" spans="1:8" x14ac:dyDescent="0.2">
      <c r="A70" s="50" t="s">
        <v>350</v>
      </c>
      <c r="B70" s="50" t="s">
        <v>351</v>
      </c>
      <c r="C70" s="51">
        <v>65.5</v>
      </c>
      <c r="D70" s="52">
        <v>20.94</v>
      </c>
      <c r="E70" s="51">
        <v>31.97</v>
      </c>
      <c r="F70" s="51">
        <v>128.61000000000001</v>
      </c>
      <c r="G70" s="53">
        <v>19596</v>
      </c>
      <c r="H70" s="54">
        <v>1</v>
      </c>
    </row>
    <row r="71" spans="1:8" x14ac:dyDescent="0.2">
      <c r="A71" s="50" t="s">
        <v>354</v>
      </c>
      <c r="B71" s="50" t="s">
        <v>355</v>
      </c>
      <c r="C71" s="51">
        <v>46.32</v>
      </c>
      <c r="D71" s="52">
        <v>16.079999999999998</v>
      </c>
      <c r="E71" s="51">
        <v>34.71</v>
      </c>
      <c r="F71" s="51">
        <v>129.79</v>
      </c>
      <c r="G71" s="53">
        <v>27914</v>
      </c>
      <c r="H71" s="54">
        <v>0</v>
      </c>
    </row>
    <row r="72" spans="1:8" x14ac:dyDescent="0.2">
      <c r="A72" s="50" t="s">
        <v>357</v>
      </c>
      <c r="B72" s="50" t="s">
        <v>358</v>
      </c>
      <c r="C72" s="51">
        <v>72.28</v>
      </c>
      <c r="D72" s="52">
        <v>24.5</v>
      </c>
      <c r="E72" s="51">
        <v>33.9</v>
      </c>
      <c r="F72" s="51">
        <v>131.63</v>
      </c>
      <c r="G72" s="53">
        <v>18160</v>
      </c>
      <c r="H72" s="54">
        <v>1</v>
      </c>
    </row>
    <row r="73" spans="1:8" x14ac:dyDescent="0.2">
      <c r="A73" s="50" t="s">
        <v>361</v>
      </c>
      <c r="B73" s="50" t="s">
        <v>362</v>
      </c>
      <c r="C73" s="67">
        <v>75.7</v>
      </c>
      <c r="D73" s="68">
        <v>33.18</v>
      </c>
      <c r="E73" s="67">
        <v>43.83</v>
      </c>
      <c r="F73" s="67">
        <v>302.43</v>
      </c>
      <c r="G73" s="69">
        <v>40111</v>
      </c>
      <c r="H73" s="54">
        <v>1</v>
      </c>
    </row>
    <row r="74" spans="1:8" x14ac:dyDescent="0.2">
      <c r="A74" s="50" t="s">
        <v>368</v>
      </c>
      <c r="B74" s="50" t="s">
        <v>369</v>
      </c>
      <c r="C74" s="51">
        <v>30.3</v>
      </c>
      <c r="D74" s="52">
        <v>29.47</v>
      </c>
      <c r="E74" s="51">
        <v>97.25</v>
      </c>
      <c r="F74" s="51">
        <v>115.74</v>
      </c>
      <c r="G74" s="53">
        <v>38297</v>
      </c>
      <c r="H74" s="54">
        <v>0</v>
      </c>
    </row>
    <row r="75" spans="1:8" x14ac:dyDescent="0.2">
      <c r="A75" s="50" t="s">
        <v>370</v>
      </c>
      <c r="B75" s="50" t="s">
        <v>371</v>
      </c>
      <c r="C75" s="51">
        <v>10.62</v>
      </c>
      <c r="D75" s="52">
        <v>6.87</v>
      </c>
      <c r="E75" s="51">
        <v>64.73</v>
      </c>
      <c r="F75" s="51">
        <v>63.97</v>
      </c>
      <c r="G75" s="53">
        <v>60363</v>
      </c>
      <c r="H75" s="54">
        <v>0</v>
      </c>
    </row>
    <row r="76" spans="1:8" x14ac:dyDescent="0.2">
      <c r="A76" s="50" t="s">
        <v>46</v>
      </c>
      <c r="B76" s="50" t="s">
        <v>47</v>
      </c>
      <c r="C76" s="51">
        <v>14.06</v>
      </c>
      <c r="D76" s="52">
        <v>8.98</v>
      </c>
      <c r="E76" s="51">
        <v>63.89</v>
      </c>
      <c r="F76" s="51">
        <v>48.81</v>
      </c>
      <c r="G76" s="53">
        <v>34791</v>
      </c>
      <c r="H76" s="54">
        <v>1</v>
      </c>
    </row>
    <row r="77" spans="1:8" x14ac:dyDescent="0.2">
      <c r="A77" s="50" t="s">
        <v>372</v>
      </c>
      <c r="B77" s="50" t="s">
        <v>373</v>
      </c>
      <c r="C77" s="51">
        <v>47.9</v>
      </c>
      <c r="D77" s="52">
        <v>33.36</v>
      </c>
      <c r="E77" s="51">
        <v>69.64</v>
      </c>
      <c r="F77" s="51">
        <v>245.04</v>
      </c>
      <c r="G77" s="53">
        <v>51279</v>
      </c>
      <c r="H77" s="54">
        <v>0</v>
      </c>
    </row>
    <row r="78" spans="1:8" x14ac:dyDescent="0.2">
      <c r="A78" s="50" t="s">
        <v>57</v>
      </c>
      <c r="B78" s="66" t="s">
        <v>58</v>
      </c>
      <c r="C78" s="67">
        <v>43.78</v>
      </c>
      <c r="D78" s="68">
        <v>25.9</v>
      </c>
      <c r="E78" s="67">
        <v>59.16</v>
      </c>
      <c r="F78" s="67">
        <v>380.35</v>
      </c>
      <c r="G78" s="69">
        <v>86753</v>
      </c>
      <c r="H78" s="54">
        <v>1</v>
      </c>
    </row>
    <row r="79" spans="1:8" x14ac:dyDescent="0.2">
      <c r="A79" s="50" t="s">
        <v>375</v>
      </c>
      <c r="B79" s="50" t="s">
        <v>376</v>
      </c>
      <c r="C79" s="51">
        <v>25.25</v>
      </c>
      <c r="D79" s="52">
        <v>12.2</v>
      </c>
      <c r="E79" s="51">
        <v>48.33</v>
      </c>
      <c r="F79" s="51">
        <v>124.67</v>
      </c>
      <c r="G79" s="53">
        <v>49559</v>
      </c>
      <c r="H79" s="54">
        <v>1</v>
      </c>
    </row>
    <row r="80" spans="1:8" x14ac:dyDescent="0.2">
      <c r="A80" s="50" t="s">
        <v>378</v>
      </c>
      <c r="B80" s="50" t="s">
        <v>379</v>
      </c>
      <c r="C80" s="51">
        <v>37.590000000000003</v>
      </c>
      <c r="D80" s="52">
        <v>19.45</v>
      </c>
      <c r="E80" s="51">
        <v>51.73</v>
      </c>
      <c r="F80" s="51">
        <v>240.88</v>
      </c>
      <c r="G80" s="53">
        <v>64291</v>
      </c>
      <c r="H80" s="54">
        <v>1</v>
      </c>
    </row>
    <row r="81" spans="1:8" x14ac:dyDescent="0.2">
      <c r="A81" s="50" t="s">
        <v>382</v>
      </c>
      <c r="B81" s="50" t="s">
        <v>383</v>
      </c>
      <c r="C81" s="51">
        <v>66.099999999999994</v>
      </c>
      <c r="D81" s="52">
        <v>26.66</v>
      </c>
      <c r="E81" s="51">
        <v>40.340000000000003</v>
      </c>
      <c r="F81" s="51">
        <v>318.04000000000002</v>
      </c>
      <c r="G81" s="53">
        <v>48129</v>
      </c>
      <c r="H81" s="54">
        <v>0</v>
      </c>
    </row>
    <row r="82" spans="1:8" x14ac:dyDescent="0.2">
      <c r="A82" s="50" t="s">
        <v>384</v>
      </c>
      <c r="B82" s="50" t="s">
        <v>385</v>
      </c>
      <c r="C82" s="67">
        <v>41.92</v>
      </c>
      <c r="D82" s="68">
        <v>19.579999999999998</v>
      </c>
      <c r="E82" s="67">
        <v>46.72</v>
      </c>
      <c r="F82" s="67">
        <v>263.29000000000002</v>
      </c>
      <c r="G82" s="69">
        <v>62965</v>
      </c>
      <c r="H82" s="54">
        <v>0</v>
      </c>
    </row>
    <row r="83" spans="1:8" x14ac:dyDescent="0.2">
      <c r="A83" s="50" t="s">
        <v>387</v>
      </c>
      <c r="B83" s="50" t="s">
        <v>388</v>
      </c>
      <c r="C83" s="51">
        <v>37.1</v>
      </c>
      <c r="D83" s="52">
        <v>17.690000000000001</v>
      </c>
      <c r="E83" s="51">
        <v>47.68</v>
      </c>
      <c r="F83" s="51">
        <v>294.27999999999997</v>
      </c>
      <c r="G83" s="53">
        <v>79504</v>
      </c>
      <c r="H83" s="54">
        <v>0</v>
      </c>
    </row>
    <row r="84" spans="1:8" x14ac:dyDescent="0.2">
      <c r="A84" s="50" t="s">
        <v>392</v>
      </c>
      <c r="B84" s="50" t="s">
        <v>393</v>
      </c>
      <c r="C84" s="51">
        <v>71.77</v>
      </c>
      <c r="D84" s="52">
        <v>55.9</v>
      </c>
      <c r="E84" s="51">
        <v>77.89</v>
      </c>
      <c r="F84" s="51">
        <v>387.27</v>
      </c>
      <c r="G84" s="53">
        <v>54304</v>
      </c>
      <c r="H84" s="54">
        <v>0</v>
      </c>
    </row>
    <row r="85" spans="1:8" x14ac:dyDescent="0.2">
      <c r="A85" s="50" t="s">
        <v>79</v>
      </c>
      <c r="B85" s="50" t="s">
        <v>80</v>
      </c>
      <c r="C85" s="51">
        <v>98.68</v>
      </c>
      <c r="D85" s="52">
        <v>38.450000000000003</v>
      </c>
      <c r="E85" s="51">
        <v>38.96</v>
      </c>
      <c r="F85" s="51">
        <v>377.81</v>
      </c>
      <c r="G85" s="53">
        <v>37823</v>
      </c>
      <c r="H85" s="54">
        <v>1</v>
      </c>
    </row>
    <row r="86" spans="1:8" x14ac:dyDescent="0.2">
      <c r="A86" s="149" t="s">
        <v>394</v>
      </c>
      <c r="B86" s="50" t="s">
        <v>395</v>
      </c>
      <c r="C86" s="51">
        <v>64.27</v>
      </c>
      <c r="D86" s="52">
        <v>18.11</v>
      </c>
      <c r="E86" s="51">
        <v>28.18</v>
      </c>
      <c r="F86" s="51">
        <v>225.07</v>
      </c>
      <c r="G86" s="53">
        <v>35346</v>
      </c>
      <c r="H86" s="54">
        <v>0</v>
      </c>
    </row>
    <row r="87" spans="1:8" x14ac:dyDescent="0.2">
      <c r="A87" s="149" t="s">
        <v>396</v>
      </c>
      <c r="B87" s="50" t="s">
        <v>397</v>
      </c>
      <c r="C87" s="51">
        <v>47.78</v>
      </c>
      <c r="D87" s="52">
        <v>14.8</v>
      </c>
      <c r="E87" s="51">
        <v>30.98</v>
      </c>
      <c r="F87" s="51">
        <v>171.58</v>
      </c>
      <c r="G87" s="53">
        <v>35989</v>
      </c>
      <c r="H87" s="54">
        <v>0</v>
      </c>
    </row>
    <row r="88" spans="1:8" x14ac:dyDescent="0.2">
      <c r="A88" s="149" t="s">
        <v>398</v>
      </c>
      <c r="B88" s="50" t="s">
        <v>399</v>
      </c>
      <c r="C88" s="51">
        <v>46.74</v>
      </c>
      <c r="D88" s="52">
        <v>14.87</v>
      </c>
      <c r="E88" s="51">
        <v>31.81</v>
      </c>
      <c r="F88" s="51">
        <v>186.67</v>
      </c>
      <c r="G88" s="53">
        <v>40191</v>
      </c>
      <c r="H88" s="54">
        <v>0</v>
      </c>
    </row>
    <row r="89" spans="1:8" x14ac:dyDescent="0.2">
      <c r="A89" s="66" t="s">
        <v>400</v>
      </c>
      <c r="B89" s="50" t="s">
        <v>401</v>
      </c>
      <c r="C89" s="67">
        <v>33.47</v>
      </c>
      <c r="D89" s="68">
        <v>10.37</v>
      </c>
      <c r="E89" s="67">
        <v>30.97</v>
      </c>
      <c r="F89" s="67">
        <v>101.17</v>
      </c>
      <c r="G89" s="69">
        <v>30792</v>
      </c>
      <c r="H89" s="54">
        <v>1</v>
      </c>
    </row>
    <row r="90" spans="1:8" x14ac:dyDescent="0.2">
      <c r="A90" s="50" t="s">
        <v>407</v>
      </c>
      <c r="B90" s="50" t="s">
        <v>408</v>
      </c>
      <c r="C90" s="51">
        <v>51.32</v>
      </c>
      <c r="D90" s="52">
        <v>49.19</v>
      </c>
      <c r="E90" s="51">
        <v>95.85</v>
      </c>
      <c r="F90" s="51">
        <v>299.20999999999998</v>
      </c>
      <c r="G90" s="53">
        <v>58747</v>
      </c>
      <c r="H90" s="54">
        <v>0</v>
      </c>
    </row>
    <row r="91" spans="1:8" x14ac:dyDescent="0.2">
      <c r="A91" s="50" t="s">
        <v>410</v>
      </c>
      <c r="B91" s="50" t="s">
        <v>411</v>
      </c>
      <c r="C91" s="51">
        <v>114.87</v>
      </c>
      <c r="D91" s="52">
        <v>51.98</v>
      </c>
      <c r="E91" s="51">
        <v>45.25</v>
      </c>
      <c r="F91" s="51">
        <v>565.17999999999995</v>
      </c>
      <c r="G91" s="53">
        <v>49374</v>
      </c>
      <c r="H91" s="54">
        <v>0</v>
      </c>
    </row>
    <row r="92" spans="1:8" x14ac:dyDescent="0.2">
      <c r="A92" s="50" t="s">
        <v>413</v>
      </c>
      <c r="B92" s="50" t="s">
        <v>414</v>
      </c>
      <c r="C92" s="51">
        <v>68.91</v>
      </c>
      <c r="D92" s="52">
        <v>35.9</v>
      </c>
      <c r="E92" s="51">
        <v>52.1</v>
      </c>
      <c r="F92" s="51">
        <v>552.92999999999995</v>
      </c>
      <c r="G92" s="53">
        <v>80709</v>
      </c>
      <c r="H92" s="54">
        <v>0</v>
      </c>
    </row>
    <row r="93" spans="1:8" x14ac:dyDescent="0.2">
      <c r="A93" s="127" t="s">
        <v>616</v>
      </c>
      <c r="B93" s="128" t="s">
        <v>416</v>
      </c>
      <c r="C93" s="51">
        <v>78.319999999999993</v>
      </c>
      <c r="D93" s="52">
        <v>30.79</v>
      </c>
      <c r="E93" s="51">
        <v>39.31</v>
      </c>
      <c r="F93" s="51">
        <v>358.29</v>
      </c>
      <c r="G93" s="53">
        <v>45953</v>
      </c>
      <c r="H93" s="54">
        <v>0</v>
      </c>
    </row>
    <row r="94" spans="1:8" x14ac:dyDescent="0.2">
      <c r="A94" s="50" t="s">
        <v>418</v>
      </c>
      <c r="B94" s="50" t="s">
        <v>419</v>
      </c>
      <c r="C94" s="51">
        <v>56.25</v>
      </c>
      <c r="D94" s="52">
        <v>22.08</v>
      </c>
      <c r="E94" s="51">
        <v>39.25</v>
      </c>
      <c r="F94" s="51">
        <v>277.95</v>
      </c>
      <c r="G94" s="53">
        <v>49679</v>
      </c>
      <c r="H94" s="54">
        <v>0</v>
      </c>
    </row>
    <row r="95" spans="1:8" x14ac:dyDescent="0.2">
      <c r="A95" s="50" t="s">
        <v>421</v>
      </c>
      <c r="B95" s="50" t="s">
        <v>422</v>
      </c>
      <c r="C95" s="51">
        <v>68.38</v>
      </c>
      <c r="D95" s="52">
        <v>26.37</v>
      </c>
      <c r="E95" s="51">
        <v>38.57</v>
      </c>
      <c r="F95" s="51">
        <v>321.60000000000002</v>
      </c>
      <c r="G95" s="53">
        <v>47274</v>
      </c>
      <c r="H95" s="54">
        <v>0</v>
      </c>
    </row>
    <row r="96" spans="1:8" x14ac:dyDescent="0.2">
      <c r="A96" s="50" t="s">
        <v>426</v>
      </c>
      <c r="B96" s="50" t="s">
        <v>427</v>
      </c>
      <c r="C96" s="51">
        <v>33.99</v>
      </c>
      <c r="D96" s="52">
        <v>22.09</v>
      </c>
      <c r="E96" s="51">
        <v>65</v>
      </c>
      <c r="F96" s="51">
        <v>145.77000000000001</v>
      </c>
      <c r="G96" s="53">
        <v>42993</v>
      </c>
      <c r="H96" s="54">
        <v>0</v>
      </c>
    </row>
    <row r="97" spans="1:8" x14ac:dyDescent="0.2">
      <c r="A97" s="50" t="s">
        <v>428</v>
      </c>
      <c r="B97" s="50" t="s">
        <v>429</v>
      </c>
      <c r="C97" s="67">
        <v>49.59</v>
      </c>
      <c r="D97" s="68">
        <v>24.3</v>
      </c>
      <c r="E97" s="67">
        <v>49</v>
      </c>
      <c r="F97" s="67">
        <v>311.10000000000002</v>
      </c>
      <c r="G97" s="69">
        <v>62938</v>
      </c>
      <c r="H97" s="54">
        <v>1</v>
      </c>
    </row>
    <row r="98" spans="1:8" x14ac:dyDescent="0.2">
      <c r="A98" s="50" t="s">
        <v>432</v>
      </c>
      <c r="B98" s="50" t="s">
        <v>433</v>
      </c>
      <c r="C98" s="51">
        <v>55.78</v>
      </c>
      <c r="D98" s="52">
        <v>23.56</v>
      </c>
      <c r="E98" s="51">
        <v>42.23</v>
      </c>
      <c r="F98" s="51">
        <v>172.81</v>
      </c>
      <c r="G98" s="53">
        <v>31028</v>
      </c>
      <c r="H98" s="54">
        <v>0</v>
      </c>
    </row>
    <row r="99" spans="1:8" x14ac:dyDescent="0.2">
      <c r="A99" s="50" t="s">
        <v>434</v>
      </c>
      <c r="B99" s="50" t="s">
        <v>435</v>
      </c>
      <c r="C99" s="51">
        <v>73.02</v>
      </c>
      <c r="D99" s="52">
        <v>32.56</v>
      </c>
      <c r="E99" s="51">
        <v>44.59</v>
      </c>
      <c r="F99" s="51">
        <v>261.48</v>
      </c>
      <c r="G99" s="53">
        <v>35851</v>
      </c>
      <c r="H99" s="54">
        <v>0</v>
      </c>
    </row>
    <row r="100" spans="1:8" x14ac:dyDescent="0.2">
      <c r="A100" s="50" t="s">
        <v>436</v>
      </c>
      <c r="B100" s="50" t="s">
        <v>437</v>
      </c>
      <c r="C100" s="51">
        <v>51.12</v>
      </c>
      <c r="D100" s="52">
        <v>27.21</v>
      </c>
      <c r="E100" s="51">
        <v>53.23</v>
      </c>
      <c r="F100" s="51">
        <v>190.28</v>
      </c>
      <c r="G100" s="53">
        <v>37284</v>
      </c>
      <c r="H100" s="54">
        <v>1</v>
      </c>
    </row>
    <row r="101" spans="1:8" x14ac:dyDescent="0.2">
      <c r="A101" s="50" t="s">
        <v>75</v>
      </c>
      <c r="B101" s="50" t="s">
        <v>76</v>
      </c>
      <c r="C101" s="67">
        <v>32.29</v>
      </c>
      <c r="D101" s="68">
        <v>29.42</v>
      </c>
      <c r="E101" s="67">
        <v>91.11</v>
      </c>
      <c r="F101" s="67">
        <v>184.29</v>
      </c>
      <c r="G101" s="69">
        <v>57209</v>
      </c>
      <c r="H101" s="54">
        <v>1</v>
      </c>
    </row>
    <row r="102" spans="1:8" x14ac:dyDescent="0.2">
      <c r="A102" s="50" t="s">
        <v>439</v>
      </c>
      <c r="B102" s="50" t="s">
        <v>440</v>
      </c>
      <c r="C102" s="67">
        <v>14.68</v>
      </c>
      <c r="D102" s="68">
        <v>14.13</v>
      </c>
      <c r="E102" s="67">
        <v>96.26</v>
      </c>
      <c r="F102" s="67">
        <v>127.53</v>
      </c>
      <c r="G102" s="69">
        <v>87018</v>
      </c>
      <c r="H102" s="54">
        <v>1</v>
      </c>
    </row>
    <row r="103" spans="1:8" x14ac:dyDescent="0.2">
      <c r="A103" s="50" t="s">
        <v>442</v>
      </c>
      <c r="B103" s="50" t="s">
        <v>443</v>
      </c>
      <c r="C103" s="51">
        <v>35.090000000000003</v>
      </c>
      <c r="D103" s="52">
        <v>16.3</v>
      </c>
      <c r="E103" s="51">
        <v>46.44</v>
      </c>
      <c r="F103" s="51">
        <v>244.9</v>
      </c>
      <c r="G103" s="53">
        <v>69945</v>
      </c>
      <c r="H103" s="54">
        <v>1</v>
      </c>
    </row>
    <row r="104" spans="1:8" x14ac:dyDescent="0.2">
      <c r="A104" s="127" t="s">
        <v>617</v>
      </c>
      <c r="B104" s="128" t="s">
        <v>447</v>
      </c>
      <c r="C104" s="51">
        <v>34.82</v>
      </c>
      <c r="D104" s="52">
        <v>15.67</v>
      </c>
      <c r="E104" s="51">
        <v>45.01</v>
      </c>
      <c r="F104" s="51">
        <v>200.62</v>
      </c>
      <c r="G104" s="53">
        <v>57736</v>
      </c>
      <c r="H104" s="54">
        <v>1</v>
      </c>
    </row>
    <row r="105" spans="1:8" x14ac:dyDescent="0.2">
      <c r="A105" s="50" t="s">
        <v>448</v>
      </c>
      <c r="B105" s="50" t="s">
        <v>449</v>
      </c>
      <c r="C105" s="51">
        <v>73.06</v>
      </c>
      <c r="D105" s="52">
        <v>31.45</v>
      </c>
      <c r="E105" s="51">
        <v>43.05</v>
      </c>
      <c r="F105" s="51">
        <v>486.84</v>
      </c>
      <c r="G105" s="53">
        <v>66789</v>
      </c>
      <c r="H105" s="54">
        <v>1</v>
      </c>
    </row>
    <row r="106" spans="1:8" x14ac:dyDescent="0.2">
      <c r="A106" s="50" t="s">
        <v>451</v>
      </c>
      <c r="B106" s="50" t="s">
        <v>452</v>
      </c>
      <c r="C106" s="51">
        <v>35.68</v>
      </c>
      <c r="D106" s="52">
        <v>12.85</v>
      </c>
      <c r="E106" s="51">
        <v>36.01</v>
      </c>
      <c r="F106" s="51">
        <v>81.59</v>
      </c>
      <c r="G106" s="53">
        <v>22913</v>
      </c>
      <c r="H106" s="54">
        <v>1</v>
      </c>
    </row>
    <row r="107" spans="1:8" x14ac:dyDescent="0.2">
      <c r="A107" s="50" t="s">
        <v>101</v>
      </c>
      <c r="B107" s="50" t="s">
        <v>102</v>
      </c>
      <c r="C107" s="51">
        <v>92.71</v>
      </c>
      <c r="D107" s="52">
        <v>47.88</v>
      </c>
      <c r="E107" s="51">
        <v>51.64</v>
      </c>
      <c r="F107" s="51">
        <v>216.1</v>
      </c>
      <c r="G107" s="53">
        <v>23897</v>
      </c>
      <c r="H107" s="54">
        <v>1</v>
      </c>
    </row>
    <row r="108" spans="1:8" x14ac:dyDescent="0.2">
      <c r="A108" s="50" t="s">
        <v>458</v>
      </c>
      <c r="B108" s="50" t="s">
        <v>459</v>
      </c>
      <c r="C108" s="67">
        <v>86.66</v>
      </c>
      <c r="D108" s="68">
        <v>38.83</v>
      </c>
      <c r="E108" s="67">
        <v>44.81</v>
      </c>
      <c r="F108" s="67">
        <v>210.35</v>
      </c>
      <c r="G108" s="69">
        <v>24365</v>
      </c>
      <c r="H108" s="54">
        <v>1</v>
      </c>
    </row>
    <row r="109" spans="1:8" x14ac:dyDescent="0.2">
      <c r="A109" s="50" t="s">
        <v>83</v>
      </c>
      <c r="B109" s="50" t="s">
        <v>84</v>
      </c>
      <c r="C109" s="67">
        <v>123.15</v>
      </c>
      <c r="D109" s="68">
        <v>55.1</v>
      </c>
      <c r="E109" s="67">
        <v>44.74</v>
      </c>
      <c r="F109" s="67">
        <v>465.85</v>
      </c>
      <c r="G109" s="69">
        <v>37916</v>
      </c>
      <c r="H109" s="54">
        <v>1</v>
      </c>
    </row>
    <row r="110" spans="1:8" x14ac:dyDescent="0.2">
      <c r="A110" s="50" t="s">
        <v>462</v>
      </c>
      <c r="B110" s="50" t="s">
        <v>463</v>
      </c>
      <c r="C110" s="51">
        <v>86.8</v>
      </c>
      <c r="D110" s="52">
        <v>32.35</v>
      </c>
      <c r="E110" s="51">
        <v>37.270000000000003</v>
      </c>
      <c r="F110" s="51">
        <v>208.44</v>
      </c>
      <c r="G110" s="53">
        <v>23979</v>
      </c>
      <c r="H110" s="54">
        <v>0</v>
      </c>
    </row>
    <row r="111" spans="1:8" x14ac:dyDescent="0.2">
      <c r="A111" s="50" t="s">
        <v>464</v>
      </c>
      <c r="B111" s="50" t="s">
        <v>465</v>
      </c>
      <c r="C111" s="67">
        <v>84.1</v>
      </c>
      <c r="D111" s="68">
        <v>29.96</v>
      </c>
      <c r="E111" s="67">
        <v>35.619999999999997</v>
      </c>
      <c r="F111" s="67">
        <v>235.5</v>
      </c>
      <c r="G111" s="69">
        <v>27574</v>
      </c>
      <c r="H111" s="54">
        <v>1</v>
      </c>
    </row>
    <row r="112" spans="1:8" x14ac:dyDescent="0.2">
      <c r="A112" s="50" t="s">
        <v>467</v>
      </c>
      <c r="B112" s="50" t="s">
        <v>468</v>
      </c>
      <c r="C112" s="67">
        <v>66.150000000000006</v>
      </c>
      <c r="D112" s="68">
        <v>23.21</v>
      </c>
      <c r="E112" s="67">
        <v>35.090000000000003</v>
      </c>
      <c r="F112" s="67">
        <v>157.07</v>
      </c>
      <c r="G112" s="69">
        <v>23620</v>
      </c>
      <c r="H112" s="54">
        <v>1</v>
      </c>
    </row>
    <row r="113" spans="1:8" x14ac:dyDescent="0.2">
      <c r="A113" s="50" t="s">
        <v>470</v>
      </c>
      <c r="B113" s="50" t="s">
        <v>471</v>
      </c>
      <c r="C113" s="51">
        <v>70.25</v>
      </c>
      <c r="D113" s="52">
        <v>24.13</v>
      </c>
      <c r="E113" s="51">
        <v>34.35</v>
      </c>
      <c r="F113" s="51">
        <v>202.47</v>
      </c>
      <c r="G113" s="53">
        <v>28612</v>
      </c>
      <c r="H113" s="54">
        <v>1</v>
      </c>
    </row>
    <row r="114" spans="1:8" x14ac:dyDescent="0.2">
      <c r="A114" s="50" t="s">
        <v>473</v>
      </c>
      <c r="B114" s="50" t="s">
        <v>474</v>
      </c>
      <c r="C114" s="67">
        <v>68.22</v>
      </c>
      <c r="D114" s="68">
        <v>23.45</v>
      </c>
      <c r="E114" s="67">
        <v>34.380000000000003</v>
      </c>
      <c r="F114" s="67">
        <v>184.49</v>
      </c>
      <c r="G114" s="69">
        <v>27045</v>
      </c>
      <c r="H114" s="54">
        <v>0</v>
      </c>
    </row>
    <row r="115" spans="1:8" x14ac:dyDescent="0.2">
      <c r="A115" s="50" t="s">
        <v>475</v>
      </c>
      <c r="B115" s="50" t="s">
        <v>476</v>
      </c>
      <c r="C115" s="67">
        <v>50.12</v>
      </c>
      <c r="D115" s="68">
        <v>16.38</v>
      </c>
      <c r="E115" s="67">
        <v>32.69</v>
      </c>
      <c r="F115" s="67">
        <v>105.29</v>
      </c>
      <c r="G115" s="69">
        <v>20918</v>
      </c>
      <c r="H115" s="54">
        <v>1</v>
      </c>
    </row>
    <row r="116" spans="1:8" x14ac:dyDescent="0.2">
      <c r="A116" s="50" t="s">
        <v>481</v>
      </c>
      <c r="B116" s="50" t="s">
        <v>482</v>
      </c>
      <c r="C116" s="67">
        <v>71.64</v>
      </c>
      <c r="D116" s="68">
        <v>43.64</v>
      </c>
      <c r="E116" s="67">
        <v>60.92</v>
      </c>
      <c r="F116" s="67">
        <v>212.23</v>
      </c>
      <c r="G116" s="69">
        <v>29653</v>
      </c>
      <c r="H116" s="54">
        <v>1</v>
      </c>
    </row>
    <row r="117" spans="1:8" x14ac:dyDescent="0.2">
      <c r="A117" s="50" t="s">
        <v>484</v>
      </c>
      <c r="B117" s="50" t="s">
        <v>485</v>
      </c>
      <c r="C117" s="51">
        <v>60.01</v>
      </c>
      <c r="D117" s="52">
        <v>22.07</v>
      </c>
      <c r="E117" s="51">
        <v>36.770000000000003</v>
      </c>
      <c r="F117" s="51">
        <v>165.43</v>
      </c>
      <c r="G117" s="53">
        <v>27594</v>
      </c>
      <c r="H117" s="54">
        <v>1</v>
      </c>
    </row>
    <row r="118" spans="1:8" x14ac:dyDescent="0.2">
      <c r="A118" s="50" t="s">
        <v>488</v>
      </c>
      <c r="B118" s="50" t="s">
        <v>489</v>
      </c>
      <c r="C118" s="67">
        <v>75.41</v>
      </c>
      <c r="D118" s="68">
        <v>27.61</v>
      </c>
      <c r="E118" s="67">
        <v>36.61</v>
      </c>
      <c r="F118" s="67">
        <v>209.05</v>
      </c>
      <c r="G118" s="69">
        <v>27742</v>
      </c>
      <c r="H118" s="54">
        <v>0</v>
      </c>
    </row>
    <row r="119" spans="1:8" x14ac:dyDescent="0.2">
      <c r="A119" s="50" t="s">
        <v>492</v>
      </c>
      <c r="B119" s="50" t="s">
        <v>493</v>
      </c>
      <c r="C119" s="51">
        <v>89.61</v>
      </c>
      <c r="D119" s="52">
        <v>30.43</v>
      </c>
      <c r="E119" s="51">
        <v>33.96</v>
      </c>
      <c r="F119" s="51">
        <v>224.79</v>
      </c>
      <c r="G119" s="53">
        <v>25098</v>
      </c>
      <c r="H119" s="54">
        <v>0</v>
      </c>
    </row>
    <row r="120" spans="1:8" x14ac:dyDescent="0.2">
      <c r="A120" s="50" t="s">
        <v>494</v>
      </c>
      <c r="B120" s="50" t="s">
        <v>495</v>
      </c>
      <c r="C120" s="51">
        <v>105.9</v>
      </c>
      <c r="D120" s="52">
        <v>37.200000000000003</v>
      </c>
      <c r="E120" s="51">
        <v>35.130000000000003</v>
      </c>
      <c r="F120" s="51">
        <v>230.61</v>
      </c>
      <c r="G120" s="53">
        <v>21788</v>
      </c>
      <c r="H120" s="54">
        <v>1</v>
      </c>
    </row>
    <row r="121" spans="1:8" x14ac:dyDescent="0.2">
      <c r="A121" s="50" t="s">
        <v>498</v>
      </c>
      <c r="B121" s="50" t="s">
        <v>499</v>
      </c>
      <c r="C121" s="67">
        <v>89.07</v>
      </c>
      <c r="D121" s="68">
        <v>35.42</v>
      </c>
      <c r="E121" s="67">
        <v>39.770000000000003</v>
      </c>
      <c r="F121" s="67">
        <v>285.29000000000002</v>
      </c>
      <c r="G121" s="69">
        <v>32057</v>
      </c>
      <c r="H121" s="54">
        <v>1</v>
      </c>
    </row>
    <row r="122" spans="1:8" x14ac:dyDescent="0.2">
      <c r="A122" s="50" t="s">
        <v>502</v>
      </c>
      <c r="B122" s="50" t="s">
        <v>503</v>
      </c>
      <c r="C122" s="51">
        <v>94.67</v>
      </c>
      <c r="D122" s="52">
        <v>34.700000000000003</v>
      </c>
      <c r="E122" s="51">
        <v>36.65</v>
      </c>
      <c r="F122" s="51">
        <v>221.73</v>
      </c>
      <c r="G122" s="53">
        <v>23434</v>
      </c>
      <c r="H122" s="54">
        <v>1</v>
      </c>
    </row>
    <row r="123" spans="1:8" x14ac:dyDescent="0.2">
      <c r="A123" s="50" t="s">
        <v>505</v>
      </c>
      <c r="B123" s="50" t="s">
        <v>506</v>
      </c>
      <c r="C123" s="67">
        <v>99.53</v>
      </c>
      <c r="D123" s="68">
        <v>36.46</v>
      </c>
      <c r="E123" s="67">
        <v>36.630000000000003</v>
      </c>
      <c r="F123" s="67">
        <v>196.48</v>
      </c>
      <c r="G123" s="69">
        <v>19751</v>
      </c>
      <c r="H123" s="54">
        <v>1</v>
      </c>
    </row>
    <row r="124" spans="1:8" x14ac:dyDescent="0.2">
      <c r="A124" s="50" t="s">
        <v>508</v>
      </c>
      <c r="B124" s="50" t="s">
        <v>509</v>
      </c>
      <c r="C124" s="51">
        <v>95.98</v>
      </c>
      <c r="D124" s="52">
        <v>35.520000000000003</v>
      </c>
      <c r="E124" s="51">
        <v>37.01</v>
      </c>
      <c r="F124" s="51">
        <v>235.6</v>
      </c>
      <c r="G124" s="53">
        <v>24563</v>
      </c>
      <c r="H124" s="54">
        <v>1</v>
      </c>
    </row>
    <row r="125" spans="1:8" x14ac:dyDescent="0.2">
      <c r="A125" s="50" t="s">
        <v>511</v>
      </c>
      <c r="B125" s="50" t="s">
        <v>512</v>
      </c>
      <c r="C125" s="51">
        <v>100.25</v>
      </c>
      <c r="D125" s="52">
        <v>45.48</v>
      </c>
      <c r="E125" s="51">
        <v>45.37</v>
      </c>
      <c r="F125" s="51">
        <v>283.68</v>
      </c>
      <c r="G125" s="53">
        <v>28312</v>
      </c>
      <c r="H125" s="54">
        <v>1</v>
      </c>
    </row>
    <row r="126" spans="1:8" x14ac:dyDescent="0.2">
      <c r="A126" s="50" t="s">
        <v>519</v>
      </c>
      <c r="B126" s="50" t="s">
        <v>520</v>
      </c>
      <c r="C126" s="67">
        <v>97.78</v>
      </c>
      <c r="D126" s="68">
        <v>64.180000000000007</v>
      </c>
      <c r="E126" s="67">
        <v>65.64</v>
      </c>
      <c r="F126" s="67">
        <v>330.27</v>
      </c>
      <c r="G126" s="69">
        <v>34258</v>
      </c>
      <c r="H126" s="54">
        <v>0</v>
      </c>
    </row>
    <row r="127" spans="1:8" x14ac:dyDescent="0.2">
      <c r="A127" s="50" t="s">
        <v>521</v>
      </c>
      <c r="B127" s="50" t="s">
        <v>522</v>
      </c>
      <c r="C127" s="51">
        <v>40.11</v>
      </c>
      <c r="D127" s="52">
        <v>16.02</v>
      </c>
      <c r="E127" s="51">
        <v>39.93</v>
      </c>
      <c r="F127" s="51">
        <v>150.22</v>
      </c>
      <c r="G127" s="53">
        <v>37378</v>
      </c>
      <c r="H127" s="54">
        <v>1</v>
      </c>
    </row>
    <row r="128" spans="1:8" x14ac:dyDescent="0.2">
      <c r="A128" s="50" t="s">
        <v>525</v>
      </c>
      <c r="B128" s="50" t="s">
        <v>526</v>
      </c>
      <c r="C128" s="67">
        <v>67.87</v>
      </c>
      <c r="D128" s="68">
        <v>26.03</v>
      </c>
      <c r="E128" s="67">
        <v>38.36</v>
      </c>
      <c r="F128" s="67">
        <v>202.83</v>
      </c>
      <c r="G128" s="69">
        <v>29810</v>
      </c>
      <c r="H128" s="54">
        <v>0</v>
      </c>
    </row>
    <row r="129" spans="1:8" x14ac:dyDescent="0.2">
      <c r="A129" s="50" t="s">
        <v>528</v>
      </c>
      <c r="B129" s="50" t="s">
        <v>529</v>
      </c>
      <c r="C129" s="51">
        <v>42.46</v>
      </c>
      <c r="D129" s="52">
        <v>17.09</v>
      </c>
      <c r="E129" s="51">
        <v>40.26</v>
      </c>
      <c r="F129" s="51">
        <v>181.14</v>
      </c>
      <c r="G129" s="53">
        <v>43028</v>
      </c>
      <c r="H129" s="54">
        <v>0</v>
      </c>
    </row>
    <row r="130" spans="1:8" x14ac:dyDescent="0.2">
      <c r="A130" s="50" t="s">
        <v>530</v>
      </c>
      <c r="B130" s="50" t="s">
        <v>531</v>
      </c>
      <c r="C130" s="51">
        <v>67.98</v>
      </c>
      <c r="D130" s="52">
        <v>24.44</v>
      </c>
      <c r="E130" s="51">
        <v>35.950000000000003</v>
      </c>
      <c r="F130" s="51">
        <v>201.87</v>
      </c>
      <c r="G130" s="53">
        <v>29645</v>
      </c>
      <c r="H130" s="54">
        <v>0</v>
      </c>
    </row>
    <row r="131" spans="1:8" x14ac:dyDescent="0.2">
      <c r="A131" s="50" t="s">
        <v>532</v>
      </c>
      <c r="B131" s="50" t="s">
        <v>533</v>
      </c>
      <c r="C131" s="51">
        <v>97.9</v>
      </c>
      <c r="D131" s="52">
        <v>35.03</v>
      </c>
      <c r="E131" s="51">
        <v>35.78</v>
      </c>
      <c r="F131" s="51">
        <v>201.73</v>
      </c>
      <c r="G131" s="53">
        <v>20552</v>
      </c>
      <c r="H131" s="54">
        <v>0</v>
      </c>
    </row>
    <row r="132" spans="1:8" x14ac:dyDescent="0.2">
      <c r="A132" s="50" t="s">
        <v>534</v>
      </c>
      <c r="B132" s="50" t="s">
        <v>535</v>
      </c>
      <c r="C132" s="51">
        <v>65.69</v>
      </c>
      <c r="D132" s="52">
        <v>23.56</v>
      </c>
      <c r="E132" s="51">
        <v>35.86</v>
      </c>
      <c r="F132" s="51">
        <v>177.15</v>
      </c>
      <c r="G132" s="53">
        <v>27026</v>
      </c>
      <c r="H132" s="54">
        <v>1</v>
      </c>
    </row>
    <row r="133" spans="1:8" x14ac:dyDescent="0.2">
      <c r="A133" s="50" t="s">
        <v>68</v>
      </c>
      <c r="B133" s="50" t="s">
        <v>69</v>
      </c>
      <c r="C133" s="51">
        <v>71.89</v>
      </c>
      <c r="D133" s="52">
        <v>27.71</v>
      </c>
      <c r="E133" s="51">
        <v>38.54</v>
      </c>
      <c r="F133" s="51">
        <v>192.34</v>
      </c>
      <c r="G133" s="53">
        <v>26785</v>
      </c>
      <c r="H133" s="54">
        <v>1</v>
      </c>
    </row>
    <row r="134" spans="1:8" x14ac:dyDescent="0.2">
      <c r="A134" s="50" t="s">
        <v>537</v>
      </c>
      <c r="B134" s="50" t="s">
        <v>538</v>
      </c>
      <c r="C134" s="51">
        <v>84.09</v>
      </c>
      <c r="D134" s="52">
        <v>26.79</v>
      </c>
      <c r="E134" s="51">
        <v>31.86</v>
      </c>
      <c r="F134" s="51">
        <v>173.56</v>
      </c>
      <c r="G134" s="53">
        <v>20657</v>
      </c>
      <c r="H134" s="54">
        <v>0</v>
      </c>
    </row>
    <row r="135" spans="1:8" x14ac:dyDescent="0.2">
      <c r="A135" s="50" t="s">
        <v>539</v>
      </c>
      <c r="B135" s="50" t="s">
        <v>540</v>
      </c>
      <c r="C135" s="51">
        <v>62.77</v>
      </c>
      <c r="D135" s="52">
        <v>19.72</v>
      </c>
      <c r="E135" s="51">
        <v>31.41</v>
      </c>
      <c r="F135" s="51">
        <v>159.82</v>
      </c>
      <c r="G135" s="53">
        <v>25494</v>
      </c>
      <c r="H135" s="54">
        <v>1</v>
      </c>
    </row>
    <row r="136" spans="1:8" x14ac:dyDescent="0.2">
      <c r="A136" s="50" t="s">
        <v>546</v>
      </c>
      <c r="B136" s="66" t="s">
        <v>547</v>
      </c>
      <c r="C136" s="67">
        <v>92.17</v>
      </c>
      <c r="D136" s="68">
        <v>55.88</v>
      </c>
      <c r="E136" s="67">
        <v>60.63</v>
      </c>
      <c r="F136" s="67">
        <v>321.33</v>
      </c>
      <c r="G136" s="69">
        <v>35165</v>
      </c>
      <c r="H136" s="54">
        <v>0</v>
      </c>
    </row>
    <row r="137" spans="1:8" x14ac:dyDescent="0.2">
      <c r="A137" s="50" t="s">
        <v>548</v>
      </c>
      <c r="B137" s="50" t="s">
        <v>549</v>
      </c>
      <c r="C137" s="67">
        <v>143.47</v>
      </c>
      <c r="D137" s="68">
        <v>55.14</v>
      </c>
      <c r="E137" s="67">
        <v>38.43</v>
      </c>
      <c r="F137" s="67">
        <v>373.83</v>
      </c>
      <c r="G137" s="69">
        <v>26143</v>
      </c>
      <c r="H137" s="54">
        <v>1</v>
      </c>
    </row>
    <row r="138" spans="1:8" x14ac:dyDescent="0.2">
      <c r="A138" s="50" t="s">
        <v>91</v>
      </c>
      <c r="B138" s="50" t="s">
        <v>92</v>
      </c>
      <c r="C138" s="67">
        <v>54.21</v>
      </c>
      <c r="D138" s="68">
        <v>20.39</v>
      </c>
      <c r="E138" s="67">
        <v>37.61</v>
      </c>
      <c r="F138" s="67">
        <v>131.72</v>
      </c>
      <c r="G138" s="69">
        <v>24302</v>
      </c>
      <c r="H138" s="54">
        <v>1</v>
      </c>
    </row>
    <row r="139" spans="1:8" x14ac:dyDescent="0.2">
      <c r="A139" s="50" t="s">
        <v>551</v>
      </c>
      <c r="B139" s="50" t="s">
        <v>552</v>
      </c>
      <c r="C139" s="67">
        <v>89.4</v>
      </c>
      <c r="D139" s="68">
        <v>31.85</v>
      </c>
      <c r="E139" s="67">
        <v>35.630000000000003</v>
      </c>
      <c r="F139" s="67">
        <v>191.7</v>
      </c>
      <c r="G139" s="69">
        <v>21485</v>
      </c>
      <c r="H139" s="54">
        <v>0</v>
      </c>
    </row>
    <row r="140" spans="1:8" x14ac:dyDescent="0.2">
      <c r="A140" s="50" t="s">
        <v>553</v>
      </c>
      <c r="B140" s="50" t="s">
        <v>554</v>
      </c>
      <c r="C140" s="51">
        <v>43.91</v>
      </c>
      <c r="D140" s="52">
        <v>20.57</v>
      </c>
      <c r="E140" s="51">
        <v>46.85</v>
      </c>
      <c r="F140" s="51">
        <v>244.12</v>
      </c>
      <c r="G140" s="53">
        <v>55730</v>
      </c>
      <c r="H140" s="54">
        <v>1</v>
      </c>
    </row>
    <row r="141" spans="1:8" x14ac:dyDescent="0.2">
      <c r="A141" s="163" t="s">
        <v>556</v>
      </c>
      <c r="B141" s="50" t="s">
        <v>557</v>
      </c>
      <c r="C141" s="67">
        <v>94.8</v>
      </c>
      <c r="D141" s="68">
        <v>57.82</v>
      </c>
      <c r="E141" s="67">
        <v>60.99</v>
      </c>
      <c r="F141" s="67">
        <v>393.55</v>
      </c>
      <c r="G141" s="69">
        <v>41692</v>
      </c>
      <c r="H141" s="54">
        <v>1</v>
      </c>
    </row>
    <row r="142" spans="1:8" x14ac:dyDescent="0.2">
      <c r="A142" s="50" t="s">
        <v>559</v>
      </c>
      <c r="B142" s="50" t="s">
        <v>560</v>
      </c>
      <c r="C142" s="67">
        <v>84.74</v>
      </c>
      <c r="D142" s="68">
        <v>32.479999999999997</v>
      </c>
      <c r="E142" s="67">
        <v>38.33</v>
      </c>
      <c r="F142" s="67">
        <v>235.47</v>
      </c>
      <c r="G142" s="69">
        <v>27834</v>
      </c>
      <c r="H142" s="54">
        <v>1</v>
      </c>
    </row>
    <row r="143" spans="1:8" x14ac:dyDescent="0.2">
      <c r="A143" s="50" t="s">
        <v>563</v>
      </c>
      <c r="B143" s="50" t="s">
        <v>564</v>
      </c>
      <c r="C143" s="51">
        <v>55.69</v>
      </c>
      <c r="D143" s="52">
        <v>21.34</v>
      </c>
      <c r="E143" s="51">
        <v>38.32</v>
      </c>
      <c r="F143" s="51">
        <v>162.88999999999999</v>
      </c>
      <c r="G143" s="53">
        <v>29292</v>
      </c>
      <c r="H143" s="54">
        <v>0</v>
      </c>
    </row>
    <row r="144" spans="1:8" x14ac:dyDescent="0.2">
      <c r="A144" s="50" t="s">
        <v>565</v>
      </c>
      <c r="B144" s="50" t="s">
        <v>566</v>
      </c>
      <c r="C144" s="51">
        <v>66.27</v>
      </c>
      <c r="D144" s="52">
        <v>26.56</v>
      </c>
      <c r="E144" s="51">
        <v>40.08</v>
      </c>
      <c r="F144" s="51">
        <v>211.74</v>
      </c>
      <c r="G144" s="53">
        <v>31979</v>
      </c>
      <c r="H144" s="54">
        <v>1</v>
      </c>
    </row>
    <row r="145" spans="1:16" x14ac:dyDescent="0.2">
      <c r="A145" s="50" t="s">
        <v>568</v>
      </c>
      <c r="B145" s="50" t="s">
        <v>569</v>
      </c>
      <c r="C145" s="51">
        <v>61.6</v>
      </c>
      <c r="D145" s="52">
        <v>23.32</v>
      </c>
      <c r="E145" s="51">
        <v>37.86</v>
      </c>
      <c r="F145" s="51">
        <v>153.02000000000001</v>
      </c>
      <c r="G145" s="53">
        <v>24814</v>
      </c>
      <c r="H145" s="54">
        <v>0</v>
      </c>
    </row>
    <row r="146" spans="1:16" x14ac:dyDescent="0.2">
      <c r="A146" s="50" t="s">
        <v>570</v>
      </c>
      <c r="B146" s="50" t="s">
        <v>571</v>
      </c>
      <c r="C146" s="51">
        <v>121.17</v>
      </c>
      <c r="D146" s="52">
        <v>47.45</v>
      </c>
      <c r="E146" s="51">
        <v>39.159999999999997</v>
      </c>
      <c r="F146" s="51">
        <v>284.94</v>
      </c>
      <c r="G146" s="53">
        <v>23514</v>
      </c>
      <c r="H146" s="54">
        <v>0</v>
      </c>
    </row>
    <row r="147" spans="1:16" x14ac:dyDescent="0.2">
      <c r="A147" s="50" t="s">
        <v>572</v>
      </c>
      <c r="B147" s="50" t="s">
        <v>573</v>
      </c>
      <c r="C147" s="51">
        <v>61.28</v>
      </c>
      <c r="D147" s="52">
        <v>23.53</v>
      </c>
      <c r="E147" s="51">
        <v>38.4</v>
      </c>
      <c r="F147" s="51">
        <v>259.62</v>
      </c>
      <c r="G147" s="53">
        <v>42459</v>
      </c>
      <c r="H147" s="54">
        <v>0</v>
      </c>
    </row>
    <row r="148" spans="1:16" x14ac:dyDescent="0.2">
      <c r="A148" s="50" t="s">
        <v>574</v>
      </c>
      <c r="B148" s="50" t="s">
        <v>575</v>
      </c>
      <c r="C148" s="67">
        <v>38.159999999999997</v>
      </c>
      <c r="D148" s="68">
        <v>16.45</v>
      </c>
      <c r="E148" s="67">
        <v>43.11</v>
      </c>
      <c r="F148" s="67">
        <v>149.26</v>
      </c>
      <c r="G148" s="69">
        <v>39192</v>
      </c>
      <c r="H148" s="54">
        <v>1</v>
      </c>
    </row>
    <row r="149" spans="1:16" x14ac:dyDescent="0.2">
      <c r="A149" s="50" t="s">
        <v>71</v>
      </c>
      <c r="B149" s="50" t="s">
        <v>72</v>
      </c>
      <c r="C149" s="67">
        <v>66.650000000000006</v>
      </c>
      <c r="D149" s="68">
        <v>44.2</v>
      </c>
      <c r="E149" s="67">
        <v>66.31</v>
      </c>
      <c r="F149" s="67">
        <v>259.86</v>
      </c>
      <c r="G149" s="69">
        <v>39027</v>
      </c>
      <c r="H149" s="54">
        <v>1</v>
      </c>
    </row>
    <row r="150" spans="1:16" x14ac:dyDescent="0.2">
      <c r="A150" s="50" t="s">
        <v>580</v>
      </c>
      <c r="B150" s="50" t="s">
        <v>581</v>
      </c>
      <c r="C150" s="51">
        <v>73.900000000000006</v>
      </c>
      <c r="D150" s="52">
        <v>40.43</v>
      </c>
      <c r="E150" s="51">
        <v>54.71</v>
      </c>
      <c r="F150" s="51">
        <v>278.14</v>
      </c>
      <c r="G150" s="53">
        <v>38298</v>
      </c>
      <c r="H150" s="54">
        <v>0</v>
      </c>
    </row>
    <row r="151" spans="1:16" x14ac:dyDescent="0.2">
      <c r="A151" s="50" t="s">
        <v>582</v>
      </c>
      <c r="B151" s="50" t="s">
        <v>583</v>
      </c>
      <c r="C151" s="67">
        <v>65.86</v>
      </c>
      <c r="D151" s="68">
        <v>31.98</v>
      </c>
      <c r="E151" s="67">
        <v>48.55</v>
      </c>
      <c r="F151" s="67">
        <v>227.02</v>
      </c>
      <c r="G151" s="69">
        <v>34699</v>
      </c>
      <c r="H151" s="54">
        <v>1</v>
      </c>
    </row>
    <row r="152" spans="1:16" x14ac:dyDescent="0.2">
      <c r="A152" s="50" t="s">
        <v>586</v>
      </c>
      <c r="B152" s="50" t="s">
        <v>587</v>
      </c>
      <c r="C152" s="51">
        <v>108.9</v>
      </c>
      <c r="D152" s="52">
        <v>42.82</v>
      </c>
      <c r="E152" s="51">
        <v>39.32</v>
      </c>
      <c r="F152" s="51">
        <v>296.27</v>
      </c>
      <c r="G152" s="53">
        <v>27331</v>
      </c>
      <c r="H152" s="54">
        <v>1</v>
      </c>
    </row>
    <row r="153" spans="1:16" x14ac:dyDescent="0.2">
      <c r="A153" s="50" t="s">
        <v>590</v>
      </c>
      <c r="B153" s="50" t="s">
        <v>591</v>
      </c>
      <c r="C153" s="67">
        <v>79.42</v>
      </c>
      <c r="D153" s="68">
        <v>29.58</v>
      </c>
      <c r="E153" s="67">
        <v>37.24</v>
      </c>
      <c r="F153" s="67">
        <v>189.57</v>
      </c>
      <c r="G153" s="69">
        <v>23293</v>
      </c>
      <c r="H153" s="54">
        <v>0</v>
      </c>
    </row>
    <row r="154" spans="1:16" x14ac:dyDescent="0.2">
      <c r="A154" s="50" t="s">
        <v>592</v>
      </c>
      <c r="B154" s="50" t="s">
        <v>593</v>
      </c>
      <c r="C154" s="51">
        <v>57.1</v>
      </c>
      <c r="D154" s="52">
        <v>21.58</v>
      </c>
      <c r="E154" s="51">
        <v>37.799999999999997</v>
      </c>
      <c r="F154" s="51">
        <v>152.44999999999999</v>
      </c>
      <c r="G154" s="53">
        <v>26822</v>
      </c>
      <c r="H154" s="54">
        <v>0</v>
      </c>
    </row>
    <row r="155" spans="1:16" x14ac:dyDescent="0.2">
      <c r="A155" s="50" t="s">
        <v>594</v>
      </c>
      <c r="B155" s="50" t="s">
        <v>595</v>
      </c>
      <c r="C155" s="67">
        <v>51.66</v>
      </c>
      <c r="D155" s="68">
        <v>20.62</v>
      </c>
      <c r="E155" s="67">
        <v>39.92</v>
      </c>
      <c r="F155" s="67">
        <v>171.99</v>
      </c>
      <c r="G155" s="69">
        <v>33439</v>
      </c>
      <c r="H155" s="54">
        <v>0</v>
      </c>
    </row>
    <row r="156" spans="1:16" x14ac:dyDescent="0.2">
      <c r="A156" s="50" t="s">
        <v>597</v>
      </c>
      <c r="B156" s="50" t="s">
        <v>598</v>
      </c>
      <c r="C156" s="51">
        <v>60.25</v>
      </c>
      <c r="D156" s="52">
        <v>22.6</v>
      </c>
      <c r="E156" s="51">
        <v>37.51</v>
      </c>
      <c r="F156" s="51">
        <v>178.51</v>
      </c>
      <c r="G156" s="53">
        <v>29702</v>
      </c>
      <c r="H156" s="54">
        <v>0</v>
      </c>
    </row>
    <row r="157" spans="1:16" x14ac:dyDescent="0.2">
      <c r="A157" s="50" t="s">
        <v>599</v>
      </c>
      <c r="B157" s="50" t="s">
        <v>600</v>
      </c>
      <c r="C157" s="51">
        <v>52.37</v>
      </c>
      <c r="D157" s="52">
        <v>19.54</v>
      </c>
      <c r="E157" s="51">
        <v>37.31</v>
      </c>
      <c r="F157" s="51">
        <v>167.89</v>
      </c>
      <c r="G157" s="53">
        <v>32734</v>
      </c>
      <c r="H157" s="54">
        <v>0</v>
      </c>
    </row>
    <row r="158" spans="1:16" x14ac:dyDescent="0.2">
      <c r="A158" s="50" t="s">
        <v>601</v>
      </c>
      <c r="B158" s="50" t="s">
        <v>602</v>
      </c>
      <c r="C158" s="51">
        <v>28.25</v>
      </c>
      <c r="D158" s="52">
        <v>12.96</v>
      </c>
      <c r="E158" s="51">
        <v>45.86</v>
      </c>
      <c r="F158" s="51">
        <v>117.94</v>
      </c>
      <c r="G158" s="53">
        <v>41972</v>
      </c>
      <c r="H158" s="54">
        <v>0</v>
      </c>
    </row>
    <row r="159" spans="1:16" x14ac:dyDescent="0.2">
      <c r="A159" s="9"/>
      <c r="B159" s="9"/>
      <c r="C159" s="137"/>
      <c r="D159" s="138"/>
      <c r="E159" s="137"/>
      <c r="F159" s="137"/>
      <c r="G159" s="139"/>
      <c r="H159" s="9"/>
    </row>
    <row r="160" spans="1:16" x14ac:dyDescent="0.2">
      <c r="A160" s="9"/>
      <c r="B160" s="9"/>
      <c r="C160" s="137"/>
      <c r="D160" s="138"/>
      <c r="E160" s="137"/>
      <c r="F160" s="137"/>
      <c r="G160" s="139"/>
      <c r="H160" s="137"/>
      <c r="I160" s="168"/>
      <c r="J160" s="168" t="s">
        <v>121</v>
      </c>
      <c r="K160" s="133">
        <v>972.39</v>
      </c>
      <c r="L160" s="134">
        <v>686.8599999999999</v>
      </c>
      <c r="M160" s="133">
        <v>70.636267341293092</v>
      </c>
      <c r="N160" s="133">
        <v>7808.5099999999993</v>
      </c>
      <c r="O160" s="135">
        <v>80302.244984008459</v>
      </c>
      <c r="P160" s="133">
        <v>0.53333333333333333</v>
      </c>
    </row>
    <row r="161" spans="1:16" x14ac:dyDescent="0.2">
      <c r="A161" s="9"/>
      <c r="B161" s="9"/>
      <c r="C161" s="137"/>
      <c r="D161" s="138"/>
      <c r="E161" s="137"/>
      <c r="F161" s="137"/>
      <c r="G161" s="139"/>
      <c r="H161" s="137"/>
      <c r="I161" s="168"/>
      <c r="J161" s="168" t="s">
        <v>164</v>
      </c>
      <c r="K161" s="133">
        <v>454.67</v>
      </c>
      <c r="L161" s="134">
        <v>208.61</v>
      </c>
      <c r="M161" s="133">
        <v>45.881628433809134</v>
      </c>
      <c r="N161" s="133">
        <v>1755.4199999999998</v>
      </c>
      <c r="O161" s="135">
        <v>38608.661226823846</v>
      </c>
      <c r="P161" s="133">
        <v>0.27272727272727271</v>
      </c>
    </row>
    <row r="162" spans="1:16" x14ac:dyDescent="0.2">
      <c r="A162" s="9"/>
      <c r="B162" s="9"/>
      <c r="C162" s="137"/>
      <c r="D162" s="138"/>
      <c r="E162" s="137"/>
      <c r="F162" s="137"/>
      <c r="G162" s="139"/>
      <c r="H162" s="137"/>
      <c r="I162" s="168"/>
      <c r="J162" s="168" t="s">
        <v>190</v>
      </c>
      <c r="K162" s="133">
        <v>680.1</v>
      </c>
      <c r="L162" s="134">
        <v>368.92999999999995</v>
      </c>
      <c r="M162" s="133">
        <v>54.246434347890002</v>
      </c>
      <c r="N162" s="133">
        <v>3628.6100000000006</v>
      </c>
      <c r="O162" s="135">
        <v>53354.065578591391</v>
      </c>
      <c r="P162" s="133">
        <v>0.18518518518518517</v>
      </c>
    </row>
    <row r="163" spans="1:16" x14ac:dyDescent="0.2">
      <c r="A163" s="9"/>
      <c r="B163" s="9"/>
      <c r="C163" s="137"/>
      <c r="D163" s="138"/>
      <c r="E163" s="137"/>
      <c r="F163" s="137"/>
      <c r="G163" s="139"/>
      <c r="H163" s="137"/>
      <c r="I163" s="168"/>
      <c r="J163" s="168" t="s">
        <v>234</v>
      </c>
      <c r="K163" s="133">
        <v>498.4</v>
      </c>
      <c r="L163" s="134">
        <v>253.17000000000002</v>
      </c>
      <c r="M163" s="133">
        <v>50.796548956661326</v>
      </c>
      <c r="N163" s="133">
        <v>1826.5099999999998</v>
      </c>
      <c r="O163" s="135">
        <v>36647.471910112356</v>
      </c>
      <c r="P163" s="133">
        <v>0.90909090909090906</v>
      </c>
    </row>
    <row r="164" spans="1:16" x14ac:dyDescent="0.2">
      <c r="A164" s="9"/>
      <c r="B164" s="9"/>
      <c r="C164" s="137"/>
      <c r="D164" s="138"/>
      <c r="E164" s="137"/>
      <c r="F164" s="137"/>
      <c r="G164" s="139"/>
      <c r="H164" s="137"/>
      <c r="I164" s="168"/>
      <c r="J164" s="168" t="s">
        <v>271</v>
      </c>
      <c r="K164" s="133">
        <v>513.41999999999996</v>
      </c>
      <c r="L164" s="134">
        <v>249.05</v>
      </c>
      <c r="M164" s="133">
        <v>48.50804409645125</v>
      </c>
      <c r="N164" s="133">
        <v>2028.7199999999998</v>
      </c>
      <c r="O164" s="135">
        <v>39513.848311324058</v>
      </c>
      <c r="P164" s="133">
        <v>0.7</v>
      </c>
    </row>
    <row r="165" spans="1:16" x14ac:dyDescent="0.2">
      <c r="A165" s="9"/>
      <c r="B165" s="9"/>
      <c r="C165" s="137"/>
      <c r="D165" s="138"/>
      <c r="E165" s="137"/>
      <c r="F165" s="137"/>
      <c r="G165" s="139"/>
      <c r="H165" s="137"/>
      <c r="I165" s="168"/>
      <c r="J165" s="168" t="s">
        <v>308</v>
      </c>
      <c r="K165" s="133">
        <v>161.38</v>
      </c>
      <c r="L165" s="134">
        <v>92.34</v>
      </c>
      <c r="M165" s="133">
        <v>57.218986243648537</v>
      </c>
      <c r="N165" s="133">
        <v>772.11000000000013</v>
      </c>
      <c r="O165" s="135">
        <v>47844.218614450372</v>
      </c>
      <c r="P165" s="133">
        <v>0.33333333333333331</v>
      </c>
    </row>
    <row r="166" spans="1:16" x14ac:dyDescent="0.2">
      <c r="A166" s="9"/>
      <c r="B166" s="9"/>
      <c r="C166" s="137"/>
      <c r="D166" s="138"/>
      <c r="E166" s="137"/>
      <c r="F166" s="137"/>
      <c r="G166" s="139"/>
      <c r="H166" s="137"/>
      <c r="I166" s="168"/>
      <c r="J166" s="168" t="s">
        <v>328</v>
      </c>
      <c r="K166" s="133">
        <v>426.32000000000005</v>
      </c>
      <c r="L166" s="134">
        <v>231.86999999999995</v>
      </c>
      <c r="M166" s="133">
        <v>54.388722086695417</v>
      </c>
      <c r="N166" s="133">
        <v>1734.4299999999998</v>
      </c>
      <c r="O166" s="135">
        <v>40683.758678926621</v>
      </c>
      <c r="P166" s="133">
        <v>0.61538461538461542</v>
      </c>
    </row>
    <row r="167" spans="1:16" x14ac:dyDescent="0.2">
      <c r="A167" s="9"/>
      <c r="B167" s="9"/>
      <c r="C167" s="137"/>
      <c r="D167" s="138"/>
      <c r="E167" s="137"/>
      <c r="F167" s="137"/>
      <c r="G167" s="139"/>
      <c r="H167" s="137"/>
      <c r="I167" s="168"/>
      <c r="J167" s="168" t="s">
        <v>364</v>
      </c>
      <c r="K167" s="133">
        <v>354.62000000000006</v>
      </c>
      <c r="L167" s="134">
        <v>200.15999999999997</v>
      </c>
      <c r="M167" s="133">
        <v>56.443517004117062</v>
      </c>
      <c r="N167" s="133">
        <v>2095.0699999999997</v>
      </c>
      <c r="O167" s="135">
        <v>59079.296147989378</v>
      </c>
      <c r="P167" s="133">
        <v>0.36363636363636365</v>
      </c>
    </row>
    <row r="168" spans="1:16" x14ac:dyDescent="0.2">
      <c r="A168" s="9"/>
      <c r="B168" s="9"/>
      <c r="C168" s="137"/>
      <c r="D168" s="138"/>
      <c r="E168" s="137"/>
      <c r="F168" s="137"/>
      <c r="G168" s="139"/>
      <c r="H168" s="137"/>
      <c r="I168" s="168"/>
      <c r="J168" s="168" t="s">
        <v>389</v>
      </c>
      <c r="K168" s="133">
        <v>362.71000000000004</v>
      </c>
      <c r="L168" s="134">
        <v>152.5</v>
      </c>
      <c r="M168" s="133">
        <v>42.044608640511697</v>
      </c>
      <c r="N168" s="133">
        <v>1449.57</v>
      </c>
      <c r="O168" s="135">
        <v>39964.985801328876</v>
      </c>
      <c r="P168" s="133">
        <v>0.2857142857142857</v>
      </c>
    </row>
    <row r="169" spans="1:16" x14ac:dyDescent="0.2">
      <c r="A169" s="9"/>
      <c r="B169" s="9"/>
      <c r="C169" s="137"/>
      <c r="D169" s="138"/>
      <c r="E169" s="137"/>
      <c r="F169" s="137"/>
      <c r="G169" s="139"/>
      <c r="H169" s="137"/>
      <c r="I169" s="168"/>
      <c r="J169" s="168" t="s">
        <v>404</v>
      </c>
      <c r="K169" s="133">
        <v>965.05</v>
      </c>
      <c r="L169" s="134">
        <v>475.74999999999994</v>
      </c>
      <c r="M169" s="133">
        <v>49.297963836070672</v>
      </c>
      <c r="N169" s="133">
        <v>4538.0399999999991</v>
      </c>
      <c r="O169" s="135">
        <v>47023.884772809695</v>
      </c>
      <c r="P169" s="133">
        <v>0</v>
      </c>
    </row>
    <row r="170" spans="1:16" x14ac:dyDescent="0.2">
      <c r="A170" s="9"/>
      <c r="B170" s="9"/>
      <c r="C170" s="137"/>
      <c r="D170" s="138"/>
      <c r="E170" s="137"/>
      <c r="F170" s="137"/>
      <c r="G170" s="139"/>
      <c r="H170" s="137"/>
      <c r="I170" s="168"/>
      <c r="J170" s="168" t="s">
        <v>423</v>
      </c>
      <c r="K170" s="133">
        <v>263.5</v>
      </c>
      <c r="L170" s="134">
        <v>129.72</v>
      </c>
      <c r="M170" s="133">
        <v>49.22960151802657</v>
      </c>
      <c r="N170" s="133">
        <v>1081.44</v>
      </c>
      <c r="O170" s="135">
        <v>41041.366223908924</v>
      </c>
      <c r="P170" s="133">
        <v>0.33333333333333331</v>
      </c>
    </row>
    <row r="171" spans="1:16" x14ac:dyDescent="0.2">
      <c r="A171" s="9"/>
      <c r="B171" s="9"/>
      <c r="C171" s="137"/>
      <c r="D171" s="138"/>
      <c r="E171" s="137"/>
      <c r="F171" s="137"/>
      <c r="G171" s="139"/>
      <c r="H171" s="137"/>
      <c r="I171" s="168"/>
      <c r="J171" s="168" t="s">
        <v>98</v>
      </c>
      <c r="K171" s="133">
        <v>225.62</v>
      </c>
      <c r="L171" s="134">
        <v>119.82000000000001</v>
      </c>
      <c r="M171" s="133">
        <v>53.106994060810209</v>
      </c>
      <c r="N171" s="133">
        <v>1325.77</v>
      </c>
      <c r="O171" s="135">
        <v>58761.191383742567</v>
      </c>
      <c r="P171" s="133">
        <v>0.8571428571428571</v>
      </c>
    </row>
    <row r="172" spans="1:16" x14ac:dyDescent="0.2">
      <c r="A172" s="9"/>
      <c r="B172" s="9"/>
      <c r="C172" s="137"/>
      <c r="D172" s="138"/>
      <c r="E172" s="137"/>
      <c r="F172" s="137"/>
      <c r="G172" s="139"/>
      <c r="H172" s="137"/>
      <c r="I172" s="168"/>
      <c r="J172" s="168" t="s">
        <v>454</v>
      </c>
      <c r="K172" s="133">
        <v>728.16</v>
      </c>
      <c r="L172" s="134">
        <v>291.29000000000002</v>
      </c>
      <c r="M172" s="133">
        <v>40.003570643814548</v>
      </c>
      <c r="N172" s="133">
        <v>1985.56</v>
      </c>
      <c r="O172" s="135">
        <v>27268.182816963305</v>
      </c>
      <c r="P172" s="133">
        <v>0.8</v>
      </c>
    </row>
    <row r="173" spans="1:16" x14ac:dyDescent="0.2">
      <c r="A173" s="9"/>
      <c r="B173" s="9"/>
      <c r="C173" s="137"/>
      <c r="D173" s="138"/>
      <c r="E173" s="137"/>
      <c r="F173" s="137"/>
      <c r="G173" s="139"/>
      <c r="H173" s="137"/>
      <c r="I173" s="168"/>
      <c r="J173" s="168" t="s">
        <v>112</v>
      </c>
      <c r="K173" s="133">
        <v>882.07</v>
      </c>
      <c r="L173" s="134">
        <v>348.53</v>
      </c>
      <c r="M173" s="133">
        <v>39.512737084358378</v>
      </c>
      <c r="N173" s="133">
        <v>2264.89</v>
      </c>
      <c r="O173" s="135">
        <v>25676.987087192625</v>
      </c>
      <c r="P173" s="133">
        <v>0.81818181818181823</v>
      </c>
    </row>
    <row r="174" spans="1:16" x14ac:dyDescent="0.2">
      <c r="A174" s="9"/>
      <c r="B174" s="9"/>
      <c r="C174" s="137"/>
      <c r="D174" s="138"/>
      <c r="E174" s="137"/>
      <c r="F174" s="137"/>
      <c r="G174" s="139"/>
      <c r="H174" s="137"/>
      <c r="I174" s="168"/>
      <c r="J174" s="168" t="s">
        <v>514</v>
      </c>
      <c r="K174" s="133">
        <v>698.54000000000008</v>
      </c>
      <c r="L174" s="134">
        <v>280.57000000000005</v>
      </c>
      <c r="M174" s="133">
        <v>40.165201706416241</v>
      </c>
      <c r="N174" s="133">
        <v>1970.9299999999998</v>
      </c>
      <c r="O174" s="135">
        <v>28214.991267500784</v>
      </c>
      <c r="P174" s="133">
        <v>0.45454545454545453</v>
      </c>
    </row>
    <row r="175" spans="1:16" x14ac:dyDescent="0.2">
      <c r="A175" s="9"/>
      <c r="B175" s="9"/>
      <c r="C175" s="137"/>
      <c r="D175" s="138"/>
      <c r="E175" s="137"/>
      <c r="F175" s="137"/>
      <c r="G175" s="139"/>
      <c r="H175" s="137"/>
      <c r="I175" s="168"/>
      <c r="J175" s="168" t="s">
        <v>542</v>
      </c>
      <c r="K175" s="133">
        <v>1006.8699999999998</v>
      </c>
      <c r="L175" s="134">
        <v>432.77999999999992</v>
      </c>
      <c r="M175" s="133">
        <v>42.98270879060852</v>
      </c>
      <c r="N175" s="133">
        <v>3113.1899999999996</v>
      </c>
      <c r="O175" s="135">
        <v>30919.48315075432</v>
      </c>
      <c r="P175" s="133">
        <v>0.66666666666666663</v>
      </c>
    </row>
    <row r="176" spans="1:16" x14ac:dyDescent="0.2">
      <c r="A176" s="9"/>
      <c r="B176" s="9"/>
      <c r="C176" s="137"/>
      <c r="D176" s="138"/>
      <c r="E176" s="137"/>
      <c r="F176" s="137"/>
      <c r="G176" s="139"/>
      <c r="H176" s="137"/>
      <c r="I176" s="168"/>
      <c r="J176" s="168" t="s">
        <v>577</v>
      </c>
      <c r="K176" s="133">
        <v>644.36000000000013</v>
      </c>
      <c r="L176" s="134">
        <v>286.30999999999995</v>
      </c>
      <c r="M176" s="133">
        <v>44.433236079210367</v>
      </c>
      <c r="N176" s="133">
        <v>2039.6399999999999</v>
      </c>
      <c r="O176" s="135">
        <v>31653.733937550431</v>
      </c>
      <c r="P176" s="133">
        <v>0.27272727272727271</v>
      </c>
    </row>
    <row r="177" spans="1:8" x14ac:dyDescent="0.2">
      <c r="A177" s="9"/>
      <c r="B177" s="9"/>
      <c r="C177" s="137"/>
      <c r="D177" s="138"/>
      <c r="E177" s="137"/>
      <c r="F177" s="137"/>
      <c r="G177" s="139"/>
      <c r="H177" s="9"/>
    </row>
    <row r="178" spans="1:8" x14ac:dyDescent="0.2">
      <c r="A178" s="9"/>
      <c r="B178" s="9"/>
      <c r="C178" s="137"/>
      <c r="D178" s="138"/>
      <c r="E178" s="137"/>
      <c r="F178" s="137"/>
      <c r="G178" s="139"/>
      <c r="H178" s="9"/>
    </row>
    <row r="179" spans="1:8" x14ac:dyDescent="0.2">
      <c r="A179" s="9"/>
      <c r="B179" s="9"/>
      <c r="C179" s="137"/>
      <c r="D179" s="138"/>
      <c r="E179" s="137"/>
      <c r="F179" s="137"/>
      <c r="G179" s="139"/>
      <c r="H179" s="9"/>
    </row>
    <row r="180" spans="1:8" x14ac:dyDescent="0.2">
      <c r="A180" s="9"/>
      <c r="B180" s="9"/>
      <c r="C180" s="137"/>
      <c r="D180" s="138"/>
      <c r="E180" s="137"/>
      <c r="F180" s="137"/>
      <c r="G180" s="139"/>
      <c r="H180" s="9"/>
    </row>
    <row r="181" spans="1:8" x14ac:dyDescent="0.2">
      <c r="A181" s="9"/>
      <c r="B181" s="9"/>
      <c r="C181" s="137"/>
      <c r="D181" s="138"/>
      <c r="E181" s="137"/>
      <c r="F181" s="137"/>
      <c r="G181" s="139"/>
      <c r="H181" s="9"/>
    </row>
    <row r="182" spans="1:8" x14ac:dyDescent="0.2">
      <c r="A182" s="9"/>
      <c r="B182" s="9"/>
      <c r="C182" s="137"/>
      <c r="D182" s="138"/>
      <c r="E182" s="137"/>
      <c r="F182" s="137"/>
      <c r="G182" s="139"/>
      <c r="H182" s="9"/>
    </row>
    <row r="183" spans="1:8" x14ac:dyDescent="0.2">
      <c r="A183" s="9"/>
      <c r="B183" s="9"/>
      <c r="C183" s="137"/>
      <c r="D183" s="138"/>
      <c r="E183" s="137"/>
      <c r="F183" s="137"/>
      <c r="G183" s="139"/>
      <c r="H183" s="9"/>
    </row>
    <row r="184" spans="1:8" x14ac:dyDescent="0.2">
      <c r="A184" s="9"/>
      <c r="B184" s="9"/>
      <c r="C184" s="137"/>
      <c r="D184" s="138"/>
      <c r="E184" s="137"/>
      <c r="F184" s="137"/>
      <c r="G184" s="139"/>
      <c r="H184" s="9"/>
    </row>
    <row r="185" spans="1:8" x14ac:dyDescent="0.2">
      <c r="A185" s="9"/>
      <c r="B185" s="9"/>
      <c r="C185" s="137"/>
      <c r="D185" s="138"/>
      <c r="E185" s="137"/>
      <c r="F185" s="137"/>
      <c r="G185" s="139"/>
      <c r="H185" s="9"/>
    </row>
    <row r="186" spans="1:8" x14ac:dyDescent="0.2">
      <c r="A186" s="9"/>
      <c r="B186" s="9"/>
      <c r="C186" s="137"/>
      <c r="D186" s="138"/>
      <c r="E186" s="137"/>
      <c r="F186" s="137"/>
      <c r="G186" s="139"/>
      <c r="H186" s="9"/>
    </row>
    <row r="187" spans="1:8" x14ac:dyDescent="0.2">
      <c r="A187" s="9"/>
      <c r="B187" s="9"/>
      <c r="C187" s="137"/>
      <c r="D187" s="138"/>
      <c r="E187" s="137"/>
      <c r="F187" s="137"/>
      <c r="G187" s="139"/>
      <c r="H187" s="9"/>
    </row>
    <row r="188" spans="1:8" x14ac:dyDescent="0.2">
      <c r="A188" s="9"/>
      <c r="B188" s="9"/>
      <c r="C188" s="137"/>
      <c r="D188" s="138"/>
      <c r="E188" s="137"/>
      <c r="F188" s="137"/>
      <c r="G188" s="139"/>
      <c r="H188" s="9"/>
    </row>
    <row r="189" spans="1:8" x14ac:dyDescent="0.2">
      <c r="A189" s="9"/>
      <c r="B189" s="9"/>
      <c r="C189" s="137"/>
      <c r="D189" s="138"/>
      <c r="E189" s="137"/>
      <c r="F189" s="137"/>
      <c r="G189" s="139"/>
      <c r="H189" s="9"/>
    </row>
    <row r="190" spans="1:8" x14ac:dyDescent="0.2">
      <c r="A190" s="9"/>
      <c r="B190" s="9"/>
      <c r="C190" s="137"/>
      <c r="D190" s="138"/>
      <c r="E190" s="137"/>
      <c r="F190" s="137"/>
      <c r="G190" s="139"/>
      <c r="H190" s="9"/>
    </row>
    <row r="191" spans="1:8" x14ac:dyDescent="0.2">
      <c r="A191" s="9"/>
      <c r="B191" s="9"/>
      <c r="C191" s="137"/>
      <c r="D191" s="138"/>
      <c r="E191" s="137"/>
      <c r="F191" s="137"/>
      <c r="G191" s="139"/>
      <c r="H191" s="9"/>
    </row>
    <row r="192" spans="1:8" x14ac:dyDescent="0.2">
      <c r="A192" s="9"/>
      <c r="B192" s="9"/>
      <c r="C192" s="137"/>
      <c r="D192" s="138"/>
      <c r="E192" s="137"/>
      <c r="F192" s="137"/>
      <c r="G192" s="139"/>
      <c r="H192" s="9"/>
    </row>
    <row r="193" spans="1:8" x14ac:dyDescent="0.2">
      <c r="A193" s="9"/>
      <c r="B193" s="9"/>
      <c r="C193" s="137"/>
      <c r="D193" s="138"/>
      <c r="E193" s="137"/>
      <c r="F193" s="137"/>
      <c r="G193" s="139"/>
      <c r="H193" s="9"/>
    </row>
    <row r="194" spans="1:8" x14ac:dyDescent="0.2">
      <c r="A194" s="9"/>
      <c r="B194" s="9"/>
      <c r="C194" s="137"/>
      <c r="D194" s="138"/>
      <c r="E194" s="137"/>
      <c r="F194" s="137"/>
      <c r="G194" s="139"/>
      <c r="H194" s="9"/>
    </row>
    <row r="195" spans="1:8" x14ac:dyDescent="0.2">
      <c r="A195" s="9"/>
      <c r="B195" s="9"/>
      <c r="C195" s="137"/>
      <c r="D195" s="138"/>
      <c r="E195" s="137"/>
      <c r="F195" s="137"/>
      <c r="G195" s="139"/>
      <c r="H195" s="9"/>
    </row>
    <row r="196" spans="1:8" x14ac:dyDescent="0.2">
      <c r="A196" s="9"/>
      <c r="B196" s="9"/>
      <c r="C196" s="137"/>
      <c r="D196" s="138"/>
      <c r="E196" s="137"/>
      <c r="F196" s="137"/>
      <c r="G196" s="139"/>
      <c r="H196" s="9"/>
    </row>
    <row r="197" spans="1:8" x14ac:dyDescent="0.2">
      <c r="A197" s="9"/>
      <c r="B197" s="9"/>
      <c r="C197" s="137"/>
      <c r="D197" s="138"/>
      <c r="E197" s="137"/>
      <c r="F197" s="137"/>
      <c r="G197" s="139"/>
      <c r="H197" s="9"/>
    </row>
    <row r="198" spans="1:8" x14ac:dyDescent="0.2">
      <c r="A198" s="9"/>
      <c r="B198" s="9"/>
      <c r="C198" s="137"/>
      <c r="D198" s="138"/>
      <c r="E198" s="137"/>
      <c r="F198" s="137"/>
      <c r="G198" s="139"/>
      <c r="H198" s="9"/>
    </row>
    <row r="199" spans="1:8" x14ac:dyDescent="0.2">
      <c r="A199" s="9"/>
      <c r="B199" s="9"/>
      <c r="C199" s="137"/>
      <c r="D199" s="138"/>
      <c r="E199" s="137"/>
      <c r="F199" s="137"/>
      <c r="G199" s="139"/>
      <c r="H199" s="9"/>
    </row>
    <row r="200" spans="1:8" x14ac:dyDescent="0.2">
      <c r="A200" s="9"/>
      <c r="B200" s="9"/>
      <c r="C200" s="137"/>
      <c r="D200" s="138"/>
      <c r="E200" s="137"/>
      <c r="F200" s="137"/>
      <c r="G200" s="139"/>
      <c r="H200" s="9"/>
    </row>
    <row r="201" spans="1:8" x14ac:dyDescent="0.2">
      <c r="A201" s="9"/>
      <c r="B201" s="9"/>
      <c r="C201" s="137"/>
      <c r="D201" s="138"/>
      <c r="E201" s="137"/>
      <c r="F201" s="137"/>
      <c r="G201" s="139"/>
      <c r="H201" s="9"/>
    </row>
    <row r="202" spans="1:8" x14ac:dyDescent="0.2">
      <c r="A202" s="9"/>
      <c r="B202" s="9"/>
      <c r="C202" s="137"/>
      <c r="D202" s="138"/>
      <c r="E202" s="137"/>
      <c r="F202" s="137"/>
      <c r="G202" s="139"/>
      <c r="H202" s="9"/>
    </row>
    <row r="203" spans="1:8" x14ac:dyDescent="0.2">
      <c r="A203" s="9"/>
      <c r="B203" s="9"/>
      <c r="C203" s="137"/>
      <c r="D203" s="138"/>
      <c r="E203" s="137"/>
      <c r="F203" s="137"/>
      <c r="G203" s="139"/>
      <c r="H203" s="9"/>
    </row>
    <row r="204" spans="1:8" x14ac:dyDescent="0.2">
      <c r="A204" s="9"/>
      <c r="B204" s="9"/>
      <c r="C204" s="137"/>
      <c r="D204" s="138"/>
      <c r="E204" s="137"/>
      <c r="F204" s="137"/>
      <c r="G204" s="139"/>
      <c r="H204" s="9"/>
    </row>
    <row r="205" spans="1:8" x14ac:dyDescent="0.2">
      <c r="A205" s="9"/>
      <c r="B205" s="9"/>
      <c r="C205" s="137"/>
      <c r="D205" s="138"/>
      <c r="E205" s="137"/>
      <c r="F205" s="137"/>
      <c r="G205" s="139"/>
      <c r="H205" s="9"/>
    </row>
    <row r="206" spans="1:8" x14ac:dyDescent="0.2">
      <c r="A206" s="9"/>
      <c r="B206" s="9"/>
      <c r="C206" s="137"/>
      <c r="D206" s="138"/>
      <c r="E206" s="137"/>
      <c r="F206" s="137"/>
      <c r="G206" s="139"/>
      <c r="H206" s="9"/>
    </row>
    <row r="207" spans="1:8" x14ac:dyDescent="0.2">
      <c r="A207" s="9"/>
      <c r="B207" s="9"/>
      <c r="C207" s="137"/>
      <c r="D207" s="138"/>
      <c r="E207" s="137"/>
      <c r="F207" s="137"/>
      <c r="G207" s="139"/>
      <c r="H207" s="9"/>
    </row>
    <row r="208" spans="1:8" x14ac:dyDescent="0.2">
      <c r="A208" s="9"/>
      <c r="B208" s="9"/>
      <c r="C208" s="137"/>
      <c r="D208" s="138"/>
      <c r="E208" s="137"/>
      <c r="F208" s="137"/>
      <c r="G208" s="139"/>
      <c r="H208" s="9"/>
    </row>
    <row r="209" spans="1:8" x14ac:dyDescent="0.2">
      <c r="A209" s="9"/>
      <c r="B209" s="9"/>
      <c r="C209" s="137"/>
      <c r="D209" s="138"/>
      <c r="E209" s="137"/>
      <c r="F209" s="137"/>
      <c r="G209" s="139"/>
      <c r="H209" s="9"/>
    </row>
    <row r="210" spans="1:8" x14ac:dyDescent="0.2">
      <c r="A210" s="9"/>
      <c r="B210" s="9"/>
      <c r="C210" s="137"/>
      <c r="D210" s="138"/>
      <c r="E210" s="137"/>
      <c r="F210" s="137"/>
      <c r="G210" s="139"/>
      <c r="H210" s="9"/>
    </row>
    <row r="211" spans="1:8" x14ac:dyDescent="0.2">
      <c r="A211" s="9"/>
      <c r="B211" s="9"/>
      <c r="C211" s="137"/>
      <c r="D211" s="138"/>
      <c r="E211" s="137"/>
      <c r="F211" s="137"/>
      <c r="G211" s="139"/>
      <c r="H211" s="9"/>
    </row>
    <row r="212" spans="1:8" x14ac:dyDescent="0.2">
      <c r="A212" s="9"/>
      <c r="B212" s="9"/>
      <c r="C212" s="137"/>
      <c r="D212" s="138"/>
      <c r="E212" s="137"/>
      <c r="F212" s="137"/>
      <c r="G212" s="139"/>
      <c r="H212" s="9"/>
    </row>
    <row r="213" spans="1:8" x14ac:dyDescent="0.2">
      <c r="A213" s="9"/>
      <c r="B213" s="9"/>
      <c r="C213" s="137"/>
      <c r="D213" s="138"/>
      <c r="E213" s="137"/>
      <c r="F213" s="137"/>
      <c r="G213" s="139"/>
      <c r="H213" s="9"/>
    </row>
    <row r="214" spans="1:8" x14ac:dyDescent="0.2">
      <c r="A214" s="9"/>
      <c r="B214" s="9"/>
      <c r="C214" s="137"/>
      <c r="D214" s="138"/>
      <c r="E214" s="137"/>
      <c r="F214" s="137"/>
      <c r="G214" s="139"/>
      <c r="H214" s="9"/>
    </row>
    <row r="215" spans="1:8" x14ac:dyDescent="0.2">
      <c r="A215" s="9"/>
      <c r="B215" s="9"/>
      <c r="C215" s="137"/>
      <c r="D215" s="138"/>
      <c r="E215" s="137"/>
      <c r="F215" s="137"/>
      <c r="G215" s="139"/>
      <c r="H215" s="9"/>
    </row>
    <row r="216" spans="1:8" x14ac:dyDescent="0.2">
      <c r="A216" s="9"/>
      <c r="B216" s="9"/>
      <c r="C216" s="137"/>
      <c r="D216" s="138"/>
      <c r="E216" s="137"/>
      <c r="F216" s="137"/>
      <c r="G216" s="139"/>
      <c r="H216" s="9"/>
    </row>
    <row r="217" spans="1:8" x14ac:dyDescent="0.2">
      <c r="A217" s="9"/>
      <c r="B217" s="9"/>
      <c r="C217" s="137"/>
      <c r="D217" s="138"/>
      <c r="E217" s="137"/>
      <c r="F217" s="137"/>
      <c r="G217" s="139"/>
      <c r="H217" s="9"/>
    </row>
    <row r="218" spans="1:8" x14ac:dyDescent="0.2">
      <c r="A218" s="9"/>
      <c r="B218" s="9"/>
      <c r="C218" s="137"/>
      <c r="D218" s="138"/>
      <c r="E218" s="137"/>
      <c r="F218" s="137"/>
      <c r="G218" s="139"/>
      <c r="H218" s="9"/>
    </row>
    <row r="219" spans="1:8" x14ac:dyDescent="0.2">
      <c r="A219" s="9"/>
      <c r="B219" s="9"/>
      <c r="C219" s="137"/>
      <c r="D219" s="138"/>
      <c r="E219" s="137"/>
      <c r="F219" s="137"/>
      <c r="G219" s="139"/>
      <c r="H219" s="9"/>
    </row>
    <row r="220" spans="1:8" x14ac:dyDescent="0.2">
      <c r="A220" s="9"/>
      <c r="B220" s="9"/>
      <c r="C220" s="137"/>
      <c r="D220" s="138"/>
      <c r="E220" s="137"/>
      <c r="F220" s="137"/>
      <c r="G220" s="139"/>
      <c r="H220" s="9"/>
    </row>
    <row r="221" spans="1:8" x14ac:dyDescent="0.2">
      <c r="A221" s="9"/>
      <c r="B221" s="9"/>
      <c r="C221" s="137"/>
      <c r="D221" s="138"/>
      <c r="E221" s="137"/>
      <c r="F221" s="137"/>
      <c r="G221" s="139"/>
      <c r="H221" s="9"/>
    </row>
    <row r="222" spans="1:8" x14ac:dyDescent="0.2">
      <c r="A222" s="9"/>
      <c r="B222" s="9"/>
      <c r="C222" s="137"/>
      <c r="D222" s="138"/>
      <c r="E222" s="137"/>
      <c r="F222" s="137"/>
      <c r="G222" s="139"/>
      <c r="H222" s="9"/>
    </row>
    <row r="223" spans="1:8" x14ac:dyDescent="0.2">
      <c r="A223" s="9"/>
      <c r="B223" s="9"/>
      <c r="C223" s="137"/>
      <c r="D223" s="138"/>
      <c r="E223" s="137"/>
      <c r="F223" s="137"/>
      <c r="G223" s="139"/>
      <c r="H223" s="9"/>
    </row>
    <row r="224" spans="1:8" x14ac:dyDescent="0.2">
      <c r="A224" s="9"/>
      <c r="B224" s="9"/>
      <c r="C224" s="137"/>
      <c r="D224" s="138"/>
      <c r="E224" s="137"/>
      <c r="F224" s="137"/>
      <c r="G224" s="139"/>
      <c r="H224" s="9"/>
    </row>
    <row r="225" spans="1:8" x14ac:dyDescent="0.2">
      <c r="A225" s="9"/>
      <c r="B225" s="9"/>
      <c r="C225" s="137"/>
      <c r="D225" s="138"/>
      <c r="E225" s="137"/>
      <c r="F225" s="137"/>
      <c r="G225" s="139"/>
      <c r="H225" s="9"/>
    </row>
    <row r="226" spans="1:8" x14ac:dyDescent="0.2">
      <c r="A226" s="9"/>
      <c r="B226" s="9"/>
      <c r="C226" s="137"/>
      <c r="D226" s="138"/>
      <c r="E226" s="137"/>
      <c r="F226" s="137"/>
      <c r="G226" s="139"/>
      <c r="H226" s="9"/>
    </row>
    <row r="227" spans="1:8" x14ac:dyDescent="0.2">
      <c r="A227" s="9"/>
      <c r="B227" s="9"/>
      <c r="C227" s="137"/>
      <c r="D227" s="138"/>
      <c r="E227" s="137"/>
      <c r="F227" s="137"/>
      <c r="G227" s="139"/>
      <c r="H227" s="9"/>
    </row>
    <row r="228" spans="1:8" x14ac:dyDescent="0.2">
      <c r="A228" s="9"/>
      <c r="B228" s="9"/>
      <c r="C228" s="137"/>
      <c r="D228" s="138"/>
      <c r="E228" s="137"/>
      <c r="F228" s="137"/>
      <c r="G228" s="139"/>
      <c r="H228" s="9"/>
    </row>
    <row r="229" spans="1:8" x14ac:dyDescent="0.2">
      <c r="A229" s="9"/>
      <c r="B229" s="9"/>
      <c r="C229" s="137"/>
      <c r="D229" s="138"/>
      <c r="E229" s="137"/>
      <c r="F229" s="137"/>
      <c r="G229" s="139"/>
      <c r="H229" s="9"/>
    </row>
    <row r="230" spans="1:8" x14ac:dyDescent="0.2">
      <c r="A230" s="9"/>
      <c r="B230" s="9"/>
      <c r="C230" s="137"/>
      <c r="D230" s="138"/>
      <c r="E230" s="137"/>
      <c r="F230" s="137"/>
      <c r="G230" s="139"/>
      <c r="H230" s="9"/>
    </row>
    <row r="231" spans="1:8" x14ac:dyDescent="0.2">
      <c r="A231" s="9"/>
      <c r="B231" s="9"/>
      <c r="C231" s="137"/>
      <c r="D231" s="138"/>
      <c r="E231" s="137"/>
      <c r="F231" s="137"/>
      <c r="G231" s="139"/>
      <c r="H231" s="9"/>
    </row>
    <row r="232" spans="1:8" x14ac:dyDescent="0.2">
      <c r="A232" s="9"/>
      <c r="B232" s="9"/>
      <c r="C232" s="137"/>
      <c r="D232" s="138"/>
      <c r="E232" s="137"/>
      <c r="F232" s="137"/>
      <c r="G232" s="139"/>
      <c r="H232" s="9"/>
    </row>
    <row r="233" spans="1:8" x14ac:dyDescent="0.2">
      <c r="A233" s="9"/>
      <c r="B233" s="9"/>
      <c r="C233" s="137"/>
      <c r="D233" s="138"/>
      <c r="E233" s="137"/>
      <c r="F233" s="137"/>
      <c r="G233" s="139"/>
      <c r="H233" s="9"/>
    </row>
    <row r="234" spans="1:8" x14ac:dyDescent="0.2">
      <c r="A234" s="9"/>
      <c r="B234" s="9"/>
      <c r="C234" s="137"/>
      <c r="D234" s="138"/>
      <c r="E234" s="137"/>
      <c r="F234" s="137"/>
      <c r="G234" s="139"/>
      <c r="H234" s="9"/>
    </row>
    <row r="235" spans="1:8" x14ac:dyDescent="0.2">
      <c r="A235" s="9"/>
      <c r="B235" s="9"/>
      <c r="C235" s="137"/>
      <c r="D235" s="138"/>
      <c r="E235" s="137"/>
      <c r="F235" s="137"/>
      <c r="G235" s="139"/>
      <c r="H235" s="9"/>
    </row>
    <row r="236" spans="1:8" x14ac:dyDescent="0.2">
      <c r="A236" s="9"/>
      <c r="B236" s="9"/>
      <c r="C236" s="137"/>
      <c r="D236" s="138"/>
      <c r="E236" s="137"/>
      <c r="F236" s="137"/>
      <c r="G236" s="139"/>
      <c r="H236" s="9"/>
    </row>
    <row r="237" spans="1:8" x14ac:dyDescent="0.2">
      <c r="A237" s="9"/>
      <c r="B237" s="9"/>
      <c r="C237" s="137"/>
      <c r="D237" s="138"/>
      <c r="E237" s="137"/>
      <c r="F237" s="137"/>
      <c r="G237" s="139"/>
      <c r="H237" s="9"/>
    </row>
    <row r="238" spans="1:8" x14ac:dyDescent="0.2">
      <c r="A238" s="9"/>
      <c r="B238" s="9"/>
      <c r="C238" s="137"/>
      <c r="D238" s="138"/>
      <c r="E238" s="137"/>
      <c r="F238" s="137"/>
      <c r="G238" s="139"/>
      <c r="H238" s="9"/>
    </row>
    <row r="239" spans="1:8" x14ac:dyDescent="0.2">
      <c r="A239" s="9"/>
      <c r="B239" s="9"/>
      <c r="C239" s="137"/>
      <c r="D239" s="138"/>
      <c r="E239" s="137"/>
      <c r="F239" s="137"/>
      <c r="G239" s="139"/>
      <c r="H239" s="9"/>
    </row>
    <row r="240" spans="1:8" x14ac:dyDescent="0.2">
      <c r="A240" s="9"/>
      <c r="B240" s="9"/>
      <c r="C240" s="137"/>
      <c r="D240" s="138"/>
      <c r="E240" s="137"/>
      <c r="F240" s="137"/>
      <c r="G240" s="139"/>
      <c r="H240" s="9"/>
    </row>
    <row r="241" spans="1:8" x14ac:dyDescent="0.2">
      <c r="A241" s="9"/>
      <c r="B241" s="9"/>
      <c r="C241" s="137"/>
      <c r="D241" s="138"/>
      <c r="E241" s="137"/>
      <c r="F241" s="137"/>
      <c r="G241" s="139"/>
      <c r="H241" s="9"/>
    </row>
    <row r="242" spans="1:8" x14ac:dyDescent="0.2">
      <c r="A242" s="9"/>
      <c r="B242" s="9"/>
      <c r="C242" s="137"/>
      <c r="D242" s="138"/>
      <c r="E242" s="137"/>
      <c r="F242" s="137"/>
      <c r="G242" s="139"/>
      <c r="H242" s="9"/>
    </row>
    <row r="243" spans="1:8" x14ac:dyDescent="0.2">
      <c r="A243" s="9"/>
      <c r="B243" s="9"/>
      <c r="C243" s="137"/>
      <c r="D243" s="138"/>
      <c r="E243" s="137"/>
      <c r="F243" s="137"/>
      <c r="G243" s="139"/>
      <c r="H243" s="9"/>
    </row>
    <row r="244" spans="1:8" x14ac:dyDescent="0.2">
      <c r="A244" s="9"/>
      <c r="B244" s="9"/>
      <c r="C244" s="137"/>
      <c r="D244" s="138"/>
      <c r="E244" s="137"/>
      <c r="F244" s="137"/>
      <c r="G244" s="139"/>
      <c r="H244" s="9"/>
    </row>
    <row r="245" spans="1:8" x14ac:dyDescent="0.2">
      <c r="A245" s="9"/>
      <c r="B245" s="9"/>
      <c r="C245" s="137"/>
      <c r="D245" s="138"/>
      <c r="E245" s="137"/>
      <c r="F245" s="137"/>
      <c r="G245" s="139"/>
      <c r="H245" s="9"/>
    </row>
    <row r="246" spans="1:8" x14ac:dyDescent="0.2">
      <c r="A246" s="9"/>
      <c r="B246" s="9"/>
      <c r="C246" s="137"/>
      <c r="D246" s="138"/>
      <c r="E246" s="137"/>
      <c r="F246" s="137"/>
      <c r="G246" s="139"/>
      <c r="H246" s="9"/>
    </row>
    <row r="247" spans="1:8" x14ac:dyDescent="0.2">
      <c r="A247" s="9"/>
      <c r="B247" s="9"/>
      <c r="C247" s="137"/>
      <c r="D247" s="138"/>
      <c r="E247" s="137"/>
      <c r="F247" s="137"/>
      <c r="G247" s="139"/>
      <c r="H247" s="9"/>
    </row>
    <row r="248" spans="1:8" x14ac:dyDescent="0.2">
      <c r="A248" s="9"/>
      <c r="B248" s="9"/>
      <c r="C248" s="137"/>
      <c r="D248" s="138"/>
      <c r="E248" s="137"/>
      <c r="F248" s="137"/>
      <c r="G248" s="139"/>
      <c r="H248" s="9"/>
    </row>
    <row r="249" spans="1:8" x14ac:dyDescent="0.2">
      <c r="A249" s="9"/>
      <c r="B249" s="9"/>
      <c r="C249" s="137"/>
      <c r="D249" s="138"/>
      <c r="E249" s="137"/>
      <c r="F249" s="137"/>
      <c r="G249" s="139"/>
      <c r="H249" s="9"/>
    </row>
    <row r="250" spans="1:8" x14ac:dyDescent="0.2">
      <c r="A250" s="9"/>
      <c r="B250" s="9"/>
      <c r="C250" s="137"/>
      <c r="D250" s="138"/>
      <c r="E250" s="137"/>
      <c r="F250" s="137"/>
      <c r="G250" s="139"/>
      <c r="H250" s="9"/>
    </row>
    <row r="251" spans="1:8" x14ac:dyDescent="0.2">
      <c r="A251" s="9"/>
      <c r="B251" s="9"/>
      <c r="C251" s="137"/>
      <c r="D251" s="138"/>
      <c r="E251" s="137"/>
      <c r="F251" s="137"/>
      <c r="G251" s="139"/>
      <c r="H251" s="9"/>
    </row>
    <row r="252" spans="1:8" x14ac:dyDescent="0.2">
      <c r="A252" s="9"/>
      <c r="B252" s="9"/>
      <c r="C252" s="137"/>
      <c r="D252" s="138"/>
      <c r="E252" s="137"/>
      <c r="F252" s="137"/>
      <c r="G252" s="139"/>
      <c r="H252" s="9"/>
    </row>
    <row r="253" spans="1:8" x14ac:dyDescent="0.2">
      <c r="A253" s="9"/>
      <c r="B253" s="9"/>
      <c r="C253" s="137"/>
      <c r="D253" s="138"/>
      <c r="E253" s="137"/>
      <c r="F253" s="137"/>
      <c r="G253" s="139"/>
      <c r="H253" s="9"/>
    </row>
    <row r="254" spans="1:8" x14ac:dyDescent="0.2">
      <c r="A254" s="9"/>
      <c r="B254" s="9"/>
      <c r="C254" s="137"/>
      <c r="D254" s="138"/>
      <c r="E254" s="137"/>
      <c r="F254" s="137"/>
      <c r="G254" s="139"/>
      <c r="H254" s="9"/>
    </row>
    <row r="255" spans="1:8" x14ac:dyDescent="0.2">
      <c r="A255" s="9"/>
      <c r="B255" s="9"/>
      <c r="C255" s="137"/>
      <c r="D255" s="138"/>
      <c r="E255" s="137"/>
      <c r="F255" s="137"/>
      <c r="G255" s="139"/>
      <c r="H255" s="9"/>
    </row>
    <row r="256" spans="1:8" x14ac:dyDescent="0.2">
      <c r="A256" s="9"/>
      <c r="B256" s="9"/>
      <c r="C256" s="137"/>
      <c r="D256" s="138"/>
      <c r="E256" s="137"/>
      <c r="F256" s="137"/>
      <c r="G256" s="139"/>
      <c r="H256" s="9"/>
    </row>
    <row r="257" spans="1:8" x14ac:dyDescent="0.2">
      <c r="A257" s="9"/>
      <c r="B257" s="9"/>
      <c r="C257" s="137"/>
      <c r="D257" s="138"/>
      <c r="E257" s="137"/>
      <c r="F257" s="137"/>
      <c r="G257" s="139"/>
      <c r="H257" s="9"/>
    </row>
    <row r="258" spans="1:8" x14ac:dyDescent="0.2">
      <c r="A258" s="9"/>
      <c r="B258" s="9"/>
      <c r="C258" s="137"/>
      <c r="D258" s="138"/>
      <c r="E258" s="137"/>
      <c r="F258" s="137"/>
      <c r="G258" s="139"/>
      <c r="H258" s="9"/>
    </row>
    <row r="259" spans="1:8" x14ac:dyDescent="0.2">
      <c r="A259" s="9"/>
      <c r="B259" s="9"/>
      <c r="C259" s="137"/>
      <c r="D259" s="138"/>
      <c r="E259" s="137"/>
      <c r="F259" s="137"/>
      <c r="G259" s="139"/>
      <c r="H259" s="9"/>
    </row>
    <row r="260" spans="1:8" x14ac:dyDescent="0.2">
      <c r="A260" s="9"/>
      <c r="B260" s="9"/>
      <c r="C260" s="137"/>
      <c r="D260" s="138"/>
      <c r="E260" s="137"/>
      <c r="F260" s="137"/>
      <c r="G260" s="139"/>
      <c r="H260" s="9"/>
    </row>
    <row r="261" spans="1:8" x14ac:dyDescent="0.2">
      <c r="A261" s="9"/>
      <c r="B261" s="9"/>
      <c r="C261" s="137"/>
      <c r="D261" s="138"/>
      <c r="E261" s="137"/>
      <c r="F261" s="137"/>
      <c r="G261" s="139"/>
      <c r="H261" s="9"/>
    </row>
    <row r="262" spans="1:8" x14ac:dyDescent="0.2">
      <c r="A262" s="9"/>
      <c r="B262" s="9"/>
      <c r="C262" s="137"/>
      <c r="D262" s="138"/>
      <c r="E262" s="137"/>
      <c r="F262" s="137"/>
      <c r="G262" s="139"/>
      <c r="H262" s="9"/>
    </row>
    <row r="263" spans="1:8" x14ac:dyDescent="0.2">
      <c r="A263" s="9"/>
      <c r="B263" s="9"/>
      <c r="C263" s="137"/>
      <c r="D263" s="138"/>
      <c r="E263" s="137"/>
      <c r="F263" s="137"/>
      <c r="G263" s="139"/>
      <c r="H263" s="9"/>
    </row>
    <row r="264" spans="1:8" x14ac:dyDescent="0.2">
      <c r="A264" s="9"/>
      <c r="B264" s="9"/>
      <c r="C264" s="137"/>
      <c r="D264" s="138"/>
      <c r="E264" s="137"/>
      <c r="F264" s="137"/>
      <c r="G264" s="139"/>
      <c r="H264" s="9"/>
    </row>
    <row r="265" spans="1:8" x14ac:dyDescent="0.2">
      <c r="A265" s="9"/>
      <c r="B265" s="9"/>
      <c r="C265" s="137"/>
      <c r="D265" s="138"/>
      <c r="E265" s="137"/>
      <c r="F265" s="137"/>
      <c r="G265" s="139"/>
      <c r="H265" s="9"/>
    </row>
    <row r="266" spans="1:8" x14ac:dyDescent="0.2">
      <c r="A266" s="9"/>
      <c r="B266" s="9"/>
      <c r="C266" s="137"/>
      <c r="D266" s="138"/>
      <c r="E266" s="137"/>
      <c r="F266" s="137"/>
      <c r="G266" s="139"/>
      <c r="H266" s="9"/>
    </row>
    <row r="267" spans="1:8" x14ac:dyDescent="0.2">
      <c r="A267" s="9"/>
      <c r="B267" s="9"/>
      <c r="C267" s="137"/>
      <c r="D267" s="138"/>
      <c r="E267" s="137"/>
      <c r="F267" s="137"/>
      <c r="G267" s="139"/>
      <c r="H267" s="9"/>
    </row>
    <row r="268" spans="1:8" x14ac:dyDescent="0.2">
      <c r="A268" s="9"/>
      <c r="B268" s="9"/>
      <c r="C268" s="137"/>
      <c r="D268" s="138"/>
      <c r="E268" s="137"/>
      <c r="F268" s="137"/>
      <c r="G268" s="139"/>
      <c r="H268" s="9"/>
    </row>
    <row r="269" spans="1:8" x14ac:dyDescent="0.2">
      <c r="A269" s="9"/>
      <c r="B269" s="9"/>
      <c r="C269" s="137"/>
      <c r="D269" s="138"/>
      <c r="E269" s="137"/>
      <c r="F269" s="137"/>
      <c r="G269" s="139"/>
      <c r="H269" s="9"/>
    </row>
    <row r="270" spans="1:8" x14ac:dyDescent="0.2">
      <c r="A270" s="9"/>
      <c r="B270" s="9"/>
      <c r="C270" s="137"/>
      <c r="D270" s="138"/>
      <c r="E270" s="137"/>
      <c r="F270" s="137"/>
      <c r="G270" s="139"/>
      <c r="H270" s="9"/>
    </row>
    <row r="271" spans="1:8" x14ac:dyDescent="0.2">
      <c r="A271" s="9"/>
      <c r="B271" s="9"/>
      <c r="C271" s="137"/>
      <c r="D271" s="138"/>
      <c r="E271" s="137"/>
      <c r="F271" s="137"/>
      <c r="G271" s="139"/>
      <c r="H271" s="9"/>
    </row>
    <row r="272" spans="1:8" x14ac:dyDescent="0.2">
      <c r="A272" s="9"/>
      <c r="B272" s="9"/>
      <c r="C272" s="137"/>
      <c r="D272" s="138"/>
      <c r="E272" s="137"/>
      <c r="F272" s="137"/>
      <c r="G272" s="139"/>
      <c r="H272" s="9"/>
    </row>
    <row r="273" spans="1:8" x14ac:dyDescent="0.2">
      <c r="A273" s="9"/>
      <c r="B273" s="9"/>
      <c r="C273" s="137"/>
      <c r="D273" s="138"/>
      <c r="E273" s="137"/>
      <c r="F273" s="137"/>
      <c r="G273" s="139"/>
      <c r="H273" s="9"/>
    </row>
    <row r="274" spans="1:8" x14ac:dyDescent="0.2">
      <c r="A274" s="9"/>
      <c r="B274" s="9"/>
      <c r="C274" s="137"/>
      <c r="D274" s="138"/>
      <c r="E274" s="137"/>
      <c r="F274" s="137"/>
      <c r="G274" s="139"/>
      <c r="H274" s="9"/>
    </row>
    <row r="275" spans="1:8" x14ac:dyDescent="0.2">
      <c r="A275" s="9"/>
      <c r="B275" s="9"/>
      <c r="C275" s="137"/>
      <c r="D275" s="138"/>
      <c r="E275" s="137"/>
      <c r="F275" s="137"/>
      <c r="G275" s="139"/>
      <c r="H275" s="9"/>
    </row>
    <row r="276" spans="1:8" x14ac:dyDescent="0.2">
      <c r="A276" s="9"/>
      <c r="B276" s="9"/>
      <c r="C276" s="137"/>
      <c r="D276" s="138"/>
      <c r="E276" s="137"/>
      <c r="F276" s="137"/>
      <c r="G276" s="139"/>
      <c r="H276" s="9"/>
    </row>
    <row r="277" spans="1:8" x14ac:dyDescent="0.2">
      <c r="A277" s="9"/>
      <c r="B277" s="9"/>
      <c r="C277" s="137"/>
      <c r="D277" s="138"/>
      <c r="E277" s="137"/>
      <c r="F277" s="137"/>
      <c r="G277" s="139"/>
      <c r="H277" s="9"/>
    </row>
    <row r="278" spans="1:8" x14ac:dyDescent="0.2">
      <c r="A278" s="9"/>
      <c r="B278" s="9"/>
      <c r="C278" s="137"/>
      <c r="D278" s="138"/>
      <c r="E278" s="137"/>
      <c r="F278" s="137"/>
      <c r="G278" s="139"/>
      <c r="H278" s="9"/>
    </row>
    <row r="279" spans="1:8" x14ac:dyDescent="0.2">
      <c r="A279" s="9"/>
      <c r="B279" s="9"/>
      <c r="C279" s="137"/>
      <c r="D279" s="138"/>
      <c r="E279" s="137"/>
      <c r="F279" s="137"/>
      <c r="G279" s="139"/>
      <c r="H279" s="9"/>
    </row>
    <row r="280" spans="1:8" x14ac:dyDescent="0.2">
      <c r="A280" s="9"/>
      <c r="B280" s="9"/>
      <c r="C280" s="137"/>
      <c r="D280" s="138"/>
      <c r="E280" s="137"/>
      <c r="F280" s="137"/>
      <c r="G280" s="139"/>
      <c r="H280" s="9"/>
    </row>
    <row r="281" spans="1:8" x14ac:dyDescent="0.2">
      <c r="A281" s="9"/>
      <c r="B281" s="9"/>
      <c r="C281" s="137"/>
      <c r="D281" s="138"/>
      <c r="E281" s="137"/>
      <c r="F281" s="137"/>
      <c r="G281" s="139"/>
      <c r="H281" s="9"/>
    </row>
    <row r="282" spans="1:8" x14ac:dyDescent="0.2">
      <c r="A282" s="9"/>
      <c r="B282" s="9"/>
      <c r="C282" s="137"/>
      <c r="D282" s="138"/>
      <c r="E282" s="137"/>
      <c r="F282" s="137"/>
      <c r="G282" s="139"/>
      <c r="H282" s="9"/>
    </row>
    <row r="283" spans="1:8" x14ac:dyDescent="0.2">
      <c r="A283" s="9"/>
      <c r="B283" s="9"/>
      <c r="C283" s="137"/>
      <c r="D283" s="138"/>
      <c r="E283" s="137"/>
      <c r="F283" s="137"/>
      <c r="G283" s="139"/>
      <c r="H283" s="9"/>
    </row>
    <row r="284" spans="1:8" x14ac:dyDescent="0.2">
      <c r="A284" s="9"/>
      <c r="B284" s="9"/>
      <c r="C284" s="137"/>
      <c r="D284" s="138"/>
      <c r="E284" s="137"/>
      <c r="F284" s="137"/>
      <c r="G284" s="139"/>
      <c r="H284" s="9"/>
    </row>
    <row r="285" spans="1:8" x14ac:dyDescent="0.2">
      <c r="A285" s="9"/>
      <c r="B285" s="9"/>
      <c r="C285" s="137"/>
      <c r="D285" s="138"/>
      <c r="E285" s="137"/>
      <c r="F285" s="137"/>
      <c r="G285" s="139"/>
      <c r="H285" s="9"/>
    </row>
    <row r="286" spans="1:8" x14ac:dyDescent="0.2">
      <c r="A286" s="9"/>
      <c r="B286" s="9"/>
      <c r="C286" s="137"/>
      <c r="D286" s="138"/>
      <c r="E286" s="137"/>
      <c r="F286" s="137"/>
      <c r="G286" s="139"/>
      <c r="H286" s="9"/>
    </row>
    <row r="287" spans="1:8" x14ac:dyDescent="0.2">
      <c r="A287" s="9"/>
      <c r="B287" s="9"/>
      <c r="C287" s="137"/>
      <c r="D287" s="138"/>
      <c r="E287" s="137"/>
      <c r="F287" s="137"/>
      <c r="G287" s="139"/>
      <c r="H287" s="9"/>
    </row>
    <row r="288" spans="1:8" x14ac:dyDescent="0.2">
      <c r="A288" s="9"/>
      <c r="B288" s="9"/>
      <c r="C288" s="137"/>
      <c r="D288" s="138"/>
      <c r="E288" s="137"/>
      <c r="F288" s="137"/>
      <c r="G288" s="139"/>
      <c r="H288" s="9"/>
    </row>
    <row r="289" spans="1:8" x14ac:dyDescent="0.2">
      <c r="A289" s="9"/>
      <c r="B289" s="9"/>
      <c r="C289" s="137"/>
      <c r="D289" s="138"/>
      <c r="E289" s="137"/>
      <c r="F289" s="137"/>
      <c r="G289" s="139"/>
      <c r="H289" s="9"/>
    </row>
    <row r="290" spans="1:8" x14ac:dyDescent="0.2">
      <c r="A290" s="9"/>
      <c r="B290" s="9"/>
      <c r="C290" s="137"/>
      <c r="D290" s="138"/>
      <c r="E290" s="137"/>
      <c r="F290" s="137"/>
      <c r="G290" s="139"/>
      <c r="H290" s="9"/>
    </row>
    <row r="291" spans="1:8" x14ac:dyDescent="0.2">
      <c r="A291" s="9"/>
      <c r="B291" s="9"/>
      <c r="C291" s="137"/>
      <c r="D291" s="138"/>
      <c r="E291" s="137"/>
      <c r="F291" s="137"/>
      <c r="G291" s="139"/>
      <c r="H291" s="9"/>
    </row>
    <row r="292" spans="1:8" x14ac:dyDescent="0.2">
      <c r="A292" s="9"/>
      <c r="B292" s="9"/>
      <c r="C292" s="137"/>
      <c r="D292" s="138"/>
      <c r="E292" s="137"/>
      <c r="F292" s="137"/>
      <c r="G292" s="139"/>
      <c r="H292" s="9"/>
    </row>
    <row r="293" spans="1:8" x14ac:dyDescent="0.2">
      <c r="A293" s="9"/>
      <c r="B293" s="9"/>
      <c r="C293" s="137"/>
      <c r="D293" s="138"/>
      <c r="E293" s="137"/>
      <c r="F293" s="137"/>
      <c r="G293" s="139"/>
      <c r="H293" s="9"/>
    </row>
    <row r="294" spans="1:8" x14ac:dyDescent="0.2">
      <c r="A294" s="9"/>
      <c r="B294" s="9"/>
      <c r="C294" s="137"/>
      <c r="D294" s="138"/>
      <c r="E294" s="137"/>
      <c r="F294" s="137"/>
      <c r="G294" s="139"/>
      <c r="H294" s="9"/>
    </row>
    <row r="295" spans="1:8" x14ac:dyDescent="0.2">
      <c r="A295" s="9"/>
      <c r="B295" s="9"/>
      <c r="C295" s="137"/>
      <c r="D295" s="138"/>
      <c r="E295" s="137"/>
      <c r="F295" s="137"/>
      <c r="G295" s="139"/>
      <c r="H295" s="9"/>
    </row>
    <row r="296" spans="1:8" x14ac:dyDescent="0.2">
      <c r="A296" s="9"/>
      <c r="B296" s="9"/>
      <c r="C296" s="137"/>
      <c r="D296" s="138"/>
      <c r="E296" s="137"/>
      <c r="F296" s="137"/>
      <c r="G296" s="139"/>
      <c r="H296" s="9"/>
    </row>
    <row r="297" spans="1:8" x14ac:dyDescent="0.2">
      <c r="A297" s="9"/>
      <c r="B297" s="9"/>
      <c r="C297" s="137"/>
      <c r="D297" s="138"/>
      <c r="E297" s="137"/>
      <c r="F297" s="137"/>
      <c r="G297" s="139"/>
      <c r="H297" s="9"/>
    </row>
    <row r="298" spans="1:8" x14ac:dyDescent="0.2">
      <c r="A298" s="9"/>
      <c r="B298" s="9"/>
      <c r="C298" s="137"/>
      <c r="D298" s="138"/>
      <c r="E298" s="137"/>
      <c r="F298" s="137"/>
      <c r="G298" s="139"/>
      <c r="H298" s="9"/>
    </row>
    <row r="299" spans="1:8" x14ac:dyDescent="0.2">
      <c r="A299" s="9"/>
      <c r="B299" s="9"/>
      <c r="C299" s="137"/>
      <c r="D299" s="138"/>
      <c r="E299" s="137"/>
      <c r="F299" s="137"/>
      <c r="G299" s="139"/>
      <c r="H299" s="9"/>
    </row>
    <row r="300" spans="1:8" x14ac:dyDescent="0.2">
      <c r="A300" s="9"/>
      <c r="B300" s="9"/>
      <c r="C300" s="137"/>
      <c r="D300" s="138"/>
      <c r="E300" s="137"/>
      <c r="F300" s="137"/>
      <c r="G300" s="139"/>
      <c r="H300" s="9"/>
    </row>
    <row r="301" spans="1:8" x14ac:dyDescent="0.2">
      <c r="A301" s="9"/>
      <c r="B301" s="9"/>
      <c r="C301" s="137"/>
      <c r="D301" s="138"/>
      <c r="E301" s="137"/>
      <c r="F301" s="137"/>
      <c r="G301" s="139"/>
      <c r="H301" s="9"/>
    </row>
    <row r="302" spans="1:8" x14ac:dyDescent="0.2">
      <c r="A302" s="9"/>
      <c r="B302" s="9"/>
      <c r="C302" s="137"/>
      <c r="D302" s="138"/>
      <c r="E302" s="137"/>
      <c r="F302" s="137"/>
      <c r="G302" s="139"/>
      <c r="H302" s="9"/>
    </row>
    <row r="303" spans="1:8" x14ac:dyDescent="0.2">
      <c r="A303" s="9"/>
      <c r="B303" s="9"/>
      <c r="C303" s="137"/>
      <c r="D303" s="138"/>
      <c r="E303" s="137"/>
      <c r="F303" s="137"/>
      <c r="G303" s="139"/>
      <c r="H303" s="9"/>
    </row>
    <row r="304" spans="1:8" x14ac:dyDescent="0.2">
      <c r="A304" s="9"/>
      <c r="B304" s="9"/>
      <c r="C304" s="137"/>
      <c r="D304" s="138"/>
      <c r="E304" s="137"/>
      <c r="F304" s="137"/>
      <c r="G304" s="139"/>
      <c r="H304" s="9"/>
    </row>
    <row r="305" spans="1:8" x14ac:dyDescent="0.2">
      <c r="A305" s="9"/>
      <c r="B305" s="9"/>
      <c r="C305" s="137"/>
      <c r="D305" s="138"/>
      <c r="E305" s="137"/>
      <c r="F305" s="137"/>
      <c r="G305" s="139"/>
      <c r="H305" s="9"/>
    </row>
    <row r="306" spans="1:8" x14ac:dyDescent="0.2">
      <c r="A306" s="9"/>
      <c r="B306" s="9"/>
      <c r="C306" s="137"/>
      <c r="D306" s="138"/>
      <c r="E306" s="137"/>
      <c r="F306" s="137"/>
      <c r="G306" s="139"/>
      <c r="H306" s="9"/>
    </row>
    <row r="307" spans="1:8" x14ac:dyDescent="0.2">
      <c r="A307" s="9"/>
      <c r="B307" s="9"/>
      <c r="C307" s="137"/>
      <c r="D307" s="138"/>
      <c r="E307" s="137"/>
      <c r="F307" s="137"/>
      <c r="G307" s="139"/>
      <c r="H307" s="9"/>
    </row>
    <row r="308" spans="1:8" x14ac:dyDescent="0.2">
      <c r="A308" s="9"/>
      <c r="B308" s="9"/>
      <c r="C308" s="137"/>
      <c r="D308" s="138"/>
      <c r="E308" s="137"/>
      <c r="F308" s="137"/>
      <c r="G308" s="139"/>
      <c r="H308" s="9"/>
    </row>
    <row r="309" spans="1:8" x14ac:dyDescent="0.2">
      <c r="A309" s="9"/>
      <c r="B309" s="9"/>
      <c r="C309" s="137"/>
      <c r="D309" s="138"/>
      <c r="E309" s="137"/>
      <c r="F309" s="137"/>
      <c r="G309" s="139"/>
      <c r="H309" s="9"/>
    </row>
    <row r="310" spans="1:8" x14ac:dyDescent="0.2">
      <c r="A310" s="9"/>
      <c r="B310" s="9"/>
      <c r="C310" s="137"/>
      <c r="D310" s="138"/>
      <c r="E310" s="137"/>
      <c r="F310" s="137"/>
      <c r="G310" s="139"/>
      <c r="H310" s="9"/>
    </row>
    <row r="311" spans="1:8" x14ac:dyDescent="0.2">
      <c r="A311" s="9"/>
      <c r="B311" s="9"/>
      <c r="C311" s="137"/>
      <c r="D311" s="138"/>
      <c r="E311" s="137"/>
      <c r="F311" s="137"/>
      <c r="G311" s="139"/>
      <c r="H311" s="9"/>
    </row>
    <row r="312" spans="1:8" x14ac:dyDescent="0.2">
      <c r="A312" s="9"/>
      <c r="B312" s="9"/>
      <c r="C312" s="137"/>
      <c r="D312" s="138"/>
      <c r="E312" s="137"/>
      <c r="F312" s="137"/>
      <c r="G312" s="139"/>
      <c r="H312" s="9"/>
    </row>
    <row r="313" spans="1:8" x14ac:dyDescent="0.2">
      <c r="A313" s="9"/>
      <c r="B313" s="9"/>
      <c r="C313" s="137"/>
      <c r="D313" s="138"/>
      <c r="E313" s="137"/>
      <c r="F313" s="137"/>
      <c r="G313" s="139"/>
      <c r="H313" s="9"/>
    </row>
    <row r="314" spans="1:8" x14ac:dyDescent="0.2">
      <c r="A314" s="9"/>
      <c r="B314" s="9"/>
      <c r="C314" s="137"/>
      <c r="D314" s="138"/>
      <c r="E314" s="137"/>
      <c r="F314" s="137"/>
      <c r="G314" s="139"/>
      <c r="H314" s="9"/>
    </row>
    <row r="315" spans="1:8" x14ac:dyDescent="0.2">
      <c r="A315" s="9"/>
      <c r="B315" s="9"/>
      <c r="C315" s="137"/>
      <c r="D315" s="138"/>
      <c r="E315" s="137"/>
      <c r="F315" s="137"/>
      <c r="G315" s="139"/>
      <c r="H315" s="9"/>
    </row>
    <row r="316" spans="1:8" x14ac:dyDescent="0.2">
      <c r="A316" s="9"/>
      <c r="B316" s="9"/>
      <c r="C316" s="137"/>
      <c r="D316" s="138"/>
      <c r="E316" s="137"/>
      <c r="F316" s="137"/>
      <c r="G316" s="139"/>
      <c r="H316" s="9"/>
    </row>
    <row r="317" spans="1:8" x14ac:dyDescent="0.2">
      <c r="A317" s="9"/>
      <c r="B317" s="9"/>
      <c r="C317" s="137"/>
      <c r="D317" s="138"/>
      <c r="E317" s="137"/>
      <c r="F317" s="137"/>
      <c r="G317" s="139"/>
      <c r="H317" s="9"/>
    </row>
    <row r="318" spans="1:8" x14ac:dyDescent="0.2">
      <c r="A318" s="9"/>
      <c r="B318" s="9"/>
      <c r="C318" s="137"/>
      <c r="D318" s="138"/>
      <c r="E318" s="137"/>
      <c r="F318" s="137"/>
      <c r="G318" s="139"/>
      <c r="H318" s="9"/>
    </row>
    <row r="319" spans="1:8" x14ac:dyDescent="0.2">
      <c r="A319" s="9"/>
      <c r="B319" s="9"/>
      <c r="C319" s="137"/>
      <c r="D319" s="138"/>
      <c r="E319" s="137"/>
      <c r="F319" s="137"/>
      <c r="G319" s="139"/>
      <c r="H319" s="9"/>
    </row>
    <row r="320" spans="1:8" x14ac:dyDescent="0.2">
      <c r="A320" s="9"/>
      <c r="B320" s="9"/>
      <c r="C320" s="137"/>
      <c r="D320" s="138"/>
      <c r="E320" s="137"/>
      <c r="F320" s="137"/>
      <c r="G320" s="139"/>
      <c r="H320" s="9"/>
    </row>
    <row r="321" spans="1:8" x14ac:dyDescent="0.2">
      <c r="A321" s="9"/>
      <c r="B321" s="9"/>
      <c r="C321" s="137"/>
      <c r="D321" s="138"/>
      <c r="E321" s="137"/>
      <c r="F321" s="137"/>
      <c r="G321" s="139"/>
      <c r="H321" s="9"/>
    </row>
    <row r="322" spans="1:8" x14ac:dyDescent="0.2">
      <c r="A322" s="9"/>
      <c r="B322" s="9"/>
      <c r="C322" s="137"/>
      <c r="D322" s="138"/>
      <c r="E322" s="137"/>
      <c r="F322" s="137"/>
      <c r="G322" s="139"/>
      <c r="H322" s="9"/>
    </row>
    <row r="323" spans="1:8" x14ac:dyDescent="0.2">
      <c r="A323" s="9"/>
      <c r="B323" s="9"/>
      <c r="C323" s="137"/>
      <c r="D323" s="138"/>
      <c r="E323" s="137"/>
      <c r="F323" s="137"/>
      <c r="G323" s="139"/>
      <c r="H323" s="9"/>
    </row>
    <row r="324" spans="1:8" x14ac:dyDescent="0.2">
      <c r="A324" s="9"/>
      <c r="B324" s="9"/>
      <c r="C324" s="137"/>
      <c r="D324" s="138"/>
      <c r="E324" s="137"/>
      <c r="F324" s="137"/>
      <c r="G324" s="139"/>
      <c r="H324" s="9"/>
    </row>
    <row r="325" spans="1:8" x14ac:dyDescent="0.2">
      <c r="A325" s="9"/>
      <c r="B325" s="9"/>
      <c r="C325" s="137"/>
      <c r="D325" s="138"/>
      <c r="E325" s="137"/>
      <c r="F325" s="137"/>
      <c r="G325" s="139"/>
      <c r="H325" s="9"/>
    </row>
    <row r="326" spans="1:8" x14ac:dyDescent="0.2">
      <c r="A326" s="9"/>
      <c r="B326" s="9"/>
      <c r="C326" s="137"/>
      <c r="D326" s="138"/>
      <c r="E326" s="137"/>
      <c r="F326" s="137"/>
      <c r="G326" s="139"/>
      <c r="H326" s="9"/>
    </row>
    <row r="327" spans="1:8" x14ac:dyDescent="0.2">
      <c r="A327" s="9"/>
      <c r="B327" s="9"/>
      <c r="C327" s="137"/>
      <c r="D327" s="138"/>
      <c r="E327" s="137"/>
      <c r="F327" s="137"/>
      <c r="G327" s="139"/>
      <c r="H327" s="9"/>
    </row>
    <row r="328" spans="1:8" x14ac:dyDescent="0.2">
      <c r="A328" s="9"/>
      <c r="B328" s="9"/>
      <c r="C328" s="137"/>
      <c r="D328" s="138"/>
      <c r="E328" s="137"/>
      <c r="F328" s="137"/>
      <c r="G328" s="139"/>
      <c r="H328" s="9"/>
    </row>
    <row r="329" spans="1:8" x14ac:dyDescent="0.2">
      <c r="A329" s="9"/>
      <c r="B329" s="9"/>
      <c r="C329" s="137"/>
      <c r="D329" s="138"/>
      <c r="E329" s="137"/>
      <c r="F329" s="137"/>
      <c r="G329" s="139"/>
      <c r="H329" s="9"/>
    </row>
    <row r="330" spans="1:8" x14ac:dyDescent="0.2">
      <c r="A330" s="9"/>
      <c r="B330" s="9"/>
      <c r="C330" s="137"/>
      <c r="D330" s="138"/>
      <c r="E330" s="137"/>
      <c r="F330" s="137"/>
      <c r="G330" s="139"/>
      <c r="H330" s="9"/>
    </row>
    <row r="331" spans="1:8" x14ac:dyDescent="0.2">
      <c r="A331" s="9"/>
      <c r="B331" s="9"/>
      <c r="C331" s="137"/>
      <c r="D331" s="138"/>
      <c r="E331" s="137"/>
      <c r="F331" s="137"/>
      <c r="G331" s="139"/>
      <c r="H331" s="9"/>
    </row>
    <row r="332" spans="1:8" x14ac:dyDescent="0.2">
      <c r="A332" s="9"/>
      <c r="B332" s="9"/>
      <c r="C332" s="137"/>
      <c r="D332" s="138"/>
      <c r="E332" s="137"/>
      <c r="F332" s="137"/>
      <c r="G332" s="139"/>
      <c r="H332" s="9"/>
    </row>
    <row r="333" spans="1:8" x14ac:dyDescent="0.2">
      <c r="A333" s="9"/>
      <c r="B333" s="9"/>
      <c r="C333" s="137"/>
      <c r="D333" s="138"/>
      <c r="E333" s="137"/>
      <c r="F333" s="137"/>
      <c r="G333" s="139"/>
      <c r="H333" s="9"/>
    </row>
    <row r="334" spans="1:8" x14ac:dyDescent="0.2">
      <c r="A334" s="9"/>
      <c r="B334" s="9"/>
      <c r="C334" s="137"/>
      <c r="D334" s="138"/>
      <c r="E334" s="137"/>
      <c r="F334" s="137"/>
      <c r="G334" s="139"/>
      <c r="H334" s="9"/>
    </row>
    <row r="335" spans="1:8" x14ac:dyDescent="0.2">
      <c r="A335" s="9"/>
      <c r="B335" s="9"/>
      <c r="C335" s="137"/>
      <c r="D335" s="138"/>
      <c r="E335" s="137"/>
      <c r="F335" s="137"/>
      <c r="G335" s="139"/>
      <c r="H335" s="9"/>
    </row>
    <row r="336" spans="1:8" x14ac:dyDescent="0.2">
      <c r="A336" s="9"/>
      <c r="B336" s="9"/>
      <c r="C336" s="137"/>
      <c r="D336" s="138"/>
      <c r="E336" s="137"/>
      <c r="F336" s="137"/>
      <c r="G336" s="139"/>
      <c r="H336" s="9"/>
    </row>
    <row r="337" spans="1:8" x14ac:dyDescent="0.2">
      <c r="A337" s="9"/>
      <c r="B337" s="9"/>
      <c r="C337" s="137"/>
      <c r="D337" s="138"/>
      <c r="E337" s="137"/>
      <c r="F337" s="137"/>
      <c r="G337" s="139"/>
      <c r="H337" s="9"/>
    </row>
    <row r="338" spans="1:8" x14ac:dyDescent="0.2">
      <c r="A338" s="9"/>
      <c r="B338" s="9"/>
      <c r="C338" s="137"/>
      <c r="D338" s="138"/>
      <c r="E338" s="137"/>
      <c r="F338" s="137"/>
      <c r="G338" s="139"/>
      <c r="H338" s="9"/>
    </row>
    <row r="339" spans="1:8" x14ac:dyDescent="0.2">
      <c r="A339" s="9"/>
      <c r="B339" s="9"/>
      <c r="C339" s="137"/>
      <c r="D339" s="138"/>
      <c r="E339" s="137"/>
      <c r="F339" s="137"/>
      <c r="G339" s="139"/>
      <c r="H339" s="9"/>
    </row>
    <row r="340" spans="1:8" x14ac:dyDescent="0.2">
      <c r="A340" s="9"/>
      <c r="B340" s="9"/>
      <c r="C340" s="137"/>
      <c r="D340" s="138"/>
      <c r="E340" s="137"/>
      <c r="F340" s="137"/>
      <c r="G340" s="139"/>
      <c r="H340" s="9"/>
    </row>
    <row r="341" spans="1:8" x14ac:dyDescent="0.2">
      <c r="A341" s="9"/>
      <c r="B341" s="9"/>
      <c r="C341" s="137"/>
      <c r="D341" s="138"/>
      <c r="E341" s="137"/>
      <c r="F341" s="137"/>
      <c r="G341" s="139"/>
      <c r="H341" s="9"/>
    </row>
    <row r="342" spans="1:8" x14ac:dyDescent="0.2">
      <c r="A342" s="9"/>
      <c r="B342" s="9"/>
      <c r="C342" s="137"/>
      <c r="D342" s="138"/>
      <c r="E342" s="137"/>
      <c r="F342" s="137"/>
      <c r="G342" s="139"/>
      <c r="H342" s="9"/>
    </row>
    <row r="343" spans="1:8" x14ac:dyDescent="0.2">
      <c r="A343" s="9"/>
      <c r="B343" s="9"/>
      <c r="C343" s="137"/>
      <c r="D343" s="138"/>
      <c r="E343" s="137"/>
      <c r="F343" s="137"/>
      <c r="G343" s="139"/>
      <c r="H343" s="9"/>
    </row>
    <row r="344" spans="1:8" x14ac:dyDescent="0.2">
      <c r="A344" s="9"/>
      <c r="B344" s="9"/>
      <c r="C344" s="137"/>
      <c r="D344" s="138"/>
      <c r="E344" s="137"/>
      <c r="F344" s="137"/>
      <c r="G344" s="139"/>
      <c r="H344" s="9"/>
    </row>
    <row r="345" spans="1:8" x14ac:dyDescent="0.2">
      <c r="A345" s="9"/>
      <c r="B345" s="9"/>
      <c r="C345" s="137"/>
      <c r="D345" s="138"/>
      <c r="E345" s="137"/>
      <c r="F345" s="137"/>
      <c r="G345" s="139"/>
      <c r="H345" s="9"/>
    </row>
    <row r="346" spans="1:8" x14ac:dyDescent="0.2">
      <c r="A346" s="9"/>
      <c r="B346" s="9"/>
      <c r="C346" s="137"/>
      <c r="D346" s="138"/>
      <c r="E346" s="137"/>
      <c r="F346" s="137"/>
      <c r="G346" s="139"/>
      <c r="H346" s="9"/>
    </row>
    <row r="347" spans="1:8" x14ac:dyDescent="0.2">
      <c r="A347" s="9"/>
      <c r="B347" s="9"/>
      <c r="C347" s="137"/>
      <c r="D347" s="138"/>
      <c r="E347" s="137"/>
      <c r="F347" s="137"/>
      <c r="G347" s="139"/>
      <c r="H347" s="9"/>
    </row>
    <row r="348" spans="1:8" x14ac:dyDescent="0.2">
      <c r="A348" s="9"/>
      <c r="B348" s="9"/>
      <c r="C348" s="137"/>
      <c r="D348" s="138"/>
      <c r="E348" s="137"/>
      <c r="F348" s="137"/>
      <c r="G348" s="139"/>
      <c r="H348" s="9"/>
    </row>
    <row r="349" spans="1:8" x14ac:dyDescent="0.2">
      <c r="A349" s="9"/>
      <c r="B349" s="9"/>
      <c r="C349" s="137"/>
      <c r="D349" s="138"/>
      <c r="E349" s="137"/>
      <c r="F349" s="137"/>
      <c r="G349" s="139"/>
      <c r="H349" s="9"/>
    </row>
    <row r="350" spans="1:8" x14ac:dyDescent="0.2">
      <c r="A350" s="9"/>
      <c r="B350" s="9"/>
      <c r="C350" s="137"/>
      <c r="D350" s="138"/>
      <c r="E350" s="137"/>
      <c r="F350" s="137"/>
      <c r="G350" s="139"/>
      <c r="H350" s="9"/>
    </row>
    <row r="351" spans="1:8" x14ac:dyDescent="0.2">
      <c r="A351" s="9"/>
      <c r="B351" s="9"/>
      <c r="C351" s="137"/>
      <c r="D351" s="138"/>
      <c r="E351" s="137"/>
      <c r="F351" s="137"/>
      <c r="G351" s="139"/>
      <c r="H351" s="9"/>
    </row>
    <row r="352" spans="1:8" x14ac:dyDescent="0.2">
      <c r="A352" s="9"/>
      <c r="B352" s="9"/>
      <c r="C352" s="137"/>
      <c r="D352" s="138"/>
      <c r="E352" s="137"/>
      <c r="F352" s="137"/>
      <c r="G352" s="139"/>
      <c r="H352" s="9"/>
    </row>
    <row r="353" spans="1:8" x14ac:dyDescent="0.2">
      <c r="A353" s="9"/>
      <c r="B353" s="9"/>
      <c r="C353" s="137"/>
      <c r="D353" s="138"/>
      <c r="E353" s="137"/>
      <c r="F353" s="137"/>
      <c r="G353" s="139"/>
      <c r="H353" s="9"/>
    </row>
    <row r="354" spans="1:8" x14ac:dyDescent="0.2">
      <c r="A354" s="9"/>
      <c r="B354" s="9"/>
      <c r="C354" s="137"/>
      <c r="D354" s="138"/>
      <c r="E354" s="137"/>
      <c r="F354" s="137"/>
      <c r="G354" s="139"/>
      <c r="H354" s="9"/>
    </row>
    <row r="355" spans="1:8" x14ac:dyDescent="0.2">
      <c r="A355" s="9"/>
      <c r="B355" s="9"/>
      <c r="C355" s="137"/>
      <c r="D355" s="138"/>
      <c r="E355" s="137"/>
      <c r="F355" s="137"/>
      <c r="G355" s="139"/>
      <c r="H355" s="9"/>
    </row>
    <row r="356" spans="1:8" x14ac:dyDescent="0.2">
      <c r="A356" s="9"/>
      <c r="B356" s="9"/>
      <c r="C356" s="137"/>
      <c r="D356" s="138"/>
      <c r="E356" s="137"/>
      <c r="F356" s="137"/>
      <c r="G356" s="139"/>
      <c r="H356" s="9"/>
    </row>
    <row r="357" spans="1:8" x14ac:dyDescent="0.2">
      <c r="A357" s="9"/>
      <c r="B357" s="9"/>
      <c r="C357" s="137"/>
      <c r="D357" s="138"/>
      <c r="E357" s="137"/>
      <c r="F357" s="137"/>
      <c r="G357" s="139"/>
      <c r="H357" s="9"/>
    </row>
    <row r="358" spans="1:8" x14ac:dyDescent="0.2">
      <c r="A358" s="9"/>
      <c r="B358" s="9"/>
      <c r="C358" s="137"/>
      <c r="D358" s="138"/>
      <c r="E358" s="137"/>
      <c r="F358" s="137"/>
      <c r="G358" s="139"/>
      <c r="H358" s="9"/>
    </row>
    <row r="359" spans="1:8" x14ac:dyDescent="0.2">
      <c r="A359" s="9"/>
      <c r="B359" s="9"/>
      <c r="C359" s="137"/>
      <c r="D359" s="138"/>
      <c r="E359" s="137"/>
      <c r="F359" s="137"/>
      <c r="G359" s="139"/>
      <c r="H359" s="9"/>
    </row>
    <row r="360" spans="1:8" x14ac:dyDescent="0.2">
      <c r="A360" s="9"/>
      <c r="B360" s="9"/>
      <c r="C360" s="137"/>
      <c r="D360" s="138"/>
      <c r="E360" s="137"/>
      <c r="F360" s="137"/>
      <c r="G360" s="139"/>
      <c r="H360" s="9"/>
    </row>
    <row r="361" spans="1:8" x14ac:dyDescent="0.2">
      <c r="A361" s="9"/>
      <c r="B361" s="9"/>
      <c r="C361" s="137"/>
      <c r="D361" s="138"/>
      <c r="E361" s="137"/>
      <c r="F361" s="137"/>
      <c r="G361" s="139"/>
      <c r="H361" s="9"/>
    </row>
    <row r="362" spans="1:8" x14ac:dyDescent="0.2">
      <c r="A362" s="9"/>
      <c r="B362" s="9"/>
      <c r="C362" s="137"/>
      <c r="D362" s="138"/>
      <c r="E362" s="137"/>
      <c r="F362" s="137"/>
      <c r="G362" s="139"/>
      <c r="H362" s="9"/>
    </row>
    <row r="363" spans="1:8" x14ac:dyDescent="0.2">
      <c r="A363" s="9"/>
      <c r="B363" s="9"/>
      <c r="C363" s="137"/>
      <c r="D363" s="138"/>
      <c r="E363" s="137"/>
      <c r="F363" s="137"/>
      <c r="G363" s="139"/>
      <c r="H363" s="9"/>
    </row>
    <row r="364" spans="1:8" x14ac:dyDescent="0.2">
      <c r="A364" s="9"/>
      <c r="B364" s="9"/>
      <c r="C364" s="137"/>
      <c r="D364" s="138"/>
      <c r="E364" s="137"/>
      <c r="F364" s="137"/>
      <c r="G364" s="139"/>
      <c r="H364" s="9"/>
    </row>
    <row r="365" spans="1:8" x14ac:dyDescent="0.2">
      <c r="A365" s="9"/>
      <c r="B365" s="9"/>
      <c r="C365" s="137"/>
      <c r="D365" s="138"/>
      <c r="E365" s="137"/>
      <c r="F365" s="137"/>
      <c r="G365" s="139"/>
      <c r="H365" s="9"/>
    </row>
    <row r="366" spans="1:8" x14ac:dyDescent="0.2">
      <c r="A366" s="9"/>
      <c r="B366" s="9"/>
      <c r="C366" s="137"/>
      <c r="D366" s="138"/>
      <c r="E366" s="137"/>
      <c r="F366" s="137"/>
      <c r="G366" s="139"/>
      <c r="H366" s="9"/>
    </row>
    <row r="367" spans="1:8" x14ac:dyDescent="0.2">
      <c r="A367" s="9"/>
      <c r="B367" s="9"/>
      <c r="C367" s="137"/>
      <c r="D367" s="138"/>
      <c r="E367" s="137"/>
      <c r="F367" s="137"/>
      <c r="G367" s="139"/>
      <c r="H367" s="9"/>
    </row>
    <row r="368" spans="1:8" x14ac:dyDescent="0.2">
      <c r="A368" s="9"/>
      <c r="B368" s="9"/>
      <c r="C368" s="137"/>
      <c r="D368" s="138"/>
      <c r="E368" s="137"/>
      <c r="F368" s="137"/>
      <c r="G368" s="139"/>
      <c r="H368" s="9"/>
    </row>
    <row r="369" spans="1:8" x14ac:dyDescent="0.2">
      <c r="A369" s="9"/>
      <c r="B369" s="9"/>
      <c r="C369" s="137"/>
      <c r="D369" s="138"/>
      <c r="E369" s="137"/>
      <c r="F369" s="137"/>
      <c r="G369" s="139"/>
      <c r="H369" s="9"/>
    </row>
    <row r="370" spans="1:8" x14ac:dyDescent="0.2">
      <c r="A370" s="9"/>
      <c r="B370" s="9"/>
      <c r="C370" s="137"/>
      <c r="D370" s="138"/>
      <c r="E370" s="137"/>
      <c r="F370" s="137"/>
      <c r="G370" s="139"/>
      <c r="H370" s="9"/>
    </row>
    <row r="371" spans="1:8" x14ac:dyDescent="0.2">
      <c r="A371" s="9"/>
      <c r="B371" s="9"/>
      <c r="C371" s="137"/>
      <c r="D371" s="138"/>
      <c r="E371" s="137"/>
      <c r="F371" s="137"/>
      <c r="G371" s="139"/>
      <c r="H371" s="9"/>
    </row>
    <row r="372" spans="1:8" x14ac:dyDescent="0.2">
      <c r="A372" s="9"/>
      <c r="B372" s="9"/>
      <c r="C372" s="137"/>
      <c r="D372" s="138"/>
      <c r="E372" s="137"/>
      <c r="F372" s="137"/>
      <c r="G372" s="139"/>
      <c r="H372" s="9"/>
    </row>
    <row r="373" spans="1:8" x14ac:dyDescent="0.2">
      <c r="A373" s="9"/>
      <c r="B373" s="9"/>
      <c r="C373" s="137"/>
      <c r="D373" s="138"/>
      <c r="E373" s="137"/>
      <c r="F373" s="137"/>
      <c r="G373" s="139"/>
      <c r="H373" s="9"/>
    </row>
    <row r="374" spans="1:8" x14ac:dyDescent="0.2">
      <c r="A374" s="9"/>
      <c r="B374" s="9"/>
      <c r="C374" s="137"/>
      <c r="D374" s="138"/>
      <c r="E374" s="137"/>
      <c r="F374" s="137"/>
      <c r="G374" s="139"/>
      <c r="H374" s="9"/>
    </row>
    <row r="375" spans="1:8" x14ac:dyDescent="0.2">
      <c r="A375" s="9"/>
      <c r="B375" s="9"/>
      <c r="C375" s="137"/>
      <c r="D375" s="138"/>
      <c r="E375" s="137"/>
      <c r="F375" s="137"/>
      <c r="G375" s="139"/>
      <c r="H375" s="9"/>
    </row>
    <row r="376" spans="1:8" x14ac:dyDescent="0.2">
      <c r="A376" s="9"/>
      <c r="B376" s="9"/>
      <c r="C376" s="137"/>
      <c r="D376" s="138"/>
      <c r="E376" s="137"/>
      <c r="F376" s="137"/>
      <c r="G376" s="139"/>
      <c r="H376" s="9"/>
    </row>
    <row r="377" spans="1:8" x14ac:dyDescent="0.2">
      <c r="A377" s="9"/>
      <c r="B377" s="9"/>
      <c r="C377" s="137"/>
      <c r="D377" s="138"/>
      <c r="E377" s="137"/>
      <c r="F377" s="137"/>
      <c r="G377" s="139"/>
      <c r="H377" s="9"/>
    </row>
    <row r="378" spans="1:8" x14ac:dyDescent="0.2">
      <c r="A378" s="9"/>
      <c r="B378" s="9"/>
      <c r="C378" s="137"/>
      <c r="D378" s="138"/>
      <c r="E378" s="137"/>
      <c r="F378" s="137"/>
      <c r="G378" s="139"/>
      <c r="H378" s="9"/>
    </row>
    <row r="379" spans="1:8" x14ac:dyDescent="0.2">
      <c r="A379" s="9"/>
      <c r="B379" s="9"/>
      <c r="C379" s="137"/>
      <c r="D379" s="138"/>
      <c r="E379" s="137"/>
      <c r="F379" s="137"/>
      <c r="G379" s="139"/>
      <c r="H379" s="9"/>
    </row>
    <row r="380" spans="1:8" x14ac:dyDescent="0.2">
      <c r="A380" s="9"/>
      <c r="B380" s="9"/>
      <c r="C380" s="137"/>
      <c r="D380" s="138"/>
      <c r="E380" s="137"/>
      <c r="F380" s="137"/>
      <c r="G380" s="139"/>
      <c r="H380" s="9"/>
    </row>
    <row r="381" spans="1:8" x14ac:dyDescent="0.2">
      <c r="A381" s="9"/>
      <c r="B381" s="9"/>
      <c r="C381" s="137"/>
      <c r="D381" s="138"/>
      <c r="E381" s="137"/>
      <c r="F381" s="137"/>
      <c r="G381" s="139"/>
      <c r="H381" s="9"/>
    </row>
    <row r="382" spans="1:8" x14ac:dyDescent="0.2">
      <c r="A382" s="9"/>
      <c r="B382" s="9"/>
      <c r="C382" s="137"/>
      <c r="D382" s="138"/>
      <c r="E382" s="137"/>
      <c r="F382" s="137"/>
      <c r="G382" s="139"/>
      <c r="H382" s="9"/>
    </row>
    <row r="383" spans="1:8" x14ac:dyDescent="0.2">
      <c r="A383" s="9"/>
      <c r="B383" s="9"/>
      <c r="C383" s="137"/>
      <c r="D383" s="138"/>
      <c r="E383" s="137"/>
      <c r="F383" s="137"/>
      <c r="G383" s="139"/>
      <c r="H383" s="9"/>
    </row>
    <row r="384" spans="1:8" x14ac:dyDescent="0.2">
      <c r="A384" s="9"/>
      <c r="B384" s="9"/>
      <c r="C384" s="137"/>
      <c r="D384" s="138"/>
      <c r="E384" s="137"/>
      <c r="F384" s="137"/>
      <c r="G384" s="139"/>
      <c r="H384" s="9"/>
    </row>
    <row r="385" spans="1:8" x14ac:dyDescent="0.2">
      <c r="A385" s="9"/>
      <c r="B385" s="9"/>
      <c r="C385" s="137"/>
      <c r="D385" s="138"/>
      <c r="E385" s="137"/>
      <c r="F385" s="137"/>
      <c r="G385" s="139"/>
      <c r="H385" s="9"/>
    </row>
    <row r="386" spans="1:8" x14ac:dyDescent="0.2">
      <c r="A386" s="9"/>
      <c r="B386" s="9"/>
      <c r="C386" s="137"/>
      <c r="D386" s="138"/>
      <c r="E386" s="137"/>
      <c r="F386" s="137"/>
      <c r="G386" s="139"/>
      <c r="H386" s="9"/>
    </row>
    <row r="387" spans="1:8" x14ac:dyDescent="0.2">
      <c r="A387" s="9"/>
      <c r="B387" s="9"/>
      <c r="C387" s="137"/>
      <c r="D387" s="138"/>
      <c r="E387" s="137"/>
      <c r="F387" s="137"/>
      <c r="G387" s="139"/>
      <c r="H387" s="9"/>
    </row>
    <row r="388" spans="1:8" x14ac:dyDescent="0.2">
      <c r="A388" s="9"/>
      <c r="B388" s="9"/>
      <c r="C388" s="137"/>
      <c r="D388" s="138"/>
      <c r="E388" s="137"/>
      <c r="F388" s="137"/>
      <c r="G388" s="139"/>
      <c r="H388" s="9"/>
    </row>
    <row r="389" spans="1:8" x14ac:dyDescent="0.2">
      <c r="A389" s="9"/>
      <c r="B389" s="9"/>
      <c r="C389" s="137"/>
      <c r="D389" s="138"/>
      <c r="E389" s="137"/>
      <c r="F389" s="137"/>
      <c r="G389" s="139"/>
      <c r="H389" s="9"/>
    </row>
    <row r="390" spans="1:8" x14ac:dyDescent="0.2">
      <c r="A390" s="9"/>
      <c r="B390" s="9"/>
      <c r="C390" s="137"/>
      <c r="D390" s="138"/>
      <c r="E390" s="137"/>
      <c r="F390" s="137"/>
      <c r="G390" s="139"/>
      <c r="H390" s="9"/>
    </row>
    <row r="391" spans="1:8" x14ac:dyDescent="0.2">
      <c r="A391" s="9"/>
      <c r="B391" s="9"/>
      <c r="C391" s="137"/>
      <c r="D391" s="138"/>
      <c r="E391" s="137"/>
      <c r="F391" s="137"/>
      <c r="G391" s="139"/>
      <c r="H391" s="9"/>
    </row>
    <row r="392" spans="1:8" x14ac:dyDescent="0.2">
      <c r="A392" s="9"/>
      <c r="B392" s="9"/>
      <c r="C392" s="137"/>
      <c r="D392" s="138"/>
      <c r="E392" s="137"/>
      <c r="F392" s="137"/>
      <c r="G392" s="139"/>
      <c r="H392" s="9"/>
    </row>
    <row r="393" spans="1:8" x14ac:dyDescent="0.2">
      <c r="A393" s="9"/>
      <c r="B393" s="9"/>
      <c r="C393" s="137"/>
      <c r="D393" s="138"/>
      <c r="E393" s="137"/>
      <c r="F393" s="137"/>
      <c r="G393" s="139"/>
      <c r="H393" s="9"/>
    </row>
    <row r="394" spans="1:8" x14ac:dyDescent="0.2">
      <c r="A394" s="9"/>
      <c r="B394" s="9"/>
      <c r="C394" s="137"/>
      <c r="D394" s="138"/>
      <c r="E394" s="137"/>
      <c r="F394" s="137"/>
      <c r="G394" s="139"/>
      <c r="H394" s="9"/>
    </row>
    <row r="395" spans="1:8" x14ac:dyDescent="0.2">
      <c r="A395" s="9"/>
      <c r="B395" s="9"/>
      <c r="C395" s="137"/>
      <c r="D395" s="138"/>
      <c r="E395" s="137"/>
      <c r="F395" s="137"/>
      <c r="G395" s="139"/>
      <c r="H395" s="9"/>
    </row>
    <row r="396" spans="1:8" x14ac:dyDescent="0.2">
      <c r="A396" s="9"/>
      <c r="B396" s="9"/>
      <c r="C396" s="137"/>
      <c r="D396" s="138"/>
      <c r="E396" s="137"/>
      <c r="F396" s="137"/>
      <c r="G396" s="139"/>
      <c r="H396" s="9"/>
    </row>
    <row r="397" spans="1:8" x14ac:dyDescent="0.2">
      <c r="A397" s="9"/>
      <c r="B397" s="9"/>
      <c r="C397" s="137"/>
      <c r="D397" s="138"/>
      <c r="E397" s="137"/>
      <c r="F397" s="137"/>
      <c r="G397" s="139"/>
      <c r="H397" s="9"/>
    </row>
    <row r="398" spans="1:8" x14ac:dyDescent="0.2">
      <c r="A398" s="9"/>
      <c r="B398" s="9"/>
      <c r="C398" s="137"/>
      <c r="D398" s="138"/>
      <c r="E398" s="137"/>
      <c r="F398" s="137"/>
      <c r="G398" s="139"/>
      <c r="H398" s="9"/>
    </row>
    <row r="399" spans="1:8" x14ac:dyDescent="0.2">
      <c r="A399" s="9"/>
      <c r="B399" s="9"/>
      <c r="C399" s="137"/>
      <c r="D399" s="138"/>
      <c r="E399" s="137"/>
      <c r="F399" s="137"/>
      <c r="G399" s="139"/>
      <c r="H399" s="9"/>
    </row>
    <row r="400" spans="1:8" x14ac:dyDescent="0.2">
      <c r="A400" s="9"/>
      <c r="B400" s="9"/>
      <c r="C400" s="137"/>
      <c r="D400" s="138"/>
      <c r="E400" s="137"/>
      <c r="F400" s="137"/>
      <c r="G400" s="139"/>
      <c r="H400" s="9"/>
    </row>
    <row r="401" spans="1:8" x14ac:dyDescent="0.2">
      <c r="A401" s="9"/>
      <c r="B401" s="9"/>
      <c r="C401" s="137"/>
      <c r="D401" s="138"/>
      <c r="E401" s="137"/>
      <c r="F401" s="137"/>
      <c r="G401" s="139"/>
      <c r="H401" s="9"/>
    </row>
    <row r="402" spans="1:8" x14ac:dyDescent="0.2">
      <c r="A402" s="9"/>
      <c r="B402" s="9"/>
      <c r="C402" s="137"/>
      <c r="D402" s="138"/>
      <c r="E402" s="137"/>
      <c r="F402" s="137"/>
      <c r="G402" s="139"/>
      <c r="H402" s="9"/>
    </row>
    <row r="403" spans="1:8" x14ac:dyDescent="0.2">
      <c r="A403" s="9"/>
      <c r="B403" s="9"/>
      <c r="C403" s="137"/>
      <c r="D403" s="138"/>
      <c r="E403" s="137"/>
      <c r="F403" s="137"/>
      <c r="G403" s="139"/>
      <c r="H403" s="9"/>
    </row>
    <row r="404" spans="1:8" x14ac:dyDescent="0.2">
      <c r="A404" s="9"/>
      <c r="B404" s="9"/>
      <c r="C404" s="137"/>
      <c r="D404" s="138"/>
      <c r="E404" s="137"/>
      <c r="F404" s="137"/>
      <c r="G404" s="139"/>
      <c r="H404" s="9"/>
    </row>
    <row r="405" spans="1:8" x14ac:dyDescent="0.2">
      <c r="A405" s="9"/>
      <c r="B405" s="9"/>
      <c r="C405" s="137"/>
      <c r="D405" s="138"/>
      <c r="E405" s="137"/>
      <c r="F405" s="137"/>
      <c r="G405" s="139"/>
      <c r="H405" s="9"/>
    </row>
    <row r="406" spans="1:8" x14ac:dyDescent="0.2">
      <c r="A406" s="9"/>
      <c r="B406" s="9"/>
      <c r="C406" s="137"/>
      <c r="D406" s="138"/>
      <c r="E406" s="137"/>
      <c r="F406" s="137"/>
      <c r="G406" s="139"/>
      <c r="H406" s="9"/>
    </row>
    <row r="407" spans="1:8" x14ac:dyDescent="0.2">
      <c r="A407" s="9"/>
      <c r="B407" s="9"/>
      <c r="C407" s="137"/>
      <c r="D407" s="138"/>
      <c r="E407" s="137"/>
      <c r="F407" s="137"/>
      <c r="G407" s="139"/>
      <c r="H407" s="9"/>
    </row>
    <row r="408" spans="1:8" x14ac:dyDescent="0.2">
      <c r="A408" s="9"/>
      <c r="B408" s="9"/>
      <c r="C408" s="137"/>
      <c r="D408" s="138"/>
      <c r="E408" s="137"/>
      <c r="F408" s="137"/>
      <c r="G408" s="139"/>
      <c r="H408" s="9"/>
    </row>
    <row r="409" spans="1:8" x14ac:dyDescent="0.2">
      <c r="A409" s="9"/>
      <c r="B409" s="9"/>
      <c r="C409" s="137"/>
      <c r="D409" s="138"/>
      <c r="E409" s="137"/>
      <c r="F409" s="137"/>
      <c r="G409" s="139"/>
      <c r="H409" s="9"/>
    </row>
    <row r="410" spans="1:8" x14ac:dyDescent="0.2">
      <c r="A410" s="9"/>
      <c r="B410" s="9"/>
      <c r="C410" s="137"/>
      <c r="D410" s="138"/>
      <c r="E410" s="137"/>
      <c r="F410" s="137"/>
      <c r="G410" s="139"/>
      <c r="H410" s="9"/>
    </row>
    <row r="411" spans="1:8" x14ac:dyDescent="0.2">
      <c r="A411" s="9"/>
      <c r="B411" s="9"/>
      <c r="C411" s="137"/>
      <c r="D411" s="138"/>
      <c r="E411" s="137"/>
      <c r="F411" s="137"/>
      <c r="G411" s="139"/>
      <c r="H411" s="9"/>
    </row>
    <row r="412" spans="1:8" x14ac:dyDescent="0.2">
      <c r="A412" s="9"/>
      <c r="B412" s="9"/>
      <c r="C412" s="137"/>
      <c r="D412" s="138"/>
      <c r="E412" s="137"/>
      <c r="F412" s="137"/>
      <c r="G412" s="139"/>
      <c r="H412" s="9"/>
    </row>
    <row r="413" spans="1:8" x14ac:dyDescent="0.2">
      <c r="A413" s="9"/>
      <c r="B413" s="9"/>
      <c r="C413" s="137"/>
      <c r="D413" s="138"/>
      <c r="E413" s="137"/>
      <c r="F413" s="137"/>
      <c r="G413" s="139"/>
      <c r="H413" s="9"/>
    </row>
    <row r="414" spans="1:8" x14ac:dyDescent="0.2">
      <c r="A414" s="9"/>
      <c r="B414" s="9"/>
      <c r="C414" s="137"/>
      <c r="D414" s="138"/>
      <c r="E414" s="137"/>
      <c r="F414" s="137"/>
      <c r="G414" s="139"/>
      <c r="H414" s="9"/>
    </row>
    <row r="415" spans="1:8" x14ac:dyDescent="0.2">
      <c r="A415" s="9"/>
      <c r="B415" s="9"/>
      <c r="C415" s="137"/>
      <c r="D415" s="138"/>
      <c r="E415" s="137"/>
      <c r="F415" s="137"/>
      <c r="G415" s="139"/>
      <c r="H415" s="9"/>
    </row>
    <row r="416" spans="1:8" x14ac:dyDescent="0.2">
      <c r="A416" s="9"/>
      <c r="B416" s="9"/>
      <c r="C416" s="137"/>
      <c r="D416" s="138"/>
      <c r="E416" s="137"/>
      <c r="F416" s="137"/>
      <c r="G416" s="139"/>
      <c r="H416" s="9"/>
    </row>
    <row r="417" spans="1:8" x14ac:dyDescent="0.2">
      <c r="A417" s="9"/>
      <c r="B417" s="9"/>
      <c r="C417" s="137"/>
      <c r="D417" s="138"/>
      <c r="E417" s="137"/>
      <c r="F417" s="137"/>
      <c r="G417" s="139"/>
      <c r="H417" s="9"/>
    </row>
    <row r="418" spans="1:8" x14ac:dyDescent="0.2">
      <c r="A418" s="9"/>
      <c r="B418" s="9"/>
      <c r="C418" s="137"/>
      <c r="D418" s="138"/>
      <c r="E418" s="137"/>
      <c r="F418" s="137"/>
      <c r="G418" s="139"/>
      <c r="H418" s="9"/>
    </row>
    <row r="419" spans="1:8" x14ac:dyDescent="0.2">
      <c r="A419" s="9"/>
      <c r="B419" s="9"/>
      <c r="C419" s="137"/>
      <c r="D419" s="138"/>
      <c r="E419" s="137"/>
      <c r="F419" s="137"/>
      <c r="G419" s="139"/>
      <c r="H419" s="9"/>
    </row>
    <row r="420" spans="1:8" x14ac:dyDescent="0.2">
      <c r="A420" s="9"/>
      <c r="B420" s="9"/>
      <c r="C420" s="137"/>
      <c r="D420" s="138"/>
      <c r="E420" s="137"/>
      <c r="F420" s="137"/>
      <c r="G420" s="139"/>
      <c r="H420" s="9"/>
    </row>
    <row r="421" spans="1:8" x14ac:dyDescent="0.2">
      <c r="A421" s="9"/>
      <c r="B421" s="9"/>
      <c r="C421" s="137"/>
      <c r="D421" s="138"/>
      <c r="E421" s="137"/>
      <c r="F421" s="137"/>
      <c r="G421" s="139"/>
      <c r="H421" s="9"/>
    </row>
    <row r="422" spans="1:8" x14ac:dyDescent="0.2">
      <c r="A422" s="9"/>
      <c r="B422" s="9"/>
      <c r="C422" s="137"/>
      <c r="D422" s="138"/>
      <c r="E422" s="137"/>
      <c r="F422" s="137"/>
      <c r="G422" s="139"/>
      <c r="H422" s="9"/>
    </row>
    <row r="423" spans="1:8" x14ac:dyDescent="0.2">
      <c r="A423" s="9"/>
      <c r="B423" s="9"/>
      <c r="C423" s="137"/>
      <c r="D423" s="138"/>
      <c r="E423" s="137"/>
      <c r="F423" s="137"/>
      <c r="G423" s="139"/>
      <c r="H423" s="9"/>
    </row>
    <row r="424" spans="1:8" x14ac:dyDescent="0.2">
      <c r="A424" s="9"/>
      <c r="B424" s="9"/>
      <c r="C424" s="137"/>
      <c r="D424" s="138"/>
      <c r="E424" s="137"/>
      <c r="F424" s="137"/>
      <c r="G424" s="139"/>
      <c r="H424" s="9"/>
    </row>
    <row r="425" spans="1:8" x14ac:dyDescent="0.2">
      <c r="A425" s="9"/>
      <c r="B425" s="9"/>
      <c r="C425" s="137"/>
      <c r="D425" s="138"/>
      <c r="E425" s="137"/>
      <c r="F425" s="137"/>
      <c r="G425" s="139"/>
      <c r="H425" s="9"/>
    </row>
    <row r="426" spans="1:8" x14ac:dyDescent="0.2">
      <c r="A426" s="9"/>
      <c r="B426" s="9"/>
      <c r="C426" s="137"/>
      <c r="D426" s="138"/>
      <c r="E426" s="137"/>
      <c r="F426" s="137"/>
      <c r="G426" s="139"/>
      <c r="H426" s="9"/>
    </row>
    <row r="427" spans="1:8" x14ac:dyDescent="0.2">
      <c r="A427" s="9"/>
      <c r="B427" s="9"/>
      <c r="C427" s="137"/>
      <c r="D427" s="138"/>
      <c r="E427" s="137"/>
      <c r="F427" s="137"/>
      <c r="G427" s="139"/>
      <c r="H427" s="9"/>
    </row>
    <row r="428" spans="1:8" x14ac:dyDescent="0.2">
      <c r="A428" s="9"/>
      <c r="B428" s="9"/>
      <c r="C428" s="137"/>
      <c r="D428" s="138"/>
      <c r="E428" s="137"/>
      <c r="F428" s="137"/>
      <c r="G428" s="139"/>
      <c r="H428" s="9"/>
    </row>
    <row r="429" spans="1:8" x14ac:dyDescent="0.2">
      <c r="A429" s="9"/>
      <c r="B429" s="9"/>
      <c r="C429" s="137"/>
      <c r="D429" s="138"/>
      <c r="E429" s="137"/>
      <c r="F429" s="137"/>
      <c r="G429" s="139"/>
      <c r="H429" s="9"/>
    </row>
    <row r="430" spans="1:8" x14ac:dyDescent="0.2">
      <c r="A430" s="9"/>
      <c r="B430" s="9"/>
      <c r="C430" s="137"/>
      <c r="D430" s="138"/>
      <c r="E430" s="137"/>
      <c r="F430" s="137"/>
      <c r="G430" s="139"/>
      <c r="H430" s="9"/>
    </row>
    <row r="431" spans="1:8" x14ac:dyDescent="0.2">
      <c r="A431" s="9"/>
      <c r="B431" s="9"/>
      <c r="C431" s="137"/>
      <c r="D431" s="138"/>
      <c r="E431" s="137"/>
      <c r="F431" s="137"/>
      <c r="G431" s="139"/>
      <c r="H431" s="9"/>
    </row>
    <row r="432" spans="1:8" x14ac:dyDescent="0.2">
      <c r="A432" s="9"/>
      <c r="B432" s="9"/>
      <c r="C432" s="137"/>
      <c r="D432" s="138"/>
      <c r="E432" s="137"/>
      <c r="F432" s="137"/>
      <c r="G432" s="139"/>
      <c r="H432" s="9"/>
    </row>
    <row r="433" spans="1:8" x14ac:dyDescent="0.2">
      <c r="A433" s="9"/>
      <c r="B433" s="9"/>
      <c r="C433" s="137"/>
      <c r="D433" s="138"/>
      <c r="E433" s="137"/>
      <c r="F433" s="137"/>
      <c r="G433" s="139"/>
      <c r="H433" s="9"/>
    </row>
    <row r="434" spans="1:8" x14ac:dyDescent="0.2">
      <c r="A434" s="9"/>
      <c r="B434" s="9"/>
      <c r="C434" s="137"/>
      <c r="D434" s="138"/>
      <c r="E434" s="137"/>
      <c r="F434" s="137"/>
      <c r="G434" s="139"/>
      <c r="H434" s="9"/>
    </row>
    <row r="435" spans="1:8" x14ac:dyDescent="0.2">
      <c r="A435" s="9"/>
      <c r="B435" s="9"/>
      <c r="C435" s="137"/>
      <c r="D435" s="138"/>
      <c r="E435" s="137"/>
      <c r="F435" s="137"/>
      <c r="G435" s="139"/>
      <c r="H435" s="9"/>
    </row>
    <row r="436" spans="1:8" x14ac:dyDescent="0.2">
      <c r="A436" s="9"/>
      <c r="B436" s="9"/>
      <c r="C436" s="137"/>
      <c r="D436" s="138"/>
      <c r="E436" s="137"/>
      <c r="F436" s="137"/>
      <c r="G436" s="139"/>
      <c r="H436" s="9"/>
    </row>
    <row r="437" spans="1:8" x14ac:dyDescent="0.2">
      <c r="A437" s="9"/>
      <c r="B437" s="9"/>
      <c r="C437" s="137"/>
      <c r="D437" s="138"/>
      <c r="E437" s="137"/>
      <c r="F437" s="137"/>
      <c r="G437" s="139"/>
      <c r="H437" s="9"/>
    </row>
    <row r="438" spans="1:8" x14ac:dyDescent="0.2">
      <c r="A438" s="9"/>
      <c r="B438" s="9"/>
      <c r="C438" s="137"/>
      <c r="D438" s="138"/>
      <c r="E438" s="137"/>
      <c r="F438" s="137"/>
      <c r="G438" s="139"/>
      <c r="H438" s="9"/>
    </row>
    <row r="439" spans="1:8" x14ac:dyDescent="0.2">
      <c r="A439" s="9"/>
      <c r="B439" s="9"/>
      <c r="C439" s="137"/>
      <c r="D439" s="138"/>
      <c r="E439" s="137"/>
      <c r="F439" s="137"/>
      <c r="G439" s="139"/>
      <c r="H439" s="9"/>
    </row>
    <row r="440" spans="1:8" x14ac:dyDescent="0.2">
      <c r="A440" s="9"/>
      <c r="B440" s="9"/>
      <c r="C440" s="137"/>
      <c r="D440" s="138"/>
      <c r="E440" s="137"/>
      <c r="F440" s="137"/>
      <c r="G440" s="139"/>
      <c r="H440" s="9"/>
    </row>
    <row r="441" spans="1:8" x14ac:dyDescent="0.2">
      <c r="A441" s="9"/>
      <c r="B441" s="9"/>
      <c r="C441" s="137"/>
      <c r="D441" s="138"/>
      <c r="E441" s="137"/>
      <c r="F441" s="137"/>
      <c r="G441" s="139"/>
      <c r="H441" s="9"/>
    </row>
    <row r="442" spans="1:8" x14ac:dyDescent="0.2">
      <c r="A442" s="9"/>
      <c r="B442" s="9"/>
      <c r="C442" s="137"/>
      <c r="D442" s="138"/>
      <c r="E442" s="137"/>
      <c r="F442" s="137"/>
      <c r="G442" s="139"/>
      <c r="H442" s="9"/>
    </row>
    <row r="443" spans="1:8" x14ac:dyDescent="0.2">
      <c r="A443" s="9"/>
      <c r="B443" s="9"/>
      <c r="C443" s="137"/>
      <c r="D443" s="138"/>
      <c r="E443" s="137"/>
      <c r="F443" s="137"/>
      <c r="G443" s="139"/>
      <c r="H443" s="9"/>
    </row>
    <row r="444" spans="1:8" x14ac:dyDescent="0.2">
      <c r="A444" s="9"/>
      <c r="B444" s="9"/>
      <c r="C444" s="137"/>
      <c r="D444" s="138"/>
      <c r="E444" s="137"/>
      <c r="F444" s="137"/>
      <c r="G444" s="139"/>
      <c r="H444" s="9"/>
    </row>
    <row r="445" spans="1:8" x14ac:dyDescent="0.2">
      <c r="A445" s="9"/>
      <c r="B445" s="9"/>
      <c r="C445" s="137"/>
      <c r="D445" s="138"/>
      <c r="E445" s="137"/>
      <c r="F445" s="137"/>
      <c r="G445" s="139"/>
      <c r="H445" s="9"/>
    </row>
    <row r="446" spans="1:8" x14ac:dyDescent="0.2">
      <c r="A446" s="9"/>
      <c r="B446" s="9"/>
      <c r="C446" s="137"/>
      <c r="D446" s="138"/>
      <c r="E446" s="137"/>
      <c r="F446" s="137"/>
      <c r="G446" s="139"/>
      <c r="H446" s="9"/>
    </row>
    <row r="447" spans="1:8" x14ac:dyDescent="0.2">
      <c r="A447" s="9"/>
      <c r="B447" s="9"/>
      <c r="C447" s="137"/>
      <c r="D447" s="138"/>
      <c r="E447" s="137"/>
      <c r="F447" s="137"/>
      <c r="G447" s="139"/>
      <c r="H447" s="9"/>
    </row>
    <row r="448" spans="1:8" x14ac:dyDescent="0.2">
      <c r="A448" s="9"/>
      <c r="B448" s="9"/>
      <c r="C448" s="137"/>
      <c r="D448" s="138"/>
      <c r="E448" s="137"/>
      <c r="F448" s="137"/>
      <c r="G448" s="139"/>
      <c r="H448" s="9"/>
    </row>
    <row r="449" spans="1:8" x14ac:dyDescent="0.2">
      <c r="A449" s="9"/>
      <c r="B449" s="9"/>
      <c r="C449" s="137"/>
      <c r="D449" s="138"/>
      <c r="E449" s="137"/>
      <c r="F449" s="137"/>
      <c r="G449" s="139"/>
      <c r="H449" s="9"/>
    </row>
    <row r="450" spans="1:8" x14ac:dyDescent="0.2">
      <c r="A450" s="9"/>
      <c r="B450" s="9"/>
      <c r="C450" s="137"/>
      <c r="D450" s="138"/>
      <c r="E450" s="137"/>
      <c r="F450" s="137"/>
      <c r="G450" s="139"/>
      <c r="H450" s="9"/>
    </row>
    <row r="451" spans="1:8" x14ac:dyDescent="0.2">
      <c r="A451" s="9"/>
      <c r="B451" s="9"/>
      <c r="C451" s="137"/>
      <c r="D451" s="138"/>
      <c r="E451" s="137"/>
      <c r="F451" s="137"/>
      <c r="G451" s="139"/>
      <c r="H451" s="9"/>
    </row>
    <row r="452" spans="1:8" x14ac:dyDescent="0.2">
      <c r="A452" s="9"/>
      <c r="B452" s="9"/>
      <c r="C452" s="137"/>
      <c r="D452" s="138"/>
      <c r="E452" s="137"/>
      <c r="F452" s="137"/>
      <c r="G452" s="139"/>
      <c r="H452" s="9"/>
    </row>
    <row r="453" spans="1:8" x14ac:dyDescent="0.2">
      <c r="A453" s="9"/>
      <c r="B453" s="9"/>
      <c r="C453" s="137"/>
      <c r="D453" s="138"/>
      <c r="E453" s="137"/>
      <c r="F453" s="137"/>
      <c r="G453" s="139"/>
      <c r="H453" s="9"/>
    </row>
    <row r="454" spans="1:8" x14ac:dyDescent="0.2">
      <c r="A454" s="9"/>
      <c r="B454" s="9"/>
      <c r="C454" s="137"/>
      <c r="D454" s="138"/>
      <c r="E454" s="137"/>
      <c r="F454" s="137"/>
      <c r="G454" s="139"/>
      <c r="H454" s="9"/>
    </row>
    <row r="455" spans="1:8" x14ac:dyDescent="0.2">
      <c r="A455" s="9"/>
      <c r="B455" s="9"/>
      <c r="C455" s="137"/>
      <c r="D455" s="138"/>
      <c r="E455" s="137"/>
      <c r="F455" s="137"/>
      <c r="G455" s="139"/>
      <c r="H455" s="9"/>
    </row>
    <row r="456" spans="1:8" x14ac:dyDescent="0.2">
      <c r="A456" s="9"/>
      <c r="B456" s="9"/>
      <c r="C456" s="137"/>
      <c r="D456" s="138"/>
      <c r="E456" s="137"/>
      <c r="F456" s="137"/>
      <c r="G456" s="139"/>
      <c r="H456" s="9"/>
    </row>
    <row r="457" spans="1:8" x14ac:dyDescent="0.2">
      <c r="A457" s="9"/>
      <c r="B457" s="9"/>
      <c r="C457" s="137"/>
      <c r="D457" s="138"/>
      <c r="E457" s="137"/>
      <c r="F457" s="137"/>
      <c r="G457" s="139"/>
      <c r="H457" s="9"/>
    </row>
    <row r="458" spans="1:8" x14ac:dyDescent="0.2">
      <c r="A458" s="9"/>
      <c r="B458" s="9"/>
      <c r="C458" s="137"/>
      <c r="D458" s="138"/>
      <c r="E458" s="137"/>
      <c r="F458" s="137"/>
      <c r="G458" s="139"/>
      <c r="H458" s="9"/>
    </row>
    <row r="459" spans="1:8" x14ac:dyDescent="0.2">
      <c r="A459" s="9"/>
      <c r="B459" s="9"/>
      <c r="C459" s="137"/>
      <c r="D459" s="138"/>
      <c r="E459" s="137"/>
      <c r="F459" s="137"/>
      <c r="G459" s="139"/>
      <c r="H459" s="9"/>
    </row>
    <row r="460" spans="1:8" x14ac:dyDescent="0.2">
      <c r="A460" s="9"/>
      <c r="B460" s="9"/>
      <c r="C460" s="137"/>
      <c r="D460" s="138"/>
      <c r="E460" s="137"/>
      <c r="F460" s="137"/>
      <c r="G460" s="139"/>
      <c r="H460" s="9"/>
    </row>
    <row r="461" spans="1:8" x14ac:dyDescent="0.2">
      <c r="A461" s="9"/>
      <c r="B461" s="9"/>
      <c r="C461" s="137"/>
      <c r="D461" s="138"/>
      <c r="E461" s="137"/>
      <c r="F461" s="137"/>
      <c r="G461" s="139"/>
      <c r="H461" s="9"/>
    </row>
    <row r="462" spans="1:8" x14ac:dyDescent="0.2">
      <c r="A462" s="9"/>
      <c r="B462" s="9"/>
      <c r="C462" s="137"/>
      <c r="D462" s="138"/>
      <c r="E462" s="137"/>
      <c r="F462" s="137"/>
      <c r="G462" s="139"/>
      <c r="H462" s="9"/>
    </row>
    <row r="463" spans="1:8" x14ac:dyDescent="0.2">
      <c r="A463" s="9"/>
      <c r="B463" s="9"/>
      <c r="C463" s="137"/>
      <c r="D463" s="138"/>
      <c r="E463" s="137"/>
      <c r="F463" s="137"/>
      <c r="G463" s="139"/>
      <c r="H463" s="9"/>
    </row>
    <row r="464" spans="1:8" x14ac:dyDescent="0.2">
      <c r="A464" s="9"/>
      <c r="B464" s="9"/>
      <c r="C464" s="137"/>
      <c r="D464" s="138"/>
      <c r="E464" s="137"/>
      <c r="F464" s="137"/>
      <c r="G464" s="139"/>
      <c r="H464" s="9"/>
    </row>
    <row r="465" spans="1:8" x14ac:dyDescent="0.2">
      <c r="A465" s="9"/>
      <c r="B465" s="9"/>
      <c r="C465" s="137"/>
      <c r="D465" s="138"/>
      <c r="E465" s="137"/>
      <c r="F465" s="137"/>
      <c r="G465" s="139"/>
      <c r="H465" s="9"/>
    </row>
    <row r="466" spans="1:8" x14ac:dyDescent="0.2">
      <c r="A466" s="9"/>
      <c r="B466" s="9"/>
      <c r="C466" s="137"/>
      <c r="D466" s="138"/>
      <c r="E466" s="137"/>
      <c r="F466" s="137"/>
      <c r="G466" s="139"/>
      <c r="H466" s="9"/>
    </row>
    <row r="467" spans="1:8" x14ac:dyDescent="0.2">
      <c r="A467" s="9"/>
      <c r="B467" s="9"/>
      <c r="C467" s="137"/>
      <c r="D467" s="138"/>
      <c r="E467" s="137"/>
      <c r="F467" s="137"/>
      <c r="G467" s="139"/>
      <c r="H467" s="9"/>
    </row>
    <row r="468" spans="1:8" x14ac:dyDescent="0.2">
      <c r="A468" s="9"/>
      <c r="B468" s="9"/>
      <c r="C468" s="137"/>
      <c r="D468" s="138"/>
      <c r="E468" s="137"/>
      <c r="F468" s="137"/>
      <c r="G468" s="139"/>
      <c r="H468" s="9"/>
    </row>
    <row r="469" spans="1:8" x14ac:dyDescent="0.2">
      <c r="A469" s="9"/>
      <c r="B469" s="9"/>
      <c r="C469" s="137"/>
      <c r="D469" s="138"/>
      <c r="E469" s="137"/>
      <c r="F469" s="137"/>
      <c r="G469" s="139"/>
      <c r="H469" s="9"/>
    </row>
    <row r="470" spans="1:8" x14ac:dyDescent="0.2">
      <c r="A470" s="9"/>
      <c r="B470" s="9"/>
      <c r="C470" s="137"/>
      <c r="D470" s="138"/>
      <c r="E470" s="137"/>
      <c r="F470" s="137"/>
      <c r="G470" s="139"/>
      <c r="H470" s="9"/>
    </row>
    <row r="471" spans="1:8" x14ac:dyDescent="0.2">
      <c r="A471" s="9"/>
      <c r="B471" s="9"/>
      <c r="C471" s="137"/>
      <c r="D471" s="138"/>
      <c r="E471" s="137"/>
      <c r="F471" s="137"/>
      <c r="G471" s="139"/>
      <c r="H471" s="9"/>
    </row>
    <row r="472" spans="1:8" x14ac:dyDescent="0.2">
      <c r="A472" s="9"/>
      <c r="B472" s="9"/>
      <c r="C472" s="137"/>
      <c r="D472" s="138"/>
      <c r="E472" s="137"/>
      <c r="F472" s="137"/>
      <c r="G472" s="139"/>
      <c r="H472" s="9"/>
    </row>
    <row r="473" spans="1:8" x14ac:dyDescent="0.2">
      <c r="A473" s="9"/>
      <c r="B473" s="9"/>
      <c r="C473" s="137"/>
      <c r="D473" s="138"/>
      <c r="E473" s="137"/>
      <c r="F473" s="137"/>
      <c r="G473" s="139"/>
      <c r="H473" s="9"/>
    </row>
    <row r="474" spans="1:8" x14ac:dyDescent="0.2">
      <c r="A474" s="9"/>
      <c r="B474" s="9"/>
      <c r="C474" s="137"/>
      <c r="D474" s="138"/>
      <c r="E474" s="137"/>
      <c r="F474" s="137"/>
      <c r="G474" s="139"/>
      <c r="H474" s="9"/>
    </row>
    <row r="475" spans="1:8" x14ac:dyDescent="0.2">
      <c r="A475" s="9"/>
      <c r="B475" s="9"/>
      <c r="C475" s="137"/>
      <c r="D475" s="138"/>
      <c r="E475" s="137"/>
      <c r="F475" s="137"/>
      <c r="G475" s="139"/>
      <c r="H475" s="9"/>
    </row>
    <row r="476" spans="1:8" x14ac:dyDescent="0.2">
      <c r="A476" s="9"/>
      <c r="B476" s="9"/>
      <c r="C476" s="137"/>
      <c r="D476" s="138"/>
      <c r="E476" s="137"/>
      <c r="F476" s="137"/>
      <c r="G476" s="139"/>
      <c r="H476" s="9"/>
    </row>
    <row r="477" spans="1:8" x14ac:dyDescent="0.2">
      <c r="A477" s="9"/>
      <c r="B477" s="9"/>
      <c r="C477" s="137"/>
      <c r="D477" s="138"/>
      <c r="E477" s="137"/>
      <c r="F477" s="137"/>
      <c r="G477" s="139"/>
      <c r="H477" s="9"/>
    </row>
    <row r="478" spans="1:8" x14ac:dyDescent="0.2">
      <c r="A478" s="9"/>
      <c r="B478" s="9"/>
      <c r="C478" s="137"/>
      <c r="D478" s="138"/>
      <c r="E478" s="137"/>
      <c r="F478" s="137"/>
      <c r="G478" s="139"/>
      <c r="H478" s="9"/>
    </row>
    <row r="479" spans="1:8" x14ac:dyDescent="0.2">
      <c r="A479" s="9"/>
      <c r="B479" s="9"/>
      <c r="C479" s="137"/>
      <c r="D479" s="138"/>
      <c r="E479" s="137"/>
      <c r="F479" s="137"/>
      <c r="G479" s="139"/>
      <c r="H479" s="9"/>
    </row>
    <row r="480" spans="1:8" x14ac:dyDescent="0.2">
      <c r="A480" s="9"/>
      <c r="B480" s="9"/>
      <c r="C480" s="137"/>
      <c r="D480" s="138"/>
      <c r="E480" s="137"/>
      <c r="F480" s="137"/>
      <c r="G480" s="139"/>
      <c r="H480" s="9"/>
    </row>
    <row r="481" spans="1:8" x14ac:dyDescent="0.2">
      <c r="A481" s="9"/>
      <c r="B481" s="9"/>
      <c r="C481" s="137"/>
      <c r="D481" s="138"/>
      <c r="E481" s="137"/>
      <c r="F481" s="137"/>
      <c r="G481" s="139"/>
      <c r="H481" s="9"/>
    </row>
    <row r="482" spans="1:8" x14ac:dyDescent="0.2">
      <c r="A482" s="9"/>
      <c r="B482" s="9"/>
      <c r="C482" s="137"/>
      <c r="D482" s="138"/>
      <c r="E482" s="137"/>
      <c r="F482" s="137"/>
      <c r="G482" s="139"/>
      <c r="H482" s="9"/>
    </row>
    <row r="483" spans="1:8" x14ac:dyDescent="0.2">
      <c r="A483" s="9"/>
      <c r="B483" s="9"/>
      <c r="C483" s="137"/>
      <c r="D483" s="138"/>
      <c r="E483" s="137"/>
      <c r="F483" s="137"/>
      <c r="G483" s="139"/>
      <c r="H483" s="9"/>
    </row>
    <row r="484" spans="1:8" x14ac:dyDescent="0.2">
      <c r="A484" s="9"/>
      <c r="B484" s="9"/>
      <c r="C484" s="137"/>
      <c r="D484" s="138"/>
      <c r="E484" s="137"/>
      <c r="F484" s="137"/>
      <c r="G484" s="139"/>
      <c r="H484" s="9"/>
    </row>
    <row r="485" spans="1:8" x14ac:dyDescent="0.2">
      <c r="A485" s="9"/>
      <c r="B485" s="9"/>
      <c r="C485" s="137"/>
      <c r="D485" s="138"/>
      <c r="E485" s="137"/>
      <c r="F485" s="137"/>
      <c r="G485" s="139"/>
      <c r="H485" s="9"/>
    </row>
    <row r="486" spans="1:8" x14ac:dyDescent="0.2">
      <c r="A486" s="9"/>
      <c r="B486" s="9"/>
      <c r="C486" s="137"/>
      <c r="D486" s="138"/>
      <c r="E486" s="137"/>
      <c r="F486" s="137"/>
      <c r="G486" s="139"/>
      <c r="H486" s="9"/>
    </row>
    <row r="487" spans="1:8" x14ac:dyDescent="0.2">
      <c r="A487" s="9"/>
      <c r="B487" s="9"/>
      <c r="C487" s="137"/>
      <c r="D487" s="138"/>
      <c r="E487" s="137"/>
      <c r="F487" s="137"/>
      <c r="G487" s="139"/>
      <c r="H487" s="9"/>
    </row>
    <row r="488" spans="1:8" x14ac:dyDescent="0.2">
      <c r="A488" s="9"/>
      <c r="B488" s="9"/>
      <c r="C488" s="137"/>
      <c r="D488" s="138"/>
      <c r="E488" s="137"/>
      <c r="F488" s="137"/>
      <c r="G488" s="139"/>
      <c r="H488" s="9"/>
    </row>
    <row r="489" spans="1:8" x14ac:dyDescent="0.2">
      <c r="A489" s="9"/>
      <c r="B489" s="9"/>
      <c r="C489" s="137"/>
      <c r="D489" s="138"/>
      <c r="E489" s="137"/>
      <c r="F489" s="137"/>
      <c r="G489" s="139"/>
      <c r="H489" s="9"/>
    </row>
    <row r="490" spans="1:8" x14ac:dyDescent="0.2">
      <c r="A490" s="9"/>
      <c r="B490" s="9"/>
      <c r="C490" s="137"/>
      <c r="D490" s="138"/>
      <c r="E490" s="137"/>
      <c r="F490" s="137"/>
      <c r="G490" s="139"/>
      <c r="H490" s="9"/>
    </row>
    <row r="491" spans="1:8" x14ac:dyDescent="0.2">
      <c r="A491" s="9"/>
      <c r="B491" s="9"/>
      <c r="C491" s="137"/>
      <c r="D491" s="138"/>
      <c r="E491" s="137"/>
      <c r="F491" s="137"/>
      <c r="G491" s="139"/>
      <c r="H491" s="9"/>
    </row>
    <row r="492" spans="1:8" x14ac:dyDescent="0.2">
      <c r="A492" s="9"/>
      <c r="B492" s="9"/>
      <c r="C492" s="137"/>
      <c r="D492" s="138"/>
      <c r="E492" s="137"/>
      <c r="F492" s="137"/>
      <c r="G492" s="139"/>
      <c r="H492" s="9"/>
    </row>
    <row r="493" spans="1:8" x14ac:dyDescent="0.2">
      <c r="A493" s="9"/>
      <c r="B493" s="9"/>
      <c r="C493" s="137"/>
      <c r="D493" s="138"/>
      <c r="E493" s="137"/>
      <c r="F493" s="137"/>
      <c r="G493" s="139"/>
      <c r="H493" s="9"/>
    </row>
    <row r="494" spans="1:8" x14ac:dyDescent="0.2">
      <c r="A494" s="9"/>
      <c r="B494" s="9"/>
      <c r="C494" s="137"/>
      <c r="D494" s="138"/>
      <c r="E494" s="137"/>
      <c r="F494" s="137"/>
      <c r="G494" s="139"/>
      <c r="H494" s="9"/>
    </row>
    <row r="495" spans="1:8" x14ac:dyDescent="0.2">
      <c r="A495" s="9"/>
      <c r="B495" s="9"/>
      <c r="C495" s="137"/>
      <c r="D495" s="138"/>
      <c r="E495" s="137"/>
      <c r="F495" s="137"/>
      <c r="G495" s="139"/>
      <c r="H495" s="9"/>
    </row>
    <row r="496" spans="1:8" x14ac:dyDescent="0.2">
      <c r="A496" s="9"/>
      <c r="B496" s="9"/>
      <c r="C496" s="137"/>
      <c r="D496" s="138"/>
      <c r="E496" s="137"/>
      <c r="F496" s="137"/>
      <c r="G496" s="139"/>
      <c r="H496" s="9"/>
    </row>
    <row r="497" spans="1:8" x14ac:dyDescent="0.2">
      <c r="A497" s="9"/>
      <c r="B497" s="9"/>
      <c r="C497" s="137"/>
      <c r="D497" s="138"/>
      <c r="E497" s="137"/>
      <c r="F497" s="137"/>
      <c r="G497" s="139"/>
      <c r="H497" s="9"/>
    </row>
    <row r="498" spans="1:8" x14ac:dyDescent="0.2">
      <c r="A498" s="9"/>
      <c r="B498" s="9"/>
      <c r="C498" s="137"/>
      <c r="D498" s="138"/>
      <c r="E498" s="137"/>
      <c r="F498" s="137"/>
      <c r="G498" s="139"/>
      <c r="H498" s="9"/>
    </row>
    <row r="499" spans="1:8" x14ac:dyDescent="0.2">
      <c r="A499" s="9"/>
      <c r="B499" s="9"/>
      <c r="C499" s="137"/>
      <c r="D499" s="138"/>
      <c r="E499" s="137"/>
      <c r="F499" s="137"/>
      <c r="G499" s="139"/>
      <c r="H499" s="9"/>
    </row>
    <row r="500" spans="1:8" x14ac:dyDescent="0.2">
      <c r="A500" s="9"/>
      <c r="B500" s="9"/>
      <c r="C500" s="137"/>
      <c r="D500" s="138"/>
      <c r="E500" s="137"/>
      <c r="F500" s="137"/>
      <c r="G500" s="139"/>
      <c r="H500" s="9"/>
    </row>
    <row r="501" spans="1:8" x14ac:dyDescent="0.2">
      <c r="A501" s="9"/>
      <c r="B501" s="9"/>
      <c r="C501" s="137"/>
      <c r="D501" s="138"/>
      <c r="E501" s="137"/>
      <c r="F501" s="137"/>
      <c r="G501" s="139"/>
      <c r="H501" s="9"/>
    </row>
    <row r="502" spans="1:8" x14ac:dyDescent="0.2">
      <c r="A502" s="9"/>
      <c r="B502" s="9"/>
      <c r="C502" s="137"/>
      <c r="D502" s="138"/>
      <c r="E502" s="137"/>
      <c r="F502" s="137"/>
      <c r="G502" s="139"/>
      <c r="H502" s="9"/>
    </row>
    <row r="503" spans="1:8" x14ac:dyDescent="0.2">
      <c r="A503" s="9"/>
      <c r="B503" s="9"/>
      <c r="C503" s="137"/>
      <c r="D503" s="138"/>
      <c r="E503" s="137"/>
      <c r="F503" s="137"/>
      <c r="G503" s="139"/>
      <c r="H503" s="9"/>
    </row>
    <row r="504" spans="1:8" x14ac:dyDescent="0.2">
      <c r="A504" s="9"/>
      <c r="B504" s="9"/>
      <c r="C504" s="137"/>
      <c r="D504" s="138"/>
      <c r="E504" s="137"/>
      <c r="F504" s="137"/>
      <c r="G504" s="139"/>
      <c r="H504" s="9"/>
    </row>
    <row r="505" spans="1:8" x14ac:dyDescent="0.2">
      <c r="A505" s="9"/>
      <c r="B505" s="9"/>
      <c r="C505" s="137"/>
      <c r="D505" s="138"/>
      <c r="E505" s="137"/>
      <c r="F505" s="137"/>
      <c r="G505" s="139"/>
      <c r="H505" s="9"/>
    </row>
    <row r="506" spans="1:8" x14ac:dyDescent="0.2">
      <c r="A506" s="9"/>
      <c r="B506" s="9"/>
      <c r="C506" s="137"/>
      <c r="D506" s="138"/>
      <c r="E506" s="137"/>
      <c r="F506" s="137"/>
      <c r="G506" s="139"/>
      <c r="H506" s="9"/>
    </row>
    <row r="507" spans="1:8" x14ac:dyDescent="0.2">
      <c r="A507" s="9"/>
      <c r="B507" s="9"/>
      <c r="C507" s="137"/>
      <c r="D507" s="138"/>
      <c r="E507" s="137"/>
      <c r="F507" s="137"/>
      <c r="G507" s="139"/>
      <c r="H507" s="9"/>
    </row>
    <row r="508" spans="1:8" x14ac:dyDescent="0.2">
      <c r="A508" s="9"/>
      <c r="B508" s="9"/>
      <c r="C508" s="137"/>
      <c r="D508" s="138"/>
      <c r="E508" s="137"/>
      <c r="F508" s="137"/>
      <c r="G508" s="139"/>
      <c r="H508" s="9"/>
    </row>
    <row r="509" spans="1:8" x14ac:dyDescent="0.2">
      <c r="A509" s="9"/>
      <c r="B509" s="9"/>
      <c r="C509" s="137"/>
      <c r="D509" s="138"/>
      <c r="E509" s="137"/>
      <c r="F509" s="137"/>
      <c r="G509" s="139"/>
      <c r="H509" s="9"/>
    </row>
    <row r="510" spans="1:8" x14ac:dyDescent="0.2">
      <c r="A510" s="9"/>
      <c r="B510" s="9"/>
      <c r="C510" s="137"/>
      <c r="D510" s="138"/>
      <c r="E510" s="137"/>
      <c r="F510" s="137"/>
      <c r="G510" s="139"/>
      <c r="H510" s="9"/>
    </row>
    <row r="511" spans="1:8" x14ac:dyDescent="0.2">
      <c r="A511" s="9"/>
      <c r="B511" s="9"/>
      <c r="C511" s="137"/>
      <c r="D511" s="138"/>
      <c r="E511" s="137"/>
      <c r="F511" s="137"/>
      <c r="G511" s="139"/>
      <c r="H511" s="9"/>
    </row>
    <row r="512" spans="1:8" x14ac:dyDescent="0.2">
      <c r="A512" s="9"/>
      <c r="B512" s="9"/>
      <c r="C512" s="137"/>
      <c r="D512" s="138"/>
      <c r="E512" s="137"/>
      <c r="F512" s="137"/>
      <c r="G512" s="139"/>
      <c r="H512" s="9"/>
    </row>
    <row r="513" spans="1:8" x14ac:dyDescent="0.2">
      <c r="A513" s="9"/>
      <c r="B513" s="9"/>
      <c r="C513" s="137"/>
      <c r="D513" s="138"/>
      <c r="E513" s="137"/>
      <c r="F513" s="137"/>
      <c r="G513" s="139"/>
      <c r="H513" s="9"/>
    </row>
    <row r="514" spans="1:8" x14ac:dyDescent="0.2">
      <c r="A514" s="9"/>
      <c r="B514" s="9"/>
      <c r="C514" s="137"/>
      <c r="D514" s="138"/>
      <c r="E514" s="137"/>
      <c r="F514" s="137"/>
      <c r="G514" s="139"/>
      <c r="H514" s="9"/>
    </row>
    <row r="515" spans="1:8" x14ac:dyDescent="0.2">
      <c r="A515" s="9"/>
      <c r="B515" s="9"/>
      <c r="C515" s="137"/>
      <c r="D515" s="138"/>
      <c r="E515" s="137"/>
      <c r="F515" s="137"/>
      <c r="G515" s="139"/>
      <c r="H515" s="9"/>
    </row>
    <row r="516" spans="1:8" x14ac:dyDescent="0.2">
      <c r="A516" s="9"/>
      <c r="B516" s="9"/>
      <c r="C516" s="137"/>
      <c r="D516" s="138"/>
      <c r="E516" s="137"/>
      <c r="F516" s="137"/>
      <c r="G516" s="139"/>
      <c r="H516" s="9"/>
    </row>
    <row r="517" spans="1:8" x14ac:dyDescent="0.2">
      <c r="A517" s="9"/>
      <c r="B517" s="9"/>
      <c r="C517" s="137"/>
      <c r="D517" s="138"/>
      <c r="E517" s="137"/>
      <c r="F517" s="137"/>
      <c r="G517" s="139"/>
      <c r="H517" s="9"/>
    </row>
    <row r="518" spans="1:8" x14ac:dyDescent="0.2">
      <c r="A518" s="9"/>
      <c r="B518" s="9"/>
      <c r="C518" s="137"/>
      <c r="D518" s="138"/>
      <c r="E518" s="137"/>
      <c r="F518" s="137"/>
      <c r="G518" s="139"/>
      <c r="H518" s="9"/>
    </row>
    <row r="519" spans="1:8" x14ac:dyDescent="0.2">
      <c r="A519" s="9"/>
      <c r="B519" s="9"/>
      <c r="C519" s="137"/>
      <c r="D519" s="138"/>
      <c r="E519" s="137"/>
      <c r="F519" s="137"/>
      <c r="G519" s="139"/>
      <c r="H519" s="9"/>
    </row>
    <row r="520" spans="1:8" x14ac:dyDescent="0.2">
      <c r="A520" s="9"/>
      <c r="B520" s="9"/>
      <c r="C520" s="137"/>
      <c r="D520" s="138"/>
      <c r="E520" s="137"/>
      <c r="F520" s="137"/>
      <c r="G520" s="139"/>
      <c r="H520" s="9"/>
    </row>
    <row r="521" spans="1:8" x14ac:dyDescent="0.2">
      <c r="A521" s="9"/>
      <c r="B521" s="9"/>
      <c r="C521" s="137"/>
      <c r="D521" s="138"/>
      <c r="E521" s="137"/>
      <c r="F521" s="137"/>
      <c r="G521" s="139"/>
      <c r="H521" s="9"/>
    </row>
    <row r="522" spans="1:8" x14ac:dyDescent="0.2">
      <c r="A522" s="9"/>
      <c r="B522" s="9"/>
      <c r="C522" s="137"/>
      <c r="D522" s="138"/>
      <c r="E522" s="137"/>
      <c r="F522" s="137"/>
      <c r="G522" s="139"/>
      <c r="H522" s="9"/>
    </row>
    <row r="523" spans="1:8" x14ac:dyDescent="0.2">
      <c r="A523" s="9"/>
      <c r="B523" s="9"/>
      <c r="C523" s="137"/>
      <c r="D523" s="138"/>
      <c r="E523" s="137"/>
      <c r="F523" s="137"/>
      <c r="G523" s="139"/>
      <c r="H523" s="9"/>
    </row>
    <row r="524" spans="1:8" x14ac:dyDescent="0.2">
      <c r="A524" s="9"/>
      <c r="B524" s="9"/>
      <c r="C524" s="137"/>
      <c r="D524" s="138"/>
      <c r="E524" s="137"/>
      <c r="F524" s="137"/>
      <c r="G524" s="139"/>
      <c r="H524" s="9"/>
    </row>
    <row r="525" spans="1:8" x14ac:dyDescent="0.2">
      <c r="A525" s="9"/>
      <c r="B525" s="9"/>
      <c r="C525" s="137"/>
      <c r="D525" s="138"/>
      <c r="E525" s="137"/>
      <c r="F525" s="137"/>
      <c r="G525" s="139"/>
      <c r="H525" s="9"/>
    </row>
    <row r="526" spans="1:8" x14ac:dyDescent="0.2">
      <c r="A526" s="9"/>
      <c r="B526" s="9"/>
      <c r="C526" s="137"/>
      <c r="D526" s="138"/>
      <c r="E526" s="137"/>
      <c r="F526" s="137"/>
      <c r="G526" s="139"/>
      <c r="H526" s="9"/>
    </row>
    <row r="527" spans="1:8" x14ac:dyDescent="0.2">
      <c r="A527" s="9"/>
      <c r="B527" s="9"/>
      <c r="C527" s="137"/>
      <c r="D527" s="138"/>
      <c r="E527" s="137"/>
      <c r="F527" s="137"/>
      <c r="G527" s="139"/>
      <c r="H527" s="9"/>
    </row>
    <row r="528" spans="1:8" x14ac:dyDescent="0.2">
      <c r="A528" s="9"/>
      <c r="B528" s="9"/>
      <c r="C528" s="137"/>
      <c r="D528" s="138"/>
      <c r="E528" s="137"/>
      <c r="F528" s="137"/>
      <c r="G528" s="139"/>
      <c r="H528" s="9"/>
    </row>
    <row r="529" spans="1:8" x14ac:dyDescent="0.2">
      <c r="A529" s="9"/>
      <c r="B529" s="9"/>
      <c r="C529" s="137"/>
      <c r="D529" s="138"/>
      <c r="E529" s="137"/>
      <c r="F529" s="137"/>
      <c r="G529" s="139"/>
      <c r="H529" s="9"/>
    </row>
    <row r="530" spans="1:8" x14ac:dyDescent="0.2">
      <c r="A530" s="9"/>
      <c r="B530" s="9"/>
      <c r="C530" s="137"/>
      <c r="D530" s="138"/>
      <c r="E530" s="137"/>
      <c r="F530" s="137"/>
      <c r="G530" s="139"/>
      <c r="H530" s="9"/>
    </row>
    <row r="531" spans="1:8" x14ac:dyDescent="0.2">
      <c r="A531" s="9"/>
      <c r="B531" s="9"/>
      <c r="C531" s="137"/>
      <c r="D531" s="138"/>
      <c r="E531" s="137"/>
      <c r="F531" s="137"/>
      <c r="G531" s="139"/>
      <c r="H531" s="9"/>
    </row>
    <row r="532" spans="1:8" x14ac:dyDescent="0.2">
      <c r="A532" s="9"/>
      <c r="B532" s="9"/>
      <c r="C532" s="137"/>
      <c r="D532" s="138"/>
      <c r="E532" s="137"/>
      <c r="F532" s="137"/>
      <c r="G532" s="139"/>
      <c r="H532" s="9"/>
    </row>
    <row r="533" spans="1:8" x14ac:dyDescent="0.2">
      <c r="A533" s="9"/>
      <c r="B533" s="9"/>
      <c r="C533" s="137"/>
      <c r="D533" s="138"/>
      <c r="E533" s="137"/>
      <c r="F533" s="137"/>
      <c r="G533" s="139"/>
      <c r="H533" s="9"/>
    </row>
    <row r="534" spans="1:8" x14ac:dyDescent="0.2">
      <c r="A534" s="9"/>
      <c r="B534" s="9"/>
      <c r="C534" s="137"/>
      <c r="D534" s="138"/>
      <c r="E534" s="137"/>
      <c r="F534" s="137"/>
      <c r="G534" s="139"/>
      <c r="H534" s="9"/>
    </row>
    <row r="535" spans="1:8" x14ac:dyDescent="0.2">
      <c r="A535" s="9"/>
      <c r="B535" s="9"/>
      <c r="C535" s="137"/>
      <c r="D535" s="138"/>
      <c r="E535" s="137"/>
      <c r="F535" s="137"/>
      <c r="G535" s="139"/>
      <c r="H535" s="9"/>
    </row>
    <row r="536" spans="1:8" x14ac:dyDescent="0.2">
      <c r="A536" s="9"/>
      <c r="B536" s="9"/>
      <c r="C536" s="137"/>
      <c r="D536" s="138"/>
      <c r="E536" s="137"/>
      <c r="F536" s="137"/>
      <c r="G536" s="139"/>
      <c r="H536" s="9"/>
    </row>
    <row r="537" spans="1:8" x14ac:dyDescent="0.2">
      <c r="A537" s="9"/>
      <c r="B537" s="9"/>
      <c r="C537" s="137"/>
      <c r="D537" s="138"/>
      <c r="E537" s="137"/>
      <c r="F537" s="137"/>
      <c r="G537" s="139"/>
      <c r="H537" s="9"/>
    </row>
    <row r="538" spans="1:8" x14ac:dyDescent="0.2">
      <c r="A538" s="9"/>
      <c r="B538" s="9"/>
      <c r="C538" s="137"/>
      <c r="D538" s="138"/>
      <c r="E538" s="137"/>
      <c r="F538" s="137"/>
      <c r="G538" s="139"/>
      <c r="H538" s="9"/>
    </row>
    <row r="539" spans="1:8" x14ac:dyDescent="0.2">
      <c r="A539" s="9"/>
      <c r="B539" s="9"/>
      <c r="C539" s="137"/>
      <c r="D539" s="138"/>
      <c r="E539" s="137"/>
      <c r="F539" s="137"/>
      <c r="G539" s="139"/>
      <c r="H539" s="9"/>
    </row>
    <row r="540" spans="1:8" x14ac:dyDescent="0.2">
      <c r="A540" s="9"/>
      <c r="B540" s="9"/>
      <c r="C540" s="137"/>
      <c r="D540" s="138"/>
      <c r="E540" s="137"/>
      <c r="F540" s="137"/>
      <c r="G540" s="139"/>
      <c r="H540" s="9"/>
    </row>
    <row r="541" spans="1:8" x14ac:dyDescent="0.2">
      <c r="A541" s="9"/>
      <c r="B541" s="9"/>
      <c r="C541" s="137"/>
      <c r="D541" s="138"/>
      <c r="E541" s="137"/>
      <c r="F541" s="137"/>
      <c r="G541" s="139"/>
      <c r="H541" s="9"/>
    </row>
    <row r="542" spans="1:8" x14ac:dyDescent="0.2">
      <c r="A542" s="9"/>
      <c r="B542" s="9"/>
      <c r="C542" s="137"/>
      <c r="D542" s="138"/>
      <c r="E542" s="137"/>
      <c r="F542" s="137"/>
      <c r="G542" s="139"/>
      <c r="H542" s="9"/>
    </row>
    <row r="543" spans="1:8" x14ac:dyDescent="0.2">
      <c r="A543" s="9"/>
      <c r="B543" s="9"/>
      <c r="C543" s="137"/>
      <c r="D543" s="138"/>
      <c r="E543" s="137"/>
      <c r="F543" s="137"/>
      <c r="G543" s="139"/>
      <c r="H543" s="9"/>
    </row>
    <row r="544" spans="1:8" x14ac:dyDescent="0.2">
      <c r="A544" s="9"/>
      <c r="B544" s="9"/>
      <c r="C544" s="137"/>
      <c r="D544" s="138"/>
      <c r="E544" s="137"/>
      <c r="F544" s="137"/>
      <c r="G544" s="139"/>
      <c r="H544" s="9"/>
    </row>
    <row r="545" spans="1:8" x14ac:dyDescent="0.2">
      <c r="A545" s="9"/>
      <c r="B545" s="9"/>
      <c r="C545" s="137"/>
      <c r="D545" s="138"/>
      <c r="E545" s="137"/>
      <c r="F545" s="137"/>
      <c r="G545" s="139"/>
      <c r="H545" s="9"/>
    </row>
    <row r="546" spans="1:8" x14ac:dyDescent="0.2">
      <c r="A546" s="9"/>
      <c r="B546" s="9"/>
      <c r="C546" s="137"/>
      <c r="D546" s="138"/>
      <c r="E546" s="137"/>
      <c r="F546" s="137"/>
      <c r="G546" s="139"/>
      <c r="H546" s="9"/>
    </row>
    <row r="547" spans="1:8" x14ac:dyDescent="0.2">
      <c r="A547" s="9"/>
      <c r="B547" s="9"/>
      <c r="C547" s="137"/>
      <c r="D547" s="138"/>
      <c r="E547" s="137"/>
      <c r="F547" s="137"/>
      <c r="G547" s="139"/>
      <c r="H547" s="9"/>
    </row>
    <row r="548" spans="1:8" x14ac:dyDescent="0.2">
      <c r="A548" s="9"/>
      <c r="B548" s="9"/>
      <c r="C548" s="137"/>
      <c r="D548" s="138"/>
      <c r="E548" s="137"/>
      <c r="F548" s="137"/>
      <c r="G548" s="139"/>
      <c r="H548" s="9"/>
    </row>
    <row r="549" spans="1:8" x14ac:dyDescent="0.2">
      <c r="A549" s="9"/>
      <c r="B549" s="9"/>
      <c r="C549" s="137"/>
      <c r="D549" s="138"/>
      <c r="E549" s="137"/>
      <c r="F549" s="137"/>
      <c r="G549" s="139"/>
      <c r="H549" s="9"/>
    </row>
    <row r="550" spans="1:8" x14ac:dyDescent="0.2">
      <c r="A550" s="9"/>
      <c r="B550" s="9"/>
      <c r="C550" s="137"/>
      <c r="D550" s="138"/>
      <c r="E550" s="137"/>
      <c r="F550" s="137"/>
      <c r="G550" s="139"/>
      <c r="H550" s="9"/>
    </row>
    <row r="551" spans="1:8" x14ac:dyDescent="0.2">
      <c r="A551" s="9"/>
      <c r="B551" s="9"/>
      <c r="C551" s="137"/>
      <c r="D551" s="138"/>
      <c r="E551" s="137"/>
      <c r="F551" s="137"/>
      <c r="G551" s="139"/>
      <c r="H551" s="9"/>
    </row>
    <row r="552" spans="1:8" x14ac:dyDescent="0.2">
      <c r="A552" s="9"/>
      <c r="B552" s="9"/>
      <c r="C552" s="137"/>
      <c r="D552" s="138"/>
      <c r="E552" s="137"/>
      <c r="F552" s="137"/>
      <c r="G552" s="139"/>
      <c r="H552" s="9"/>
    </row>
    <row r="553" spans="1:8" x14ac:dyDescent="0.2">
      <c r="A553" s="9"/>
      <c r="B553" s="9"/>
      <c r="C553" s="137"/>
      <c r="D553" s="138"/>
      <c r="E553" s="137"/>
      <c r="F553" s="137"/>
      <c r="G553" s="139"/>
      <c r="H553" s="9"/>
    </row>
    <row r="554" spans="1:8" x14ac:dyDescent="0.2">
      <c r="A554" s="9"/>
      <c r="B554" s="9"/>
      <c r="C554" s="137"/>
      <c r="D554" s="138"/>
      <c r="E554" s="137"/>
      <c r="F554" s="137"/>
      <c r="G554" s="139"/>
      <c r="H554" s="9"/>
    </row>
    <row r="555" spans="1:8" x14ac:dyDescent="0.2">
      <c r="A555" s="9"/>
      <c r="B555" s="9"/>
      <c r="C555" s="137"/>
      <c r="D555" s="138"/>
      <c r="E555" s="137"/>
      <c r="F555" s="137"/>
      <c r="G555" s="139"/>
      <c r="H555" s="9"/>
    </row>
    <row r="556" spans="1:8" x14ac:dyDescent="0.2">
      <c r="A556" s="9"/>
      <c r="B556" s="9"/>
      <c r="C556" s="137"/>
      <c r="D556" s="138"/>
      <c r="E556" s="137"/>
      <c r="F556" s="137"/>
      <c r="G556" s="139"/>
      <c r="H556" s="9"/>
    </row>
    <row r="557" spans="1:8" x14ac:dyDescent="0.2">
      <c r="A557" s="9"/>
      <c r="B557" s="9"/>
      <c r="C557" s="137"/>
      <c r="D557" s="138"/>
      <c r="E557" s="137"/>
      <c r="F557" s="137"/>
      <c r="G557" s="139"/>
      <c r="H557" s="9"/>
    </row>
    <row r="558" spans="1:8" x14ac:dyDescent="0.2">
      <c r="A558" s="9"/>
      <c r="B558" s="9"/>
      <c r="C558" s="137"/>
      <c r="D558" s="138"/>
      <c r="E558" s="137"/>
      <c r="F558" s="137"/>
      <c r="G558" s="139"/>
      <c r="H558" s="9"/>
    </row>
    <row r="559" spans="1:8" x14ac:dyDescent="0.2">
      <c r="A559" s="9"/>
      <c r="B559" s="9"/>
      <c r="C559" s="137"/>
      <c r="D559" s="138"/>
      <c r="E559" s="137"/>
      <c r="F559" s="137"/>
      <c r="G559" s="139"/>
      <c r="H559" s="9"/>
    </row>
    <row r="560" spans="1:8" x14ac:dyDescent="0.2">
      <c r="A560" s="9"/>
      <c r="B560" s="9"/>
      <c r="C560" s="137"/>
      <c r="D560" s="138"/>
      <c r="E560" s="137"/>
      <c r="F560" s="137"/>
      <c r="G560" s="139"/>
      <c r="H560" s="9"/>
    </row>
    <row r="561" spans="1:8" x14ac:dyDescent="0.2">
      <c r="A561" s="9"/>
      <c r="B561" s="9"/>
      <c r="C561" s="137"/>
      <c r="D561" s="138"/>
      <c r="E561" s="137"/>
      <c r="F561" s="137"/>
      <c r="G561" s="139"/>
      <c r="H561" s="9"/>
    </row>
    <row r="562" spans="1:8" x14ac:dyDescent="0.2">
      <c r="A562" s="9"/>
      <c r="B562" s="9"/>
      <c r="C562" s="137"/>
      <c r="D562" s="138"/>
      <c r="E562" s="137"/>
      <c r="F562" s="137"/>
      <c r="G562" s="139"/>
      <c r="H562" s="9"/>
    </row>
    <row r="563" spans="1:8" x14ac:dyDescent="0.2">
      <c r="A563" s="9"/>
      <c r="B563" s="9"/>
      <c r="C563" s="137"/>
      <c r="D563" s="138"/>
      <c r="E563" s="137"/>
      <c r="F563" s="137"/>
      <c r="G563" s="139"/>
      <c r="H563" s="9"/>
    </row>
    <row r="564" spans="1:8" x14ac:dyDescent="0.2">
      <c r="A564" s="9"/>
      <c r="B564" s="9"/>
      <c r="C564" s="137"/>
      <c r="D564" s="138"/>
      <c r="E564" s="137"/>
      <c r="F564" s="137"/>
      <c r="G564" s="139"/>
      <c r="H564" s="9"/>
    </row>
    <row r="565" spans="1:8" x14ac:dyDescent="0.2">
      <c r="A565" s="9"/>
      <c r="B565" s="9"/>
      <c r="C565" s="137"/>
      <c r="D565" s="138"/>
      <c r="E565" s="137"/>
      <c r="F565" s="137"/>
      <c r="G565" s="139"/>
      <c r="H565" s="9"/>
    </row>
    <row r="566" spans="1:8" x14ac:dyDescent="0.2">
      <c r="A566" s="9"/>
      <c r="B566" s="9"/>
      <c r="C566" s="137"/>
      <c r="D566" s="138"/>
      <c r="E566" s="137"/>
      <c r="F566" s="137"/>
      <c r="G566" s="139"/>
      <c r="H566" s="9"/>
    </row>
    <row r="567" spans="1:8" x14ac:dyDescent="0.2">
      <c r="A567" s="9"/>
      <c r="B567" s="9"/>
      <c r="C567" s="137"/>
      <c r="D567" s="138"/>
      <c r="E567" s="137"/>
      <c r="F567" s="137"/>
      <c r="G567" s="139"/>
      <c r="H567" s="9"/>
    </row>
    <row r="568" spans="1:8" x14ac:dyDescent="0.2">
      <c r="A568" s="9"/>
      <c r="B568" s="9"/>
      <c r="C568" s="137"/>
      <c r="D568" s="138"/>
      <c r="E568" s="137"/>
      <c r="F568" s="137"/>
      <c r="G568" s="139"/>
      <c r="H568" s="9"/>
    </row>
    <row r="569" spans="1:8" x14ac:dyDescent="0.2">
      <c r="A569" s="9"/>
      <c r="B569" s="9"/>
      <c r="C569" s="137"/>
      <c r="D569" s="138"/>
      <c r="E569" s="137"/>
      <c r="F569" s="137"/>
      <c r="G569" s="139"/>
      <c r="H569" s="9"/>
    </row>
    <row r="570" spans="1:8" x14ac:dyDescent="0.2">
      <c r="A570" s="9"/>
      <c r="B570" s="9"/>
      <c r="C570" s="137"/>
      <c r="D570" s="138"/>
      <c r="E570" s="137"/>
      <c r="F570" s="137"/>
      <c r="G570" s="139"/>
      <c r="H570" s="9"/>
    </row>
    <row r="571" spans="1:8" x14ac:dyDescent="0.2">
      <c r="A571" s="9"/>
      <c r="B571" s="9"/>
      <c r="C571" s="137"/>
      <c r="D571" s="138"/>
      <c r="E571" s="137"/>
      <c r="F571" s="137"/>
      <c r="G571" s="139"/>
      <c r="H571" s="9"/>
    </row>
    <row r="572" spans="1:8" x14ac:dyDescent="0.2">
      <c r="A572" s="9"/>
      <c r="B572" s="9"/>
      <c r="C572" s="137"/>
      <c r="D572" s="138"/>
      <c r="E572" s="137"/>
      <c r="F572" s="137"/>
      <c r="G572" s="139"/>
      <c r="H572" s="9"/>
    </row>
    <row r="573" spans="1:8" x14ac:dyDescent="0.2">
      <c r="A573" s="9"/>
      <c r="B573" s="9"/>
      <c r="C573" s="137"/>
      <c r="D573" s="138"/>
      <c r="E573" s="137"/>
      <c r="F573" s="137"/>
      <c r="G573" s="139"/>
      <c r="H573" s="9"/>
    </row>
    <row r="574" spans="1:8" x14ac:dyDescent="0.2">
      <c r="A574" s="9"/>
      <c r="B574" s="9"/>
      <c r="C574" s="137"/>
      <c r="D574" s="138"/>
      <c r="E574" s="137"/>
      <c r="F574" s="137"/>
      <c r="G574" s="139"/>
      <c r="H574" s="9"/>
    </row>
    <row r="575" spans="1:8" x14ac:dyDescent="0.2">
      <c r="A575" s="9"/>
      <c r="B575" s="9"/>
      <c r="C575" s="137"/>
      <c r="D575" s="138"/>
      <c r="E575" s="137"/>
      <c r="F575" s="137"/>
      <c r="G575" s="139"/>
      <c r="H575" s="9"/>
    </row>
    <row r="576" spans="1:8" x14ac:dyDescent="0.2">
      <c r="A576" s="9"/>
      <c r="B576" s="9"/>
      <c r="C576" s="137"/>
      <c r="D576" s="138"/>
      <c r="E576" s="137"/>
      <c r="F576" s="137"/>
      <c r="G576" s="139"/>
      <c r="H576" s="9"/>
    </row>
    <row r="577" spans="1:8" x14ac:dyDescent="0.2">
      <c r="A577" s="9"/>
      <c r="B577" s="9"/>
      <c r="C577" s="137"/>
      <c r="D577" s="138"/>
      <c r="E577" s="137"/>
      <c r="F577" s="137"/>
      <c r="G577" s="139"/>
      <c r="H577" s="9"/>
    </row>
    <row r="578" spans="1:8" x14ac:dyDescent="0.2">
      <c r="A578" s="9"/>
      <c r="B578" s="9"/>
      <c r="C578" s="137"/>
      <c r="D578" s="138"/>
      <c r="E578" s="137"/>
      <c r="F578" s="137"/>
      <c r="G578" s="139"/>
      <c r="H578" s="9"/>
    </row>
    <row r="579" spans="1:8" x14ac:dyDescent="0.2">
      <c r="A579" s="9"/>
      <c r="B579" s="9"/>
      <c r="C579" s="137"/>
      <c r="D579" s="138"/>
      <c r="E579" s="137"/>
      <c r="F579" s="137"/>
      <c r="G579" s="139"/>
      <c r="H579" s="9"/>
    </row>
    <row r="580" spans="1:8" x14ac:dyDescent="0.2">
      <c r="A580" s="9"/>
      <c r="B580" s="9"/>
      <c r="C580" s="137"/>
      <c r="D580" s="138"/>
      <c r="E580" s="137"/>
      <c r="F580" s="137"/>
      <c r="G580" s="139"/>
      <c r="H580" s="9"/>
    </row>
    <row r="581" spans="1:8" x14ac:dyDescent="0.2">
      <c r="A581" s="9"/>
      <c r="B581" s="9"/>
      <c r="C581" s="137"/>
      <c r="D581" s="138"/>
      <c r="E581" s="137"/>
      <c r="F581" s="137"/>
      <c r="G581" s="139"/>
      <c r="H581" s="9"/>
    </row>
    <row r="582" spans="1:8" x14ac:dyDescent="0.2">
      <c r="A582" s="9"/>
      <c r="B582" s="9"/>
      <c r="C582" s="137"/>
      <c r="D582" s="138"/>
      <c r="E582" s="137"/>
      <c r="F582" s="137"/>
      <c r="G582" s="139"/>
      <c r="H582" s="9"/>
    </row>
    <row r="583" spans="1:8" x14ac:dyDescent="0.2">
      <c r="A583" s="9"/>
      <c r="B583" s="9"/>
      <c r="C583" s="137"/>
      <c r="D583" s="138"/>
      <c r="E583" s="137"/>
      <c r="F583" s="137"/>
      <c r="G583" s="139"/>
      <c r="H583" s="9"/>
    </row>
    <row r="584" spans="1:8" x14ac:dyDescent="0.2">
      <c r="A584" s="9"/>
      <c r="B584" s="9"/>
      <c r="C584" s="137"/>
      <c r="D584" s="138"/>
      <c r="E584" s="137"/>
      <c r="F584" s="137"/>
      <c r="G584" s="139"/>
      <c r="H584" s="9"/>
    </row>
    <row r="585" spans="1:8" x14ac:dyDescent="0.2">
      <c r="A585" s="9"/>
      <c r="B585" s="9"/>
      <c r="C585" s="137"/>
      <c r="D585" s="138"/>
      <c r="E585" s="137"/>
      <c r="F585" s="137"/>
      <c r="G585" s="139"/>
      <c r="H585" s="9"/>
    </row>
    <row r="586" spans="1:8" x14ac:dyDescent="0.2">
      <c r="A586" s="9"/>
      <c r="B586" s="9"/>
      <c r="C586" s="137"/>
      <c r="D586" s="138"/>
      <c r="E586" s="137"/>
      <c r="F586" s="137"/>
      <c r="G586" s="139"/>
      <c r="H586" s="9"/>
    </row>
    <row r="587" spans="1:8" x14ac:dyDescent="0.2">
      <c r="A587" s="9"/>
      <c r="B587" s="9"/>
      <c r="C587" s="137"/>
      <c r="D587" s="138"/>
      <c r="E587" s="137"/>
      <c r="F587" s="137"/>
      <c r="G587" s="139"/>
      <c r="H587" s="9"/>
    </row>
    <row r="588" spans="1:8" x14ac:dyDescent="0.2">
      <c r="A588" s="9"/>
      <c r="B588" s="9"/>
      <c r="C588" s="137"/>
      <c r="D588" s="138"/>
      <c r="E588" s="137"/>
      <c r="F588" s="137"/>
      <c r="G588" s="139"/>
      <c r="H588" s="9"/>
    </row>
    <row r="589" spans="1:8" x14ac:dyDescent="0.2">
      <c r="A589" s="9"/>
      <c r="B589" s="9"/>
      <c r="C589" s="137"/>
      <c r="D589" s="138"/>
      <c r="E589" s="137"/>
      <c r="F589" s="137"/>
      <c r="G589" s="139"/>
      <c r="H589" s="9"/>
    </row>
    <row r="590" spans="1:8" x14ac:dyDescent="0.2">
      <c r="A590" s="9"/>
      <c r="B590" s="9"/>
      <c r="C590" s="137"/>
      <c r="D590" s="138"/>
      <c r="E590" s="137"/>
      <c r="F590" s="137"/>
      <c r="G590" s="139"/>
      <c r="H590" s="9"/>
    </row>
    <row r="591" spans="1:8" x14ac:dyDescent="0.2">
      <c r="A591" s="9"/>
      <c r="B591" s="9"/>
      <c r="C591" s="137"/>
      <c r="D591" s="138"/>
      <c r="E591" s="137"/>
      <c r="F591" s="137"/>
      <c r="G591" s="139"/>
      <c r="H591" s="9"/>
    </row>
    <row r="592" spans="1:8" x14ac:dyDescent="0.2">
      <c r="A592" s="9"/>
      <c r="B592" s="9"/>
      <c r="C592" s="137"/>
      <c r="D592" s="138"/>
      <c r="E592" s="137"/>
      <c r="F592" s="137"/>
      <c r="G592" s="139"/>
      <c r="H592" s="9"/>
    </row>
    <row r="593" spans="1:8" x14ac:dyDescent="0.2">
      <c r="A593" s="9"/>
      <c r="B593" s="9"/>
      <c r="C593" s="137"/>
      <c r="D593" s="138"/>
      <c r="E593" s="137"/>
      <c r="F593" s="137"/>
      <c r="G593" s="139"/>
      <c r="H593" s="9"/>
    </row>
    <row r="594" spans="1:8" x14ac:dyDescent="0.2">
      <c r="A594" s="9"/>
      <c r="B594" s="9"/>
      <c r="C594" s="137"/>
      <c r="D594" s="138"/>
      <c r="E594" s="137"/>
      <c r="F594" s="137"/>
      <c r="G594" s="139"/>
      <c r="H594" s="9"/>
    </row>
    <row r="595" spans="1:8" x14ac:dyDescent="0.2">
      <c r="A595" s="9"/>
      <c r="B595" s="9"/>
      <c r="C595" s="137"/>
      <c r="D595" s="138"/>
      <c r="E595" s="137"/>
      <c r="F595" s="137"/>
      <c r="G595" s="139"/>
      <c r="H595" s="9"/>
    </row>
    <row r="596" spans="1:8" x14ac:dyDescent="0.2">
      <c r="A596" s="9"/>
      <c r="B596" s="9"/>
      <c r="C596" s="137"/>
      <c r="D596" s="138"/>
      <c r="E596" s="137"/>
      <c r="F596" s="137"/>
      <c r="G596" s="139"/>
      <c r="H596" s="9"/>
    </row>
    <row r="597" spans="1:8" x14ac:dyDescent="0.2">
      <c r="A597" s="9"/>
      <c r="B597" s="9"/>
      <c r="C597" s="137"/>
      <c r="D597" s="138"/>
      <c r="E597" s="137"/>
      <c r="F597" s="137"/>
      <c r="G597" s="139"/>
      <c r="H597" s="9"/>
    </row>
    <row r="598" spans="1:8" x14ac:dyDescent="0.2">
      <c r="A598" s="9"/>
      <c r="B598" s="9"/>
      <c r="C598" s="137"/>
      <c r="D598" s="138"/>
      <c r="E598" s="137"/>
      <c r="F598" s="137"/>
      <c r="G598" s="139"/>
      <c r="H598" s="9"/>
    </row>
    <row r="599" spans="1:8" x14ac:dyDescent="0.2">
      <c r="A599" s="9"/>
      <c r="B599" s="9"/>
      <c r="C599" s="137"/>
      <c r="D599" s="138"/>
      <c r="E599" s="137"/>
      <c r="F599" s="137"/>
      <c r="G599" s="139"/>
      <c r="H599" s="9"/>
    </row>
    <row r="600" spans="1:8" x14ac:dyDescent="0.2">
      <c r="A600" s="9"/>
      <c r="B600" s="9"/>
      <c r="C600" s="137"/>
      <c r="D600" s="138"/>
      <c r="E600" s="137"/>
      <c r="F600" s="137"/>
      <c r="G600" s="139"/>
      <c r="H600" s="9"/>
    </row>
    <row r="601" spans="1:8" x14ac:dyDescent="0.2">
      <c r="A601" s="9"/>
      <c r="B601" s="9"/>
      <c r="C601" s="137"/>
      <c r="D601" s="138"/>
      <c r="E601" s="137"/>
      <c r="F601" s="137"/>
      <c r="G601" s="139"/>
      <c r="H601" s="9"/>
    </row>
    <row r="602" spans="1:8" x14ac:dyDescent="0.2">
      <c r="A602" s="9"/>
      <c r="B602" s="9"/>
      <c r="C602" s="137"/>
      <c r="D602" s="138"/>
      <c r="E602" s="137"/>
      <c r="F602" s="137"/>
      <c r="G602" s="139"/>
      <c r="H602" s="9"/>
    </row>
    <row r="603" spans="1:8" x14ac:dyDescent="0.2">
      <c r="A603" s="9"/>
      <c r="B603" s="9"/>
      <c r="C603" s="137"/>
      <c r="D603" s="138"/>
      <c r="E603" s="137"/>
      <c r="F603" s="137"/>
      <c r="G603" s="139"/>
      <c r="H603" s="9"/>
    </row>
    <row r="604" spans="1:8" x14ac:dyDescent="0.2">
      <c r="A604" s="9"/>
      <c r="B604" s="9"/>
      <c r="C604" s="137"/>
      <c r="D604" s="138"/>
      <c r="E604" s="137"/>
      <c r="F604" s="137"/>
      <c r="G604" s="139"/>
      <c r="H604" s="9"/>
    </row>
    <row r="605" spans="1:8" x14ac:dyDescent="0.2">
      <c r="A605" s="9"/>
      <c r="B605" s="9"/>
      <c r="C605" s="137"/>
      <c r="D605" s="138"/>
      <c r="E605" s="137"/>
      <c r="F605" s="137"/>
      <c r="G605" s="139"/>
      <c r="H605" s="9"/>
    </row>
    <row r="606" spans="1:8" x14ac:dyDescent="0.2">
      <c r="A606" s="9"/>
      <c r="B606" s="9"/>
      <c r="C606" s="137"/>
      <c r="D606" s="138"/>
      <c r="E606" s="137"/>
      <c r="F606" s="137"/>
      <c r="G606" s="139"/>
      <c r="H606" s="9"/>
    </row>
    <row r="607" spans="1:8" x14ac:dyDescent="0.2">
      <c r="A607" s="9"/>
      <c r="B607" s="9"/>
      <c r="C607" s="137"/>
      <c r="D607" s="138"/>
      <c r="E607" s="137"/>
      <c r="F607" s="137"/>
      <c r="G607" s="139"/>
      <c r="H607" s="9"/>
    </row>
    <row r="608" spans="1:8" x14ac:dyDescent="0.2">
      <c r="A608" s="9"/>
      <c r="B608" s="9"/>
      <c r="C608" s="137"/>
      <c r="D608" s="138"/>
      <c r="E608" s="137"/>
      <c r="F608" s="137"/>
      <c r="G608" s="139"/>
      <c r="H608" s="9"/>
    </row>
    <row r="609" spans="1:8" x14ac:dyDescent="0.2">
      <c r="A609" s="9"/>
      <c r="B609" s="9"/>
      <c r="C609" s="137"/>
      <c r="D609" s="138"/>
      <c r="E609" s="137"/>
      <c r="F609" s="137"/>
      <c r="G609" s="139"/>
      <c r="H609" s="9"/>
    </row>
    <row r="610" spans="1:8" x14ac:dyDescent="0.2">
      <c r="A610" s="9"/>
      <c r="B610" s="9"/>
      <c r="C610" s="137"/>
      <c r="D610" s="138"/>
      <c r="E610" s="137"/>
      <c r="F610" s="137"/>
      <c r="G610" s="139"/>
      <c r="H610" s="9"/>
    </row>
    <row r="611" spans="1:8" x14ac:dyDescent="0.2">
      <c r="A611" s="9"/>
      <c r="B611" s="9"/>
      <c r="C611" s="137"/>
      <c r="D611" s="138"/>
      <c r="E611" s="137"/>
      <c r="F611" s="137"/>
      <c r="G611" s="139"/>
      <c r="H611" s="9"/>
    </row>
    <row r="612" spans="1:8" x14ac:dyDescent="0.2">
      <c r="A612" s="9"/>
      <c r="B612" s="9"/>
      <c r="C612" s="137"/>
      <c r="D612" s="138"/>
      <c r="E612" s="137"/>
      <c r="F612" s="137"/>
      <c r="G612" s="139"/>
      <c r="H612" s="9"/>
    </row>
    <row r="613" spans="1:8" x14ac:dyDescent="0.2">
      <c r="A613" s="9"/>
      <c r="B613" s="9"/>
      <c r="C613" s="137"/>
      <c r="D613" s="138"/>
      <c r="E613" s="137"/>
      <c r="F613" s="137"/>
      <c r="G613" s="139"/>
      <c r="H613" s="9"/>
    </row>
    <row r="614" spans="1:8" x14ac:dyDescent="0.2">
      <c r="A614" s="9"/>
      <c r="B614" s="9"/>
      <c r="C614" s="137"/>
      <c r="D614" s="138"/>
      <c r="E614" s="137"/>
      <c r="F614" s="137"/>
      <c r="G614" s="139"/>
      <c r="H614" s="9"/>
    </row>
    <row r="615" spans="1:8" x14ac:dyDescent="0.2">
      <c r="A615" s="9"/>
      <c r="B615" s="9"/>
      <c r="C615" s="137"/>
      <c r="D615" s="138"/>
      <c r="E615" s="137"/>
      <c r="F615" s="137"/>
      <c r="G615" s="139"/>
      <c r="H615" s="9"/>
    </row>
    <row r="616" spans="1:8" x14ac:dyDescent="0.2">
      <c r="A616" s="9"/>
      <c r="B616" s="9"/>
      <c r="C616" s="137"/>
      <c r="D616" s="138"/>
      <c r="E616" s="137"/>
      <c r="F616" s="137"/>
      <c r="G616" s="139"/>
      <c r="H616" s="9"/>
    </row>
    <row r="617" spans="1:8" x14ac:dyDescent="0.2">
      <c r="A617" s="9"/>
      <c r="B617" s="9"/>
      <c r="C617" s="137"/>
      <c r="D617" s="138"/>
      <c r="E617" s="137"/>
      <c r="F617" s="137"/>
      <c r="G617" s="139"/>
      <c r="H617" s="9"/>
    </row>
    <row r="618" spans="1:8" x14ac:dyDescent="0.2">
      <c r="A618" s="9"/>
      <c r="B618" s="9"/>
      <c r="C618" s="137"/>
      <c r="D618" s="138"/>
      <c r="E618" s="137"/>
      <c r="F618" s="137"/>
      <c r="G618" s="139"/>
      <c r="H618" s="9"/>
    </row>
    <row r="619" spans="1:8" x14ac:dyDescent="0.2">
      <c r="A619" s="9"/>
      <c r="B619" s="9"/>
      <c r="C619" s="137"/>
      <c r="D619" s="138"/>
      <c r="E619" s="137"/>
      <c r="F619" s="137"/>
      <c r="G619" s="139"/>
      <c r="H619" s="9"/>
    </row>
    <row r="620" spans="1:8" x14ac:dyDescent="0.2">
      <c r="A620" s="9"/>
      <c r="B620" s="9"/>
      <c r="C620" s="137"/>
      <c r="D620" s="138"/>
      <c r="E620" s="137"/>
      <c r="F620" s="137"/>
      <c r="G620" s="139"/>
      <c r="H620" s="9"/>
    </row>
    <row r="621" spans="1:8" x14ac:dyDescent="0.2">
      <c r="A621" s="9"/>
      <c r="B621" s="9"/>
      <c r="C621" s="137"/>
      <c r="D621" s="138"/>
      <c r="E621" s="137"/>
      <c r="F621" s="137"/>
      <c r="G621" s="139"/>
      <c r="H621" s="9"/>
    </row>
    <row r="622" spans="1:8" x14ac:dyDescent="0.2">
      <c r="A622" s="9"/>
      <c r="B622" s="9"/>
      <c r="C622" s="137"/>
      <c r="D622" s="138"/>
      <c r="E622" s="137"/>
      <c r="F622" s="137"/>
      <c r="G622" s="139"/>
      <c r="H622" s="9"/>
    </row>
    <row r="623" spans="1:8" x14ac:dyDescent="0.2">
      <c r="A623" s="9"/>
      <c r="B623" s="9"/>
      <c r="C623" s="137"/>
      <c r="D623" s="138"/>
      <c r="E623" s="137"/>
      <c r="F623" s="137"/>
      <c r="G623" s="139"/>
      <c r="H623" s="9"/>
    </row>
    <row r="624" spans="1:8" x14ac:dyDescent="0.2">
      <c r="A624" s="9"/>
      <c r="B624" s="9"/>
      <c r="C624" s="137"/>
      <c r="D624" s="138"/>
      <c r="E624" s="137"/>
      <c r="F624" s="137"/>
      <c r="G624" s="139"/>
      <c r="H624" s="9"/>
    </row>
    <row r="625" spans="1:8" x14ac:dyDescent="0.2">
      <c r="A625" s="9"/>
      <c r="B625" s="9"/>
      <c r="C625" s="137"/>
      <c r="D625" s="138"/>
      <c r="E625" s="137"/>
      <c r="F625" s="137"/>
      <c r="G625" s="139"/>
      <c r="H625" s="9"/>
    </row>
    <row r="626" spans="1:8" x14ac:dyDescent="0.2">
      <c r="A626" s="9"/>
      <c r="B626" s="9"/>
      <c r="C626" s="137"/>
      <c r="D626" s="138"/>
      <c r="E626" s="137"/>
      <c r="F626" s="137"/>
      <c r="G626" s="139"/>
      <c r="H626" s="9"/>
    </row>
    <row r="627" spans="1:8" x14ac:dyDescent="0.2">
      <c r="A627" s="9"/>
      <c r="B627" s="9"/>
      <c r="C627" s="137"/>
      <c r="D627" s="138"/>
      <c r="E627" s="137"/>
      <c r="F627" s="137"/>
      <c r="G627" s="139"/>
      <c r="H627" s="9"/>
    </row>
    <row r="628" spans="1:8" x14ac:dyDescent="0.2">
      <c r="A628" s="9"/>
      <c r="B628" s="9"/>
      <c r="C628" s="137"/>
      <c r="D628" s="138"/>
      <c r="E628" s="137"/>
      <c r="F628" s="137"/>
      <c r="G628" s="139"/>
      <c r="H628" s="9"/>
    </row>
    <row r="629" spans="1:8" x14ac:dyDescent="0.2">
      <c r="A629" s="9"/>
      <c r="B629" s="9"/>
      <c r="C629" s="137"/>
      <c r="D629" s="138"/>
      <c r="E629" s="137"/>
      <c r="F629" s="137"/>
      <c r="G629" s="139"/>
      <c r="H629" s="9"/>
    </row>
    <row r="630" spans="1:8" x14ac:dyDescent="0.2">
      <c r="A630" s="9"/>
      <c r="B630" s="9"/>
      <c r="C630" s="137"/>
      <c r="D630" s="138"/>
      <c r="E630" s="137"/>
      <c r="F630" s="137"/>
      <c r="G630" s="139"/>
      <c r="H630" s="9"/>
    </row>
    <row r="631" spans="1:8" x14ac:dyDescent="0.2">
      <c r="A631" s="9"/>
      <c r="B631" s="9"/>
      <c r="C631" s="137"/>
      <c r="D631" s="138"/>
      <c r="E631" s="137"/>
      <c r="F631" s="137"/>
      <c r="G631" s="139"/>
      <c r="H631" s="9"/>
    </row>
    <row r="632" spans="1:8" x14ac:dyDescent="0.2">
      <c r="A632" s="9"/>
      <c r="B632" s="9"/>
      <c r="C632" s="137"/>
      <c r="D632" s="138"/>
      <c r="E632" s="137"/>
      <c r="F632" s="137"/>
      <c r="G632" s="139"/>
      <c r="H632" s="9"/>
    </row>
    <row r="633" spans="1:8" x14ac:dyDescent="0.2">
      <c r="A633" s="9"/>
      <c r="B633" s="9"/>
      <c r="C633" s="137"/>
      <c r="D633" s="138"/>
      <c r="E633" s="137"/>
      <c r="F633" s="137"/>
      <c r="G633" s="139"/>
      <c r="H633" s="9"/>
    </row>
    <row r="634" spans="1:8" x14ac:dyDescent="0.2">
      <c r="A634" s="9"/>
      <c r="B634" s="9"/>
      <c r="C634" s="137"/>
      <c r="D634" s="138"/>
      <c r="E634" s="137"/>
      <c r="F634" s="137"/>
      <c r="G634" s="139"/>
      <c r="H634" s="9"/>
    </row>
    <row r="635" spans="1:8" x14ac:dyDescent="0.2">
      <c r="A635" s="9"/>
      <c r="B635" s="9"/>
      <c r="C635" s="137"/>
      <c r="D635" s="138"/>
      <c r="E635" s="137"/>
      <c r="F635" s="137"/>
      <c r="G635" s="139"/>
      <c r="H635" s="9"/>
    </row>
    <row r="636" spans="1:8" x14ac:dyDescent="0.2">
      <c r="A636" s="9"/>
      <c r="B636" s="9"/>
      <c r="C636" s="137"/>
      <c r="D636" s="138"/>
      <c r="E636" s="137"/>
      <c r="F636" s="137"/>
      <c r="G636" s="139"/>
      <c r="H636" s="9"/>
    </row>
    <row r="637" spans="1:8" x14ac:dyDescent="0.2">
      <c r="A637" s="9"/>
      <c r="B637" s="9"/>
      <c r="C637" s="137"/>
      <c r="D637" s="138"/>
      <c r="E637" s="137"/>
      <c r="F637" s="137"/>
      <c r="G637" s="139"/>
      <c r="H637" s="9"/>
    </row>
    <row r="638" spans="1:8" x14ac:dyDescent="0.2">
      <c r="A638" s="9"/>
      <c r="B638" s="9"/>
      <c r="C638" s="137"/>
      <c r="D638" s="138"/>
      <c r="E638" s="137"/>
      <c r="F638" s="137"/>
      <c r="G638" s="139"/>
      <c r="H638" s="9"/>
    </row>
    <row r="639" spans="1:8" x14ac:dyDescent="0.2">
      <c r="A639" s="9"/>
      <c r="B639" s="9"/>
      <c r="C639" s="137"/>
      <c r="D639" s="138"/>
      <c r="E639" s="137"/>
      <c r="F639" s="137"/>
      <c r="G639" s="139"/>
      <c r="H639" s="9"/>
    </row>
    <row r="640" spans="1:8" x14ac:dyDescent="0.2">
      <c r="A640" s="9"/>
      <c r="B640" s="9"/>
      <c r="C640" s="137"/>
      <c r="D640" s="138"/>
      <c r="E640" s="137"/>
      <c r="F640" s="137"/>
      <c r="G640" s="139"/>
      <c r="H640" s="9"/>
    </row>
    <row r="641" spans="1:8" x14ac:dyDescent="0.2">
      <c r="A641" s="9"/>
      <c r="B641" s="9"/>
      <c r="C641" s="137"/>
      <c r="D641" s="138"/>
      <c r="E641" s="137"/>
      <c r="F641" s="137"/>
      <c r="G641" s="139"/>
      <c r="H641" s="9"/>
    </row>
    <row r="642" spans="1:8" x14ac:dyDescent="0.2">
      <c r="A642" s="9"/>
      <c r="B642" s="9"/>
      <c r="C642" s="137"/>
      <c r="D642" s="138"/>
      <c r="E642" s="137"/>
      <c r="F642" s="137"/>
      <c r="G642" s="139"/>
      <c r="H642" s="9"/>
    </row>
    <row r="643" spans="1:8" x14ac:dyDescent="0.2">
      <c r="A643" s="9"/>
      <c r="B643" s="9"/>
      <c r="C643" s="137"/>
      <c r="D643" s="138"/>
      <c r="E643" s="137"/>
      <c r="F643" s="137"/>
      <c r="G643" s="139"/>
      <c r="H643" s="9"/>
    </row>
    <row r="644" spans="1:8" x14ac:dyDescent="0.2">
      <c r="A644" s="9"/>
      <c r="B644" s="9"/>
      <c r="C644" s="137"/>
      <c r="D644" s="138"/>
      <c r="E644" s="137"/>
      <c r="F644" s="137"/>
      <c r="G644" s="139"/>
      <c r="H644" s="9"/>
    </row>
    <row r="645" spans="1:8" x14ac:dyDescent="0.2">
      <c r="A645" s="9"/>
      <c r="B645" s="9"/>
      <c r="C645" s="137"/>
      <c r="D645" s="138"/>
      <c r="E645" s="137"/>
      <c r="F645" s="137"/>
      <c r="G645" s="139"/>
      <c r="H645" s="9"/>
    </row>
    <row r="646" spans="1:8" x14ac:dyDescent="0.2">
      <c r="A646" s="9"/>
      <c r="B646" s="9"/>
      <c r="C646" s="137"/>
      <c r="D646" s="138"/>
      <c r="E646" s="137"/>
      <c r="F646" s="137"/>
      <c r="G646" s="139"/>
      <c r="H646" s="9"/>
    </row>
    <row r="647" spans="1:8" x14ac:dyDescent="0.2">
      <c r="A647" s="9"/>
      <c r="B647" s="9"/>
      <c r="C647" s="137"/>
      <c r="D647" s="138"/>
      <c r="E647" s="137"/>
      <c r="F647" s="137"/>
      <c r="G647" s="139"/>
      <c r="H647" s="9"/>
    </row>
    <row r="648" spans="1:8" x14ac:dyDescent="0.2">
      <c r="A648" s="9"/>
      <c r="B648" s="9"/>
      <c r="C648" s="137"/>
      <c r="D648" s="138"/>
      <c r="E648" s="137"/>
      <c r="F648" s="137"/>
      <c r="G648" s="139"/>
      <c r="H648" s="9"/>
    </row>
    <row r="649" spans="1:8" x14ac:dyDescent="0.2">
      <c r="A649" s="9"/>
      <c r="B649" s="9"/>
      <c r="C649" s="137"/>
      <c r="D649" s="138"/>
      <c r="E649" s="137"/>
      <c r="F649" s="137"/>
      <c r="G649" s="139"/>
      <c r="H649" s="9"/>
    </row>
    <row r="650" spans="1:8" x14ac:dyDescent="0.2">
      <c r="A650" s="9"/>
      <c r="B650" s="9"/>
      <c r="C650" s="137"/>
      <c r="D650" s="138"/>
      <c r="E650" s="137"/>
      <c r="F650" s="137"/>
      <c r="G650" s="139"/>
      <c r="H650" s="9"/>
    </row>
    <row r="651" spans="1:8" x14ac:dyDescent="0.2">
      <c r="A651" s="9"/>
      <c r="B651" s="9"/>
      <c r="C651" s="137"/>
      <c r="D651" s="138"/>
      <c r="E651" s="137"/>
      <c r="F651" s="137"/>
      <c r="G651" s="139"/>
      <c r="H651" s="9"/>
    </row>
    <row r="652" spans="1:8" x14ac:dyDescent="0.2">
      <c r="A652" s="9"/>
      <c r="B652" s="9"/>
      <c r="C652" s="137"/>
      <c r="D652" s="138"/>
      <c r="E652" s="137"/>
      <c r="F652" s="137"/>
      <c r="G652" s="139"/>
      <c r="H652" s="9"/>
    </row>
    <row r="653" spans="1:8" x14ac:dyDescent="0.2">
      <c r="A653" s="9"/>
      <c r="B653" s="9"/>
      <c r="C653" s="137"/>
      <c r="D653" s="138"/>
      <c r="E653" s="137"/>
      <c r="F653" s="137"/>
      <c r="G653" s="139"/>
      <c r="H653" s="9"/>
    </row>
    <row r="654" spans="1:8" x14ac:dyDescent="0.2">
      <c r="A654" s="9"/>
      <c r="B654" s="9"/>
      <c r="C654" s="137"/>
      <c r="D654" s="138"/>
      <c r="E654" s="137"/>
      <c r="F654" s="137"/>
      <c r="G654" s="139"/>
      <c r="H654" s="9"/>
    </row>
    <row r="655" spans="1:8" x14ac:dyDescent="0.2">
      <c r="A655" s="9"/>
      <c r="B655" s="9"/>
      <c r="C655" s="137"/>
      <c r="D655" s="138"/>
      <c r="E655" s="137"/>
      <c r="F655" s="137"/>
      <c r="G655" s="139"/>
      <c r="H655" s="9"/>
    </row>
    <row r="656" spans="1:8" x14ac:dyDescent="0.2">
      <c r="A656" s="9"/>
      <c r="B656" s="9"/>
      <c r="C656" s="137"/>
      <c r="D656" s="138"/>
      <c r="E656" s="137"/>
      <c r="F656" s="137"/>
      <c r="G656" s="139"/>
      <c r="H656" s="9"/>
    </row>
    <row r="657" spans="1:8" x14ac:dyDescent="0.2">
      <c r="A657" s="9"/>
      <c r="B657" s="9"/>
      <c r="C657" s="137"/>
      <c r="D657" s="138"/>
      <c r="E657" s="137"/>
      <c r="F657" s="137"/>
      <c r="G657" s="139"/>
      <c r="H657" s="9"/>
    </row>
    <row r="658" spans="1:8" x14ac:dyDescent="0.2">
      <c r="A658" s="9"/>
      <c r="B658" s="9"/>
      <c r="C658" s="137"/>
      <c r="D658" s="138"/>
      <c r="E658" s="137"/>
      <c r="F658" s="137"/>
      <c r="G658" s="139"/>
      <c r="H658" s="9"/>
    </row>
    <row r="659" spans="1:8" x14ac:dyDescent="0.2">
      <c r="A659" s="9"/>
      <c r="B659" s="9"/>
      <c r="C659" s="137"/>
      <c r="D659" s="138"/>
      <c r="E659" s="137"/>
      <c r="F659" s="137"/>
      <c r="G659" s="139"/>
      <c r="H659" s="9"/>
    </row>
    <row r="660" spans="1:8" x14ac:dyDescent="0.2">
      <c r="A660" s="9"/>
      <c r="B660" s="9"/>
      <c r="C660" s="137"/>
      <c r="D660" s="138"/>
      <c r="E660" s="137"/>
      <c r="F660" s="137"/>
      <c r="G660" s="139"/>
      <c r="H660" s="9"/>
    </row>
    <row r="661" spans="1:8" x14ac:dyDescent="0.2">
      <c r="A661" s="9"/>
      <c r="B661" s="9"/>
      <c r="C661" s="137"/>
      <c r="D661" s="138"/>
      <c r="E661" s="137"/>
      <c r="F661" s="137"/>
      <c r="G661" s="139"/>
      <c r="H661" s="9"/>
    </row>
    <row r="662" spans="1:8" x14ac:dyDescent="0.2">
      <c r="A662" s="9"/>
      <c r="B662" s="9"/>
      <c r="C662" s="137"/>
      <c r="D662" s="138"/>
      <c r="E662" s="137"/>
      <c r="F662" s="137"/>
      <c r="G662" s="139"/>
      <c r="H662" s="9"/>
    </row>
    <row r="663" spans="1:8" x14ac:dyDescent="0.2">
      <c r="A663" s="9"/>
      <c r="B663" s="9"/>
      <c r="C663" s="137"/>
      <c r="D663" s="138"/>
      <c r="E663" s="137"/>
      <c r="F663" s="137"/>
      <c r="G663" s="139"/>
      <c r="H663" s="9"/>
    </row>
    <row r="664" spans="1:8" x14ac:dyDescent="0.2">
      <c r="A664" s="9"/>
      <c r="B664" s="9"/>
      <c r="C664" s="137"/>
      <c r="D664" s="138"/>
      <c r="E664" s="137"/>
      <c r="F664" s="137"/>
      <c r="G664" s="139"/>
      <c r="H664" s="9"/>
    </row>
    <row r="665" spans="1:8" x14ac:dyDescent="0.2">
      <c r="A665" s="9"/>
      <c r="B665" s="9"/>
      <c r="C665" s="137"/>
      <c r="D665" s="138"/>
      <c r="E665" s="137"/>
      <c r="F665" s="137"/>
      <c r="G665" s="139"/>
      <c r="H665" s="9"/>
    </row>
    <row r="666" spans="1:8" x14ac:dyDescent="0.2">
      <c r="A666" s="9"/>
      <c r="B666" s="9"/>
      <c r="C666" s="137"/>
      <c r="D666" s="138"/>
      <c r="E666" s="137"/>
      <c r="F666" s="137"/>
      <c r="G666" s="139"/>
      <c r="H666" s="9"/>
    </row>
    <row r="667" spans="1:8" x14ac:dyDescent="0.2">
      <c r="A667" s="9"/>
      <c r="B667" s="9"/>
      <c r="C667" s="137"/>
      <c r="D667" s="138"/>
      <c r="E667" s="137"/>
      <c r="F667" s="137"/>
      <c r="G667" s="139"/>
      <c r="H667" s="9"/>
    </row>
    <row r="668" spans="1:8" x14ac:dyDescent="0.2">
      <c r="A668" s="9"/>
      <c r="B668" s="9"/>
      <c r="C668" s="137"/>
      <c r="D668" s="138"/>
      <c r="E668" s="137"/>
      <c r="F668" s="137"/>
      <c r="G668" s="139"/>
      <c r="H668" s="9"/>
    </row>
    <row r="669" spans="1:8" x14ac:dyDescent="0.2">
      <c r="A669" s="9"/>
      <c r="B669" s="9"/>
      <c r="C669" s="137"/>
      <c r="D669" s="138"/>
      <c r="E669" s="137"/>
      <c r="F669" s="137"/>
      <c r="G669" s="139"/>
      <c r="H669" s="9"/>
    </row>
    <row r="670" spans="1:8" x14ac:dyDescent="0.2">
      <c r="A670" s="9"/>
      <c r="B670" s="9"/>
      <c r="C670" s="137"/>
      <c r="D670" s="138"/>
      <c r="E670" s="137"/>
      <c r="F670" s="137"/>
      <c r="G670" s="139"/>
      <c r="H670" s="9"/>
    </row>
    <row r="671" spans="1:8" x14ac:dyDescent="0.2">
      <c r="A671" s="9"/>
      <c r="B671" s="9"/>
      <c r="C671" s="137"/>
      <c r="D671" s="138"/>
      <c r="E671" s="137"/>
      <c r="F671" s="137"/>
      <c r="G671" s="139"/>
      <c r="H671" s="9"/>
    </row>
    <row r="672" spans="1:8" x14ac:dyDescent="0.2">
      <c r="A672" s="9"/>
      <c r="B672" s="9"/>
      <c r="C672" s="137"/>
      <c r="D672" s="138"/>
      <c r="E672" s="137"/>
      <c r="F672" s="137"/>
      <c r="G672" s="139"/>
      <c r="H672" s="9"/>
    </row>
    <row r="673" spans="1:8" x14ac:dyDescent="0.2">
      <c r="A673" s="9"/>
      <c r="B673" s="9"/>
      <c r="C673" s="137"/>
      <c r="D673" s="138"/>
      <c r="E673" s="137"/>
      <c r="F673" s="137"/>
      <c r="G673" s="139"/>
      <c r="H673" s="9"/>
    </row>
    <row r="674" spans="1:8" x14ac:dyDescent="0.2">
      <c r="A674" s="9"/>
      <c r="B674" s="9"/>
      <c r="C674" s="137"/>
      <c r="D674" s="138"/>
      <c r="E674" s="137"/>
      <c r="F674" s="137"/>
      <c r="G674" s="139"/>
      <c r="H674" s="9"/>
    </row>
    <row r="675" spans="1:8" x14ac:dyDescent="0.2">
      <c r="A675" s="9"/>
      <c r="B675" s="9"/>
      <c r="C675" s="137"/>
      <c r="D675" s="138"/>
      <c r="E675" s="137"/>
      <c r="F675" s="137"/>
      <c r="G675" s="139"/>
      <c r="H675" s="9"/>
    </row>
    <row r="676" spans="1:8" x14ac:dyDescent="0.2">
      <c r="A676" s="9"/>
      <c r="B676" s="9"/>
      <c r="C676" s="137"/>
      <c r="D676" s="138"/>
      <c r="E676" s="137"/>
      <c r="F676" s="137"/>
      <c r="G676" s="139"/>
      <c r="H676" s="9"/>
    </row>
    <row r="677" spans="1:8" x14ac:dyDescent="0.2">
      <c r="A677" s="9"/>
      <c r="B677" s="9"/>
      <c r="C677" s="137"/>
      <c r="D677" s="138"/>
      <c r="E677" s="137"/>
      <c r="F677" s="137"/>
      <c r="G677" s="139"/>
      <c r="H677" s="9"/>
    </row>
    <row r="678" spans="1:8" x14ac:dyDescent="0.2">
      <c r="A678" s="9"/>
      <c r="B678" s="9"/>
      <c r="C678" s="137"/>
      <c r="D678" s="138"/>
      <c r="E678" s="137"/>
      <c r="F678" s="137"/>
      <c r="G678" s="139"/>
      <c r="H678" s="9"/>
    </row>
    <row r="679" spans="1:8" x14ac:dyDescent="0.2">
      <c r="A679" s="9"/>
      <c r="B679" s="9"/>
      <c r="C679" s="137"/>
      <c r="D679" s="138"/>
      <c r="E679" s="137"/>
      <c r="F679" s="137"/>
      <c r="G679" s="139"/>
      <c r="H679" s="9"/>
    </row>
    <row r="680" spans="1:8" x14ac:dyDescent="0.2">
      <c r="A680" s="9"/>
      <c r="B680" s="9"/>
      <c r="C680" s="137"/>
      <c r="D680" s="138"/>
      <c r="E680" s="137"/>
      <c r="F680" s="137"/>
      <c r="G680" s="139"/>
      <c r="H680" s="9"/>
    </row>
    <row r="681" spans="1:8" x14ac:dyDescent="0.2">
      <c r="A681" s="9"/>
      <c r="B681" s="9"/>
      <c r="C681" s="137"/>
      <c r="D681" s="138"/>
      <c r="E681" s="137"/>
      <c r="F681" s="137"/>
      <c r="G681" s="139"/>
      <c r="H681" s="9"/>
    </row>
    <row r="682" spans="1:8" x14ac:dyDescent="0.2">
      <c r="A682" s="9"/>
      <c r="B682" s="9"/>
      <c r="C682" s="137"/>
      <c r="D682" s="138"/>
      <c r="E682" s="137"/>
      <c r="F682" s="137"/>
      <c r="G682" s="139"/>
      <c r="H682" s="9"/>
    </row>
    <row r="683" spans="1:8" x14ac:dyDescent="0.2">
      <c r="A683" s="9"/>
      <c r="B683" s="9"/>
      <c r="C683" s="137"/>
      <c r="D683" s="138"/>
      <c r="E683" s="137"/>
      <c r="F683" s="137"/>
      <c r="G683" s="139"/>
      <c r="H683" s="9"/>
    </row>
    <row r="684" spans="1:8" x14ac:dyDescent="0.2">
      <c r="A684" s="9"/>
      <c r="B684" s="9"/>
      <c r="C684" s="137"/>
      <c r="D684" s="138"/>
      <c r="E684" s="137"/>
      <c r="F684" s="137"/>
      <c r="G684" s="139"/>
      <c r="H684" s="9"/>
    </row>
    <row r="685" spans="1:8" x14ac:dyDescent="0.2">
      <c r="A685" s="9"/>
      <c r="B685" s="9"/>
      <c r="C685" s="137"/>
      <c r="D685" s="138"/>
      <c r="E685" s="137"/>
      <c r="F685" s="137"/>
      <c r="G685" s="139"/>
      <c r="H685" s="9"/>
    </row>
    <row r="686" spans="1:8" x14ac:dyDescent="0.2">
      <c r="A686" s="9"/>
      <c r="B686" s="9"/>
      <c r="C686" s="137"/>
      <c r="D686" s="138"/>
      <c r="E686" s="137"/>
      <c r="F686" s="137"/>
      <c r="G686" s="139"/>
      <c r="H686" s="9"/>
    </row>
    <row r="687" spans="1:8" x14ac:dyDescent="0.2">
      <c r="A687" s="9"/>
      <c r="B687" s="9"/>
      <c r="C687" s="137"/>
      <c r="D687" s="138"/>
      <c r="E687" s="137"/>
      <c r="F687" s="137"/>
      <c r="G687" s="139"/>
      <c r="H687" s="9"/>
    </row>
    <row r="688" spans="1:8" x14ac:dyDescent="0.2">
      <c r="A688" s="9"/>
      <c r="B688" s="9"/>
      <c r="C688" s="137"/>
      <c r="D688" s="138"/>
      <c r="E688" s="137"/>
      <c r="F688" s="137"/>
      <c r="G688" s="139"/>
      <c r="H688" s="9"/>
    </row>
    <row r="689" spans="1:8" x14ac:dyDescent="0.2">
      <c r="A689" s="9"/>
      <c r="B689" s="9"/>
      <c r="C689" s="137"/>
      <c r="D689" s="138"/>
      <c r="E689" s="137"/>
      <c r="F689" s="137"/>
      <c r="G689" s="139"/>
      <c r="H689" s="9"/>
    </row>
    <row r="690" spans="1:8" x14ac:dyDescent="0.2">
      <c r="A690" s="9"/>
      <c r="B690" s="9"/>
      <c r="C690" s="137"/>
      <c r="D690" s="138"/>
      <c r="E690" s="137"/>
      <c r="F690" s="137"/>
      <c r="G690" s="139"/>
      <c r="H690" s="9"/>
    </row>
    <row r="691" spans="1:8" x14ac:dyDescent="0.2">
      <c r="A691" s="9"/>
      <c r="B691" s="9"/>
      <c r="C691" s="137"/>
      <c r="D691" s="138"/>
      <c r="E691" s="137"/>
      <c r="F691" s="137"/>
      <c r="G691" s="139"/>
      <c r="H691" s="9"/>
    </row>
    <row r="692" spans="1:8" x14ac:dyDescent="0.2">
      <c r="A692" s="9"/>
      <c r="B692" s="9"/>
      <c r="C692" s="137"/>
      <c r="D692" s="138"/>
      <c r="E692" s="137"/>
      <c r="F692" s="137"/>
      <c r="G692" s="139"/>
      <c r="H692" s="9"/>
    </row>
    <row r="693" spans="1:8" x14ac:dyDescent="0.2">
      <c r="A693" s="9"/>
      <c r="B693" s="9"/>
      <c r="C693" s="137"/>
      <c r="D693" s="138"/>
      <c r="E693" s="137"/>
      <c r="F693" s="137"/>
      <c r="G693" s="139"/>
      <c r="H693" s="9"/>
    </row>
    <row r="694" spans="1:8" x14ac:dyDescent="0.2">
      <c r="A694" s="9"/>
      <c r="B694" s="9"/>
      <c r="C694" s="137"/>
      <c r="D694" s="138"/>
      <c r="E694" s="137"/>
      <c r="F694" s="137"/>
      <c r="G694" s="139"/>
      <c r="H694" s="9"/>
    </row>
    <row r="695" spans="1:8" x14ac:dyDescent="0.2">
      <c r="A695" s="9"/>
      <c r="B695" s="9"/>
      <c r="C695" s="137"/>
      <c r="D695" s="138"/>
      <c r="E695" s="137"/>
      <c r="F695" s="137"/>
      <c r="G695" s="139"/>
      <c r="H695" s="9"/>
    </row>
    <row r="696" spans="1:8" x14ac:dyDescent="0.2">
      <c r="A696" s="9"/>
      <c r="B696" s="9"/>
      <c r="C696" s="137"/>
      <c r="D696" s="138"/>
      <c r="E696" s="137"/>
      <c r="F696" s="137"/>
      <c r="G696" s="139"/>
      <c r="H696" s="9"/>
    </row>
    <row r="697" spans="1:8" x14ac:dyDescent="0.2">
      <c r="A697" s="9"/>
      <c r="B697" s="9"/>
      <c r="C697" s="137"/>
      <c r="D697" s="138"/>
      <c r="E697" s="137"/>
      <c r="F697" s="137"/>
      <c r="G697" s="139"/>
      <c r="H697" s="9"/>
    </row>
    <row r="698" spans="1:8" x14ac:dyDescent="0.2">
      <c r="A698" s="9"/>
      <c r="B698" s="9"/>
      <c r="C698" s="137"/>
      <c r="D698" s="138"/>
      <c r="E698" s="137"/>
      <c r="F698" s="137"/>
      <c r="G698" s="139"/>
      <c r="H698" s="9"/>
    </row>
    <row r="699" spans="1:8" x14ac:dyDescent="0.2">
      <c r="A699" s="9"/>
      <c r="B699" s="9"/>
      <c r="C699" s="137"/>
      <c r="D699" s="138"/>
      <c r="E699" s="137"/>
      <c r="F699" s="137"/>
      <c r="G699" s="139"/>
      <c r="H699" s="9"/>
    </row>
    <row r="700" spans="1:8" x14ac:dyDescent="0.2">
      <c r="A700" s="9"/>
      <c r="B700" s="9"/>
      <c r="C700" s="137"/>
      <c r="D700" s="138"/>
      <c r="E700" s="137"/>
      <c r="F700" s="137"/>
      <c r="G700" s="139"/>
      <c r="H700" s="9"/>
    </row>
    <row r="701" spans="1:8" x14ac:dyDescent="0.2">
      <c r="A701" s="9"/>
      <c r="B701" s="9"/>
      <c r="C701" s="137"/>
      <c r="D701" s="138"/>
      <c r="E701" s="137"/>
      <c r="F701" s="137"/>
      <c r="G701" s="139"/>
      <c r="H701" s="9"/>
    </row>
    <row r="702" spans="1:8" x14ac:dyDescent="0.2">
      <c r="A702" s="9"/>
      <c r="B702" s="9"/>
      <c r="C702" s="137"/>
      <c r="D702" s="138"/>
      <c r="E702" s="137"/>
      <c r="F702" s="137"/>
      <c r="G702" s="139"/>
      <c r="H702" s="9"/>
    </row>
    <row r="703" spans="1:8" x14ac:dyDescent="0.2">
      <c r="A703" s="9"/>
      <c r="B703" s="9"/>
      <c r="C703" s="137"/>
      <c r="D703" s="138"/>
      <c r="E703" s="137"/>
      <c r="F703" s="137"/>
      <c r="G703" s="139"/>
      <c r="H703" s="9"/>
    </row>
    <row r="704" spans="1:8" x14ac:dyDescent="0.2">
      <c r="A704" s="9"/>
      <c r="B704" s="9"/>
      <c r="C704" s="137"/>
      <c r="D704" s="138"/>
      <c r="E704" s="137"/>
      <c r="F704" s="137"/>
      <c r="G704" s="139"/>
      <c r="H704" s="9"/>
    </row>
    <row r="705" spans="1:8" x14ac:dyDescent="0.2">
      <c r="A705" s="9"/>
      <c r="B705" s="9"/>
      <c r="C705" s="137"/>
      <c r="D705" s="138"/>
      <c r="E705" s="137"/>
      <c r="F705" s="137"/>
      <c r="G705" s="139"/>
      <c r="H705" s="9"/>
    </row>
    <row r="706" spans="1:8" x14ac:dyDescent="0.2">
      <c r="A706" s="9"/>
      <c r="B706" s="9"/>
      <c r="C706" s="137"/>
      <c r="D706" s="138"/>
      <c r="E706" s="137"/>
      <c r="F706" s="137"/>
      <c r="G706" s="139"/>
      <c r="H706" s="9"/>
    </row>
    <row r="707" spans="1:8" x14ac:dyDescent="0.2">
      <c r="A707" s="9"/>
      <c r="B707" s="9"/>
      <c r="C707" s="137"/>
      <c r="D707" s="138"/>
      <c r="E707" s="137"/>
      <c r="F707" s="137"/>
      <c r="G707" s="139"/>
      <c r="H707" s="9"/>
    </row>
    <row r="708" spans="1:8" x14ac:dyDescent="0.2">
      <c r="A708" s="9"/>
      <c r="B708" s="9"/>
      <c r="C708" s="137"/>
      <c r="D708" s="138"/>
      <c r="E708" s="137"/>
      <c r="F708" s="137"/>
      <c r="G708" s="139"/>
      <c r="H708" s="9"/>
    </row>
    <row r="709" spans="1:8" x14ac:dyDescent="0.2">
      <c r="A709" s="9"/>
      <c r="B709" s="9"/>
      <c r="C709" s="137"/>
      <c r="D709" s="138"/>
      <c r="E709" s="137"/>
      <c r="F709" s="137"/>
      <c r="G709" s="139"/>
      <c r="H709" s="9"/>
    </row>
    <row r="710" spans="1:8" x14ac:dyDescent="0.2">
      <c r="A710" s="9"/>
      <c r="B710" s="9"/>
      <c r="C710" s="137"/>
      <c r="D710" s="138"/>
      <c r="E710" s="137"/>
      <c r="F710" s="137"/>
      <c r="G710" s="139"/>
      <c r="H710" s="9"/>
    </row>
    <row r="711" spans="1:8" x14ac:dyDescent="0.2">
      <c r="A711" s="9"/>
      <c r="B711" s="9"/>
      <c r="C711" s="137"/>
      <c r="D711" s="138"/>
      <c r="E711" s="137"/>
      <c r="F711" s="137"/>
      <c r="G711" s="139"/>
      <c r="H711" s="9"/>
    </row>
    <row r="712" spans="1:8" x14ac:dyDescent="0.2">
      <c r="A712" s="9"/>
      <c r="B712" s="9"/>
      <c r="C712" s="137"/>
      <c r="D712" s="138"/>
      <c r="E712" s="137"/>
      <c r="F712" s="137"/>
      <c r="G712" s="139"/>
      <c r="H712" s="9"/>
    </row>
    <row r="713" spans="1:8" x14ac:dyDescent="0.2">
      <c r="A713" s="9"/>
      <c r="B713" s="9"/>
      <c r="C713" s="137"/>
      <c r="D713" s="138"/>
      <c r="E713" s="137"/>
      <c r="F713" s="137"/>
      <c r="G713" s="139"/>
      <c r="H713" s="9"/>
    </row>
    <row r="714" spans="1:8" x14ac:dyDescent="0.2">
      <c r="A714" s="9"/>
      <c r="B714" s="9"/>
      <c r="C714" s="137"/>
      <c r="D714" s="138"/>
      <c r="E714" s="137"/>
      <c r="F714" s="137"/>
      <c r="G714" s="139"/>
      <c r="H714" s="9"/>
    </row>
    <row r="715" spans="1:8" x14ac:dyDescent="0.2">
      <c r="A715" s="9"/>
      <c r="B715" s="9"/>
      <c r="C715" s="137"/>
      <c r="D715" s="138"/>
      <c r="E715" s="137"/>
      <c r="F715" s="137"/>
      <c r="G715" s="139"/>
      <c r="H715" s="9"/>
    </row>
    <row r="716" spans="1:8" x14ac:dyDescent="0.2">
      <c r="A716" s="9"/>
      <c r="B716" s="9"/>
      <c r="C716" s="137"/>
      <c r="D716" s="138"/>
      <c r="E716" s="137"/>
      <c r="F716" s="137"/>
      <c r="G716" s="139"/>
      <c r="H716" s="9"/>
    </row>
    <row r="717" spans="1:8" x14ac:dyDescent="0.2">
      <c r="A717" s="9"/>
      <c r="B717" s="9"/>
      <c r="C717" s="137"/>
      <c r="D717" s="138"/>
      <c r="E717" s="137"/>
      <c r="F717" s="137"/>
      <c r="G717" s="139"/>
      <c r="H717" s="9"/>
    </row>
    <row r="718" spans="1:8" x14ac:dyDescent="0.2">
      <c r="A718" s="9"/>
      <c r="B718" s="9"/>
      <c r="C718" s="137"/>
      <c r="D718" s="138"/>
      <c r="E718" s="137"/>
      <c r="F718" s="137"/>
      <c r="G718" s="139"/>
      <c r="H718" s="9"/>
    </row>
    <row r="719" spans="1:8" x14ac:dyDescent="0.2">
      <c r="A719" s="9"/>
      <c r="B719" s="9"/>
      <c r="C719" s="137"/>
      <c r="D719" s="138"/>
      <c r="E719" s="137"/>
      <c r="F719" s="137"/>
      <c r="G719" s="139"/>
      <c r="H719" s="9"/>
    </row>
    <row r="720" spans="1:8" x14ac:dyDescent="0.2">
      <c r="A720" s="9"/>
      <c r="B720" s="9"/>
      <c r="C720" s="137"/>
      <c r="D720" s="138"/>
      <c r="E720" s="137"/>
      <c r="F720" s="137"/>
      <c r="G720" s="139"/>
      <c r="H720" s="9"/>
    </row>
    <row r="721" spans="1:8" x14ac:dyDescent="0.2">
      <c r="A721" s="9"/>
      <c r="B721" s="9"/>
      <c r="C721" s="137"/>
      <c r="D721" s="138"/>
      <c r="E721" s="137"/>
      <c r="F721" s="137"/>
      <c r="G721" s="139"/>
      <c r="H721" s="9"/>
    </row>
    <row r="722" spans="1:8" x14ac:dyDescent="0.2">
      <c r="A722" s="9"/>
      <c r="B722" s="9"/>
      <c r="C722" s="137"/>
      <c r="D722" s="138"/>
      <c r="E722" s="137"/>
      <c r="F722" s="137"/>
      <c r="G722" s="139"/>
      <c r="H722" s="9"/>
    </row>
    <row r="723" spans="1:8" x14ac:dyDescent="0.2">
      <c r="A723" s="9"/>
      <c r="B723" s="9"/>
      <c r="C723" s="137"/>
      <c r="D723" s="138"/>
      <c r="E723" s="137"/>
      <c r="F723" s="137"/>
      <c r="G723" s="139"/>
      <c r="H723" s="9"/>
    </row>
    <row r="724" spans="1:8" x14ac:dyDescent="0.2">
      <c r="A724" s="9"/>
      <c r="B724" s="9"/>
      <c r="C724" s="137"/>
      <c r="D724" s="138"/>
      <c r="E724" s="137"/>
      <c r="F724" s="137"/>
      <c r="G724" s="139"/>
      <c r="H724" s="9"/>
    </row>
    <row r="725" spans="1:8" x14ac:dyDescent="0.2">
      <c r="A725" s="9"/>
      <c r="B725" s="9"/>
      <c r="C725" s="137"/>
      <c r="D725" s="138"/>
      <c r="E725" s="137"/>
      <c r="F725" s="137"/>
      <c r="G725" s="139"/>
      <c r="H725" s="9"/>
    </row>
    <row r="726" spans="1:8" x14ac:dyDescent="0.2">
      <c r="A726" s="9"/>
      <c r="B726" s="9"/>
      <c r="C726" s="137"/>
      <c r="D726" s="138"/>
      <c r="E726" s="137"/>
      <c r="F726" s="137"/>
      <c r="G726" s="139"/>
      <c r="H726" s="9"/>
    </row>
    <row r="727" spans="1:8" x14ac:dyDescent="0.2">
      <c r="A727" s="9"/>
      <c r="B727" s="9"/>
      <c r="C727" s="137"/>
      <c r="D727" s="138"/>
      <c r="E727" s="137"/>
      <c r="F727" s="137"/>
      <c r="G727" s="139"/>
      <c r="H727" s="9"/>
    </row>
    <row r="728" spans="1:8" x14ac:dyDescent="0.2">
      <c r="A728" s="9"/>
      <c r="B728" s="9"/>
      <c r="C728" s="137"/>
      <c r="D728" s="138"/>
      <c r="E728" s="137"/>
      <c r="F728" s="137"/>
      <c r="G728" s="139"/>
      <c r="H728" s="9"/>
    </row>
    <row r="729" spans="1:8" x14ac:dyDescent="0.2">
      <c r="A729" s="9"/>
      <c r="B729" s="9"/>
      <c r="C729" s="137"/>
      <c r="D729" s="138"/>
      <c r="E729" s="137"/>
      <c r="F729" s="137"/>
      <c r="G729" s="139"/>
      <c r="H729" s="9"/>
    </row>
    <row r="730" spans="1:8" x14ac:dyDescent="0.2">
      <c r="A730" s="9"/>
      <c r="B730" s="9"/>
      <c r="C730" s="137"/>
      <c r="D730" s="138"/>
      <c r="E730" s="137"/>
      <c r="F730" s="137"/>
      <c r="G730" s="139"/>
      <c r="H730" s="9"/>
    </row>
    <row r="731" spans="1:8" x14ac:dyDescent="0.2">
      <c r="A731" s="9"/>
      <c r="B731" s="9"/>
      <c r="C731" s="137"/>
      <c r="D731" s="138"/>
      <c r="E731" s="137"/>
      <c r="F731" s="137"/>
      <c r="G731" s="139"/>
      <c r="H731" s="9"/>
    </row>
    <row r="732" spans="1:8" x14ac:dyDescent="0.2">
      <c r="A732" s="9"/>
      <c r="B732" s="9"/>
      <c r="C732" s="137"/>
      <c r="D732" s="138"/>
      <c r="E732" s="137"/>
      <c r="F732" s="137"/>
      <c r="G732" s="139"/>
      <c r="H732" s="9"/>
    </row>
    <row r="733" spans="1:8" x14ac:dyDescent="0.2">
      <c r="A733" s="9"/>
      <c r="B733" s="9"/>
      <c r="C733" s="137"/>
      <c r="D733" s="138"/>
      <c r="E733" s="137"/>
      <c r="F733" s="137"/>
      <c r="G733" s="139"/>
      <c r="H733" s="9"/>
    </row>
    <row r="734" spans="1:8" x14ac:dyDescent="0.2">
      <c r="A734" s="9"/>
      <c r="B734" s="9"/>
      <c r="C734" s="137"/>
      <c r="D734" s="138"/>
      <c r="E734" s="137"/>
      <c r="F734" s="137"/>
      <c r="G734" s="139"/>
      <c r="H734" s="9"/>
    </row>
    <row r="735" spans="1:8" x14ac:dyDescent="0.2">
      <c r="A735" s="9"/>
      <c r="B735" s="9"/>
      <c r="C735" s="137"/>
      <c r="D735" s="138"/>
      <c r="E735" s="137"/>
      <c r="F735" s="137"/>
      <c r="G735" s="139"/>
      <c r="H735" s="9"/>
    </row>
    <row r="736" spans="1:8" x14ac:dyDescent="0.2">
      <c r="A736" s="9"/>
      <c r="B736" s="9"/>
      <c r="C736" s="137"/>
      <c r="D736" s="138"/>
      <c r="E736" s="137"/>
      <c r="F736" s="137"/>
      <c r="G736" s="139"/>
      <c r="H736" s="9"/>
    </row>
    <row r="737" spans="1:8" x14ac:dyDescent="0.2">
      <c r="A737" s="9"/>
      <c r="B737" s="9"/>
      <c r="C737" s="137"/>
      <c r="D737" s="138"/>
      <c r="E737" s="137"/>
      <c r="F737" s="137"/>
      <c r="G737" s="139"/>
      <c r="H737" s="9"/>
    </row>
    <row r="738" spans="1:8" x14ac:dyDescent="0.2">
      <c r="A738" s="9"/>
      <c r="B738" s="9"/>
      <c r="C738" s="137"/>
      <c r="D738" s="138"/>
      <c r="E738" s="137"/>
      <c r="F738" s="137"/>
      <c r="G738" s="139"/>
      <c r="H738" s="9"/>
    </row>
    <row r="739" spans="1:8" x14ac:dyDescent="0.2">
      <c r="A739" s="9"/>
      <c r="B739" s="9"/>
      <c r="C739" s="137"/>
      <c r="D739" s="138"/>
      <c r="E739" s="137"/>
      <c r="F739" s="137"/>
      <c r="G739" s="139"/>
      <c r="H739" s="9"/>
    </row>
    <row r="740" spans="1:8" x14ac:dyDescent="0.2">
      <c r="A740" s="9"/>
      <c r="B740" s="9"/>
      <c r="C740" s="137"/>
      <c r="D740" s="138"/>
      <c r="E740" s="137"/>
      <c r="F740" s="137"/>
      <c r="G740" s="139"/>
      <c r="H740" s="9"/>
    </row>
    <row r="741" spans="1:8" x14ac:dyDescent="0.2">
      <c r="A741" s="9"/>
      <c r="B741" s="9"/>
      <c r="C741" s="137"/>
      <c r="D741" s="138"/>
      <c r="E741" s="137"/>
      <c r="F741" s="137"/>
      <c r="G741" s="139"/>
      <c r="H741" s="9"/>
    </row>
    <row r="742" spans="1:8" x14ac:dyDescent="0.2">
      <c r="A742" s="9"/>
      <c r="B742" s="9"/>
      <c r="C742" s="137"/>
      <c r="D742" s="138"/>
      <c r="E742" s="137"/>
      <c r="F742" s="137"/>
      <c r="G742" s="139"/>
      <c r="H742" s="9"/>
    </row>
    <row r="743" spans="1:8" x14ac:dyDescent="0.2">
      <c r="A743" s="9"/>
      <c r="B743" s="9"/>
      <c r="C743" s="137"/>
      <c r="D743" s="138"/>
      <c r="E743" s="137"/>
      <c r="F743" s="137"/>
      <c r="G743" s="139"/>
      <c r="H743" s="9"/>
    </row>
    <row r="744" spans="1:8" x14ac:dyDescent="0.2">
      <c r="A744" s="9"/>
      <c r="B744" s="9"/>
      <c r="C744" s="137"/>
      <c r="D744" s="138"/>
      <c r="E744" s="137"/>
      <c r="F744" s="137"/>
      <c r="G744" s="139"/>
      <c r="H744" s="9"/>
    </row>
    <row r="745" spans="1:8" x14ac:dyDescent="0.2">
      <c r="A745" s="9"/>
      <c r="B745" s="9"/>
      <c r="C745" s="137"/>
      <c r="D745" s="138"/>
      <c r="E745" s="137"/>
      <c r="F745" s="137"/>
      <c r="G745" s="139"/>
      <c r="H745" s="9"/>
    </row>
    <row r="746" spans="1:8" x14ac:dyDescent="0.2">
      <c r="A746" s="9"/>
      <c r="B746" s="9"/>
      <c r="C746" s="137"/>
      <c r="D746" s="138"/>
      <c r="E746" s="137"/>
      <c r="F746" s="137"/>
      <c r="G746" s="139"/>
      <c r="H746" s="9"/>
    </row>
    <row r="747" spans="1:8" x14ac:dyDescent="0.2">
      <c r="A747" s="9"/>
      <c r="B747" s="9"/>
      <c r="C747" s="137"/>
      <c r="D747" s="138"/>
      <c r="E747" s="137"/>
      <c r="F747" s="137"/>
      <c r="G747" s="139"/>
      <c r="H747" s="9"/>
    </row>
    <row r="748" spans="1:8" x14ac:dyDescent="0.2">
      <c r="A748" s="9"/>
      <c r="B748" s="9"/>
      <c r="C748" s="137"/>
      <c r="D748" s="138"/>
      <c r="E748" s="137"/>
      <c r="F748" s="137"/>
      <c r="G748" s="139"/>
      <c r="H748" s="9"/>
    </row>
    <row r="749" spans="1:8" x14ac:dyDescent="0.2">
      <c r="A749" s="9"/>
      <c r="B749" s="9"/>
      <c r="C749" s="137"/>
      <c r="D749" s="138"/>
      <c r="E749" s="137"/>
      <c r="F749" s="137"/>
      <c r="G749" s="139"/>
      <c r="H749" s="9"/>
    </row>
    <row r="750" spans="1:8" x14ac:dyDescent="0.2">
      <c r="A750" s="9"/>
      <c r="B750" s="9"/>
      <c r="C750" s="137"/>
      <c r="D750" s="138"/>
      <c r="E750" s="137"/>
      <c r="F750" s="137"/>
      <c r="G750" s="139"/>
      <c r="H750" s="9"/>
    </row>
    <row r="751" spans="1:8" x14ac:dyDescent="0.2">
      <c r="A751" s="9"/>
      <c r="B751" s="9"/>
      <c r="C751" s="137"/>
      <c r="D751" s="138"/>
      <c r="E751" s="137"/>
      <c r="F751" s="137"/>
      <c r="G751" s="139"/>
      <c r="H751" s="9"/>
    </row>
    <row r="752" spans="1:8" x14ac:dyDescent="0.2">
      <c r="A752" s="9"/>
      <c r="B752" s="9"/>
      <c r="C752" s="137"/>
      <c r="D752" s="138"/>
      <c r="E752" s="137"/>
      <c r="F752" s="137"/>
      <c r="G752" s="139"/>
      <c r="H752" s="9"/>
    </row>
    <row r="753" spans="1:8" x14ac:dyDescent="0.2">
      <c r="A753" s="9"/>
      <c r="B753" s="9"/>
      <c r="C753" s="137"/>
      <c r="D753" s="138"/>
      <c r="E753" s="137"/>
      <c r="F753" s="137"/>
      <c r="G753" s="139"/>
      <c r="H753" s="9"/>
    </row>
    <row r="754" spans="1:8" x14ac:dyDescent="0.2">
      <c r="A754" s="9"/>
      <c r="B754" s="9"/>
      <c r="C754" s="137"/>
      <c r="D754" s="138"/>
      <c r="E754" s="137"/>
      <c r="F754" s="137"/>
      <c r="G754" s="139"/>
      <c r="H754" s="9"/>
    </row>
    <row r="755" spans="1:8" x14ac:dyDescent="0.2">
      <c r="A755" s="9"/>
      <c r="B755" s="9"/>
      <c r="C755" s="137"/>
      <c r="D755" s="138"/>
      <c r="E755" s="137"/>
      <c r="F755" s="137"/>
      <c r="G755" s="139"/>
      <c r="H755" s="9"/>
    </row>
    <row r="756" spans="1:8" x14ac:dyDescent="0.2">
      <c r="A756" s="9"/>
      <c r="B756" s="9"/>
      <c r="C756" s="137"/>
      <c r="D756" s="138"/>
      <c r="E756" s="137"/>
      <c r="F756" s="137"/>
      <c r="G756" s="139"/>
      <c r="H756" s="9"/>
    </row>
    <row r="757" spans="1:8" x14ac:dyDescent="0.2">
      <c r="A757" s="9"/>
      <c r="B757" s="9"/>
      <c r="C757" s="137"/>
      <c r="D757" s="138"/>
      <c r="E757" s="137"/>
      <c r="F757" s="137"/>
      <c r="G757" s="139"/>
      <c r="H757" s="9"/>
    </row>
    <row r="758" spans="1:8" x14ac:dyDescent="0.2">
      <c r="A758" s="9"/>
      <c r="B758" s="9"/>
      <c r="C758" s="137"/>
      <c r="D758" s="138"/>
      <c r="E758" s="137"/>
      <c r="F758" s="137"/>
      <c r="G758" s="139"/>
      <c r="H758" s="9"/>
    </row>
    <row r="759" spans="1:8" x14ac:dyDescent="0.2">
      <c r="A759" s="9"/>
      <c r="B759" s="9"/>
      <c r="C759" s="137"/>
      <c r="D759" s="138"/>
      <c r="E759" s="137"/>
      <c r="F759" s="137"/>
      <c r="G759" s="139"/>
      <c r="H759" s="9"/>
    </row>
    <row r="760" spans="1:8" x14ac:dyDescent="0.2">
      <c r="A760" s="9"/>
      <c r="B760" s="9"/>
      <c r="C760" s="137"/>
      <c r="D760" s="138"/>
      <c r="E760" s="137"/>
      <c r="F760" s="137"/>
      <c r="G760" s="139"/>
      <c r="H760" s="9"/>
    </row>
    <row r="761" spans="1:8" x14ac:dyDescent="0.2">
      <c r="A761" s="9"/>
      <c r="B761" s="9"/>
      <c r="C761" s="137"/>
      <c r="D761" s="138"/>
      <c r="E761" s="137"/>
      <c r="F761" s="137"/>
      <c r="G761" s="139"/>
      <c r="H761" s="9"/>
    </row>
    <row r="762" spans="1:8" x14ac:dyDescent="0.2">
      <c r="A762" s="9"/>
      <c r="B762" s="9"/>
      <c r="C762" s="137"/>
      <c r="D762" s="138"/>
      <c r="E762" s="137"/>
      <c r="F762" s="137"/>
      <c r="G762" s="139"/>
      <c r="H762" s="9"/>
    </row>
    <row r="763" spans="1:8" x14ac:dyDescent="0.2">
      <c r="A763" s="9"/>
      <c r="B763" s="9"/>
      <c r="C763" s="137"/>
      <c r="D763" s="138"/>
      <c r="E763" s="137"/>
      <c r="F763" s="137"/>
      <c r="G763" s="139"/>
      <c r="H763" s="9"/>
    </row>
    <row r="764" spans="1:8" x14ac:dyDescent="0.2">
      <c r="A764" s="9"/>
      <c r="B764" s="9"/>
      <c r="C764" s="137"/>
      <c r="D764" s="138"/>
      <c r="E764" s="137"/>
      <c r="F764" s="137"/>
      <c r="G764" s="139"/>
      <c r="H764" s="9"/>
    </row>
    <row r="765" spans="1:8" x14ac:dyDescent="0.2">
      <c r="A765" s="9"/>
      <c r="B765" s="9"/>
      <c r="C765" s="137"/>
      <c r="D765" s="138"/>
      <c r="E765" s="137"/>
      <c r="F765" s="137"/>
      <c r="G765" s="139"/>
      <c r="H765" s="9"/>
    </row>
    <row r="766" spans="1:8" x14ac:dyDescent="0.2">
      <c r="A766" s="9"/>
      <c r="B766" s="9"/>
      <c r="C766" s="137"/>
      <c r="D766" s="138"/>
      <c r="E766" s="137"/>
      <c r="F766" s="137"/>
      <c r="G766" s="139"/>
      <c r="H766" s="9"/>
    </row>
    <row r="767" spans="1:8" x14ac:dyDescent="0.2">
      <c r="A767" s="9"/>
      <c r="B767" s="9"/>
      <c r="C767" s="137"/>
      <c r="D767" s="138"/>
      <c r="E767" s="137"/>
      <c r="F767" s="137"/>
      <c r="G767" s="139"/>
      <c r="H767" s="9"/>
    </row>
    <row r="768" spans="1:8" x14ac:dyDescent="0.2">
      <c r="A768" s="9"/>
      <c r="B768" s="9"/>
      <c r="C768" s="137"/>
      <c r="D768" s="138"/>
      <c r="E768" s="137"/>
      <c r="F768" s="137"/>
      <c r="G768" s="139"/>
      <c r="H768" s="9"/>
    </row>
    <row r="769" spans="1:8" x14ac:dyDescent="0.2">
      <c r="A769" s="9"/>
      <c r="B769" s="9"/>
      <c r="C769" s="137"/>
      <c r="D769" s="138"/>
      <c r="E769" s="137"/>
      <c r="F769" s="137"/>
      <c r="G769" s="139"/>
      <c r="H769" s="9"/>
    </row>
    <row r="770" spans="1:8" x14ac:dyDescent="0.2">
      <c r="A770" s="9"/>
      <c r="B770" s="9"/>
      <c r="C770" s="137"/>
      <c r="D770" s="138"/>
      <c r="E770" s="137"/>
      <c r="F770" s="137"/>
      <c r="G770" s="139"/>
      <c r="H770" s="9"/>
    </row>
    <row r="771" spans="1:8" x14ac:dyDescent="0.2">
      <c r="A771" s="9"/>
      <c r="B771" s="9"/>
      <c r="C771" s="137"/>
      <c r="D771" s="138"/>
      <c r="E771" s="137"/>
      <c r="F771" s="137"/>
      <c r="G771" s="139"/>
      <c r="H771" s="9"/>
    </row>
    <row r="772" spans="1:8" x14ac:dyDescent="0.2">
      <c r="A772" s="9"/>
      <c r="B772" s="9"/>
      <c r="C772" s="137"/>
      <c r="D772" s="138"/>
      <c r="E772" s="137"/>
      <c r="F772" s="137"/>
      <c r="G772" s="139"/>
      <c r="H772" s="9"/>
    </row>
    <row r="773" spans="1:8" x14ac:dyDescent="0.2">
      <c r="A773" s="9"/>
      <c r="B773" s="9"/>
      <c r="C773" s="137"/>
      <c r="D773" s="138"/>
      <c r="E773" s="137"/>
      <c r="F773" s="137"/>
      <c r="G773" s="139"/>
      <c r="H773" s="9"/>
    </row>
    <row r="774" spans="1:8" x14ac:dyDescent="0.2">
      <c r="A774" s="9"/>
      <c r="B774" s="9"/>
      <c r="C774" s="137"/>
      <c r="D774" s="138"/>
      <c r="E774" s="137"/>
      <c r="F774" s="137"/>
      <c r="G774" s="139"/>
      <c r="H774" s="9"/>
    </row>
    <row r="775" spans="1:8" x14ac:dyDescent="0.2">
      <c r="A775" s="9"/>
      <c r="B775" s="9"/>
      <c r="C775" s="137"/>
      <c r="D775" s="138"/>
      <c r="E775" s="137"/>
      <c r="F775" s="137"/>
      <c r="G775" s="139"/>
      <c r="H775" s="9"/>
    </row>
    <row r="776" spans="1:8" x14ac:dyDescent="0.2">
      <c r="A776" s="9"/>
      <c r="B776" s="9"/>
      <c r="C776" s="137"/>
      <c r="D776" s="138"/>
      <c r="E776" s="137"/>
      <c r="F776" s="137"/>
      <c r="G776" s="139"/>
      <c r="H776" s="9"/>
    </row>
    <row r="777" spans="1:8" x14ac:dyDescent="0.2">
      <c r="A777" s="9"/>
      <c r="B777" s="9"/>
      <c r="C777" s="137"/>
      <c r="D777" s="138"/>
      <c r="E777" s="137"/>
      <c r="F777" s="137"/>
      <c r="G777" s="139"/>
      <c r="H777" s="9"/>
    </row>
    <row r="778" spans="1:8" x14ac:dyDescent="0.2">
      <c r="A778" s="9"/>
      <c r="B778" s="9"/>
      <c r="C778" s="137"/>
      <c r="D778" s="138"/>
      <c r="E778" s="137"/>
      <c r="F778" s="137"/>
      <c r="G778" s="139"/>
      <c r="H778" s="9"/>
    </row>
    <row r="779" spans="1:8" x14ac:dyDescent="0.2">
      <c r="A779" s="9"/>
      <c r="B779" s="9"/>
      <c r="C779" s="137"/>
      <c r="D779" s="138"/>
      <c r="E779" s="137"/>
      <c r="F779" s="137"/>
      <c r="G779" s="139"/>
      <c r="H779" s="9"/>
    </row>
    <row r="780" spans="1:8" x14ac:dyDescent="0.2">
      <c r="A780" s="9"/>
      <c r="B780" s="9"/>
      <c r="C780" s="137"/>
      <c r="D780" s="138"/>
      <c r="E780" s="137"/>
      <c r="F780" s="137"/>
      <c r="G780" s="139"/>
      <c r="H780" s="9"/>
    </row>
    <row r="781" spans="1:8" x14ac:dyDescent="0.2">
      <c r="A781" s="9"/>
      <c r="B781" s="9"/>
      <c r="C781" s="137"/>
      <c r="D781" s="138"/>
      <c r="E781" s="137"/>
      <c r="F781" s="137"/>
      <c r="G781" s="139"/>
      <c r="H781" s="9"/>
    </row>
    <row r="782" spans="1:8" x14ac:dyDescent="0.2">
      <c r="A782" s="9"/>
      <c r="B782" s="9"/>
      <c r="C782" s="137"/>
      <c r="D782" s="138"/>
      <c r="E782" s="137"/>
      <c r="F782" s="137"/>
      <c r="G782" s="139"/>
      <c r="H782" s="9"/>
    </row>
    <row r="783" spans="1:8" x14ac:dyDescent="0.2">
      <c r="A783" s="9"/>
      <c r="B783" s="9"/>
      <c r="C783" s="137"/>
      <c r="D783" s="138"/>
      <c r="E783" s="137"/>
      <c r="F783" s="137"/>
      <c r="G783" s="139"/>
      <c r="H783" s="9"/>
    </row>
    <row r="784" spans="1:8" x14ac:dyDescent="0.2">
      <c r="A784" s="9"/>
      <c r="B784" s="9"/>
      <c r="C784" s="137"/>
      <c r="D784" s="138"/>
      <c r="E784" s="137"/>
      <c r="F784" s="137"/>
      <c r="G784" s="139"/>
      <c r="H784" s="9"/>
    </row>
    <row r="785" spans="1:8" x14ac:dyDescent="0.2">
      <c r="A785" s="9"/>
      <c r="B785" s="9"/>
      <c r="C785" s="137"/>
      <c r="D785" s="138"/>
      <c r="E785" s="137"/>
      <c r="F785" s="137"/>
      <c r="G785" s="139"/>
      <c r="H785" s="9"/>
    </row>
    <row r="786" spans="1:8" x14ac:dyDescent="0.2">
      <c r="A786" s="9"/>
      <c r="B786" s="9"/>
      <c r="C786" s="137"/>
      <c r="D786" s="138"/>
      <c r="E786" s="137"/>
      <c r="F786" s="137"/>
      <c r="G786" s="139"/>
      <c r="H786" s="9"/>
    </row>
    <row r="787" spans="1:8" x14ac:dyDescent="0.2">
      <c r="A787" s="9"/>
      <c r="B787" s="9"/>
      <c r="C787" s="137"/>
      <c r="D787" s="138"/>
      <c r="E787" s="137"/>
      <c r="F787" s="137"/>
      <c r="G787" s="139"/>
      <c r="H787" s="9"/>
    </row>
    <row r="788" spans="1:8" x14ac:dyDescent="0.2">
      <c r="A788" s="9"/>
      <c r="B788" s="9"/>
      <c r="C788" s="137"/>
      <c r="D788" s="138"/>
      <c r="E788" s="137"/>
      <c r="F788" s="137"/>
      <c r="G788" s="139"/>
      <c r="H788" s="9"/>
    </row>
    <row r="789" spans="1:8" x14ac:dyDescent="0.2">
      <c r="A789" s="9"/>
      <c r="B789" s="9"/>
      <c r="C789" s="137"/>
      <c r="D789" s="138"/>
      <c r="E789" s="137"/>
      <c r="F789" s="137"/>
      <c r="G789" s="139"/>
      <c r="H789" s="9"/>
    </row>
    <row r="790" spans="1:8" x14ac:dyDescent="0.2">
      <c r="A790" s="9"/>
      <c r="B790" s="9"/>
      <c r="C790" s="137"/>
      <c r="D790" s="138"/>
      <c r="E790" s="137"/>
      <c r="F790" s="137"/>
      <c r="G790" s="139"/>
      <c r="H790" s="9"/>
    </row>
    <row r="791" spans="1:8" x14ac:dyDescent="0.2">
      <c r="A791" s="9"/>
      <c r="B791" s="9"/>
      <c r="C791" s="137"/>
      <c r="D791" s="138"/>
      <c r="E791" s="137"/>
      <c r="F791" s="137"/>
      <c r="G791" s="139"/>
      <c r="H791" s="9"/>
    </row>
    <row r="792" spans="1:8" x14ac:dyDescent="0.2">
      <c r="A792" s="9"/>
      <c r="B792" s="9"/>
      <c r="C792" s="137"/>
      <c r="D792" s="138"/>
      <c r="E792" s="137"/>
      <c r="F792" s="137"/>
      <c r="G792" s="139"/>
      <c r="H792" s="9"/>
    </row>
    <row r="793" spans="1:8" x14ac:dyDescent="0.2">
      <c r="A793" s="9"/>
      <c r="B793" s="9"/>
      <c r="C793" s="137"/>
      <c r="D793" s="138"/>
      <c r="E793" s="137"/>
      <c r="F793" s="137"/>
      <c r="G793" s="139"/>
      <c r="H793" s="9"/>
    </row>
    <row r="794" spans="1:8" x14ac:dyDescent="0.2">
      <c r="A794" s="9"/>
      <c r="B794" s="9"/>
      <c r="C794" s="137"/>
      <c r="D794" s="138"/>
      <c r="E794" s="137"/>
      <c r="F794" s="137"/>
      <c r="G794" s="139"/>
      <c r="H794" s="9"/>
    </row>
    <row r="795" spans="1:8" x14ac:dyDescent="0.2">
      <c r="A795" s="9"/>
      <c r="B795" s="9"/>
      <c r="C795" s="137"/>
      <c r="D795" s="138"/>
      <c r="E795" s="137"/>
      <c r="F795" s="137"/>
      <c r="G795" s="139"/>
      <c r="H795" s="9"/>
    </row>
    <row r="796" spans="1:8" x14ac:dyDescent="0.2">
      <c r="A796" s="9"/>
      <c r="B796" s="9"/>
      <c r="C796" s="137"/>
      <c r="D796" s="138"/>
      <c r="E796" s="137"/>
      <c r="F796" s="137"/>
      <c r="G796" s="139"/>
      <c r="H796" s="9"/>
    </row>
    <row r="797" spans="1:8" x14ac:dyDescent="0.2">
      <c r="A797" s="9"/>
      <c r="B797" s="9"/>
      <c r="C797" s="137"/>
      <c r="D797" s="138"/>
      <c r="E797" s="137"/>
      <c r="F797" s="137"/>
      <c r="G797" s="139"/>
      <c r="H797" s="9"/>
    </row>
    <row r="798" spans="1:8" x14ac:dyDescent="0.2">
      <c r="A798" s="9"/>
      <c r="B798" s="9"/>
      <c r="C798" s="137"/>
      <c r="D798" s="138"/>
      <c r="E798" s="137"/>
      <c r="F798" s="137"/>
      <c r="G798" s="139"/>
      <c r="H798" s="9"/>
    </row>
    <row r="799" spans="1:8" x14ac:dyDescent="0.2">
      <c r="A799" s="9"/>
      <c r="B799" s="9"/>
      <c r="C799" s="137"/>
      <c r="D799" s="138"/>
      <c r="E799" s="137"/>
      <c r="F799" s="137"/>
      <c r="G799" s="139"/>
      <c r="H799" s="9"/>
    </row>
    <row r="800" spans="1:8" x14ac:dyDescent="0.2">
      <c r="A800" s="9"/>
      <c r="B800" s="9"/>
      <c r="C800" s="137"/>
      <c r="D800" s="138"/>
      <c r="E800" s="137"/>
      <c r="F800" s="137"/>
      <c r="G800" s="139"/>
      <c r="H800" s="9"/>
    </row>
    <row r="801" spans="1:8" x14ac:dyDescent="0.2">
      <c r="A801" s="9"/>
      <c r="B801" s="9"/>
      <c r="C801" s="137"/>
      <c r="D801" s="138"/>
      <c r="E801" s="137"/>
      <c r="F801" s="137"/>
      <c r="G801" s="139"/>
      <c r="H801" s="9"/>
    </row>
    <row r="802" spans="1:8" x14ac:dyDescent="0.2">
      <c r="A802" s="9"/>
      <c r="B802" s="9"/>
      <c r="C802" s="137"/>
      <c r="D802" s="138"/>
      <c r="E802" s="137"/>
      <c r="F802" s="137"/>
      <c r="G802" s="139"/>
      <c r="H802" s="9"/>
    </row>
    <row r="803" spans="1:8" x14ac:dyDescent="0.2">
      <c r="A803" s="9"/>
      <c r="B803" s="9"/>
      <c r="C803" s="137"/>
      <c r="D803" s="138"/>
      <c r="E803" s="137"/>
      <c r="F803" s="137"/>
      <c r="G803" s="139"/>
      <c r="H803" s="9"/>
    </row>
    <row r="804" spans="1:8" x14ac:dyDescent="0.2">
      <c r="A804" s="9"/>
      <c r="B804" s="9"/>
      <c r="C804" s="137"/>
      <c r="D804" s="138"/>
      <c r="E804" s="137"/>
      <c r="F804" s="137"/>
      <c r="G804" s="139"/>
      <c r="H804" s="9"/>
    </row>
    <row r="805" spans="1:8" x14ac:dyDescent="0.2">
      <c r="A805" s="9"/>
      <c r="B805" s="9"/>
      <c r="C805" s="137"/>
      <c r="D805" s="138"/>
      <c r="E805" s="137"/>
      <c r="F805" s="137"/>
      <c r="G805" s="139"/>
      <c r="H805" s="9"/>
    </row>
    <row r="806" spans="1:8" x14ac:dyDescent="0.2">
      <c r="A806" s="9"/>
      <c r="B806" s="9"/>
      <c r="C806" s="137"/>
      <c r="D806" s="138"/>
      <c r="E806" s="137"/>
      <c r="F806" s="137"/>
      <c r="G806" s="139"/>
      <c r="H806" s="9"/>
    </row>
    <row r="807" spans="1:8" x14ac:dyDescent="0.2">
      <c r="A807" s="9"/>
      <c r="B807" s="9"/>
      <c r="C807" s="137"/>
      <c r="D807" s="138"/>
      <c r="E807" s="137"/>
      <c r="F807" s="137"/>
      <c r="G807" s="139"/>
      <c r="H807" s="9"/>
    </row>
    <row r="808" spans="1:8" x14ac:dyDescent="0.2">
      <c r="A808" s="9"/>
      <c r="B808" s="9"/>
      <c r="C808" s="137"/>
      <c r="D808" s="138"/>
      <c r="E808" s="137"/>
      <c r="F808" s="137"/>
      <c r="G808" s="139"/>
      <c r="H808" s="9"/>
    </row>
    <row r="809" spans="1:8" x14ac:dyDescent="0.2">
      <c r="A809" s="9"/>
      <c r="B809" s="9"/>
      <c r="C809" s="137"/>
      <c r="D809" s="138"/>
      <c r="E809" s="137"/>
      <c r="F809" s="137"/>
      <c r="G809" s="139"/>
      <c r="H809" s="9"/>
    </row>
    <row r="810" spans="1:8" x14ac:dyDescent="0.2">
      <c r="A810" s="9"/>
      <c r="B810" s="9"/>
      <c r="C810" s="137"/>
      <c r="D810" s="138"/>
      <c r="E810" s="137"/>
      <c r="F810" s="137"/>
      <c r="G810" s="139"/>
      <c r="H810" s="9"/>
    </row>
    <row r="811" spans="1:8" x14ac:dyDescent="0.2">
      <c r="A811" s="9"/>
      <c r="B811" s="9"/>
      <c r="C811" s="137"/>
      <c r="D811" s="138"/>
      <c r="E811" s="137"/>
      <c r="F811" s="137"/>
      <c r="G811" s="139"/>
      <c r="H811" s="9"/>
    </row>
    <row r="812" spans="1:8" x14ac:dyDescent="0.2">
      <c r="A812" s="9"/>
      <c r="B812" s="9"/>
      <c r="C812" s="137"/>
      <c r="D812" s="138"/>
      <c r="E812" s="137"/>
      <c r="F812" s="137"/>
      <c r="G812" s="139"/>
      <c r="H812" s="9"/>
    </row>
    <row r="813" spans="1:8" x14ac:dyDescent="0.2">
      <c r="A813" s="9"/>
      <c r="B813" s="9"/>
      <c r="C813" s="137"/>
      <c r="D813" s="138"/>
      <c r="E813" s="137"/>
      <c r="F813" s="137"/>
      <c r="G813" s="139"/>
      <c r="H813" s="9"/>
    </row>
    <row r="814" spans="1:8" x14ac:dyDescent="0.2">
      <c r="A814" s="9"/>
      <c r="B814" s="9"/>
      <c r="C814" s="137"/>
      <c r="D814" s="138"/>
      <c r="E814" s="137"/>
      <c r="F814" s="137"/>
      <c r="G814" s="139"/>
      <c r="H814" s="9"/>
    </row>
    <row r="815" spans="1:8" x14ac:dyDescent="0.2">
      <c r="A815" s="9"/>
      <c r="B815" s="9"/>
      <c r="C815" s="137"/>
      <c r="D815" s="138"/>
      <c r="E815" s="137"/>
      <c r="F815" s="137"/>
      <c r="G815" s="139"/>
      <c r="H815" s="9"/>
    </row>
    <row r="816" spans="1:8" x14ac:dyDescent="0.2">
      <c r="A816" s="9"/>
      <c r="B816" s="9"/>
      <c r="C816" s="137"/>
      <c r="D816" s="138"/>
      <c r="E816" s="137"/>
      <c r="F816" s="137"/>
      <c r="G816" s="139"/>
      <c r="H816" s="9"/>
    </row>
    <row r="817" spans="1:8" x14ac:dyDescent="0.2">
      <c r="A817" s="9"/>
      <c r="B817" s="9"/>
      <c r="C817" s="137"/>
      <c r="D817" s="138"/>
      <c r="E817" s="137"/>
      <c r="F817" s="137"/>
      <c r="G817" s="139"/>
      <c r="H817" s="9"/>
    </row>
    <row r="818" spans="1:8" x14ac:dyDescent="0.2">
      <c r="A818" s="9"/>
      <c r="B818" s="9"/>
      <c r="C818" s="137"/>
      <c r="D818" s="138"/>
      <c r="E818" s="137"/>
      <c r="F818" s="137"/>
      <c r="G818" s="139"/>
      <c r="H818" s="9"/>
    </row>
    <row r="819" spans="1:8" x14ac:dyDescent="0.2">
      <c r="A819" s="9"/>
      <c r="B819" s="9"/>
      <c r="C819" s="137"/>
      <c r="D819" s="138"/>
      <c r="E819" s="137"/>
      <c r="F819" s="137"/>
      <c r="G819" s="139"/>
      <c r="H819" s="9"/>
    </row>
    <row r="820" spans="1:8" x14ac:dyDescent="0.2">
      <c r="A820" s="9"/>
      <c r="B820" s="9"/>
      <c r="C820" s="137"/>
      <c r="D820" s="138"/>
      <c r="E820" s="137"/>
      <c r="F820" s="137"/>
      <c r="G820" s="139"/>
      <c r="H820" s="9"/>
    </row>
    <row r="821" spans="1:8" x14ac:dyDescent="0.2">
      <c r="A821" s="9"/>
      <c r="B821" s="9"/>
      <c r="C821" s="137"/>
      <c r="D821" s="138"/>
      <c r="E821" s="137"/>
      <c r="F821" s="137"/>
      <c r="G821" s="139"/>
      <c r="H821" s="9"/>
    </row>
    <row r="822" spans="1:8" x14ac:dyDescent="0.2">
      <c r="A822" s="9"/>
      <c r="B822" s="9"/>
      <c r="C822" s="137"/>
      <c r="D822" s="138"/>
      <c r="E822" s="137"/>
      <c r="F822" s="137"/>
      <c r="G822" s="139"/>
      <c r="H822" s="9"/>
    </row>
    <row r="823" spans="1:8" x14ac:dyDescent="0.2">
      <c r="A823" s="9"/>
      <c r="B823" s="9"/>
      <c r="C823" s="137"/>
      <c r="D823" s="138"/>
      <c r="E823" s="137"/>
      <c r="F823" s="137"/>
      <c r="G823" s="139"/>
      <c r="H823" s="9"/>
    </row>
    <row r="824" spans="1:8" x14ac:dyDescent="0.2">
      <c r="A824" s="9"/>
      <c r="B824" s="9"/>
      <c r="C824" s="137"/>
      <c r="D824" s="138"/>
      <c r="E824" s="137"/>
      <c r="F824" s="137"/>
      <c r="G824" s="139"/>
      <c r="H824" s="9"/>
    </row>
    <row r="825" spans="1:8" x14ac:dyDescent="0.2">
      <c r="A825" s="9"/>
      <c r="B825" s="9"/>
      <c r="C825" s="137"/>
      <c r="D825" s="138"/>
      <c r="E825" s="137"/>
      <c r="F825" s="137"/>
      <c r="G825" s="139"/>
      <c r="H825" s="9"/>
    </row>
    <row r="826" spans="1:8" x14ac:dyDescent="0.2">
      <c r="A826" s="9"/>
      <c r="B826" s="9"/>
      <c r="C826" s="137"/>
      <c r="D826" s="138"/>
      <c r="E826" s="137"/>
      <c r="F826" s="137"/>
      <c r="G826" s="139"/>
      <c r="H826" s="9"/>
    </row>
    <row r="827" spans="1:8" x14ac:dyDescent="0.2">
      <c r="A827" s="9"/>
      <c r="B827" s="9"/>
      <c r="C827" s="137"/>
      <c r="D827" s="138"/>
      <c r="E827" s="137"/>
      <c r="F827" s="137"/>
      <c r="G827" s="139"/>
      <c r="H827" s="9"/>
    </row>
    <row r="828" spans="1:8" x14ac:dyDescent="0.2">
      <c r="A828" s="9"/>
      <c r="B828" s="9"/>
      <c r="C828" s="137"/>
      <c r="D828" s="138"/>
      <c r="E828" s="137"/>
      <c r="F828" s="137"/>
      <c r="G828" s="139"/>
      <c r="H828" s="9"/>
    </row>
    <row r="829" spans="1:8" x14ac:dyDescent="0.2">
      <c r="A829" s="9"/>
      <c r="B829" s="9"/>
      <c r="C829" s="137"/>
      <c r="D829" s="138"/>
      <c r="E829" s="137"/>
      <c r="F829" s="137"/>
      <c r="G829" s="139"/>
      <c r="H829" s="9"/>
    </row>
    <row r="830" spans="1:8" x14ac:dyDescent="0.2">
      <c r="A830" s="9"/>
      <c r="B830" s="9"/>
      <c r="C830" s="137"/>
      <c r="D830" s="138"/>
      <c r="E830" s="137"/>
      <c r="F830" s="137"/>
      <c r="G830" s="139"/>
      <c r="H830" s="9"/>
    </row>
    <row r="831" spans="1:8" x14ac:dyDescent="0.2">
      <c r="A831" s="9"/>
      <c r="B831" s="9"/>
      <c r="C831" s="137"/>
      <c r="D831" s="138"/>
      <c r="E831" s="137"/>
      <c r="F831" s="137"/>
      <c r="G831" s="139"/>
      <c r="H831" s="9"/>
    </row>
    <row r="832" spans="1:8" x14ac:dyDescent="0.2">
      <c r="A832" s="9"/>
      <c r="B832" s="9"/>
      <c r="C832" s="137"/>
      <c r="D832" s="138"/>
      <c r="E832" s="137"/>
      <c r="F832" s="137"/>
      <c r="G832" s="139"/>
      <c r="H832" s="9"/>
    </row>
    <row r="833" spans="1:8" x14ac:dyDescent="0.2">
      <c r="A833" s="9"/>
      <c r="B833" s="9"/>
      <c r="C833" s="137"/>
      <c r="D833" s="138"/>
      <c r="E833" s="137"/>
      <c r="F833" s="137"/>
      <c r="G833" s="139"/>
      <c r="H833" s="9"/>
    </row>
    <row r="834" spans="1:8" x14ac:dyDescent="0.2">
      <c r="A834" s="9"/>
      <c r="B834" s="9"/>
      <c r="C834" s="137"/>
      <c r="D834" s="138"/>
      <c r="E834" s="137"/>
      <c r="F834" s="137"/>
      <c r="G834" s="139"/>
      <c r="H834" s="9"/>
    </row>
    <row r="835" spans="1:8" x14ac:dyDescent="0.2">
      <c r="A835" s="9"/>
      <c r="B835" s="9"/>
      <c r="C835" s="137"/>
      <c r="D835" s="138"/>
      <c r="E835" s="137"/>
      <c r="F835" s="137"/>
      <c r="G835" s="139"/>
      <c r="H835" s="9"/>
    </row>
    <row r="836" spans="1:8" x14ac:dyDescent="0.2">
      <c r="A836" s="9"/>
      <c r="B836" s="9"/>
      <c r="C836" s="137"/>
      <c r="D836" s="138"/>
      <c r="E836" s="137"/>
      <c r="F836" s="137"/>
      <c r="G836" s="139"/>
      <c r="H836" s="9"/>
    </row>
    <row r="837" spans="1:8" x14ac:dyDescent="0.2">
      <c r="A837" s="9"/>
      <c r="B837" s="9"/>
      <c r="C837" s="137"/>
      <c r="D837" s="138"/>
      <c r="E837" s="137"/>
      <c r="F837" s="137"/>
      <c r="G837" s="139"/>
      <c r="H837" s="9"/>
    </row>
    <row r="838" spans="1:8" x14ac:dyDescent="0.2">
      <c r="A838" s="9"/>
      <c r="B838" s="9"/>
      <c r="C838" s="137"/>
      <c r="D838" s="138"/>
      <c r="E838" s="137"/>
      <c r="F838" s="137"/>
      <c r="G838" s="139"/>
      <c r="H838" s="9"/>
    </row>
    <row r="839" spans="1:8" x14ac:dyDescent="0.2">
      <c r="A839" s="9"/>
      <c r="B839" s="9"/>
      <c r="C839" s="137"/>
      <c r="D839" s="138"/>
      <c r="E839" s="137"/>
      <c r="F839" s="137"/>
      <c r="G839" s="139"/>
      <c r="H839" s="9"/>
    </row>
    <row r="840" spans="1:8" x14ac:dyDescent="0.2">
      <c r="A840" s="9"/>
      <c r="B840" s="9"/>
      <c r="C840" s="137"/>
      <c r="D840" s="138"/>
      <c r="E840" s="137"/>
      <c r="F840" s="137"/>
      <c r="G840" s="139"/>
      <c r="H840" s="9"/>
    </row>
    <row r="841" spans="1:8" x14ac:dyDescent="0.2">
      <c r="A841" s="9"/>
      <c r="B841" s="9"/>
      <c r="C841" s="137"/>
      <c r="D841" s="138"/>
      <c r="E841" s="137"/>
      <c r="F841" s="137"/>
      <c r="G841" s="139"/>
      <c r="H841" s="9"/>
    </row>
    <row r="842" spans="1:8" x14ac:dyDescent="0.2">
      <c r="A842" s="9"/>
      <c r="B842" s="9"/>
      <c r="C842" s="137"/>
      <c r="D842" s="138"/>
      <c r="E842" s="137"/>
      <c r="F842" s="137"/>
      <c r="G842" s="139"/>
      <c r="H842" s="9"/>
    </row>
    <row r="843" spans="1:8" x14ac:dyDescent="0.2">
      <c r="A843" s="9"/>
      <c r="B843" s="9"/>
      <c r="C843" s="137"/>
      <c r="D843" s="138"/>
      <c r="E843" s="137"/>
      <c r="F843" s="137"/>
      <c r="G843" s="139"/>
      <c r="H843" s="9"/>
    </row>
    <row r="844" spans="1:8" x14ac:dyDescent="0.2">
      <c r="A844" s="9"/>
      <c r="B844" s="9"/>
      <c r="C844" s="137"/>
      <c r="D844" s="138"/>
      <c r="E844" s="137"/>
      <c r="F844" s="137"/>
      <c r="G844" s="139"/>
      <c r="H844" s="9"/>
    </row>
    <row r="845" spans="1:8" x14ac:dyDescent="0.2">
      <c r="A845" s="9"/>
      <c r="B845" s="9"/>
      <c r="C845" s="137"/>
      <c r="D845" s="138"/>
      <c r="E845" s="137"/>
      <c r="F845" s="137"/>
      <c r="G845" s="139"/>
      <c r="H845" s="9"/>
    </row>
    <row r="846" spans="1:8" x14ac:dyDescent="0.2">
      <c r="A846" s="9"/>
      <c r="B846" s="9"/>
      <c r="C846" s="137"/>
      <c r="D846" s="138"/>
      <c r="E846" s="137"/>
      <c r="F846" s="137"/>
      <c r="G846" s="139"/>
      <c r="H846" s="9"/>
    </row>
    <row r="847" spans="1:8" x14ac:dyDescent="0.2">
      <c r="A847" s="9"/>
      <c r="B847" s="9"/>
      <c r="C847" s="137"/>
      <c r="D847" s="138"/>
      <c r="E847" s="137"/>
      <c r="F847" s="137"/>
      <c r="G847" s="139"/>
      <c r="H847" s="9"/>
    </row>
    <row r="848" spans="1:8" x14ac:dyDescent="0.2">
      <c r="A848" s="9"/>
      <c r="B848" s="9"/>
      <c r="C848" s="137"/>
      <c r="D848" s="138"/>
      <c r="E848" s="137"/>
      <c r="F848" s="137"/>
      <c r="G848" s="139"/>
      <c r="H848" s="9"/>
    </row>
    <row r="849" spans="1:8" x14ac:dyDescent="0.2">
      <c r="A849" s="9"/>
      <c r="B849" s="9"/>
      <c r="C849" s="137"/>
      <c r="D849" s="138"/>
      <c r="E849" s="137"/>
      <c r="F849" s="137"/>
      <c r="G849" s="139"/>
      <c r="H849" s="9"/>
    </row>
    <row r="850" spans="1:8" x14ac:dyDescent="0.2">
      <c r="A850" s="9"/>
      <c r="B850" s="9"/>
      <c r="C850" s="137"/>
      <c r="D850" s="138"/>
      <c r="E850" s="137"/>
      <c r="F850" s="137"/>
      <c r="G850" s="139"/>
      <c r="H850" s="9"/>
    </row>
    <row r="851" spans="1:8" x14ac:dyDescent="0.2">
      <c r="A851" s="9"/>
      <c r="B851" s="9"/>
      <c r="C851" s="137"/>
      <c r="D851" s="138"/>
      <c r="E851" s="137"/>
      <c r="F851" s="137"/>
      <c r="G851" s="139"/>
      <c r="H851" s="9"/>
    </row>
    <row r="852" spans="1:8" x14ac:dyDescent="0.2">
      <c r="A852" s="9"/>
      <c r="B852" s="9"/>
      <c r="C852" s="137"/>
      <c r="D852" s="138"/>
      <c r="E852" s="137"/>
      <c r="F852" s="137"/>
      <c r="G852" s="139"/>
      <c r="H852" s="9"/>
    </row>
    <row r="853" spans="1:8" x14ac:dyDescent="0.2">
      <c r="A853" s="9"/>
      <c r="B853" s="9"/>
      <c r="C853" s="137"/>
      <c r="D853" s="138"/>
      <c r="E853" s="137"/>
      <c r="F853" s="137"/>
      <c r="G853" s="139"/>
      <c r="H853" s="9"/>
    </row>
    <row r="854" spans="1:8" x14ac:dyDescent="0.2">
      <c r="A854" s="9"/>
      <c r="B854" s="9"/>
      <c r="C854" s="137"/>
      <c r="D854" s="138"/>
      <c r="E854" s="137"/>
      <c r="F854" s="137"/>
      <c r="G854" s="139"/>
      <c r="H854" s="9"/>
    </row>
    <row r="855" spans="1:8" x14ac:dyDescent="0.2">
      <c r="A855" s="9"/>
      <c r="B855" s="9"/>
      <c r="C855" s="137"/>
      <c r="D855" s="138"/>
      <c r="E855" s="137"/>
      <c r="F855" s="137"/>
      <c r="G855" s="139"/>
      <c r="H855" s="9"/>
    </row>
    <row r="856" spans="1:8" x14ac:dyDescent="0.2">
      <c r="A856" s="9"/>
      <c r="B856" s="9"/>
      <c r="C856" s="137"/>
      <c r="D856" s="138"/>
      <c r="E856" s="137"/>
      <c r="F856" s="137"/>
      <c r="G856" s="139"/>
      <c r="H856" s="9"/>
    </row>
    <row r="857" spans="1:8" x14ac:dyDescent="0.2">
      <c r="A857" s="9"/>
      <c r="B857" s="9"/>
      <c r="C857" s="137"/>
      <c r="D857" s="138"/>
      <c r="E857" s="137"/>
      <c r="F857" s="137"/>
      <c r="G857" s="139"/>
      <c r="H857" s="9"/>
    </row>
    <row r="858" spans="1:8" x14ac:dyDescent="0.2">
      <c r="A858" s="9"/>
      <c r="B858" s="9"/>
      <c r="C858" s="137"/>
      <c r="D858" s="138"/>
      <c r="E858" s="137"/>
      <c r="F858" s="137"/>
      <c r="G858" s="139"/>
      <c r="H858" s="9"/>
    </row>
    <row r="859" spans="1:8" x14ac:dyDescent="0.2">
      <c r="A859" s="9"/>
      <c r="B859" s="9"/>
      <c r="C859" s="137"/>
      <c r="D859" s="138"/>
      <c r="E859" s="137"/>
      <c r="F859" s="137"/>
      <c r="G859" s="139"/>
      <c r="H859" s="9"/>
    </row>
    <row r="860" spans="1:8" x14ac:dyDescent="0.2">
      <c r="A860" s="9"/>
      <c r="B860" s="9"/>
      <c r="C860" s="137"/>
      <c r="D860" s="138"/>
      <c r="E860" s="137"/>
      <c r="F860" s="137"/>
      <c r="G860" s="139"/>
      <c r="H860" s="9"/>
    </row>
    <row r="861" spans="1:8" x14ac:dyDescent="0.2">
      <c r="A861" s="9"/>
      <c r="B861" s="9"/>
      <c r="C861" s="137"/>
      <c r="D861" s="138"/>
      <c r="E861" s="137"/>
      <c r="F861" s="137"/>
      <c r="G861" s="139"/>
      <c r="H861" s="9"/>
    </row>
    <row r="862" spans="1:8" x14ac:dyDescent="0.2">
      <c r="A862" s="9"/>
      <c r="B862" s="9"/>
      <c r="C862" s="137"/>
      <c r="D862" s="138"/>
      <c r="E862" s="137"/>
      <c r="F862" s="137"/>
      <c r="G862" s="139"/>
      <c r="H862" s="9"/>
    </row>
    <row r="863" spans="1:8" x14ac:dyDescent="0.2">
      <c r="A863" s="9"/>
      <c r="B863" s="9"/>
      <c r="C863" s="137"/>
      <c r="D863" s="138"/>
      <c r="E863" s="137"/>
      <c r="F863" s="137"/>
      <c r="G863" s="139"/>
      <c r="H863" s="9"/>
    </row>
    <row r="864" spans="1:8" x14ac:dyDescent="0.2">
      <c r="A864" s="9"/>
      <c r="B864" s="9"/>
      <c r="C864" s="137"/>
      <c r="D864" s="138"/>
      <c r="E864" s="137"/>
      <c r="F864" s="137"/>
      <c r="G864" s="139"/>
      <c r="H864" s="9"/>
    </row>
    <row r="865" spans="1:8" x14ac:dyDescent="0.2">
      <c r="A865" s="9"/>
      <c r="B865" s="9"/>
      <c r="C865" s="137"/>
      <c r="D865" s="138"/>
      <c r="E865" s="137"/>
      <c r="F865" s="137"/>
      <c r="G865" s="139"/>
      <c r="H865" s="9"/>
    </row>
    <row r="866" spans="1:8" x14ac:dyDescent="0.2">
      <c r="A866" s="9"/>
      <c r="B866" s="9"/>
      <c r="C866" s="137"/>
      <c r="D866" s="138"/>
      <c r="E866" s="137"/>
      <c r="F866" s="137"/>
      <c r="G866" s="139"/>
      <c r="H866" s="9"/>
    </row>
    <row r="867" spans="1:8" x14ac:dyDescent="0.2">
      <c r="A867" s="9"/>
      <c r="B867" s="9"/>
      <c r="C867" s="137"/>
      <c r="D867" s="138"/>
      <c r="E867" s="137"/>
      <c r="F867" s="137"/>
      <c r="G867" s="139"/>
      <c r="H867" s="9"/>
    </row>
    <row r="868" spans="1:8" x14ac:dyDescent="0.2">
      <c r="A868" s="9"/>
      <c r="B868" s="9"/>
      <c r="C868" s="137"/>
      <c r="D868" s="138"/>
      <c r="E868" s="137"/>
      <c r="F868" s="137"/>
      <c r="G868" s="139"/>
      <c r="H868" s="9"/>
    </row>
    <row r="869" spans="1:8" x14ac:dyDescent="0.2">
      <c r="A869" s="9"/>
      <c r="B869" s="9"/>
      <c r="C869" s="137"/>
      <c r="D869" s="138"/>
      <c r="E869" s="137"/>
      <c r="F869" s="137"/>
      <c r="G869" s="139"/>
      <c r="H869" s="9"/>
    </row>
    <row r="870" spans="1:8" x14ac:dyDescent="0.2">
      <c r="A870" s="9"/>
      <c r="B870" s="9"/>
      <c r="C870" s="137"/>
      <c r="D870" s="138"/>
      <c r="E870" s="137"/>
      <c r="F870" s="137"/>
      <c r="G870" s="139"/>
      <c r="H870" s="9"/>
    </row>
    <row r="871" spans="1:8" x14ac:dyDescent="0.2">
      <c r="A871" s="9"/>
      <c r="B871" s="9"/>
      <c r="C871" s="137"/>
      <c r="D871" s="138"/>
      <c r="E871" s="137"/>
      <c r="F871" s="137"/>
      <c r="G871" s="139"/>
      <c r="H871" s="9"/>
    </row>
    <row r="872" spans="1:8" x14ac:dyDescent="0.2">
      <c r="A872" s="9"/>
      <c r="B872" s="9"/>
      <c r="C872" s="137"/>
      <c r="D872" s="138"/>
      <c r="E872" s="137"/>
      <c r="F872" s="137"/>
      <c r="G872" s="139"/>
      <c r="H872" s="9"/>
    </row>
    <row r="873" spans="1:8" x14ac:dyDescent="0.2">
      <c r="A873" s="9"/>
      <c r="B873" s="9"/>
      <c r="C873" s="137"/>
      <c r="D873" s="138"/>
      <c r="E873" s="137"/>
      <c r="F873" s="137"/>
      <c r="G873" s="139"/>
      <c r="H873" s="9"/>
    </row>
    <row r="874" spans="1:8" x14ac:dyDescent="0.2">
      <c r="A874" s="9"/>
      <c r="B874" s="9"/>
      <c r="C874" s="137"/>
      <c r="D874" s="138"/>
      <c r="E874" s="137"/>
      <c r="F874" s="137"/>
      <c r="G874" s="139"/>
      <c r="H874" s="9"/>
    </row>
    <row r="875" spans="1:8" x14ac:dyDescent="0.2">
      <c r="A875" s="9"/>
      <c r="B875" s="9"/>
      <c r="C875" s="137"/>
      <c r="D875" s="138"/>
      <c r="E875" s="137"/>
      <c r="F875" s="137"/>
      <c r="G875" s="139"/>
      <c r="H875" s="9"/>
    </row>
    <row r="876" spans="1:8" x14ac:dyDescent="0.2">
      <c r="A876" s="9"/>
      <c r="B876" s="9"/>
      <c r="C876" s="137"/>
      <c r="D876" s="138"/>
      <c r="E876" s="137"/>
      <c r="F876" s="137"/>
      <c r="G876" s="139"/>
      <c r="H876" s="9"/>
    </row>
    <row r="877" spans="1:8" x14ac:dyDescent="0.2">
      <c r="A877" s="9"/>
      <c r="B877" s="9"/>
      <c r="C877" s="137"/>
      <c r="D877" s="138"/>
      <c r="E877" s="137"/>
      <c r="F877" s="137"/>
      <c r="G877" s="139"/>
      <c r="H877" s="9"/>
    </row>
    <row r="878" spans="1:8" x14ac:dyDescent="0.2">
      <c r="A878" s="9"/>
      <c r="B878" s="9"/>
      <c r="C878" s="137"/>
      <c r="D878" s="138"/>
      <c r="E878" s="137"/>
      <c r="F878" s="137"/>
      <c r="G878" s="139"/>
      <c r="H878" s="9"/>
    </row>
    <row r="879" spans="1:8" x14ac:dyDescent="0.2">
      <c r="A879" s="9"/>
      <c r="B879" s="9"/>
      <c r="C879" s="137"/>
      <c r="D879" s="138"/>
      <c r="E879" s="137"/>
      <c r="F879" s="137"/>
      <c r="G879" s="139"/>
      <c r="H879" s="9"/>
    </row>
    <row r="880" spans="1:8" x14ac:dyDescent="0.2">
      <c r="A880" s="9"/>
      <c r="B880" s="9"/>
      <c r="C880" s="137"/>
      <c r="D880" s="138"/>
      <c r="E880" s="137"/>
      <c r="F880" s="137"/>
      <c r="G880" s="139"/>
      <c r="H880" s="9"/>
    </row>
    <row r="881" spans="1:8" x14ac:dyDescent="0.2">
      <c r="A881" s="9"/>
      <c r="B881" s="9"/>
      <c r="C881" s="137"/>
      <c r="D881" s="138"/>
      <c r="E881" s="137"/>
      <c r="F881" s="137"/>
      <c r="G881" s="139"/>
      <c r="H881" s="9"/>
    </row>
    <row r="882" spans="1:8" x14ac:dyDescent="0.2">
      <c r="A882" s="9"/>
      <c r="B882" s="9"/>
      <c r="C882" s="137"/>
      <c r="D882" s="138"/>
      <c r="E882" s="137"/>
      <c r="F882" s="137"/>
      <c r="G882" s="139"/>
      <c r="H882" s="9"/>
    </row>
    <row r="883" spans="1:8" x14ac:dyDescent="0.2">
      <c r="A883" s="9"/>
      <c r="B883" s="9"/>
      <c r="C883" s="137"/>
      <c r="D883" s="138"/>
      <c r="E883" s="137"/>
      <c r="F883" s="137"/>
      <c r="G883" s="139"/>
      <c r="H883" s="9"/>
    </row>
    <row r="884" spans="1:8" x14ac:dyDescent="0.2">
      <c r="A884" s="9"/>
      <c r="B884" s="9"/>
      <c r="C884" s="137"/>
      <c r="D884" s="138"/>
      <c r="E884" s="137"/>
      <c r="F884" s="137"/>
      <c r="G884" s="139"/>
      <c r="H884" s="9"/>
    </row>
    <row r="885" spans="1:8" x14ac:dyDescent="0.2">
      <c r="A885" s="9"/>
      <c r="B885" s="9"/>
      <c r="C885" s="137"/>
      <c r="D885" s="138"/>
      <c r="E885" s="137"/>
      <c r="F885" s="137"/>
      <c r="G885" s="139"/>
      <c r="H885" s="9"/>
    </row>
    <row r="886" spans="1:8" x14ac:dyDescent="0.2">
      <c r="A886" s="9"/>
      <c r="B886" s="9"/>
      <c r="C886" s="137"/>
      <c r="D886" s="138"/>
      <c r="E886" s="137"/>
      <c r="F886" s="137"/>
      <c r="G886" s="139"/>
      <c r="H886" s="9"/>
    </row>
    <row r="887" spans="1:8" x14ac:dyDescent="0.2">
      <c r="A887" s="9"/>
      <c r="B887" s="9"/>
      <c r="C887" s="137"/>
      <c r="D887" s="138"/>
      <c r="E887" s="137"/>
      <c r="F887" s="137"/>
      <c r="G887" s="139"/>
      <c r="H887" s="9"/>
    </row>
    <row r="888" spans="1:8" x14ac:dyDescent="0.2">
      <c r="A888" s="9"/>
      <c r="B888" s="9"/>
      <c r="C888" s="137"/>
      <c r="D888" s="138"/>
      <c r="E888" s="137"/>
      <c r="F888" s="137"/>
      <c r="G888" s="139"/>
      <c r="H888" s="9"/>
    </row>
    <row r="889" spans="1:8" x14ac:dyDescent="0.2">
      <c r="A889" s="9"/>
      <c r="B889" s="9"/>
      <c r="C889" s="137"/>
      <c r="D889" s="138"/>
      <c r="E889" s="137"/>
      <c r="F889" s="137"/>
      <c r="G889" s="139"/>
      <c r="H889" s="9"/>
    </row>
    <row r="890" spans="1:8" x14ac:dyDescent="0.2">
      <c r="A890" s="9"/>
      <c r="B890" s="9"/>
      <c r="C890" s="137"/>
      <c r="D890" s="138"/>
      <c r="E890" s="137"/>
      <c r="F890" s="137"/>
      <c r="G890" s="139"/>
      <c r="H890" s="9"/>
    </row>
    <row r="891" spans="1:8" x14ac:dyDescent="0.2">
      <c r="A891" s="9"/>
      <c r="B891" s="9"/>
      <c r="C891" s="137"/>
      <c r="D891" s="138"/>
      <c r="E891" s="137"/>
      <c r="F891" s="137"/>
      <c r="G891" s="139"/>
      <c r="H891" s="9"/>
    </row>
    <row r="892" spans="1:8" x14ac:dyDescent="0.2">
      <c r="A892" s="9"/>
      <c r="B892" s="9"/>
      <c r="C892" s="137"/>
      <c r="D892" s="138"/>
      <c r="E892" s="137"/>
      <c r="F892" s="137"/>
      <c r="G892" s="139"/>
      <c r="H892" s="9"/>
    </row>
    <row r="893" spans="1:8" x14ac:dyDescent="0.2">
      <c r="A893" s="9"/>
      <c r="B893" s="9"/>
      <c r="C893" s="137"/>
      <c r="D893" s="138"/>
      <c r="E893" s="137"/>
      <c r="F893" s="137"/>
      <c r="G893" s="139"/>
      <c r="H893" s="9"/>
    </row>
    <row r="894" spans="1:8" x14ac:dyDescent="0.2">
      <c r="A894" s="9"/>
      <c r="B894" s="9"/>
      <c r="C894" s="137"/>
      <c r="D894" s="138"/>
      <c r="E894" s="137"/>
      <c r="F894" s="137"/>
      <c r="G894" s="139"/>
      <c r="H894" s="9"/>
    </row>
    <row r="895" spans="1:8" x14ac:dyDescent="0.2">
      <c r="A895" s="9"/>
      <c r="B895" s="9"/>
      <c r="C895" s="137"/>
      <c r="D895" s="138"/>
      <c r="E895" s="137"/>
      <c r="F895" s="137"/>
      <c r="G895" s="139"/>
      <c r="H895" s="9"/>
    </row>
    <row r="896" spans="1:8" x14ac:dyDescent="0.2">
      <c r="A896" s="9"/>
      <c r="B896" s="9"/>
      <c r="C896" s="137"/>
      <c r="D896" s="138"/>
      <c r="E896" s="137"/>
      <c r="F896" s="137"/>
      <c r="G896" s="139"/>
      <c r="H896" s="9"/>
    </row>
    <row r="897" spans="1:8" x14ac:dyDescent="0.2">
      <c r="A897" s="9"/>
      <c r="B897" s="9"/>
      <c r="C897" s="137"/>
      <c r="D897" s="138"/>
      <c r="E897" s="137"/>
      <c r="F897" s="137"/>
      <c r="G897" s="139"/>
      <c r="H897" s="9"/>
    </row>
    <row r="898" spans="1:8" x14ac:dyDescent="0.2">
      <c r="A898" s="9"/>
      <c r="B898" s="9"/>
      <c r="C898" s="137"/>
      <c r="D898" s="138"/>
      <c r="E898" s="137"/>
      <c r="F898" s="137"/>
      <c r="G898" s="139"/>
      <c r="H898" s="9"/>
    </row>
    <row r="899" spans="1:8" x14ac:dyDescent="0.2">
      <c r="A899" s="9"/>
      <c r="B899" s="9"/>
      <c r="C899" s="137"/>
      <c r="D899" s="138"/>
      <c r="E899" s="137"/>
      <c r="F899" s="137"/>
      <c r="G899" s="139"/>
      <c r="H899" s="9"/>
    </row>
    <row r="900" spans="1:8" x14ac:dyDescent="0.2">
      <c r="A900" s="9"/>
      <c r="B900" s="9"/>
      <c r="C900" s="137"/>
      <c r="D900" s="138"/>
      <c r="E900" s="137"/>
      <c r="F900" s="137"/>
      <c r="G900" s="139"/>
      <c r="H900" s="9"/>
    </row>
    <row r="901" spans="1:8" x14ac:dyDescent="0.2">
      <c r="A901" s="9"/>
      <c r="B901" s="9"/>
      <c r="C901" s="137"/>
      <c r="D901" s="138"/>
      <c r="E901" s="137"/>
      <c r="F901" s="137"/>
      <c r="G901" s="139"/>
      <c r="H901" s="9"/>
    </row>
    <row r="902" spans="1:8" x14ac:dyDescent="0.2">
      <c r="A902" s="9"/>
      <c r="B902" s="9"/>
      <c r="C902" s="137"/>
      <c r="D902" s="138"/>
      <c r="E902" s="137"/>
      <c r="F902" s="137"/>
      <c r="G902" s="139"/>
      <c r="H902" s="9"/>
    </row>
    <row r="903" spans="1:8" x14ac:dyDescent="0.2">
      <c r="A903" s="9"/>
      <c r="B903" s="9"/>
      <c r="C903" s="137"/>
      <c r="D903" s="138"/>
      <c r="E903" s="137"/>
      <c r="F903" s="137"/>
      <c r="G903" s="139"/>
      <c r="H903" s="9"/>
    </row>
    <row r="904" spans="1:8" x14ac:dyDescent="0.2">
      <c r="A904" s="9"/>
      <c r="B904" s="9"/>
      <c r="C904" s="137"/>
      <c r="D904" s="138"/>
      <c r="E904" s="137"/>
      <c r="F904" s="137"/>
      <c r="G904" s="139"/>
      <c r="H904" s="9"/>
    </row>
    <row r="905" spans="1:8" x14ac:dyDescent="0.2">
      <c r="A905" s="9"/>
      <c r="B905" s="9"/>
      <c r="C905" s="137"/>
      <c r="D905" s="138"/>
      <c r="E905" s="137"/>
      <c r="F905" s="137"/>
      <c r="G905" s="139"/>
      <c r="H905" s="9"/>
    </row>
    <row r="906" spans="1:8" x14ac:dyDescent="0.2">
      <c r="A906" s="9"/>
      <c r="B906" s="9"/>
      <c r="C906" s="137"/>
      <c r="D906" s="138"/>
      <c r="E906" s="137"/>
      <c r="F906" s="137"/>
      <c r="G906" s="139"/>
      <c r="H906" s="9"/>
    </row>
    <row r="907" spans="1:8" x14ac:dyDescent="0.2">
      <c r="A907" s="9"/>
      <c r="B907" s="9"/>
      <c r="C907" s="137"/>
      <c r="D907" s="138"/>
      <c r="E907" s="137"/>
      <c r="F907" s="137"/>
      <c r="G907" s="139"/>
      <c r="H907" s="9"/>
    </row>
    <row r="908" spans="1:8" x14ac:dyDescent="0.2">
      <c r="A908" s="9"/>
      <c r="B908" s="9"/>
      <c r="C908" s="137"/>
      <c r="D908" s="138"/>
      <c r="E908" s="137"/>
      <c r="F908" s="137"/>
      <c r="G908" s="139"/>
      <c r="H908" s="9"/>
    </row>
    <row r="909" spans="1:8" x14ac:dyDescent="0.2">
      <c r="A909" s="9"/>
      <c r="B909" s="9"/>
      <c r="C909" s="137"/>
      <c r="D909" s="138"/>
      <c r="E909" s="137"/>
      <c r="F909" s="137"/>
      <c r="G909" s="139"/>
      <c r="H909" s="9"/>
    </row>
    <row r="910" spans="1:8" x14ac:dyDescent="0.2">
      <c r="A910" s="9"/>
      <c r="B910" s="9"/>
      <c r="C910" s="137"/>
      <c r="D910" s="138"/>
      <c r="E910" s="137"/>
      <c r="F910" s="137"/>
      <c r="G910" s="139"/>
      <c r="H910" s="9"/>
    </row>
    <row r="911" spans="1:8" x14ac:dyDescent="0.2">
      <c r="A911" s="9"/>
      <c r="B911" s="9"/>
      <c r="C911" s="137"/>
      <c r="D911" s="138"/>
      <c r="E911" s="137"/>
      <c r="F911" s="137"/>
      <c r="G911" s="139"/>
      <c r="H911" s="9"/>
    </row>
    <row r="912" spans="1:8" x14ac:dyDescent="0.2">
      <c r="A912" s="9"/>
      <c r="B912" s="9"/>
      <c r="C912" s="137"/>
      <c r="D912" s="138"/>
      <c r="E912" s="137"/>
      <c r="F912" s="137"/>
      <c r="G912" s="139"/>
      <c r="H912" s="9"/>
    </row>
    <row r="913" spans="1:8" x14ac:dyDescent="0.2">
      <c r="A913" s="9"/>
      <c r="B913" s="9"/>
      <c r="C913" s="137"/>
      <c r="D913" s="138"/>
      <c r="E913" s="137"/>
      <c r="F913" s="137"/>
      <c r="G913" s="139"/>
      <c r="H913" s="9"/>
    </row>
    <row r="914" spans="1:8" x14ac:dyDescent="0.2">
      <c r="A914" s="9"/>
      <c r="B914" s="9"/>
      <c r="C914" s="137"/>
      <c r="D914" s="138"/>
      <c r="E914" s="137"/>
      <c r="F914" s="137"/>
      <c r="G914" s="139"/>
      <c r="H914" s="9"/>
    </row>
    <row r="915" spans="1:8" x14ac:dyDescent="0.2">
      <c r="A915" s="9"/>
      <c r="B915" s="9"/>
      <c r="C915" s="137"/>
      <c r="D915" s="138"/>
      <c r="E915" s="137"/>
      <c r="F915" s="137"/>
      <c r="G915" s="139"/>
      <c r="H915" s="9"/>
    </row>
    <row r="916" spans="1:8" x14ac:dyDescent="0.2">
      <c r="A916" s="9"/>
      <c r="B916" s="9"/>
      <c r="C916" s="137"/>
      <c r="D916" s="138"/>
      <c r="E916" s="137"/>
      <c r="F916" s="137"/>
      <c r="G916" s="139"/>
      <c r="H916" s="9"/>
    </row>
    <row r="917" spans="1:8" x14ac:dyDescent="0.2">
      <c r="A917" s="9"/>
      <c r="B917" s="9"/>
      <c r="C917" s="137"/>
      <c r="D917" s="138"/>
      <c r="E917" s="137"/>
      <c r="F917" s="137"/>
      <c r="G917" s="139"/>
      <c r="H917" s="9"/>
    </row>
    <row r="918" spans="1:8" x14ac:dyDescent="0.2">
      <c r="A918" s="9"/>
      <c r="B918" s="9"/>
      <c r="C918" s="137"/>
      <c r="D918" s="138"/>
      <c r="E918" s="137"/>
      <c r="F918" s="137"/>
      <c r="G918" s="139"/>
      <c r="H918" s="9"/>
    </row>
    <row r="919" spans="1:8" x14ac:dyDescent="0.2">
      <c r="A919" s="9"/>
      <c r="B919" s="9"/>
      <c r="C919" s="137"/>
      <c r="D919" s="138"/>
      <c r="E919" s="137"/>
      <c r="F919" s="137"/>
      <c r="G919" s="139"/>
      <c r="H919" s="9"/>
    </row>
    <row r="920" spans="1:8" x14ac:dyDescent="0.2">
      <c r="A920" s="9"/>
      <c r="B920" s="9"/>
      <c r="C920" s="137"/>
      <c r="D920" s="138"/>
      <c r="E920" s="137"/>
      <c r="F920" s="137"/>
      <c r="G920" s="139"/>
      <c r="H920" s="9"/>
    </row>
    <row r="921" spans="1:8" x14ac:dyDescent="0.2">
      <c r="A921" s="9"/>
      <c r="B921" s="9"/>
      <c r="C921" s="137"/>
      <c r="D921" s="138"/>
      <c r="E921" s="137"/>
      <c r="F921" s="137"/>
      <c r="G921" s="139"/>
      <c r="H921" s="9"/>
    </row>
    <row r="922" spans="1:8" x14ac:dyDescent="0.2">
      <c r="A922" s="9"/>
      <c r="B922" s="9"/>
      <c r="C922" s="137"/>
      <c r="D922" s="138"/>
      <c r="E922" s="137"/>
      <c r="F922" s="137"/>
      <c r="G922" s="139"/>
      <c r="H922" s="9"/>
    </row>
    <row r="923" spans="1:8" x14ac:dyDescent="0.2">
      <c r="A923" s="9"/>
      <c r="B923" s="9"/>
      <c r="C923" s="137"/>
      <c r="D923" s="138"/>
      <c r="E923" s="137"/>
      <c r="F923" s="137"/>
      <c r="G923" s="139"/>
      <c r="H923" s="9"/>
    </row>
    <row r="924" spans="1:8" x14ac:dyDescent="0.2">
      <c r="A924" s="9"/>
      <c r="B924" s="9"/>
      <c r="C924" s="137"/>
      <c r="D924" s="138"/>
      <c r="E924" s="137"/>
      <c r="F924" s="137"/>
      <c r="G924" s="139"/>
      <c r="H924" s="9"/>
    </row>
    <row r="925" spans="1:8" x14ac:dyDescent="0.2">
      <c r="A925" s="9"/>
      <c r="B925" s="9"/>
      <c r="C925" s="137"/>
      <c r="D925" s="138"/>
      <c r="E925" s="137"/>
      <c r="F925" s="137"/>
      <c r="G925" s="139"/>
      <c r="H925" s="9"/>
    </row>
    <row r="926" spans="1:8" x14ac:dyDescent="0.2">
      <c r="A926" s="9"/>
      <c r="B926" s="9"/>
      <c r="C926" s="137"/>
      <c r="D926" s="138"/>
      <c r="E926" s="137"/>
      <c r="F926" s="137"/>
      <c r="G926" s="139"/>
      <c r="H926" s="9"/>
    </row>
    <row r="927" spans="1:8" x14ac:dyDescent="0.2">
      <c r="A927" s="9"/>
      <c r="B927" s="9"/>
      <c r="C927" s="137"/>
      <c r="D927" s="138"/>
      <c r="E927" s="137"/>
      <c r="F927" s="137"/>
      <c r="G927" s="139"/>
      <c r="H927" s="9"/>
    </row>
    <row r="928" spans="1:8" x14ac:dyDescent="0.2">
      <c r="A928" s="9"/>
      <c r="B928" s="9"/>
      <c r="C928" s="137"/>
      <c r="D928" s="138"/>
      <c r="E928" s="137"/>
      <c r="F928" s="137"/>
      <c r="G928" s="139"/>
      <c r="H928" s="9"/>
    </row>
    <row r="929" spans="1:8" x14ac:dyDescent="0.2">
      <c r="A929" s="9"/>
      <c r="B929" s="9"/>
      <c r="C929" s="137"/>
      <c r="D929" s="138"/>
      <c r="E929" s="137"/>
      <c r="F929" s="137"/>
      <c r="G929" s="139"/>
      <c r="H929" s="9"/>
    </row>
    <row r="930" spans="1:8" x14ac:dyDescent="0.2">
      <c r="A930" s="9"/>
      <c r="B930" s="9"/>
      <c r="C930" s="137"/>
      <c r="D930" s="138"/>
      <c r="E930" s="137"/>
      <c r="F930" s="137"/>
      <c r="G930" s="139"/>
      <c r="H930" s="9"/>
    </row>
    <row r="931" spans="1:8" x14ac:dyDescent="0.2">
      <c r="A931" s="9"/>
      <c r="B931" s="9"/>
      <c r="C931" s="137"/>
      <c r="D931" s="138"/>
      <c r="E931" s="137"/>
      <c r="F931" s="137"/>
      <c r="G931" s="139"/>
      <c r="H931" s="9"/>
    </row>
    <row r="932" spans="1:8" x14ac:dyDescent="0.2">
      <c r="A932" s="9"/>
      <c r="B932" s="9"/>
      <c r="C932" s="137"/>
      <c r="D932" s="138"/>
      <c r="E932" s="137"/>
      <c r="F932" s="137"/>
      <c r="G932" s="139"/>
      <c r="H932" s="9"/>
    </row>
    <row r="933" spans="1:8" x14ac:dyDescent="0.2">
      <c r="A933" s="9"/>
      <c r="B933" s="9"/>
      <c r="C933" s="137"/>
      <c r="D933" s="138"/>
      <c r="E933" s="137"/>
      <c r="F933" s="137"/>
      <c r="G933" s="139"/>
      <c r="H933" s="9"/>
    </row>
    <row r="934" spans="1:8" x14ac:dyDescent="0.2">
      <c r="A934" s="9"/>
      <c r="B934" s="9"/>
      <c r="C934" s="137"/>
      <c r="D934" s="138"/>
      <c r="E934" s="137"/>
      <c r="F934" s="137"/>
      <c r="G934" s="139"/>
      <c r="H934" s="9"/>
    </row>
    <row r="935" spans="1:8" x14ac:dyDescent="0.2">
      <c r="A935" s="9"/>
      <c r="B935" s="9"/>
      <c r="C935" s="137"/>
      <c r="D935" s="138"/>
      <c r="E935" s="137"/>
      <c r="F935" s="137"/>
      <c r="G935" s="139"/>
      <c r="H935" s="9"/>
    </row>
    <row r="936" spans="1:8" x14ac:dyDescent="0.2">
      <c r="A936" s="9"/>
      <c r="B936" s="9"/>
      <c r="C936" s="137"/>
      <c r="D936" s="138"/>
      <c r="E936" s="137"/>
      <c r="F936" s="137"/>
      <c r="G936" s="139"/>
      <c r="H936" s="9"/>
    </row>
    <row r="937" spans="1:8" x14ac:dyDescent="0.2">
      <c r="A937" s="9"/>
      <c r="B937" s="9"/>
      <c r="C937" s="137"/>
      <c r="D937" s="138"/>
      <c r="E937" s="137"/>
      <c r="F937" s="137"/>
      <c r="G937" s="139"/>
      <c r="H937" s="9"/>
    </row>
    <row r="938" spans="1:8" x14ac:dyDescent="0.2">
      <c r="A938" s="9"/>
      <c r="B938" s="9"/>
      <c r="C938" s="137"/>
      <c r="D938" s="138"/>
      <c r="E938" s="137"/>
      <c r="F938" s="137"/>
      <c r="G938" s="139"/>
      <c r="H938" s="9"/>
    </row>
    <row r="939" spans="1:8" x14ac:dyDescent="0.2">
      <c r="A939" s="9"/>
      <c r="B939" s="9"/>
      <c r="C939" s="137"/>
      <c r="D939" s="138"/>
      <c r="E939" s="137"/>
      <c r="F939" s="137"/>
      <c r="G939" s="139"/>
      <c r="H939" s="9"/>
    </row>
    <row r="940" spans="1:8" x14ac:dyDescent="0.2">
      <c r="A940" s="9"/>
      <c r="B940" s="9"/>
      <c r="C940" s="137"/>
      <c r="D940" s="138"/>
      <c r="E940" s="137"/>
      <c r="F940" s="137"/>
      <c r="G940" s="139"/>
      <c r="H940" s="9"/>
    </row>
    <row r="941" spans="1:8" x14ac:dyDescent="0.2">
      <c r="A941" s="9"/>
      <c r="B941" s="9"/>
      <c r="C941" s="137"/>
      <c r="D941" s="138"/>
      <c r="E941" s="137"/>
      <c r="F941" s="137"/>
      <c r="G941" s="139"/>
      <c r="H941" s="9"/>
    </row>
    <row r="942" spans="1:8" x14ac:dyDescent="0.2">
      <c r="A942" s="9"/>
      <c r="B942" s="9"/>
      <c r="C942" s="137"/>
      <c r="D942" s="138"/>
      <c r="E942" s="137"/>
      <c r="F942" s="137"/>
      <c r="G942" s="139"/>
      <c r="H942" s="9"/>
    </row>
    <row r="943" spans="1:8" x14ac:dyDescent="0.2">
      <c r="A943" s="9"/>
      <c r="B943" s="9"/>
      <c r="C943" s="137"/>
      <c r="D943" s="138"/>
      <c r="E943" s="137"/>
      <c r="F943" s="137"/>
      <c r="G943" s="139"/>
      <c r="H943" s="9"/>
    </row>
    <row r="944" spans="1:8" x14ac:dyDescent="0.2">
      <c r="A944" s="9"/>
      <c r="B944" s="9"/>
      <c r="C944" s="137"/>
      <c r="D944" s="138"/>
      <c r="E944" s="137"/>
      <c r="F944" s="137"/>
      <c r="G944" s="139"/>
      <c r="H944" s="9"/>
    </row>
    <row r="945" spans="1:8" x14ac:dyDescent="0.2">
      <c r="A945" s="9"/>
      <c r="B945" s="9"/>
      <c r="C945" s="137"/>
      <c r="D945" s="138"/>
      <c r="E945" s="137"/>
      <c r="F945" s="137"/>
      <c r="G945" s="139"/>
      <c r="H945" s="9"/>
    </row>
    <row r="946" spans="1:8" x14ac:dyDescent="0.2">
      <c r="A946" s="9"/>
      <c r="B946" s="9"/>
      <c r="C946" s="137"/>
      <c r="D946" s="138"/>
      <c r="E946" s="137"/>
      <c r="F946" s="137"/>
      <c r="G946" s="139"/>
      <c r="H946" s="9"/>
    </row>
    <row r="947" spans="1:8" x14ac:dyDescent="0.2">
      <c r="A947" s="9"/>
      <c r="B947" s="9"/>
      <c r="C947" s="137"/>
      <c r="D947" s="138"/>
      <c r="E947" s="137"/>
      <c r="F947" s="137"/>
      <c r="G947" s="139"/>
      <c r="H947" s="9"/>
    </row>
    <row r="948" spans="1:8" x14ac:dyDescent="0.2">
      <c r="A948" s="9"/>
      <c r="B948" s="9"/>
      <c r="C948" s="137"/>
      <c r="D948" s="138"/>
      <c r="E948" s="137"/>
      <c r="F948" s="137"/>
      <c r="G948" s="139"/>
      <c r="H948" s="9"/>
    </row>
    <row r="949" spans="1:8" x14ac:dyDescent="0.2">
      <c r="A949" s="9"/>
      <c r="B949" s="9"/>
      <c r="C949" s="137"/>
      <c r="D949" s="138"/>
      <c r="E949" s="137"/>
      <c r="F949" s="137"/>
      <c r="G949" s="139"/>
      <c r="H949" s="9"/>
    </row>
    <row r="950" spans="1:8" x14ac:dyDescent="0.2">
      <c r="A950" s="9"/>
      <c r="B950" s="9"/>
      <c r="C950" s="137"/>
      <c r="D950" s="138"/>
      <c r="E950" s="137"/>
      <c r="F950" s="137"/>
      <c r="G950" s="139"/>
      <c r="H950" s="9"/>
    </row>
    <row r="951" spans="1:8" x14ac:dyDescent="0.2">
      <c r="A951" s="9"/>
      <c r="B951" s="9"/>
      <c r="C951" s="137"/>
      <c r="D951" s="138"/>
      <c r="E951" s="137"/>
      <c r="F951" s="137"/>
      <c r="G951" s="139"/>
      <c r="H951" s="9"/>
    </row>
    <row r="952" spans="1:8" x14ac:dyDescent="0.2">
      <c r="A952" s="9"/>
      <c r="B952" s="9"/>
      <c r="C952" s="137"/>
      <c r="D952" s="138"/>
      <c r="E952" s="137"/>
      <c r="F952" s="137"/>
      <c r="G952" s="139"/>
      <c r="H952" s="9"/>
    </row>
    <row r="953" spans="1:8" x14ac:dyDescent="0.2">
      <c r="A953" s="9"/>
      <c r="B953" s="9"/>
      <c r="C953" s="137"/>
      <c r="D953" s="138"/>
      <c r="E953" s="137"/>
      <c r="F953" s="137"/>
      <c r="G953" s="139"/>
      <c r="H953" s="9"/>
    </row>
    <row r="954" spans="1:8" x14ac:dyDescent="0.2">
      <c r="A954" s="9"/>
      <c r="B954" s="9"/>
      <c r="C954" s="137"/>
      <c r="D954" s="138"/>
      <c r="E954" s="137"/>
      <c r="F954" s="137"/>
      <c r="G954" s="139"/>
      <c r="H954" s="9"/>
    </row>
    <row r="955" spans="1:8" x14ac:dyDescent="0.2">
      <c r="A955" s="9"/>
      <c r="B955" s="9"/>
      <c r="C955" s="137"/>
      <c r="D955" s="138"/>
      <c r="E955" s="137"/>
      <c r="F955" s="137"/>
      <c r="G955" s="139"/>
      <c r="H955" s="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Henan Court Data 2017</vt:lpstr>
      <vt:lpstr>Correlation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Xiaohan Wu</cp:lastModifiedBy>
  <dcterms:modified xsi:type="dcterms:W3CDTF">2021-10-19T02:07:40Z</dcterms:modified>
</cp:coreProperties>
</file>