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GraspSimulator\models\hand\hand20DOF\"/>
    </mc:Choice>
  </mc:AlternateContent>
  <xr:revisionPtr revIDLastSave="0" documentId="13_ncr:1_{B2835785-B70C-4A76-9D9E-58E10698866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OF" sheetId="1" r:id="rId1"/>
    <sheet name="Wrist" sheetId="7" r:id="rId2"/>
    <sheet name="INDEX" sheetId="2" r:id="rId3"/>
    <sheet name="MID" sheetId="3" r:id="rId4"/>
    <sheet name="RING" sheetId="4" r:id="rId5"/>
    <sheet name="LITTLE" sheetId="5" r:id="rId6"/>
    <sheet name="THUMB" sheetId="6" r:id="rId7"/>
    <sheet name="Eigengrasp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8" l="1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B5" i="8"/>
  <c r="C7" i="8"/>
  <c r="D7" i="8"/>
  <c r="E7" i="8"/>
  <c r="F7" i="8"/>
  <c r="G7" i="8"/>
  <c r="H7" i="8"/>
  <c r="I7" i="8"/>
  <c r="J7" i="8"/>
  <c r="K7" i="8"/>
  <c r="L7" i="8"/>
  <c r="M7" i="8"/>
  <c r="N7" i="8"/>
  <c r="W7" i="8" s="1"/>
  <c r="O7" i="8"/>
  <c r="P7" i="8"/>
  <c r="Q7" i="8"/>
  <c r="R7" i="8"/>
  <c r="S7" i="8"/>
  <c r="T7" i="8"/>
  <c r="U7" i="8"/>
  <c r="W6" i="8"/>
  <c r="B7" i="8"/>
  <c r="W4" i="8"/>
  <c r="D3" i="8"/>
  <c r="E3" i="8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C3" i="8"/>
  <c r="E9" i="6"/>
  <c r="E10" i="6"/>
  <c r="E11" i="6"/>
  <c r="E8" i="6"/>
  <c r="B8" i="6" a="1"/>
  <c r="B8" i="6" s="1"/>
  <c r="AA11" i="6"/>
  <c r="AC10" i="6" s="1"/>
  <c r="AA8" i="6"/>
  <c r="AD9" i="6" s="1"/>
  <c r="U8" i="6"/>
  <c r="Y8" i="6" s="1"/>
  <c r="O11" i="6"/>
  <c r="O8" i="6"/>
  <c r="P9" i="6" s="1"/>
  <c r="H11" i="6"/>
  <c r="L10" i="6" s="1"/>
  <c r="AE10" i="6"/>
  <c r="Y10" i="6"/>
  <c r="X10" i="6"/>
  <c r="W10" i="6"/>
  <c r="S10" i="6"/>
  <c r="M10" i="6"/>
  <c r="M9" i="6"/>
  <c r="J9" i="6"/>
  <c r="P8" i="6"/>
  <c r="M8" i="6"/>
  <c r="K8" i="6"/>
  <c r="J8" i="6"/>
  <c r="E6" i="6"/>
  <c r="D6" i="6"/>
  <c r="C6" i="6"/>
  <c r="B6" i="6"/>
  <c r="E5" i="6"/>
  <c r="D5" i="6"/>
  <c r="C5" i="6"/>
  <c r="B5" i="6"/>
  <c r="E4" i="6"/>
  <c r="D4" i="6"/>
  <c r="C4" i="6"/>
  <c r="B4" i="6"/>
  <c r="E3" i="6"/>
  <c r="D3" i="6"/>
  <c r="C3" i="6"/>
  <c r="B3" i="6"/>
  <c r="H11" i="5"/>
  <c r="L8" i="5" s="1"/>
  <c r="AE10" i="5"/>
  <c r="AD10" i="5"/>
  <c r="AC10" i="5"/>
  <c r="Y10" i="5"/>
  <c r="X10" i="5"/>
  <c r="W10" i="5"/>
  <c r="S10" i="5"/>
  <c r="R10" i="5"/>
  <c r="Q10" i="5"/>
  <c r="M10" i="5"/>
  <c r="AE9" i="5"/>
  <c r="AD9" i="5"/>
  <c r="AC9" i="5"/>
  <c r="AB9" i="5"/>
  <c r="Y9" i="5"/>
  <c r="X9" i="5"/>
  <c r="W9" i="5"/>
  <c r="V9" i="5"/>
  <c r="S9" i="5"/>
  <c r="R9" i="5"/>
  <c r="Q9" i="5"/>
  <c r="P9" i="5"/>
  <c r="M9" i="5"/>
  <c r="J9" i="5"/>
  <c r="AE8" i="5"/>
  <c r="AD8" i="5"/>
  <c r="AC8" i="5"/>
  <c r="AB8" i="5"/>
  <c r="Y8" i="5"/>
  <c r="X8" i="5"/>
  <c r="W8" i="5"/>
  <c r="V8" i="5"/>
  <c r="S8" i="5"/>
  <c r="R8" i="5"/>
  <c r="Q8" i="5"/>
  <c r="P8" i="5"/>
  <c r="M8" i="5"/>
  <c r="J8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H11" i="4"/>
  <c r="L10" i="4" s="1"/>
  <c r="AE10" i="4"/>
  <c r="AD10" i="4"/>
  <c r="AC10" i="4"/>
  <c r="Y10" i="4"/>
  <c r="X10" i="4"/>
  <c r="W10" i="4"/>
  <c r="S10" i="4"/>
  <c r="R10" i="4"/>
  <c r="Q10" i="4"/>
  <c r="M10" i="4"/>
  <c r="AE9" i="4"/>
  <c r="AD9" i="4"/>
  <c r="AC9" i="4"/>
  <c r="AB9" i="4"/>
  <c r="Y9" i="4"/>
  <c r="X9" i="4"/>
  <c r="W9" i="4"/>
  <c r="V9" i="4"/>
  <c r="S9" i="4"/>
  <c r="R9" i="4"/>
  <c r="Q9" i="4"/>
  <c r="P9" i="4"/>
  <c r="M9" i="4"/>
  <c r="J9" i="4"/>
  <c r="AE8" i="4"/>
  <c r="AD8" i="4"/>
  <c r="AC8" i="4"/>
  <c r="AB8" i="4"/>
  <c r="Y8" i="4"/>
  <c r="X8" i="4"/>
  <c r="W8" i="4"/>
  <c r="V8" i="4"/>
  <c r="S8" i="4"/>
  <c r="R8" i="4"/>
  <c r="Q8" i="4"/>
  <c r="P8" i="4"/>
  <c r="M8" i="4"/>
  <c r="J8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H11" i="3"/>
  <c r="L10" i="3" s="1"/>
  <c r="J3" i="3" s="1" a="1"/>
  <c r="AE10" i="3"/>
  <c r="AD10" i="3"/>
  <c r="AC10" i="3"/>
  <c r="Y10" i="3"/>
  <c r="X10" i="3"/>
  <c r="W10" i="3"/>
  <c r="S10" i="3"/>
  <c r="R10" i="3"/>
  <c r="Q10" i="3"/>
  <c r="M10" i="3"/>
  <c r="K10" i="3"/>
  <c r="AE9" i="3"/>
  <c r="AD9" i="3"/>
  <c r="AC9" i="3"/>
  <c r="AB9" i="3"/>
  <c r="Y9" i="3"/>
  <c r="X9" i="3"/>
  <c r="W9" i="3"/>
  <c r="V9" i="3"/>
  <c r="S9" i="3"/>
  <c r="R9" i="3"/>
  <c r="Q9" i="3"/>
  <c r="P9" i="3"/>
  <c r="M9" i="3"/>
  <c r="L9" i="3"/>
  <c r="K9" i="3"/>
  <c r="J9" i="3"/>
  <c r="AE8" i="3"/>
  <c r="AD8" i="3"/>
  <c r="AC8" i="3"/>
  <c r="AB8" i="3"/>
  <c r="Y8" i="3"/>
  <c r="X8" i="3"/>
  <c r="W8" i="3"/>
  <c r="V8" i="3"/>
  <c r="S8" i="3"/>
  <c r="R8" i="3"/>
  <c r="Q8" i="3"/>
  <c r="P8" i="3"/>
  <c r="M8" i="3"/>
  <c r="L8" i="3"/>
  <c r="K8" i="3"/>
  <c r="J8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AE10" i="2"/>
  <c r="AD10" i="2"/>
  <c r="AC10" i="2"/>
  <c r="AE9" i="2"/>
  <c r="AD9" i="2"/>
  <c r="AC9" i="2"/>
  <c r="AB9" i="2"/>
  <c r="AE8" i="2"/>
  <c r="AD8" i="2"/>
  <c r="AC8" i="2"/>
  <c r="AB8" i="2"/>
  <c r="Y10" i="2"/>
  <c r="X10" i="2"/>
  <c r="W10" i="2"/>
  <c r="Y9" i="2"/>
  <c r="X9" i="2"/>
  <c r="W9" i="2"/>
  <c r="V9" i="2"/>
  <c r="Y8" i="2"/>
  <c r="X8" i="2"/>
  <c r="W8" i="2"/>
  <c r="V8" i="2"/>
  <c r="S10" i="2"/>
  <c r="R10" i="2"/>
  <c r="Q10" i="2"/>
  <c r="S9" i="2"/>
  <c r="R9" i="2"/>
  <c r="Q9" i="2"/>
  <c r="P9" i="2"/>
  <c r="S8" i="2"/>
  <c r="R8" i="2"/>
  <c r="Q8" i="2"/>
  <c r="P8" i="2"/>
  <c r="M10" i="2"/>
  <c r="L10" i="2"/>
  <c r="K10" i="2"/>
  <c r="M9" i="2"/>
  <c r="L9" i="2"/>
  <c r="K9" i="2"/>
  <c r="J9" i="2"/>
  <c r="M8" i="2"/>
  <c r="L8" i="2"/>
  <c r="K8" i="2"/>
  <c r="J8" i="2"/>
  <c r="H11" i="2"/>
  <c r="AD10" i="6" l="1"/>
  <c r="L8" i="6"/>
  <c r="K10" i="5"/>
  <c r="K9" i="5"/>
  <c r="L10" i="5"/>
  <c r="K8" i="4"/>
  <c r="L9" i="5"/>
  <c r="L8" i="4"/>
  <c r="B10" i="6"/>
  <c r="C10" i="6"/>
  <c r="D9" i="6"/>
  <c r="C9" i="6"/>
  <c r="B9" i="6"/>
  <c r="D10" i="6"/>
  <c r="D8" i="6"/>
  <c r="C8" i="6"/>
  <c r="K9" i="6"/>
  <c r="L9" i="6"/>
  <c r="Q8" i="6"/>
  <c r="K10" i="6"/>
  <c r="AD8" i="6"/>
  <c r="AE8" i="6"/>
  <c r="AC8" i="6"/>
  <c r="AC9" i="6"/>
  <c r="AB8" i="6"/>
  <c r="AB9" i="6"/>
  <c r="AE9" i="6"/>
  <c r="V8" i="6"/>
  <c r="W8" i="6"/>
  <c r="W9" i="6"/>
  <c r="X8" i="6"/>
  <c r="X9" i="6"/>
  <c r="V9" i="6"/>
  <c r="Y9" i="6"/>
  <c r="R10" i="6"/>
  <c r="Q10" i="6"/>
  <c r="R8" i="6"/>
  <c r="S8" i="6"/>
  <c r="Q9" i="6"/>
  <c r="R9" i="6"/>
  <c r="S9" i="6"/>
  <c r="K8" i="5"/>
  <c r="J3" i="5" s="1" a="1"/>
  <c r="K9" i="4"/>
  <c r="J3" i="4" s="1" a="1"/>
  <c r="L9" i="4"/>
  <c r="K10" i="4"/>
  <c r="L5" i="3"/>
  <c r="K5" i="3"/>
  <c r="J5" i="3"/>
  <c r="J6" i="3"/>
  <c r="M5" i="3"/>
  <c r="L4" i="3"/>
  <c r="M4" i="3"/>
  <c r="K4" i="3"/>
  <c r="J4" i="3"/>
  <c r="L6" i="3"/>
  <c r="L3" i="3"/>
  <c r="K3" i="3"/>
  <c r="M6" i="3"/>
  <c r="M3" i="3"/>
  <c r="K6" i="3"/>
  <c r="J3" i="3"/>
  <c r="E6" i="2"/>
  <c r="D6" i="2"/>
  <c r="C6" i="2"/>
  <c r="E5" i="2"/>
  <c r="D5" i="2"/>
  <c r="C5" i="2"/>
  <c r="E4" i="2"/>
  <c r="D4" i="2"/>
  <c r="C4" i="2"/>
  <c r="E3" i="2"/>
  <c r="D3" i="2"/>
  <c r="C3" i="2"/>
  <c r="B4" i="2"/>
  <c r="B5" i="2"/>
  <c r="B6" i="2"/>
  <c r="B3" i="2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AA3" i="2" l="1" a="1"/>
  <c r="V3" i="2" a="1"/>
  <c r="P3" i="2" a="1"/>
  <c r="J3" i="2" a="1"/>
  <c r="P2" i="6" a="1"/>
  <c r="P2" i="6" s="1"/>
  <c r="J2" i="6" a="1"/>
  <c r="L2" i="6" s="1"/>
  <c r="AB2" i="6" a="1"/>
  <c r="V2" i="6" a="1"/>
  <c r="M5" i="5"/>
  <c r="J3" i="5"/>
  <c r="L5" i="5"/>
  <c r="K5" i="5"/>
  <c r="M4" i="5"/>
  <c r="L3" i="5"/>
  <c r="J5" i="5"/>
  <c r="K6" i="5"/>
  <c r="J6" i="5"/>
  <c r="L4" i="5"/>
  <c r="J4" i="5"/>
  <c r="M6" i="5"/>
  <c r="K4" i="5"/>
  <c r="L6" i="5"/>
  <c r="K3" i="5"/>
  <c r="M3" i="5"/>
  <c r="M4" i="4"/>
  <c r="L4" i="4"/>
  <c r="K4" i="4"/>
  <c r="M6" i="4"/>
  <c r="M3" i="4"/>
  <c r="L5" i="4"/>
  <c r="J5" i="4"/>
  <c r="J4" i="4"/>
  <c r="L6" i="4"/>
  <c r="L3" i="4"/>
  <c r="K6" i="4"/>
  <c r="K3" i="4"/>
  <c r="J6" i="4"/>
  <c r="J3" i="4"/>
  <c r="M5" i="4"/>
  <c r="K5" i="4"/>
  <c r="J21" i="3" a="1"/>
  <c r="P3" i="3" a="1"/>
  <c r="X3" i="2" l="1"/>
  <c r="V3" i="2"/>
  <c r="W3" i="2"/>
  <c r="Y5" i="2"/>
  <c r="V6" i="2"/>
  <c r="W6" i="2"/>
  <c r="X5" i="2"/>
  <c r="Y3" i="2"/>
  <c r="V5" i="2"/>
  <c r="Y4" i="2"/>
  <c r="X4" i="2"/>
  <c r="Y6" i="2"/>
  <c r="W4" i="2"/>
  <c r="V4" i="2"/>
  <c r="X6" i="2"/>
  <c r="W5" i="2"/>
  <c r="J3" i="2"/>
  <c r="K5" i="2"/>
  <c r="L5" i="2"/>
  <c r="M5" i="2"/>
  <c r="K4" i="2"/>
  <c r="M4" i="2"/>
  <c r="L6" i="2"/>
  <c r="J4" i="2"/>
  <c r="M3" i="2"/>
  <c r="L3" i="2"/>
  <c r="M6" i="2"/>
  <c r="J5" i="2"/>
  <c r="L4" i="2"/>
  <c r="K6" i="2"/>
  <c r="K3" i="2"/>
  <c r="J6" i="2"/>
  <c r="P4" i="2"/>
  <c r="R6" i="2"/>
  <c r="S4" i="2"/>
  <c r="R3" i="2"/>
  <c r="Q6" i="2"/>
  <c r="R5" i="2"/>
  <c r="S6" i="2"/>
  <c r="Q3" i="2"/>
  <c r="P6" i="2"/>
  <c r="P3" i="2"/>
  <c r="S5" i="2"/>
  <c r="Q5" i="2"/>
  <c r="P5" i="2"/>
  <c r="R4" i="2"/>
  <c r="S3" i="2"/>
  <c r="Q4" i="2"/>
  <c r="AB3" i="2"/>
  <c r="AA4" i="2"/>
  <c r="AB4" i="2"/>
  <c r="AD6" i="2"/>
  <c r="AA5" i="2"/>
  <c r="AD3" i="2"/>
  <c r="AD5" i="2"/>
  <c r="AC4" i="2"/>
  <c r="AB6" i="2"/>
  <c r="AC5" i="2"/>
  <c r="AC6" i="2"/>
  <c r="AC3" i="2"/>
  <c r="AA6" i="2"/>
  <c r="AB5" i="2"/>
  <c r="AA3" i="2"/>
  <c r="AD4" i="2"/>
  <c r="S4" i="6"/>
  <c r="S3" i="6"/>
  <c r="R3" i="6"/>
  <c r="R5" i="6"/>
  <c r="S5" i="6"/>
  <c r="Q4" i="6"/>
  <c r="Q2" i="6"/>
  <c r="S2" i="6"/>
  <c r="P4" i="6"/>
  <c r="Q3" i="6"/>
  <c r="L3" i="6"/>
  <c r="K4" i="6"/>
  <c r="K2" i="6"/>
  <c r="M4" i="6"/>
  <c r="L4" i="6"/>
  <c r="M2" i="6"/>
  <c r="J2" i="6"/>
  <c r="P3" i="6"/>
  <c r="R2" i="6"/>
  <c r="J5" i="6"/>
  <c r="Q5" i="6"/>
  <c r="K5" i="6"/>
  <c r="L5" i="6"/>
  <c r="R4" i="6"/>
  <c r="M3" i="6"/>
  <c r="K3" i="6"/>
  <c r="J4" i="6"/>
  <c r="P5" i="6"/>
  <c r="J3" i="6"/>
  <c r="M5" i="6"/>
  <c r="AC2" i="6"/>
  <c r="AB4" i="6"/>
  <c r="AB3" i="6"/>
  <c r="AE2" i="6"/>
  <c r="AB2" i="6"/>
  <c r="AD4" i="6"/>
  <c r="AD3" i="6"/>
  <c r="AE5" i="6"/>
  <c r="AD5" i="6"/>
  <c r="AE4" i="6"/>
  <c r="AD2" i="6"/>
  <c r="AC5" i="6"/>
  <c r="AB5" i="6"/>
  <c r="AC4" i="6"/>
  <c r="AE3" i="6"/>
  <c r="AC3" i="6"/>
  <c r="W2" i="6"/>
  <c r="Y3" i="6"/>
  <c r="X3" i="6"/>
  <c r="W3" i="6"/>
  <c r="V3" i="6"/>
  <c r="V5" i="6"/>
  <c r="W4" i="6"/>
  <c r="Y4" i="6"/>
  <c r="V2" i="6"/>
  <c r="Y2" i="6"/>
  <c r="X5" i="6"/>
  <c r="X2" i="6"/>
  <c r="W5" i="6"/>
  <c r="Y5" i="6"/>
  <c r="X4" i="6"/>
  <c r="V4" i="6"/>
  <c r="P3" i="5" a="1"/>
  <c r="J21" i="5" a="1"/>
  <c r="J21" i="4" a="1"/>
  <c r="P3" i="4" a="1"/>
  <c r="Q4" i="3"/>
  <c r="P4" i="3"/>
  <c r="S6" i="3"/>
  <c r="S3" i="3"/>
  <c r="Q3" i="3"/>
  <c r="R6" i="3"/>
  <c r="R3" i="3"/>
  <c r="Q6" i="3"/>
  <c r="S4" i="3"/>
  <c r="P6" i="3"/>
  <c r="P3" i="3"/>
  <c r="P5" i="3"/>
  <c r="S5" i="3"/>
  <c r="R5" i="3"/>
  <c r="Q5" i="3"/>
  <c r="R4" i="3"/>
  <c r="K22" i="3"/>
  <c r="M24" i="3"/>
  <c r="M21" i="3"/>
  <c r="J22" i="3"/>
  <c r="L24" i="3"/>
  <c r="L21" i="3"/>
  <c r="K24" i="3"/>
  <c r="K21" i="3"/>
  <c r="L22" i="3"/>
  <c r="J24" i="3"/>
  <c r="J21" i="3"/>
  <c r="M23" i="3"/>
  <c r="L23" i="3"/>
  <c r="K23" i="3"/>
  <c r="J23" i="3"/>
  <c r="M22" i="3"/>
  <c r="L22" i="5" l="1"/>
  <c r="K22" i="5"/>
  <c r="J22" i="5"/>
  <c r="K23" i="5"/>
  <c r="M24" i="5"/>
  <c r="M21" i="5"/>
  <c r="L24" i="5"/>
  <c r="L21" i="5"/>
  <c r="M22" i="5"/>
  <c r="K24" i="5"/>
  <c r="K21" i="5"/>
  <c r="J24" i="5"/>
  <c r="J21" i="5"/>
  <c r="M23" i="5"/>
  <c r="L23" i="5"/>
  <c r="J23" i="5"/>
  <c r="R4" i="5"/>
  <c r="Q4" i="5"/>
  <c r="R3" i="5"/>
  <c r="S5" i="5"/>
  <c r="P4" i="5"/>
  <c r="S6" i="5"/>
  <c r="S3" i="5"/>
  <c r="R6" i="5"/>
  <c r="Q6" i="5"/>
  <c r="Q3" i="5"/>
  <c r="P5" i="5"/>
  <c r="P6" i="5"/>
  <c r="P3" i="5"/>
  <c r="R5" i="5"/>
  <c r="S4" i="5"/>
  <c r="Q5" i="5"/>
  <c r="S6" i="4"/>
  <c r="R6" i="4"/>
  <c r="R3" i="4"/>
  <c r="P6" i="4"/>
  <c r="Q6" i="4"/>
  <c r="Q3" i="4"/>
  <c r="P3" i="4"/>
  <c r="R5" i="4"/>
  <c r="S5" i="4"/>
  <c r="Q5" i="4"/>
  <c r="Q4" i="4"/>
  <c r="P4" i="4"/>
  <c r="S3" i="4"/>
  <c r="P5" i="4"/>
  <c r="S4" i="4"/>
  <c r="R4" i="4"/>
  <c r="J22" i="4"/>
  <c r="L24" i="4"/>
  <c r="L21" i="4"/>
  <c r="K23" i="4"/>
  <c r="K24" i="4"/>
  <c r="K21" i="4"/>
  <c r="J24" i="4"/>
  <c r="J21" i="4"/>
  <c r="L23" i="4"/>
  <c r="M23" i="4"/>
  <c r="K22" i="4"/>
  <c r="M21" i="4"/>
  <c r="M24" i="4"/>
  <c r="J23" i="4"/>
  <c r="M22" i="4"/>
  <c r="L22" i="4"/>
  <c r="P21" i="3" a="1"/>
  <c r="V3" i="3" a="1"/>
  <c r="P21" i="5" l="1" a="1"/>
  <c r="V3" i="5" a="1"/>
  <c r="P21" i="4" a="1"/>
  <c r="V3" i="4" a="1"/>
  <c r="V6" i="3"/>
  <c r="V3" i="3"/>
  <c r="X5" i="3"/>
  <c r="V5" i="3"/>
  <c r="Y5" i="3"/>
  <c r="X6" i="3"/>
  <c r="W6" i="3"/>
  <c r="W5" i="3"/>
  <c r="Y4" i="3"/>
  <c r="W3" i="3"/>
  <c r="X4" i="3"/>
  <c r="V4" i="3"/>
  <c r="Y6" i="3"/>
  <c r="W4" i="3"/>
  <c r="Y3" i="3"/>
  <c r="X3" i="3"/>
  <c r="P24" i="3"/>
  <c r="P21" i="3"/>
  <c r="R23" i="3"/>
  <c r="S23" i="3"/>
  <c r="Q24" i="3"/>
  <c r="Q21" i="3"/>
  <c r="Q23" i="3"/>
  <c r="P23" i="3"/>
  <c r="S22" i="3"/>
  <c r="P22" i="3"/>
  <c r="R24" i="3"/>
  <c r="R22" i="3"/>
  <c r="R21" i="3"/>
  <c r="Q22" i="3"/>
  <c r="S21" i="3"/>
  <c r="S24" i="3"/>
  <c r="Q24" i="5" l="1"/>
  <c r="Q21" i="5"/>
  <c r="P24" i="5"/>
  <c r="P21" i="5"/>
  <c r="P22" i="5"/>
  <c r="S23" i="5"/>
  <c r="R23" i="5"/>
  <c r="R24" i="5"/>
  <c r="Q23" i="5"/>
  <c r="P23" i="5"/>
  <c r="S22" i="5"/>
  <c r="R22" i="5"/>
  <c r="Q22" i="5"/>
  <c r="R21" i="5"/>
  <c r="S24" i="5"/>
  <c r="S21" i="5"/>
  <c r="W6" i="5"/>
  <c r="W3" i="5"/>
  <c r="V6" i="5"/>
  <c r="V3" i="5"/>
  <c r="Y5" i="5"/>
  <c r="X5" i="5"/>
  <c r="W5" i="5"/>
  <c r="X4" i="5"/>
  <c r="V4" i="5"/>
  <c r="X3" i="5"/>
  <c r="V5" i="5"/>
  <c r="X6" i="5"/>
  <c r="Y4" i="5"/>
  <c r="Y6" i="5"/>
  <c r="Y3" i="5"/>
  <c r="W4" i="5"/>
  <c r="S23" i="4"/>
  <c r="Q23" i="4"/>
  <c r="Q22" i="4"/>
  <c r="P21" i="4"/>
  <c r="P23" i="4"/>
  <c r="S22" i="4"/>
  <c r="R23" i="4"/>
  <c r="R22" i="4"/>
  <c r="P22" i="4"/>
  <c r="P24" i="4"/>
  <c r="S24" i="4"/>
  <c r="S21" i="4"/>
  <c r="R24" i="4"/>
  <c r="R21" i="4"/>
  <c r="Q24" i="4"/>
  <c r="Q21" i="4"/>
  <c r="W5" i="4"/>
  <c r="V6" i="4"/>
  <c r="V5" i="4"/>
  <c r="Y4" i="4"/>
  <c r="W4" i="4"/>
  <c r="X4" i="4"/>
  <c r="V4" i="4"/>
  <c r="Y6" i="4"/>
  <c r="Y3" i="4"/>
  <c r="X6" i="4"/>
  <c r="X3" i="4"/>
  <c r="W6" i="4"/>
  <c r="W3" i="4"/>
  <c r="V3" i="4"/>
  <c r="Y5" i="4"/>
  <c r="X5" i="4"/>
  <c r="AB3" i="3" a="1"/>
  <c r="V21" i="3" a="1"/>
  <c r="V21" i="5" l="1" a="1"/>
  <c r="AB3" i="5" a="1"/>
  <c r="AB3" i="4" a="1"/>
  <c r="V21" i="4" a="1"/>
  <c r="AE4" i="3"/>
  <c r="AC4" i="3"/>
  <c r="AC5" i="3"/>
  <c r="AB5" i="3"/>
  <c r="AD4" i="3"/>
  <c r="AE3" i="3"/>
  <c r="AB4" i="3"/>
  <c r="AE6" i="3"/>
  <c r="AD6" i="3"/>
  <c r="AD3" i="3"/>
  <c r="AE5" i="3"/>
  <c r="AD5" i="3"/>
  <c r="AC6" i="3"/>
  <c r="AC3" i="3"/>
  <c r="AB6" i="3"/>
  <c r="AB3" i="3"/>
  <c r="Y22" i="3"/>
  <c r="W22" i="3"/>
  <c r="X22" i="3"/>
  <c r="V22" i="3"/>
  <c r="Y24" i="3"/>
  <c r="Y21" i="3"/>
  <c r="W23" i="3"/>
  <c r="X24" i="3"/>
  <c r="X21" i="3"/>
  <c r="W24" i="3"/>
  <c r="W21" i="3"/>
  <c r="X23" i="3"/>
  <c r="V24" i="3"/>
  <c r="V21" i="3"/>
  <c r="V23" i="3"/>
  <c r="Y23" i="3"/>
  <c r="AB5" i="5" l="1"/>
  <c r="AE4" i="5"/>
  <c r="AC6" i="5"/>
  <c r="AB6" i="5"/>
  <c r="AD4" i="5"/>
  <c r="AC3" i="5"/>
  <c r="AE5" i="5"/>
  <c r="AC4" i="5"/>
  <c r="AB4" i="5"/>
  <c r="AB3" i="5"/>
  <c r="AE6" i="5"/>
  <c r="AE3" i="5"/>
  <c r="AD5" i="5"/>
  <c r="AD6" i="5"/>
  <c r="AD3" i="5"/>
  <c r="AC5" i="5"/>
  <c r="V23" i="5"/>
  <c r="Y22" i="5"/>
  <c r="X22" i="5"/>
  <c r="W22" i="5"/>
  <c r="V22" i="5"/>
  <c r="Y24" i="5"/>
  <c r="Y21" i="5"/>
  <c r="X24" i="5"/>
  <c r="X21" i="5"/>
  <c r="Y23" i="5"/>
  <c r="W23" i="5"/>
  <c r="W24" i="5"/>
  <c r="W21" i="5"/>
  <c r="V24" i="5"/>
  <c r="V21" i="5"/>
  <c r="X23" i="5"/>
  <c r="AB4" i="4"/>
  <c r="AD4" i="4"/>
  <c r="AE6" i="4"/>
  <c r="AE3" i="4"/>
  <c r="AD6" i="4"/>
  <c r="AD3" i="4"/>
  <c r="AB6" i="4"/>
  <c r="AB3" i="4"/>
  <c r="AC4" i="4"/>
  <c r="AC6" i="4"/>
  <c r="AC3" i="4"/>
  <c r="AE5" i="4"/>
  <c r="AD5" i="4"/>
  <c r="AC5" i="4"/>
  <c r="AB5" i="4"/>
  <c r="AE4" i="4"/>
  <c r="X22" i="4"/>
  <c r="V22" i="4"/>
  <c r="X21" i="4"/>
  <c r="Y24" i="4"/>
  <c r="Y21" i="4"/>
  <c r="X24" i="4"/>
  <c r="V24" i="4"/>
  <c r="W24" i="4"/>
  <c r="W21" i="4"/>
  <c r="V21" i="4"/>
  <c r="Y23" i="4"/>
  <c r="X23" i="4"/>
  <c r="W23" i="4"/>
  <c r="V23" i="4"/>
  <c r="Y22" i="4"/>
  <c r="W22" i="4"/>
  <c r="AB21" i="3" a="1"/>
  <c r="AB21" i="5" l="1" a="1"/>
  <c r="AB21" i="4" a="1"/>
  <c r="AD24" i="3"/>
  <c r="AD21" i="3"/>
  <c r="AB24" i="3"/>
  <c r="AE24" i="3"/>
  <c r="AC24" i="3"/>
  <c r="AC21" i="3"/>
  <c r="AB21" i="3"/>
  <c r="AB22" i="3"/>
  <c r="AE23" i="3"/>
  <c r="AD23" i="3"/>
  <c r="AC23" i="3"/>
  <c r="AB23" i="3"/>
  <c r="AE21" i="3"/>
  <c r="AE22" i="3"/>
  <c r="AC22" i="3"/>
  <c r="AD22" i="3"/>
  <c r="AE24" i="5" l="1"/>
  <c r="AE21" i="5"/>
  <c r="AD24" i="5"/>
  <c r="AD21" i="5"/>
  <c r="AC24" i="5"/>
  <c r="AC21" i="5"/>
  <c r="AB24" i="5"/>
  <c r="AB21" i="5"/>
  <c r="AE23" i="5"/>
  <c r="AD23" i="5"/>
  <c r="AD22" i="5"/>
  <c r="AB22" i="5"/>
  <c r="AC23" i="5"/>
  <c r="AB23" i="5"/>
  <c r="AE22" i="5"/>
  <c r="AC22" i="5"/>
  <c r="AB24" i="4"/>
  <c r="AC24" i="4"/>
  <c r="AC21" i="4"/>
  <c r="AE23" i="4"/>
  <c r="AE22" i="4"/>
  <c r="AB21" i="4"/>
  <c r="AD23" i="4"/>
  <c r="AC23" i="4"/>
  <c r="AD22" i="4"/>
  <c r="AD21" i="4"/>
  <c r="AB23" i="4"/>
  <c r="AD24" i="4"/>
  <c r="AC22" i="4"/>
  <c r="AB22" i="4"/>
  <c r="AE24" i="4"/>
  <c r="AE21" i="4"/>
</calcChain>
</file>

<file path=xl/sharedStrings.xml><?xml version="1.0" encoding="utf-8"?>
<sst xmlns="http://schemas.openxmlformats.org/spreadsheetml/2006/main" count="177" uniqueCount="88">
  <si>
    <t>DOF</t>
    <phoneticPr fontId="1" type="noConversion"/>
  </si>
  <si>
    <t>is_autoClose</t>
    <phoneticPr fontId="1" type="noConversion"/>
  </si>
  <si>
    <t>name</t>
    <phoneticPr fontId="1" type="noConversion"/>
  </si>
  <si>
    <t>Group</t>
    <phoneticPr fontId="1" type="noConversion"/>
  </si>
  <si>
    <t>Index</t>
    <phoneticPr fontId="1" type="noConversion"/>
  </si>
  <si>
    <t>mid</t>
    <phoneticPr fontId="1" type="noConversion"/>
  </si>
  <si>
    <t>ring</t>
    <phoneticPr fontId="1" type="noConversion"/>
  </si>
  <si>
    <t>little</t>
    <phoneticPr fontId="1" type="noConversion"/>
  </si>
  <si>
    <t>thumb</t>
    <phoneticPr fontId="1" type="noConversion"/>
  </si>
  <si>
    <t>min</t>
    <phoneticPr fontId="1" type="noConversion"/>
  </si>
  <si>
    <t>max</t>
    <phoneticPr fontId="1" type="noConversion"/>
  </si>
  <si>
    <t>Range</t>
    <phoneticPr fontId="1" type="noConversion"/>
  </si>
  <si>
    <t>DH params</t>
    <phoneticPr fontId="1" type="noConversion"/>
  </si>
  <si>
    <t>theta</t>
    <phoneticPr fontId="1" type="noConversion"/>
  </si>
  <si>
    <t>d</t>
    <phoneticPr fontId="1" type="noConversion"/>
  </si>
  <si>
    <t>a</t>
    <phoneticPr fontId="1" type="noConversion"/>
  </si>
  <si>
    <t>alpha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</si>
  <si>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</si>
  <si>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</si>
  <si>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</si>
  <si>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</si>
  <si>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</si>
  <si>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</si>
  <si>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</si>
  <si>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</si>
  <si>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 xml:space="preserve">Trans </t>
    <phoneticPr fontId="1" type="noConversion"/>
  </si>
  <si>
    <t>[-140.0599, 11.2048, 36.4156]</t>
    <phoneticPr fontId="1" type="noConversion"/>
  </si>
  <si>
    <t>ROT</t>
    <phoneticPr fontId="1" type="noConversion"/>
  </si>
  <si>
    <t>[-90, x]</t>
    <phoneticPr fontId="1" type="noConversion"/>
  </si>
  <si>
    <t>[-145.6623, 11.2048, 8.4036]</t>
    <phoneticPr fontId="1" type="noConversion"/>
  </si>
  <si>
    <t>[-145.6623, 5.6025, -19.6084]</t>
    <phoneticPr fontId="1" type="noConversion"/>
  </si>
  <si>
    <t>[-134.4575, -8.4035, -42.0180]</t>
    <phoneticPr fontId="1" type="noConversion"/>
  </si>
  <si>
    <t>[-50.6241, -11.5082, 18.9317]</t>
    <phoneticPr fontId="1" type="noConversion"/>
  </si>
  <si>
    <t>[-0.1486, -0.9003, 0.4089, 0.2665, 0.3618, 0.8933, -0.9522, 0.2418, 0.1862]</t>
    <phoneticPr fontId="1" type="noConversion"/>
  </si>
  <si>
    <t>MCP abd</t>
    <phoneticPr fontId="1" type="noConversion"/>
  </si>
  <si>
    <t>MCP flex</t>
    <phoneticPr fontId="1" type="noConversion"/>
  </si>
  <si>
    <t>PIP flex</t>
    <phoneticPr fontId="1" type="noConversion"/>
  </si>
  <si>
    <t>DIP flex</t>
    <phoneticPr fontId="1" type="noConversion"/>
  </si>
  <si>
    <t>DIP FLEX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</si>
  <si>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</si>
  <si>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</si>
  <si>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</si>
  <si>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</si>
  <si>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</si>
  <si>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</si>
  <si>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</si>
  <si>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</si>
  <si>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d16</t>
    <phoneticPr fontId="1" type="noConversion"/>
  </si>
  <si>
    <t>d17+49.5</t>
    <phoneticPr fontId="1" type="noConversion"/>
  </si>
  <si>
    <t>d18+5</t>
    <phoneticPr fontId="1" type="noConversion"/>
  </si>
  <si>
    <t>d19+85</t>
    <phoneticPr fontId="1" type="noConversion"/>
  </si>
  <si>
    <t>IP flex</t>
    <phoneticPr fontId="1" type="noConversion"/>
  </si>
  <si>
    <t>Hoc</t>
    <phoneticPr fontId="1" type="noConversion"/>
  </si>
  <si>
    <t>wrist joint(tail)</t>
    <phoneticPr fontId="1" type="noConversion"/>
  </si>
  <si>
    <t>O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</si>
  <si>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</si>
  <si>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</si>
  <si>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</si>
  <si>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local coordinate system</t>
    <phoneticPr fontId="1" type="noConversion"/>
  </si>
  <si>
    <t>Origin</t>
    <phoneticPr fontId="1" type="noConversion"/>
  </si>
  <si>
    <t>X unit</t>
    <phoneticPr fontId="1" type="noConversion"/>
  </si>
  <si>
    <t>Y unit</t>
    <phoneticPr fontId="1" type="noConversion"/>
  </si>
  <si>
    <t>Z unit</t>
    <phoneticPr fontId="1" type="noConversion"/>
  </si>
  <si>
    <t>local coodinate system</t>
    <phoneticPr fontId="1" type="noConversion"/>
  </si>
  <si>
    <t>Blue: not used</t>
    <phoneticPr fontId="1" type="noConversion"/>
  </si>
  <si>
    <t>orange: dependant</t>
    <phoneticPr fontId="1" type="noConversion"/>
  </si>
  <si>
    <t>d7</t>
    <phoneticPr fontId="1" type="noConversion"/>
  </si>
  <si>
    <t>d8</t>
    <phoneticPr fontId="1" type="noConversion"/>
  </si>
  <si>
    <t>d17</t>
    <phoneticPr fontId="1" type="noConversion"/>
  </si>
  <si>
    <t>d18</t>
    <phoneticPr fontId="1" type="noConversion"/>
  </si>
  <si>
    <t>d19</t>
    <phoneticPr fontId="1" type="noConversion"/>
  </si>
  <si>
    <t>theta (radian)</t>
    <phoneticPr fontId="1" type="noConversion"/>
  </si>
  <si>
    <t>alpha (radian)</t>
    <phoneticPr fontId="1" type="noConversion"/>
  </si>
  <si>
    <t>Hn,n-1</t>
    <phoneticPr fontId="1" type="noConversion"/>
  </si>
  <si>
    <t>Htotal</t>
    <phoneticPr fontId="1" type="noConversion"/>
  </si>
  <si>
    <t>d0 global</t>
    <phoneticPr fontId="1" type="noConversion"/>
  </si>
  <si>
    <t>T = Hoc*Hn.n-1*…*H2,1 * V</t>
    <phoneticPr fontId="1" type="noConversion"/>
  </si>
  <si>
    <t>global</t>
    <phoneticPr fontId="1" type="noConversion"/>
  </si>
  <si>
    <t>T = Hoc*H2,1*…*Hn,n-1 * V</t>
    <phoneticPr fontId="1" type="noConversion"/>
  </si>
  <si>
    <t>Hoc Orig</t>
    <phoneticPr fontId="1" type="noConversion"/>
  </si>
  <si>
    <t>Hoc Transpose</t>
    <phoneticPr fontId="1" type="noConversion"/>
  </si>
  <si>
    <t>*The Rotation matrix in GraspIt might be using row vectors?</t>
    <phoneticPr fontId="1" type="noConversion"/>
  </si>
  <si>
    <t>D</t>
    <phoneticPr fontId="1" type="noConversion"/>
  </si>
  <si>
    <t>PC1</t>
    <phoneticPr fontId="1" type="noConversion"/>
  </si>
  <si>
    <t>sum of square</t>
    <phoneticPr fontId="1" type="noConversion"/>
  </si>
  <si>
    <t>PC1 -origin</t>
    <phoneticPr fontId="1" type="noConversion"/>
  </si>
  <si>
    <t>assuming origin is in radian</t>
    <phoneticPr fontId="1" type="noConversion"/>
  </si>
  <si>
    <t>Origin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</si>
</sst>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S20" sqref="S20"/>
    </sheetView>
  </sheetViews>
  <sheetFormatPr defaultRowHeight="14.25"/>
  <cols>
    <col min="5" max="5" width="12.375" customWidth="1"/>
    <col min="6" max="6" width="16.25" style="1" customWidth="1"/>
    <col min="10" max="10" width="16.125" customWidth="1"/>
  </cols>
  <sheetData>
    <row r="1" spans="1:14" s="2" customFormat="1">
      <c r="A1" s="2" t="s">
        <v>3</v>
      </c>
      <c r="B1" s="2" t="s">
        <v>25</v>
      </c>
      <c r="C1" s="2" t="s">
        <v>27</v>
      </c>
      <c r="D1" s="2" t="s">
        <v>0</v>
      </c>
      <c r="E1" s="2" t="s">
        <v>1</v>
      </c>
      <c r="F1" s="2" t="s">
        <v>2</v>
      </c>
      <c r="G1" s="2" t="s">
        <v>11</v>
      </c>
      <c r="H1" s="2" t="s">
        <v>9</v>
      </c>
      <c r="I1" s="2" t="s">
        <v>10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>
      <c r="A2" s="18" t="s">
        <v>4</v>
      </c>
      <c r="B2" s="19" t="s">
        <v>26</v>
      </c>
      <c r="C2" s="19" t="s">
        <v>28</v>
      </c>
      <c r="D2">
        <v>0</v>
      </c>
      <c r="E2" t="b">
        <v>0</v>
      </c>
      <c r="F2" s="1" t="s">
        <v>34</v>
      </c>
      <c r="H2">
        <v>-20</v>
      </c>
      <c r="I2">
        <v>20</v>
      </c>
      <c r="K2" s="5" t="s">
        <v>17</v>
      </c>
      <c r="L2" s="5">
        <v>0</v>
      </c>
      <c r="M2" s="5">
        <v>0</v>
      </c>
      <c r="N2" s="5">
        <v>90</v>
      </c>
    </row>
    <row r="3" spans="1:14">
      <c r="A3" s="18"/>
      <c r="B3" s="19"/>
      <c r="C3" s="19"/>
      <c r="D3">
        <f>D2+1</f>
        <v>1</v>
      </c>
      <c r="E3" t="b">
        <v>1</v>
      </c>
      <c r="F3" s="1" t="s">
        <v>35</v>
      </c>
      <c r="H3">
        <v>-10</v>
      </c>
      <c r="I3">
        <v>90</v>
      </c>
      <c r="K3" s="5" t="s">
        <v>18</v>
      </c>
      <c r="L3" s="5">
        <v>0</v>
      </c>
      <c r="M3" s="5">
        <v>-43.19</v>
      </c>
      <c r="N3" s="5">
        <v>0</v>
      </c>
    </row>
    <row r="4" spans="1:14">
      <c r="A4" s="18"/>
      <c r="B4" s="19"/>
      <c r="C4" s="19"/>
      <c r="D4">
        <f t="shared" ref="D4:D21" si="0">D3+1</f>
        <v>2</v>
      </c>
      <c r="E4" t="b">
        <v>1</v>
      </c>
      <c r="F4" s="1" t="s">
        <v>36</v>
      </c>
      <c r="H4">
        <v>-10</v>
      </c>
      <c r="I4">
        <v>90</v>
      </c>
      <c r="K4" s="5" t="s">
        <v>19</v>
      </c>
      <c r="L4" s="5">
        <v>0</v>
      </c>
      <c r="M4" s="5">
        <v>-29.56</v>
      </c>
      <c r="N4" s="5">
        <v>0</v>
      </c>
    </row>
    <row r="5" spans="1:14">
      <c r="A5" s="18"/>
      <c r="B5" s="19"/>
      <c r="C5" s="19"/>
      <c r="D5">
        <f t="shared" si="0"/>
        <v>3</v>
      </c>
      <c r="E5" t="b">
        <v>1</v>
      </c>
      <c r="F5" s="1" t="s">
        <v>37</v>
      </c>
      <c r="H5">
        <v>-10</v>
      </c>
      <c r="I5">
        <v>90</v>
      </c>
      <c r="K5" s="5" t="s">
        <v>20</v>
      </c>
      <c r="L5" s="5">
        <v>0</v>
      </c>
      <c r="M5" s="5">
        <v>-25.35</v>
      </c>
      <c r="N5" s="5">
        <v>0</v>
      </c>
    </row>
    <row r="6" spans="1:14">
      <c r="A6" s="18" t="s">
        <v>5</v>
      </c>
      <c r="B6" s="19" t="s">
        <v>29</v>
      </c>
      <c r="C6" s="19" t="s">
        <v>28</v>
      </c>
      <c r="D6">
        <f t="shared" si="0"/>
        <v>4</v>
      </c>
      <c r="E6" t="b">
        <v>0</v>
      </c>
      <c r="F6" s="1" t="s">
        <v>34</v>
      </c>
      <c r="H6">
        <v>-10</v>
      </c>
      <c r="I6">
        <v>10</v>
      </c>
      <c r="K6" s="5" t="s">
        <v>21</v>
      </c>
      <c r="L6" s="5">
        <v>0</v>
      </c>
      <c r="M6" s="5">
        <v>0</v>
      </c>
      <c r="N6" s="5">
        <v>90</v>
      </c>
    </row>
    <row r="7" spans="1:14">
      <c r="A7" s="18"/>
      <c r="B7" s="19"/>
      <c r="C7" s="19"/>
      <c r="D7">
        <f t="shared" si="0"/>
        <v>5</v>
      </c>
      <c r="E7" t="b">
        <v>1</v>
      </c>
      <c r="F7" s="1" t="s">
        <v>35</v>
      </c>
      <c r="H7">
        <v>-10</v>
      </c>
      <c r="I7">
        <v>90</v>
      </c>
      <c r="K7" s="5" t="s">
        <v>22</v>
      </c>
      <c r="L7" s="5">
        <v>0</v>
      </c>
      <c r="M7" s="5">
        <v>-46.2</v>
      </c>
      <c r="N7" s="5">
        <v>0</v>
      </c>
    </row>
    <row r="8" spans="1:14">
      <c r="A8" s="18"/>
      <c r="B8" s="19"/>
      <c r="C8" s="19"/>
      <c r="D8">
        <f t="shared" si="0"/>
        <v>6</v>
      </c>
      <c r="E8" t="b">
        <v>1</v>
      </c>
      <c r="F8" s="1" t="s">
        <v>36</v>
      </c>
      <c r="H8">
        <v>-10</v>
      </c>
      <c r="I8">
        <v>90</v>
      </c>
      <c r="K8" s="5" t="s">
        <v>23</v>
      </c>
      <c r="L8" s="5">
        <v>0</v>
      </c>
      <c r="M8" s="5">
        <v>-30.99</v>
      </c>
      <c r="N8" s="5">
        <v>0</v>
      </c>
    </row>
    <row r="9" spans="1:14">
      <c r="A9" s="18"/>
      <c r="B9" s="19"/>
      <c r="C9" s="19"/>
      <c r="D9">
        <f t="shared" si="0"/>
        <v>7</v>
      </c>
      <c r="E9" t="b">
        <v>1</v>
      </c>
      <c r="F9" s="1" t="s">
        <v>38</v>
      </c>
      <c r="H9">
        <v>-10</v>
      </c>
      <c r="I9">
        <v>90</v>
      </c>
      <c r="K9" s="5" t="s">
        <v>24</v>
      </c>
      <c r="L9" s="5">
        <v>0</v>
      </c>
      <c r="M9" s="5">
        <v>-29.2</v>
      </c>
      <c r="N9" s="5">
        <v>0</v>
      </c>
    </row>
    <row r="10" spans="1:14">
      <c r="A10" s="18" t="s">
        <v>6</v>
      </c>
      <c r="B10" s="19" t="s">
        <v>30</v>
      </c>
      <c r="C10" s="19" t="s">
        <v>28</v>
      </c>
      <c r="D10">
        <f t="shared" si="0"/>
        <v>8</v>
      </c>
      <c r="E10" t="b">
        <v>0</v>
      </c>
      <c r="F10" s="1" t="s">
        <v>34</v>
      </c>
      <c r="H10">
        <v>-20</v>
      </c>
      <c r="I10">
        <v>20</v>
      </c>
      <c r="K10" s="5" t="s">
        <v>39</v>
      </c>
      <c r="L10" s="5">
        <v>0</v>
      </c>
      <c r="M10" s="5">
        <v>0</v>
      </c>
      <c r="N10" s="5">
        <v>90</v>
      </c>
    </row>
    <row r="11" spans="1:14">
      <c r="A11" s="18"/>
      <c r="B11" s="19"/>
      <c r="C11" s="19"/>
      <c r="D11">
        <f t="shared" si="0"/>
        <v>9</v>
      </c>
      <c r="E11" t="b">
        <v>1</v>
      </c>
      <c r="F11" s="1" t="s">
        <v>35</v>
      </c>
      <c r="H11">
        <v>-10</v>
      </c>
      <c r="I11">
        <v>90</v>
      </c>
      <c r="K11" s="5" t="s">
        <v>40</v>
      </c>
      <c r="L11" s="5">
        <v>0</v>
      </c>
      <c r="M11" s="5">
        <v>-39.119999999999997</v>
      </c>
      <c r="N11" s="5">
        <v>0</v>
      </c>
    </row>
    <row r="12" spans="1:14">
      <c r="A12" s="18"/>
      <c r="B12" s="19"/>
      <c r="C12" s="19"/>
      <c r="D12">
        <f t="shared" si="0"/>
        <v>10</v>
      </c>
      <c r="E12" t="b">
        <v>1</v>
      </c>
      <c r="F12" s="1" t="s">
        <v>36</v>
      </c>
      <c r="H12">
        <v>-10</v>
      </c>
      <c r="I12">
        <v>90</v>
      </c>
      <c r="K12" s="5" t="s">
        <v>41</v>
      </c>
      <c r="L12" s="5">
        <v>0</v>
      </c>
      <c r="M12" s="5">
        <v>-28.31</v>
      </c>
      <c r="N12" s="5">
        <v>0</v>
      </c>
    </row>
    <row r="13" spans="1:14">
      <c r="A13" s="18"/>
      <c r="B13" s="19"/>
      <c r="C13" s="19"/>
      <c r="D13">
        <f t="shared" si="0"/>
        <v>11</v>
      </c>
      <c r="E13" t="b">
        <v>1</v>
      </c>
      <c r="F13" s="1" t="s">
        <v>38</v>
      </c>
      <c r="H13">
        <v>-10</v>
      </c>
      <c r="I13">
        <v>90</v>
      </c>
      <c r="K13" s="5" t="s">
        <v>42</v>
      </c>
      <c r="L13" s="5">
        <v>0</v>
      </c>
      <c r="M13" s="5">
        <v>-24.28</v>
      </c>
      <c r="N13" s="5">
        <v>0</v>
      </c>
    </row>
    <row r="14" spans="1:14">
      <c r="A14" s="18" t="s">
        <v>7</v>
      </c>
      <c r="B14" s="19" t="s">
        <v>31</v>
      </c>
      <c r="C14" s="19" t="s">
        <v>28</v>
      </c>
      <c r="D14">
        <f t="shared" si="0"/>
        <v>12</v>
      </c>
      <c r="E14" t="b">
        <v>0</v>
      </c>
      <c r="F14" s="1" t="s">
        <v>34</v>
      </c>
      <c r="H14">
        <v>-30</v>
      </c>
      <c r="I14">
        <v>30</v>
      </c>
      <c r="K14" s="5" t="s">
        <v>43</v>
      </c>
      <c r="L14" s="5">
        <v>0</v>
      </c>
      <c r="M14" s="5">
        <v>0</v>
      </c>
      <c r="N14" s="5">
        <v>90</v>
      </c>
    </row>
    <row r="15" spans="1:14">
      <c r="A15" s="18"/>
      <c r="B15" s="19"/>
      <c r="C15" s="19"/>
      <c r="D15">
        <f t="shared" si="0"/>
        <v>13</v>
      </c>
      <c r="E15" t="b">
        <v>1</v>
      </c>
      <c r="F15" s="1" t="s">
        <v>35</v>
      </c>
      <c r="H15">
        <v>-10</v>
      </c>
      <c r="I15">
        <v>90</v>
      </c>
      <c r="K15" s="5" t="s">
        <v>44</v>
      </c>
      <c r="L15" s="5">
        <v>0</v>
      </c>
      <c r="M15" s="5">
        <v>-29.91</v>
      </c>
      <c r="N15" s="5">
        <v>0</v>
      </c>
    </row>
    <row r="16" spans="1:14">
      <c r="A16" s="18"/>
      <c r="B16" s="19"/>
      <c r="C16" s="19"/>
      <c r="D16">
        <f t="shared" si="0"/>
        <v>14</v>
      </c>
      <c r="E16" t="b">
        <v>1</v>
      </c>
      <c r="F16" s="1" t="s">
        <v>36</v>
      </c>
      <c r="H16">
        <v>-10</v>
      </c>
      <c r="I16">
        <v>90</v>
      </c>
      <c r="K16" s="5" t="s">
        <v>45</v>
      </c>
      <c r="L16" s="5">
        <v>0</v>
      </c>
      <c r="M16" s="5">
        <v>-21.1</v>
      </c>
      <c r="N16" s="5">
        <v>0</v>
      </c>
    </row>
    <row r="17" spans="1:14">
      <c r="A17" s="18"/>
      <c r="B17" s="19"/>
      <c r="C17" s="19"/>
      <c r="D17">
        <f t="shared" si="0"/>
        <v>15</v>
      </c>
      <c r="E17" t="b">
        <v>1</v>
      </c>
      <c r="F17" s="1" t="s">
        <v>38</v>
      </c>
      <c r="H17">
        <v>-10</v>
      </c>
      <c r="I17">
        <v>90</v>
      </c>
      <c r="K17" s="5" t="s">
        <v>46</v>
      </c>
      <c r="L17" s="5">
        <v>0</v>
      </c>
      <c r="M17" s="5">
        <v>-23.16</v>
      </c>
      <c r="N17" s="5">
        <v>0</v>
      </c>
    </row>
    <row r="18" spans="1:14">
      <c r="A18" s="18" t="s">
        <v>8</v>
      </c>
      <c r="B18" s="19" t="s">
        <v>32</v>
      </c>
      <c r="C18" s="19" t="s">
        <v>33</v>
      </c>
      <c r="D18">
        <f t="shared" si="0"/>
        <v>16</v>
      </c>
      <c r="E18" t="b">
        <v>0</v>
      </c>
      <c r="H18">
        <v>-10</v>
      </c>
      <c r="I18">
        <v>70</v>
      </c>
      <c r="K18" s="5" t="s">
        <v>47</v>
      </c>
      <c r="L18" s="5">
        <v>0</v>
      </c>
      <c r="M18" s="5">
        <v>0</v>
      </c>
      <c r="N18" s="5">
        <v>90</v>
      </c>
    </row>
    <row r="19" spans="1:14">
      <c r="A19" s="18"/>
      <c r="B19" s="19"/>
      <c r="C19" s="19"/>
      <c r="D19">
        <f t="shared" si="0"/>
        <v>17</v>
      </c>
      <c r="E19" t="b">
        <v>0</v>
      </c>
      <c r="H19">
        <v>-50</v>
      </c>
      <c r="I19">
        <v>25</v>
      </c>
      <c r="K19" s="5" t="s">
        <v>48</v>
      </c>
      <c r="L19" s="5">
        <v>0</v>
      </c>
      <c r="M19" s="5">
        <v>52.119300000000003</v>
      </c>
      <c r="N19" s="5">
        <v>44</v>
      </c>
    </row>
    <row r="20" spans="1:14">
      <c r="A20" s="18"/>
      <c r="B20" s="19"/>
      <c r="C20" s="19"/>
      <c r="D20">
        <f t="shared" si="0"/>
        <v>18</v>
      </c>
      <c r="E20" t="b">
        <v>1</v>
      </c>
      <c r="F20" s="1" t="s">
        <v>35</v>
      </c>
      <c r="H20">
        <v>0</v>
      </c>
      <c r="I20">
        <v>90</v>
      </c>
      <c r="K20" s="5" t="s">
        <v>49</v>
      </c>
      <c r="L20" s="5">
        <v>0</v>
      </c>
      <c r="M20" s="5">
        <v>40.763800000000003</v>
      </c>
      <c r="N20" s="5">
        <v>0</v>
      </c>
    </row>
    <row r="21" spans="1:14">
      <c r="A21" s="18"/>
      <c r="B21" s="19"/>
      <c r="C21" s="19"/>
      <c r="D21">
        <f t="shared" si="0"/>
        <v>19</v>
      </c>
      <c r="E21" t="b">
        <v>1</v>
      </c>
      <c r="F21" s="1" t="s">
        <v>51</v>
      </c>
      <c r="H21">
        <v>0</v>
      </c>
      <c r="I21">
        <v>100</v>
      </c>
      <c r="K21" s="5" t="s">
        <v>50</v>
      </c>
      <c r="L21" s="5">
        <v>0</v>
      </c>
      <c r="M21" s="5">
        <v>0</v>
      </c>
      <c r="N21" s="5">
        <v>90</v>
      </c>
    </row>
    <row r="29" spans="1:14">
      <c r="B29" s="4" t="s">
        <v>64</v>
      </c>
    </row>
    <row r="30" spans="1:14">
      <c r="B30" s="5" t="s">
        <v>65</v>
      </c>
    </row>
  </sheetData>
  <mergeCells count="15">
    <mergeCell ref="C2:C5"/>
    <mergeCell ref="B6:B9"/>
    <mergeCell ref="B10:B13"/>
    <mergeCell ref="B14:B17"/>
    <mergeCell ref="B18:B21"/>
    <mergeCell ref="C6:C9"/>
    <mergeCell ref="C10:C13"/>
    <mergeCell ref="C14:C17"/>
    <mergeCell ref="C18:C21"/>
    <mergeCell ref="B2:B5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E89-71D4-4E1C-BE2C-6AA7068BEF84}">
  <dimension ref="A1:E7"/>
  <sheetViews>
    <sheetView workbookViewId="0">
      <selection activeCell="D33" sqref="D33"/>
    </sheetView>
  </sheetViews>
  <sheetFormatPr defaultRowHeight="14.25"/>
  <cols>
    <col min="1" max="1" width="22.875" customWidth="1"/>
  </cols>
  <sheetData>
    <row r="1" spans="1:5">
      <c r="A1" t="s">
        <v>58</v>
      </c>
    </row>
    <row r="2" spans="1:5">
      <c r="A2" t="s">
        <v>53</v>
      </c>
      <c r="B2" t="s">
        <v>59</v>
      </c>
      <c r="C2" t="s">
        <v>60</v>
      </c>
      <c r="D2" t="s">
        <v>61</v>
      </c>
      <c r="E2" t="s">
        <v>62</v>
      </c>
    </row>
    <row r="3" spans="1:5">
      <c r="B3" s="5">
        <v>0</v>
      </c>
      <c r="C3" s="5">
        <v>1</v>
      </c>
      <c r="D3" s="5">
        <v>0</v>
      </c>
      <c r="E3" s="5">
        <v>0</v>
      </c>
    </row>
    <row r="4" spans="1:5">
      <c r="B4" s="5">
        <v>0</v>
      </c>
      <c r="C4" s="5">
        <v>0</v>
      </c>
      <c r="D4" s="5">
        <v>1</v>
      </c>
      <c r="E4" s="5">
        <v>0</v>
      </c>
    </row>
    <row r="5" spans="1:5">
      <c r="B5" s="5">
        <v>0</v>
      </c>
      <c r="C5" s="5">
        <v>0</v>
      </c>
      <c r="D5" s="5">
        <v>0</v>
      </c>
      <c r="E5" s="5">
        <v>1</v>
      </c>
    </row>
    <row r="6" spans="1:5">
      <c r="B6" s="5">
        <v>1</v>
      </c>
      <c r="C6" s="5">
        <v>1</v>
      </c>
      <c r="D6" s="5">
        <v>1</v>
      </c>
      <c r="E6" s="5">
        <v>1</v>
      </c>
    </row>
    <row r="7" spans="1:5">
      <c r="A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F90A-B843-4C21-87F0-A72AA404FED7}">
  <dimension ref="A1:AJ17"/>
  <sheetViews>
    <sheetView topLeftCell="G1" workbookViewId="0">
      <selection activeCell="AA18" sqref="AA18"/>
    </sheetView>
  </sheetViews>
  <sheetFormatPr defaultRowHeight="14.25"/>
  <cols>
    <col min="1" max="1" width="43.375" customWidth="1"/>
    <col min="6" max="6" width="12.375" style="1" customWidth="1"/>
    <col min="7" max="7" width="13" bestFit="1" customWidth="1"/>
    <col min="9" max="9" width="12.625" customWidth="1"/>
    <col min="10" max="10" width="9.25" bestFit="1" customWidth="1"/>
    <col min="11" max="11" width="14.125" bestFit="1" customWidth="1"/>
    <col min="12" max="12" width="13.125" bestFit="1" customWidth="1"/>
    <col min="13" max="13" width="9.25" bestFit="1" customWidth="1"/>
    <col min="15" max="15" width="9" style="10"/>
    <col min="16" max="17" width="13" style="10" bestFit="1" customWidth="1"/>
    <col min="18" max="21" width="9" style="10"/>
    <col min="22" max="23" width="13" style="10" bestFit="1" customWidth="1"/>
    <col min="24" max="27" width="9" style="10"/>
    <col min="28" max="29" width="13" style="10" bestFit="1" customWidth="1"/>
    <col min="30" max="31" width="9" style="10"/>
    <col min="33" max="34" width="9.125" bestFit="1" customWidth="1"/>
    <col min="35" max="35" width="13" bestFit="1" customWidth="1"/>
    <col min="36" max="36" width="9.125" bestFit="1" customWidth="1"/>
  </cols>
  <sheetData>
    <row r="1" spans="1:36">
      <c r="A1" t="s">
        <v>63</v>
      </c>
      <c r="H1" t="s">
        <v>77</v>
      </c>
      <c r="I1" t="s">
        <v>17</v>
      </c>
      <c r="O1" s="10" t="s">
        <v>18</v>
      </c>
      <c r="U1" s="10" t="s">
        <v>19</v>
      </c>
      <c r="AA1" s="10" t="s">
        <v>20</v>
      </c>
    </row>
    <row r="2" spans="1:36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36">
      <c r="B3">
        <f>Wrist!B3</f>
        <v>0</v>
      </c>
      <c r="C3">
        <f>Wrist!C3</f>
        <v>1</v>
      </c>
      <c r="D3">
        <f>Wrist!D3</f>
        <v>0</v>
      </c>
      <c r="E3">
        <f>Wrist!E3</f>
        <v>0</v>
      </c>
      <c r="J3">
        <f t="array" ref="J3:M6">MMULT(B8:E11,MMULT(J8:M11,B3:E6))</f>
        <v>-140.0599</v>
      </c>
      <c r="K3">
        <v>-139.0599</v>
      </c>
      <c r="L3">
        <v>-140.0599</v>
      </c>
      <c r="M3">
        <v>-140.0599</v>
      </c>
      <c r="P3" s="10">
        <f t="array" ref="P3:S6">MMULT(B8:E11,MMULT(J8:M11,MMULT(P8:S11,B3:E6)))</f>
        <v>-183.2499</v>
      </c>
      <c r="Q3" s="10">
        <v>-182.2499</v>
      </c>
      <c r="R3" s="10">
        <v>-183.2499</v>
      </c>
      <c r="S3" s="10">
        <v>-183.2499</v>
      </c>
      <c r="V3" s="10">
        <f t="array" ref="V3:Y6">MMULT(B8:E11,MMULT(J8:M11,MMULT(P8:S11,MMULT(V8:Y11,B3:E6))))</f>
        <v>-212.8099</v>
      </c>
      <c r="W3" s="10">
        <v>-211.8099</v>
      </c>
      <c r="X3" s="10">
        <v>-212.8099</v>
      </c>
      <c r="Y3" s="10">
        <v>-212.8099</v>
      </c>
      <c r="AA3" s="10">
        <f t="array" ref="AA3:AD6">MMULT(B8:E11,MMULT(J8:M11,MMULT(P8:S11,MMULT(V8:Y11,MMULT(AB8:AE11,B3:E6)))))</f>
        <v>-238.15989999999999</v>
      </c>
      <c r="AB3" s="10">
        <v>-237.15989999999999</v>
      </c>
      <c r="AC3" s="10">
        <v>-238.15989999999999</v>
      </c>
      <c r="AD3" s="10">
        <v>-238.15989999999999</v>
      </c>
    </row>
    <row r="4" spans="1:36">
      <c r="B4">
        <f>Wrist!B4</f>
        <v>0</v>
      </c>
      <c r="C4">
        <f>Wrist!C4</f>
        <v>0</v>
      </c>
      <c r="D4">
        <f>Wrist!D4</f>
        <v>1</v>
      </c>
      <c r="E4">
        <f>Wrist!E4</f>
        <v>0</v>
      </c>
      <c r="J4">
        <v>11.204800000000001</v>
      </c>
      <c r="K4">
        <v>11.204800000000001</v>
      </c>
      <c r="L4">
        <v>12.204800000000001</v>
      </c>
      <c r="M4">
        <v>11.204800000000001</v>
      </c>
      <c r="P4" s="10">
        <v>11.204800000000001</v>
      </c>
      <c r="Q4" s="10">
        <v>11.204800000000001</v>
      </c>
      <c r="R4" s="10">
        <v>12.204800000000001</v>
      </c>
      <c r="S4" s="10">
        <v>11.204800000000001</v>
      </c>
      <c r="V4" s="10">
        <v>11.204800000000001</v>
      </c>
      <c r="W4" s="10">
        <v>11.204800000000001</v>
      </c>
      <c r="X4" s="10">
        <v>12.204800000000001</v>
      </c>
      <c r="Y4" s="10">
        <v>11.204800000000001</v>
      </c>
      <c r="AA4" s="10">
        <v>11.204800000000001</v>
      </c>
      <c r="AB4" s="10">
        <v>11.204800000000001</v>
      </c>
      <c r="AC4" s="10">
        <v>12.204800000000001</v>
      </c>
      <c r="AD4" s="10">
        <v>11.204800000000001</v>
      </c>
    </row>
    <row r="5" spans="1:36">
      <c r="B5">
        <f>Wrist!B5</f>
        <v>0</v>
      </c>
      <c r="C5">
        <f>Wrist!C5</f>
        <v>0</v>
      </c>
      <c r="D5">
        <f>Wrist!D5</f>
        <v>0</v>
      </c>
      <c r="E5">
        <f>Wrist!E5</f>
        <v>1</v>
      </c>
      <c r="J5">
        <v>36.415599999999998</v>
      </c>
      <c r="K5">
        <v>36.415599999999998</v>
      </c>
      <c r="L5">
        <v>36.415599999999998</v>
      </c>
      <c r="M5">
        <v>37.415599999999998</v>
      </c>
      <c r="P5" s="10">
        <v>36.415599999999998</v>
      </c>
      <c r="Q5" s="10">
        <v>36.415599999999998</v>
      </c>
      <c r="R5" s="10">
        <v>36.415599999999998</v>
      </c>
      <c r="S5" s="10">
        <v>37.415599999999998</v>
      </c>
      <c r="V5" s="10">
        <v>36.415599999999998</v>
      </c>
      <c r="W5" s="10">
        <v>36.415599999999998</v>
      </c>
      <c r="X5" s="10">
        <v>36.415599999999998</v>
      </c>
      <c r="Y5" s="10">
        <v>37.415599999999998</v>
      </c>
      <c r="AA5" s="10">
        <v>36.415599999999998</v>
      </c>
      <c r="AB5" s="10">
        <v>36.415599999999998</v>
      </c>
      <c r="AC5" s="10">
        <v>36.415599999999998</v>
      </c>
      <c r="AD5" s="10">
        <v>37.415599999999998</v>
      </c>
    </row>
    <row r="6" spans="1:36">
      <c r="B6">
        <f>Wrist!B6</f>
        <v>1</v>
      </c>
      <c r="C6">
        <f>Wrist!C6</f>
        <v>1</v>
      </c>
      <c r="D6">
        <f>Wrist!D6</f>
        <v>1</v>
      </c>
      <c r="E6">
        <f>Wrist!E6</f>
        <v>1</v>
      </c>
      <c r="J6">
        <v>1</v>
      </c>
      <c r="K6">
        <v>1</v>
      </c>
      <c r="L6">
        <v>1</v>
      </c>
      <c r="M6">
        <v>1</v>
      </c>
      <c r="P6" s="10">
        <v>1</v>
      </c>
      <c r="Q6" s="10">
        <v>1</v>
      </c>
      <c r="R6" s="10">
        <v>1</v>
      </c>
      <c r="S6" s="10">
        <v>1</v>
      </c>
      <c r="V6" s="10">
        <v>1</v>
      </c>
      <c r="W6" s="10">
        <v>1</v>
      </c>
      <c r="X6" s="10">
        <v>1</v>
      </c>
      <c r="Y6" s="10">
        <v>1</v>
      </c>
      <c r="AA6" s="10">
        <v>1</v>
      </c>
      <c r="AB6" s="10">
        <v>1</v>
      </c>
      <c r="AC6" s="10">
        <v>1</v>
      </c>
      <c r="AD6" s="10">
        <v>1</v>
      </c>
    </row>
    <row r="7" spans="1:36">
      <c r="A7" s="1" t="s">
        <v>52</v>
      </c>
      <c r="I7" t="s">
        <v>73</v>
      </c>
    </row>
    <row r="8" spans="1:36">
      <c r="A8" s="1"/>
      <c r="B8" s="8">
        <v>1</v>
      </c>
      <c r="C8" s="6">
        <v>0</v>
      </c>
      <c r="D8" s="6">
        <v>0</v>
      </c>
      <c r="E8" s="6">
        <v>-140.0599</v>
      </c>
      <c r="G8" t="s">
        <v>71</v>
      </c>
      <c r="H8" s="10">
        <v>0</v>
      </c>
      <c r="J8" s="6">
        <f>COS(H8)</f>
        <v>1</v>
      </c>
      <c r="K8" s="6">
        <f>-SIN(H8)*COS(H11)</f>
        <v>0</v>
      </c>
      <c r="L8" s="6">
        <f>SIN(H8)*SIN(H11)</f>
        <v>0</v>
      </c>
      <c r="M8" s="6">
        <f>H10*COS(H8)</f>
        <v>0</v>
      </c>
      <c r="O8" s="10">
        <v>0</v>
      </c>
      <c r="P8" s="6">
        <f>COS(O8)</f>
        <v>1</v>
      </c>
      <c r="Q8" s="6">
        <f>-SIN(O8)*COS(O11)</f>
        <v>0</v>
      </c>
      <c r="R8" s="6">
        <f>SIN(O8)*SIN(O11)</f>
        <v>0</v>
      </c>
      <c r="S8" s="6">
        <f>O10*COS(O8)</f>
        <v>-43.19</v>
      </c>
      <c r="U8" s="10">
        <v>0</v>
      </c>
      <c r="V8" s="6">
        <f>COS(U8)</f>
        <v>1</v>
      </c>
      <c r="W8" s="6">
        <f>-SIN(U8)*COS(U11)</f>
        <v>0</v>
      </c>
      <c r="X8" s="6">
        <f>SIN(U8)*SIN(U11)</f>
        <v>0</v>
      </c>
      <c r="Y8" s="6">
        <f>U10*COS(U8)</f>
        <v>-29.56</v>
      </c>
      <c r="AA8" s="10">
        <v>0</v>
      </c>
      <c r="AB8" s="6">
        <f>COS(AA8)</f>
        <v>1</v>
      </c>
      <c r="AC8" s="6">
        <f>-SIN(AA8)*COS(AA11)</f>
        <v>0</v>
      </c>
      <c r="AD8" s="6">
        <f>SIN(AA8)*SIN(AA11)</f>
        <v>0</v>
      </c>
      <c r="AE8" s="6">
        <f>AA10*COS(AA8)</f>
        <v>-25.35</v>
      </c>
      <c r="AG8" s="6"/>
      <c r="AH8" s="6"/>
      <c r="AI8" s="6"/>
      <c r="AJ8" s="6"/>
    </row>
    <row r="9" spans="1:36">
      <c r="A9" s="1"/>
      <c r="B9" s="9">
        <v>0</v>
      </c>
      <c r="C9" s="6">
        <v>0</v>
      </c>
      <c r="D9" s="6">
        <v>1</v>
      </c>
      <c r="E9" s="6">
        <v>11.204800000000001</v>
      </c>
      <c r="G9" t="s">
        <v>14</v>
      </c>
      <c r="H9" s="10">
        <v>0</v>
      </c>
      <c r="J9" s="6">
        <f>SIN(H8)</f>
        <v>0</v>
      </c>
      <c r="K9" s="6">
        <f>COS(H8)*COS(H11)</f>
        <v>6.1257422745431001E-17</v>
      </c>
      <c r="L9" s="6">
        <f>-COS(H8)*SIN(H11)</f>
        <v>-1</v>
      </c>
      <c r="M9" s="6">
        <f>H10*SIN(H8)</f>
        <v>0</v>
      </c>
      <c r="O9" s="10">
        <v>0</v>
      </c>
      <c r="P9" s="6">
        <f>SIN(O8)</f>
        <v>0</v>
      </c>
      <c r="Q9" s="6">
        <f>COS(O8)*COS(O11)</f>
        <v>1</v>
      </c>
      <c r="R9" s="6">
        <f>-COS(O8)*SIN(O11)</f>
        <v>0</v>
      </c>
      <c r="S9" s="6">
        <f>O10*SIN(O8)</f>
        <v>0</v>
      </c>
      <c r="U9" s="10">
        <v>0</v>
      </c>
      <c r="V9" s="6">
        <f>SIN(U8)</f>
        <v>0</v>
      </c>
      <c r="W9" s="6">
        <f>COS(U8)*COS(U11)</f>
        <v>1</v>
      </c>
      <c r="X9" s="6">
        <f>-COS(U8)*SIN(U11)</f>
        <v>0</v>
      </c>
      <c r="Y9" s="6">
        <f>U10*SIN(U8)</f>
        <v>0</v>
      </c>
      <c r="AA9" s="10">
        <v>0</v>
      </c>
      <c r="AB9" s="6">
        <f>SIN(AA8)</f>
        <v>0</v>
      </c>
      <c r="AC9" s="6">
        <f>COS(AA8)*COS(AA11)</f>
        <v>1</v>
      </c>
      <c r="AD9" s="6">
        <f>-COS(AA8)*SIN(AA11)</f>
        <v>0</v>
      </c>
      <c r="AE9" s="6">
        <f>AA10*SIN(AA8)</f>
        <v>0</v>
      </c>
      <c r="AG9" s="6"/>
      <c r="AH9" s="6"/>
      <c r="AI9" s="6"/>
      <c r="AJ9" s="6"/>
    </row>
    <row r="10" spans="1:36">
      <c r="A10" s="1"/>
      <c r="B10" s="9">
        <v>0</v>
      </c>
      <c r="C10" s="6">
        <v>-1</v>
      </c>
      <c r="D10" s="6">
        <v>0</v>
      </c>
      <c r="E10" s="6">
        <v>36.415599999999998</v>
      </c>
      <c r="G10" t="s">
        <v>15</v>
      </c>
      <c r="H10" s="10">
        <v>0</v>
      </c>
      <c r="J10" s="6">
        <v>0</v>
      </c>
      <c r="K10" s="6">
        <f>SIN(H11)</f>
        <v>1</v>
      </c>
      <c r="L10" s="6">
        <f>COS(H11)</f>
        <v>6.1257422745431001E-17</v>
      </c>
      <c r="M10" s="6">
        <f>H9</f>
        <v>0</v>
      </c>
      <c r="O10" s="10">
        <v>-43.19</v>
      </c>
      <c r="P10" s="6">
        <v>0</v>
      </c>
      <c r="Q10" s="6">
        <f>SIN(O11)</f>
        <v>0</v>
      </c>
      <c r="R10" s="6">
        <f>COS(O11)</f>
        <v>1</v>
      </c>
      <c r="S10" s="6">
        <f>O9</f>
        <v>0</v>
      </c>
      <c r="U10" s="10">
        <v>-29.56</v>
      </c>
      <c r="V10" s="6">
        <v>0</v>
      </c>
      <c r="W10" s="6">
        <f>SIN(U11)</f>
        <v>0</v>
      </c>
      <c r="X10" s="6">
        <f>COS(U11)</f>
        <v>1</v>
      </c>
      <c r="Y10" s="6">
        <f>U9</f>
        <v>0</v>
      </c>
      <c r="AA10" s="10">
        <v>-25.35</v>
      </c>
      <c r="AB10" s="6">
        <v>0</v>
      </c>
      <c r="AC10" s="6">
        <f>SIN(AA11)</f>
        <v>0</v>
      </c>
      <c r="AD10" s="6">
        <f>COS(AA11)</f>
        <v>1</v>
      </c>
      <c r="AE10" s="6">
        <f>AA9</f>
        <v>0</v>
      </c>
      <c r="AG10" s="6"/>
      <c r="AH10" s="6"/>
      <c r="AI10" s="6"/>
      <c r="AJ10" s="6"/>
    </row>
    <row r="11" spans="1:36">
      <c r="A11" s="1"/>
      <c r="B11" s="9">
        <v>0</v>
      </c>
      <c r="C11" s="6">
        <v>0</v>
      </c>
      <c r="D11" s="6">
        <v>0</v>
      </c>
      <c r="E11" s="6">
        <v>1</v>
      </c>
      <c r="G11" t="s">
        <v>72</v>
      </c>
      <c r="H11">
        <f>(DOF!N2/180)*PI()</f>
        <v>1.5707963267948966</v>
      </c>
      <c r="J11" s="6">
        <v>0</v>
      </c>
      <c r="K11" s="6">
        <v>0</v>
      </c>
      <c r="L11" s="6">
        <v>0</v>
      </c>
      <c r="M11" s="6">
        <v>1</v>
      </c>
      <c r="O11" s="10">
        <v>0</v>
      </c>
      <c r="P11" s="6">
        <v>0</v>
      </c>
      <c r="Q11" s="6">
        <v>0</v>
      </c>
      <c r="R11" s="6">
        <v>0</v>
      </c>
      <c r="S11" s="6">
        <v>1</v>
      </c>
      <c r="U11" s="10">
        <v>0</v>
      </c>
      <c r="V11" s="6">
        <v>0</v>
      </c>
      <c r="W11" s="6">
        <v>0</v>
      </c>
      <c r="X11" s="6">
        <v>0</v>
      </c>
      <c r="Y11" s="6">
        <v>1</v>
      </c>
      <c r="AA11" s="10">
        <v>0</v>
      </c>
      <c r="AB11" s="6">
        <v>0</v>
      </c>
      <c r="AC11" s="6">
        <v>0</v>
      </c>
      <c r="AD11" s="6">
        <v>0</v>
      </c>
      <c r="AE11" s="6">
        <v>1</v>
      </c>
      <c r="AG11" s="6"/>
      <c r="AH11" s="6"/>
      <c r="AI11" s="6"/>
      <c r="AJ11" s="6"/>
    </row>
    <row r="13" spans="1:36">
      <c r="A13" t="s">
        <v>78</v>
      </c>
    </row>
    <row r="14" spans="1:36">
      <c r="A14" s="3"/>
      <c r="AG14" s="7"/>
      <c r="AH14" s="7"/>
      <c r="AI14" s="7"/>
      <c r="AJ14" s="7"/>
    </row>
    <row r="15" spans="1:36">
      <c r="AG15" s="7"/>
      <c r="AH15" s="7"/>
      <c r="AI15" s="7"/>
      <c r="AJ15" s="7"/>
    </row>
    <row r="16" spans="1:36">
      <c r="AG16" s="7"/>
      <c r="AH16" s="7"/>
      <c r="AI16" s="7"/>
      <c r="AJ16" s="7"/>
    </row>
    <row r="17" spans="33:36">
      <c r="AG17" s="7"/>
      <c r="AH17" s="7"/>
      <c r="AI17" s="7"/>
      <c r="AJ17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9A25-5DFB-419C-98EB-3C510869D1A7}">
  <dimension ref="A1:AJ24"/>
  <sheetViews>
    <sheetView topLeftCell="C1" workbookViewId="0">
      <selection activeCell="E11" sqref="E11"/>
    </sheetView>
  </sheetViews>
  <sheetFormatPr defaultRowHeight="14.25"/>
  <cols>
    <col min="1" max="1" width="43.375" customWidth="1"/>
    <col min="6" max="6" width="12.375" style="1" customWidth="1"/>
    <col min="7" max="7" width="13" bestFit="1" customWidth="1"/>
    <col min="9" max="9" width="12.625" customWidth="1"/>
    <col min="10" max="10" width="9.25" bestFit="1" customWidth="1"/>
    <col min="11" max="11" width="14.125" bestFit="1" customWidth="1"/>
    <col min="12" max="12" width="13.125" bestFit="1" customWidth="1"/>
    <col min="13" max="13" width="9.25" bestFit="1" customWidth="1"/>
    <col min="15" max="15" width="9" style="10"/>
    <col min="16" max="17" width="13" style="10" bestFit="1" customWidth="1"/>
    <col min="18" max="21" width="9" style="10"/>
    <col min="22" max="23" width="13" style="10" bestFit="1" customWidth="1"/>
    <col min="24" max="27" width="9" style="10"/>
    <col min="28" max="29" width="13" style="10" bestFit="1" customWidth="1"/>
    <col min="30" max="31" width="9" style="10"/>
    <col min="33" max="34" width="9.125" bestFit="1" customWidth="1"/>
    <col min="35" max="35" width="13" bestFit="1" customWidth="1"/>
    <col min="36" max="36" width="9.125" bestFit="1" customWidth="1"/>
  </cols>
  <sheetData>
    <row r="1" spans="1:36">
      <c r="A1" t="s">
        <v>63</v>
      </c>
      <c r="I1" t="s">
        <v>21</v>
      </c>
      <c r="O1" s="10" t="s">
        <v>22</v>
      </c>
      <c r="U1" s="10" t="s">
        <v>23</v>
      </c>
      <c r="AA1" s="10" t="s">
        <v>66</v>
      </c>
    </row>
    <row r="2" spans="1:36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36">
      <c r="B3">
        <f>Wrist!B3</f>
        <v>0</v>
      </c>
      <c r="C3">
        <f>Wrist!C3</f>
        <v>1</v>
      </c>
      <c r="D3">
        <f>Wrist!D3</f>
        <v>0</v>
      </c>
      <c r="E3">
        <f>Wrist!E3</f>
        <v>0</v>
      </c>
      <c r="J3">
        <f t="array" ref="J3:M6">MMULT(J8:M11,B3:E6)</f>
        <v>0</v>
      </c>
      <c r="K3">
        <v>1</v>
      </c>
      <c r="L3">
        <v>0</v>
      </c>
      <c r="M3">
        <v>0</v>
      </c>
      <c r="P3" s="10">
        <f t="array" ref="P3:S6">MMULT(P8:S11,J3:M6)</f>
        <v>-46.2</v>
      </c>
      <c r="Q3" s="10">
        <v>-45.2</v>
      </c>
      <c r="R3" s="10">
        <v>-46.2</v>
      </c>
      <c r="S3" s="10">
        <v>-46.2</v>
      </c>
      <c r="V3" s="10">
        <f t="array" ref="V3:Y6">MMULT(V8:Y11,P3:S6)</f>
        <v>-77.19</v>
      </c>
      <c r="W3" s="10">
        <v>-76.19</v>
      </c>
      <c r="X3" s="10">
        <v>-77.19</v>
      </c>
      <c r="Y3" s="10">
        <v>-77.19</v>
      </c>
      <c r="AB3" s="10">
        <f t="array" ref="AB3:AE6">MMULT(AB8:AE11,V3:Y6)</f>
        <v>-106.39</v>
      </c>
      <c r="AC3" s="10">
        <v>-105.39</v>
      </c>
      <c r="AD3" s="10">
        <v>-106.39</v>
      </c>
      <c r="AE3" s="10">
        <v>-106.39</v>
      </c>
    </row>
    <row r="4" spans="1:36">
      <c r="B4">
        <f>Wrist!B4</f>
        <v>0</v>
      </c>
      <c r="C4">
        <f>Wrist!C4</f>
        <v>0</v>
      </c>
      <c r="D4">
        <f>Wrist!D4</f>
        <v>1</v>
      </c>
      <c r="E4">
        <f>Wrist!E4</f>
        <v>0</v>
      </c>
      <c r="J4">
        <v>0</v>
      </c>
      <c r="K4">
        <v>0</v>
      </c>
      <c r="L4">
        <v>6.1257422745431001E-17</v>
      </c>
      <c r="M4">
        <v>-1</v>
      </c>
      <c r="P4" s="10">
        <v>0</v>
      </c>
      <c r="Q4" s="10">
        <v>0</v>
      </c>
      <c r="R4" s="10">
        <v>6.1257422745431001E-17</v>
      </c>
      <c r="S4" s="10">
        <v>-1</v>
      </c>
      <c r="V4" s="10">
        <v>0</v>
      </c>
      <c r="W4" s="10">
        <v>0</v>
      </c>
      <c r="X4" s="10">
        <v>6.1257422745431001E-17</v>
      </c>
      <c r="Y4" s="10">
        <v>-1</v>
      </c>
      <c r="AB4" s="10">
        <v>0</v>
      </c>
      <c r="AC4" s="10">
        <v>0</v>
      </c>
      <c r="AD4" s="10">
        <v>6.1257422745431001E-17</v>
      </c>
      <c r="AE4" s="10">
        <v>-1</v>
      </c>
    </row>
    <row r="5" spans="1:36">
      <c r="B5">
        <f>Wrist!B5</f>
        <v>0</v>
      </c>
      <c r="C5">
        <f>Wrist!C5</f>
        <v>0</v>
      </c>
      <c r="D5">
        <f>Wrist!D5</f>
        <v>0</v>
      </c>
      <c r="E5">
        <f>Wrist!E5</f>
        <v>1</v>
      </c>
      <c r="J5">
        <v>0</v>
      </c>
      <c r="K5">
        <v>0</v>
      </c>
      <c r="L5">
        <v>1</v>
      </c>
      <c r="M5">
        <v>6.1257422745431001E-17</v>
      </c>
      <c r="P5" s="10">
        <v>0</v>
      </c>
      <c r="Q5" s="10">
        <v>0</v>
      </c>
      <c r="R5" s="10">
        <v>1</v>
      </c>
      <c r="S5" s="10">
        <v>6.1257422745431001E-17</v>
      </c>
      <c r="V5" s="10">
        <v>0</v>
      </c>
      <c r="W5" s="10">
        <v>0</v>
      </c>
      <c r="X5" s="10">
        <v>1</v>
      </c>
      <c r="Y5" s="10">
        <v>6.1257422745431001E-17</v>
      </c>
      <c r="AB5" s="10">
        <v>0</v>
      </c>
      <c r="AC5" s="10">
        <v>0</v>
      </c>
      <c r="AD5" s="10">
        <v>1</v>
      </c>
      <c r="AE5" s="10">
        <v>6.1257422745431001E-17</v>
      </c>
    </row>
    <row r="6" spans="1:36">
      <c r="B6">
        <f>Wrist!B6</f>
        <v>1</v>
      </c>
      <c r="C6">
        <f>Wrist!C6</f>
        <v>1</v>
      </c>
      <c r="D6">
        <f>Wrist!D6</f>
        <v>1</v>
      </c>
      <c r="E6">
        <f>Wrist!E6</f>
        <v>1</v>
      </c>
      <c r="J6">
        <v>1</v>
      </c>
      <c r="K6">
        <v>1</v>
      </c>
      <c r="L6">
        <v>1</v>
      </c>
      <c r="M6">
        <v>1</v>
      </c>
      <c r="P6" s="10">
        <v>1</v>
      </c>
      <c r="Q6" s="10">
        <v>1</v>
      </c>
      <c r="R6" s="10">
        <v>1</v>
      </c>
      <c r="S6" s="10">
        <v>1</v>
      </c>
      <c r="V6" s="10">
        <v>1</v>
      </c>
      <c r="W6" s="10">
        <v>1</v>
      </c>
      <c r="X6" s="10">
        <v>1</v>
      </c>
      <c r="Y6" s="10">
        <v>1</v>
      </c>
      <c r="AB6" s="10">
        <v>1</v>
      </c>
      <c r="AC6" s="10">
        <v>1</v>
      </c>
      <c r="AD6" s="10">
        <v>1</v>
      </c>
      <c r="AE6" s="10">
        <v>1</v>
      </c>
    </row>
    <row r="7" spans="1:36">
      <c r="A7" s="1" t="s">
        <v>52</v>
      </c>
      <c r="I7" t="s">
        <v>73</v>
      </c>
    </row>
    <row r="8" spans="1:36">
      <c r="A8" s="1"/>
      <c r="B8" s="11">
        <v>1</v>
      </c>
      <c r="C8" s="7">
        <v>0</v>
      </c>
      <c r="D8" s="7">
        <v>0</v>
      </c>
      <c r="E8" s="7">
        <v>-145.66229999999999</v>
      </c>
      <c r="G8" t="s">
        <v>71</v>
      </c>
      <c r="H8" s="10">
        <v>0</v>
      </c>
      <c r="J8" s="6">
        <f>COS(H8)</f>
        <v>1</v>
      </c>
      <c r="K8" s="6">
        <f>-SIN(H8)*COS(H11)</f>
        <v>0</v>
      </c>
      <c r="L8" s="6">
        <f>SIN(H8)*SIN(H11)</f>
        <v>0</v>
      </c>
      <c r="M8" s="6">
        <f>H10*COS(H8)</f>
        <v>0</v>
      </c>
      <c r="O8" s="10">
        <v>0</v>
      </c>
      <c r="P8" s="6">
        <f>COS(O8)</f>
        <v>1</v>
      </c>
      <c r="Q8" s="6">
        <f>-SIN(O8)*COS(O11)</f>
        <v>0</v>
      </c>
      <c r="R8" s="6">
        <f>SIN(O8)*SIN(O11)</f>
        <v>0</v>
      </c>
      <c r="S8" s="6">
        <f>O10*COS(O8)</f>
        <v>-46.2</v>
      </c>
      <c r="U8" s="10">
        <v>0</v>
      </c>
      <c r="V8" s="6">
        <f>COS(U8)</f>
        <v>1</v>
      </c>
      <c r="W8" s="6">
        <f>-SIN(U8)*COS(U11)</f>
        <v>0</v>
      </c>
      <c r="X8" s="6">
        <f>SIN(U8)*SIN(U11)</f>
        <v>0</v>
      </c>
      <c r="Y8" s="6">
        <f>U10*COS(U8)</f>
        <v>-30.99</v>
      </c>
      <c r="AA8" s="10">
        <v>0</v>
      </c>
      <c r="AB8" s="6">
        <f>COS(AA8)</f>
        <v>1</v>
      </c>
      <c r="AC8" s="6">
        <f>-SIN(AA8)*COS(AA11)</f>
        <v>0</v>
      </c>
      <c r="AD8" s="6">
        <f>SIN(AA8)*SIN(AA11)</f>
        <v>0</v>
      </c>
      <c r="AE8" s="6">
        <f>AA10*COS(AA8)</f>
        <v>-29.2</v>
      </c>
      <c r="AG8" s="6"/>
      <c r="AH8" s="6"/>
      <c r="AI8" s="6"/>
      <c r="AJ8" s="6"/>
    </row>
    <row r="9" spans="1:36">
      <c r="A9" s="1"/>
      <c r="B9" s="12">
        <v>0</v>
      </c>
      <c r="C9" s="7">
        <v>0</v>
      </c>
      <c r="D9" s="7">
        <v>1</v>
      </c>
      <c r="E9" s="7">
        <v>11.204800000000001</v>
      </c>
      <c r="G9" t="s">
        <v>14</v>
      </c>
      <c r="H9" s="10">
        <v>0</v>
      </c>
      <c r="J9" s="6">
        <f>SIN(H8)</f>
        <v>0</v>
      </c>
      <c r="K9" s="6">
        <f>COS(H8)*COS(H11)</f>
        <v>6.1257422745431001E-17</v>
      </c>
      <c r="L9" s="6">
        <f>-COS(H8)*SIN(H11)</f>
        <v>-1</v>
      </c>
      <c r="M9" s="6">
        <f>H10*SIN(H8)</f>
        <v>0</v>
      </c>
      <c r="O9" s="10">
        <v>0</v>
      </c>
      <c r="P9" s="6">
        <f>SIN(O8)</f>
        <v>0</v>
      </c>
      <c r="Q9" s="6">
        <f>COS(O8)*COS(O11)</f>
        <v>1</v>
      </c>
      <c r="R9" s="6">
        <f>-COS(O8)*SIN(O11)</f>
        <v>0</v>
      </c>
      <c r="S9" s="6">
        <f>O10*SIN(O8)</f>
        <v>0</v>
      </c>
      <c r="U9" s="10">
        <v>0</v>
      </c>
      <c r="V9" s="6">
        <f>SIN(U8)</f>
        <v>0</v>
      </c>
      <c r="W9" s="6">
        <f>COS(U8)*COS(U11)</f>
        <v>1</v>
      </c>
      <c r="X9" s="6">
        <f>-COS(U8)*SIN(U11)</f>
        <v>0</v>
      </c>
      <c r="Y9" s="6">
        <f>U10*SIN(U8)</f>
        <v>0</v>
      </c>
      <c r="AA9" s="10">
        <v>0</v>
      </c>
      <c r="AB9" s="6">
        <f>SIN(AA8)</f>
        <v>0</v>
      </c>
      <c r="AC9" s="6">
        <f>COS(AA8)*COS(AA11)</f>
        <v>1</v>
      </c>
      <c r="AD9" s="6">
        <f>-COS(AA8)*SIN(AA11)</f>
        <v>0</v>
      </c>
      <c r="AE9" s="6">
        <f>AA10*SIN(AA8)</f>
        <v>0</v>
      </c>
      <c r="AG9" s="6"/>
      <c r="AH9" s="6"/>
      <c r="AI9" s="6"/>
      <c r="AJ9" s="6"/>
    </row>
    <row r="10" spans="1:36">
      <c r="A10" s="1"/>
      <c r="B10" s="12">
        <v>0</v>
      </c>
      <c r="C10" s="7">
        <v>-1</v>
      </c>
      <c r="D10" s="7">
        <v>0</v>
      </c>
      <c r="E10" s="7">
        <v>8.4036000000000008</v>
      </c>
      <c r="G10" t="s">
        <v>15</v>
      </c>
      <c r="H10" s="10">
        <v>0</v>
      </c>
      <c r="J10" s="6">
        <v>0</v>
      </c>
      <c r="K10" s="6">
        <f>SIN(H11)</f>
        <v>1</v>
      </c>
      <c r="L10" s="6">
        <f>COS(H11)</f>
        <v>6.1257422745431001E-17</v>
      </c>
      <c r="M10" s="6">
        <f>H9</f>
        <v>0</v>
      </c>
      <c r="O10" s="10">
        <v>-46.2</v>
      </c>
      <c r="P10" s="6">
        <v>0</v>
      </c>
      <c r="Q10" s="6">
        <f>SIN(O11)</f>
        <v>0</v>
      </c>
      <c r="R10" s="6">
        <f>COS(O11)</f>
        <v>1</v>
      </c>
      <c r="S10" s="6">
        <f>O9</f>
        <v>0</v>
      </c>
      <c r="U10" s="10">
        <v>-30.99</v>
      </c>
      <c r="V10" s="6">
        <v>0</v>
      </c>
      <c r="W10" s="6">
        <f>SIN(U11)</f>
        <v>0</v>
      </c>
      <c r="X10" s="6">
        <f>COS(U11)</f>
        <v>1</v>
      </c>
      <c r="Y10" s="6">
        <f>U9</f>
        <v>0</v>
      </c>
      <c r="AA10" s="10">
        <v>-29.2</v>
      </c>
      <c r="AB10" s="6">
        <v>0</v>
      </c>
      <c r="AC10" s="6">
        <f>SIN(AA11)</f>
        <v>0</v>
      </c>
      <c r="AD10" s="6">
        <f>COS(AA11)</f>
        <v>1</v>
      </c>
      <c r="AE10" s="6">
        <f>AA9</f>
        <v>0</v>
      </c>
      <c r="AG10" s="6"/>
      <c r="AH10" s="6"/>
      <c r="AI10" s="6"/>
      <c r="AJ10" s="6"/>
    </row>
    <row r="11" spans="1:36">
      <c r="A11" s="1"/>
      <c r="B11" s="12">
        <v>0</v>
      </c>
      <c r="C11" s="7">
        <v>0</v>
      </c>
      <c r="D11" s="7">
        <v>0</v>
      </c>
      <c r="E11" s="7">
        <v>1</v>
      </c>
      <c r="G11" t="s">
        <v>72</v>
      </c>
      <c r="H11">
        <f>(DOF!N2/180)*PI()</f>
        <v>1.5707963267948966</v>
      </c>
      <c r="J11" s="6">
        <v>0</v>
      </c>
      <c r="K11" s="6">
        <v>0</v>
      </c>
      <c r="L11" s="6">
        <v>0</v>
      </c>
      <c r="M11" s="6">
        <v>1</v>
      </c>
      <c r="O11" s="10">
        <v>0</v>
      </c>
      <c r="P11" s="6">
        <v>0</v>
      </c>
      <c r="Q11" s="6">
        <v>0</v>
      </c>
      <c r="R11" s="6">
        <v>0</v>
      </c>
      <c r="S11" s="6">
        <v>1</v>
      </c>
      <c r="U11" s="10">
        <v>0</v>
      </c>
      <c r="V11" s="6">
        <v>0</v>
      </c>
      <c r="W11" s="6">
        <v>0</v>
      </c>
      <c r="X11" s="6">
        <v>0</v>
      </c>
      <c r="Y11" s="6">
        <v>1</v>
      </c>
      <c r="AA11" s="10">
        <v>0</v>
      </c>
      <c r="AB11" s="6">
        <v>0</v>
      </c>
      <c r="AC11" s="6">
        <v>0</v>
      </c>
      <c r="AD11" s="6">
        <v>0</v>
      </c>
      <c r="AE11" s="6">
        <v>1</v>
      </c>
      <c r="AG11" s="6"/>
      <c r="AH11" s="6"/>
      <c r="AI11" s="6"/>
      <c r="AJ11" s="6"/>
    </row>
    <row r="13" spans="1:36">
      <c r="A13" t="s">
        <v>76</v>
      </c>
      <c r="I13" t="s">
        <v>74</v>
      </c>
    </row>
    <row r="14" spans="1:36">
      <c r="A14" s="3"/>
      <c r="AG14" s="7"/>
      <c r="AH14" s="7"/>
      <c r="AI14" s="7"/>
      <c r="AJ14" s="7"/>
    </row>
    <row r="15" spans="1:36">
      <c r="AG15" s="7"/>
      <c r="AH15" s="7"/>
      <c r="AI15" s="7"/>
      <c r="AJ15" s="7"/>
    </row>
    <row r="16" spans="1:36">
      <c r="AG16" s="7"/>
      <c r="AH16" s="7"/>
      <c r="AI16" s="7"/>
      <c r="AJ16" s="7"/>
    </row>
    <row r="17" spans="9:36">
      <c r="AG17" s="7"/>
      <c r="AH17" s="7"/>
      <c r="AI17" s="7"/>
      <c r="AJ17" s="7"/>
    </row>
    <row r="20" spans="9:36">
      <c r="I20" t="s">
        <v>75</v>
      </c>
    </row>
    <row r="21" spans="9:36">
      <c r="J21">
        <f t="array" ref="J21:M24">MMULT(B8:E11,J3:M6)</f>
        <v>-145.66229999999999</v>
      </c>
      <c r="K21">
        <v>-144.66229999999999</v>
      </c>
      <c r="L21">
        <v>-145.66229999999999</v>
      </c>
      <c r="M21">
        <v>-145.66229999999999</v>
      </c>
      <c r="P21" s="10">
        <f t="array" ref="P21:S24">MMULT(B8:E11,P3:S6)</f>
        <v>-191.8623</v>
      </c>
      <c r="Q21" s="10">
        <v>-190.8623</v>
      </c>
      <c r="R21" s="10">
        <v>-191.8623</v>
      </c>
      <c r="S21" s="10">
        <v>-191.8623</v>
      </c>
      <c r="V21" s="10">
        <f t="array" ref="V21:Y24">MMULT(B8:E11,V3:Y6)</f>
        <v>-222.85229999999999</v>
      </c>
      <c r="W21" s="10">
        <v>-221.85229999999999</v>
      </c>
      <c r="X21" s="10">
        <v>-222.85229999999999</v>
      </c>
      <c r="Y21" s="10">
        <v>-222.85229999999999</v>
      </c>
      <c r="AB21" s="10">
        <f t="array" ref="AB21:AE24">MMULT(B8:E11,AB3:AE6)</f>
        <v>-252.0523</v>
      </c>
      <c r="AC21" s="10">
        <v>-251.0523</v>
      </c>
      <c r="AD21" s="10">
        <v>-252.0523</v>
      </c>
      <c r="AE21" s="10">
        <v>-252.0523</v>
      </c>
    </row>
    <row r="22" spans="9:36">
      <c r="J22">
        <v>11.204800000000001</v>
      </c>
      <c r="K22">
        <v>11.204800000000001</v>
      </c>
      <c r="L22">
        <v>12.204800000000001</v>
      </c>
      <c r="M22">
        <v>11.204800000000001</v>
      </c>
      <c r="P22" s="10">
        <v>11.204800000000001</v>
      </c>
      <c r="Q22" s="10">
        <v>11.204800000000001</v>
      </c>
      <c r="R22" s="10">
        <v>12.204800000000001</v>
      </c>
      <c r="S22" s="10">
        <v>11.204800000000001</v>
      </c>
      <c r="V22" s="10">
        <v>11.204800000000001</v>
      </c>
      <c r="W22" s="10">
        <v>11.204800000000001</v>
      </c>
      <c r="X22" s="10">
        <v>12.204800000000001</v>
      </c>
      <c r="Y22" s="10">
        <v>11.204800000000001</v>
      </c>
      <c r="AB22" s="10">
        <v>11.204800000000001</v>
      </c>
      <c r="AC22" s="10">
        <v>11.204800000000001</v>
      </c>
      <c r="AD22" s="10">
        <v>12.204800000000001</v>
      </c>
      <c r="AE22" s="10">
        <v>11.204800000000001</v>
      </c>
    </row>
    <row r="23" spans="9:36">
      <c r="J23">
        <v>8.4036000000000008</v>
      </c>
      <c r="K23">
        <v>8.4036000000000008</v>
      </c>
      <c r="L23">
        <v>8.4036000000000008</v>
      </c>
      <c r="M23">
        <v>9.4036000000000008</v>
      </c>
      <c r="P23" s="10">
        <v>8.4036000000000008</v>
      </c>
      <c r="Q23" s="10">
        <v>8.4036000000000008</v>
      </c>
      <c r="R23" s="10">
        <v>8.4036000000000008</v>
      </c>
      <c r="S23" s="10">
        <v>9.4036000000000008</v>
      </c>
      <c r="V23" s="10">
        <v>8.4036000000000008</v>
      </c>
      <c r="W23" s="10">
        <v>8.4036000000000008</v>
      </c>
      <c r="X23" s="10">
        <v>8.4036000000000008</v>
      </c>
      <c r="Y23" s="10">
        <v>9.4036000000000008</v>
      </c>
      <c r="AB23" s="10">
        <v>8.4036000000000008</v>
      </c>
      <c r="AC23" s="10">
        <v>8.4036000000000008</v>
      </c>
      <c r="AD23" s="10">
        <v>8.4036000000000008</v>
      </c>
      <c r="AE23" s="10">
        <v>9.4036000000000008</v>
      </c>
    </row>
    <row r="24" spans="9:36">
      <c r="J24">
        <v>1</v>
      </c>
      <c r="K24">
        <v>1</v>
      </c>
      <c r="L24">
        <v>1</v>
      </c>
      <c r="M24">
        <v>1</v>
      </c>
      <c r="P24" s="10">
        <v>1</v>
      </c>
      <c r="Q24" s="10">
        <v>1</v>
      </c>
      <c r="R24" s="10">
        <v>1</v>
      </c>
      <c r="S24" s="10">
        <v>1</v>
      </c>
      <c r="V24" s="10">
        <v>1</v>
      </c>
      <c r="W24" s="10">
        <v>1</v>
      </c>
      <c r="X24" s="10">
        <v>1</v>
      </c>
      <c r="Y24" s="10">
        <v>1</v>
      </c>
      <c r="AB24" s="10">
        <v>1</v>
      </c>
      <c r="AC24" s="10">
        <v>1</v>
      </c>
      <c r="AD24" s="10">
        <v>1</v>
      </c>
      <c r="AE24" s="1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B527-A65B-4C8E-A064-BBBE6B0DD8D9}">
  <dimension ref="A1:AJ24"/>
  <sheetViews>
    <sheetView workbookViewId="0">
      <selection activeCell="S37" sqref="S37"/>
    </sheetView>
  </sheetViews>
  <sheetFormatPr defaultRowHeight="14.25"/>
  <cols>
    <col min="1" max="1" width="43.375" customWidth="1"/>
    <col min="6" max="6" width="12.375" style="1" customWidth="1"/>
    <col min="7" max="7" width="13" bestFit="1" customWidth="1"/>
    <col min="9" max="9" width="12.625" customWidth="1"/>
    <col min="10" max="10" width="9.25" bestFit="1" customWidth="1"/>
    <col min="11" max="11" width="14.125" bestFit="1" customWidth="1"/>
    <col min="12" max="12" width="13.125" bestFit="1" customWidth="1"/>
    <col min="13" max="13" width="9.25" bestFit="1" customWidth="1"/>
    <col min="15" max="15" width="9" style="10"/>
    <col min="16" max="17" width="13" style="10" bestFit="1" customWidth="1"/>
    <col min="18" max="21" width="9" style="10"/>
    <col min="22" max="23" width="13" style="10" bestFit="1" customWidth="1"/>
    <col min="24" max="27" width="9" style="10"/>
    <col min="28" max="29" width="13" style="10" bestFit="1" customWidth="1"/>
    <col min="30" max="31" width="9" style="10"/>
    <col min="33" max="34" width="9.125" bestFit="1" customWidth="1"/>
    <col min="35" max="35" width="13" bestFit="1" customWidth="1"/>
    <col min="36" max="36" width="9.125" bestFit="1" customWidth="1"/>
  </cols>
  <sheetData>
    <row r="1" spans="1:36">
      <c r="A1" t="s">
        <v>63</v>
      </c>
      <c r="I1" t="s">
        <v>67</v>
      </c>
      <c r="O1" s="10" t="s">
        <v>40</v>
      </c>
      <c r="U1" s="10" t="s">
        <v>41</v>
      </c>
      <c r="AA1" s="10" t="s">
        <v>42</v>
      </c>
    </row>
    <row r="2" spans="1:36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36">
      <c r="B3">
        <f>Wrist!B3</f>
        <v>0</v>
      </c>
      <c r="C3">
        <f>Wrist!C3</f>
        <v>1</v>
      </c>
      <c r="D3">
        <f>Wrist!D3</f>
        <v>0</v>
      </c>
      <c r="E3">
        <f>Wrist!E3</f>
        <v>0</v>
      </c>
      <c r="J3">
        <f t="array" ref="J3:M6">MMULT(J8:M11,B3:E6)</f>
        <v>0</v>
      </c>
      <c r="K3">
        <v>1</v>
      </c>
      <c r="L3">
        <v>0</v>
      </c>
      <c r="M3">
        <v>0</v>
      </c>
      <c r="P3" s="10">
        <f t="array" ref="P3:S6">MMULT(P8:S11,J3:M6)</f>
        <v>-39.119999999999997</v>
      </c>
      <c r="Q3" s="10">
        <v>-38.119999999999997</v>
      </c>
      <c r="R3" s="10">
        <v>-39.119999999999997</v>
      </c>
      <c r="S3" s="10">
        <v>-39.119999999999997</v>
      </c>
      <c r="V3" s="10">
        <f t="array" ref="V3:Y6">MMULT(V8:Y11,P3:S6)</f>
        <v>-67.429999999999993</v>
      </c>
      <c r="W3" s="10">
        <v>-66.429999999999993</v>
      </c>
      <c r="X3" s="10">
        <v>-67.429999999999993</v>
      </c>
      <c r="Y3" s="10">
        <v>-67.429999999999993</v>
      </c>
      <c r="AB3" s="10">
        <f t="array" ref="AB3:AE6">MMULT(AB8:AE11,V3:Y6)</f>
        <v>-91.71</v>
      </c>
      <c r="AC3" s="10">
        <v>-90.71</v>
      </c>
      <c r="AD3" s="10">
        <v>-91.71</v>
      </c>
      <c r="AE3" s="10">
        <v>-91.71</v>
      </c>
    </row>
    <row r="4" spans="1:36">
      <c r="B4">
        <f>Wrist!B4</f>
        <v>0</v>
      </c>
      <c r="C4">
        <f>Wrist!C4</f>
        <v>0</v>
      </c>
      <c r="D4">
        <f>Wrist!D4</f>
        <v>1</v>
      </c>
      <c r="E4">
        <f>Wrist!E4</f>
        <v>0</v>
      </c>
      <c r="J4">
        <v>0</v>
      </c>
      <c r="K4">
        <v>0</v>
      </c>
      <c r="L4">
        <v>6.1257422745431001E-17</v>
      </c>
      <c r="M4">
        <v>-1</v>
      </c>
      <c r="P4" s="10">
        <v>0</v>
      </c>
      <c r="Q4" s="10">
        <v>0</v>
      </c>
      <c r="R4" s="10">
        <v>6.1257422745431001E-17</v>
      </c>
      <c r="S4" s="10">
        <v>-1</v>
      </c>
      <c r="V4" s="10">
        <v>0</v>
      </c>
      <c r="W4" s="10">
        <v>0</v>
      </c>
      <c r="X4" s="10">
        <v>6.1257422745431001E-17</v>
      </c>
      <c r="Y4" s="10">
        <v>-1</v>
      </c>
      <c r="AB4" s="10">
        <v>0</v>
      </c>
      <c r="AC4" s="10">
        <v>0</v>
      </c>
      <c r="AD4" s="10">
        <v>6.1257422745431001E-17</v>
      </c>
      <c r="AE4" s="10">
        <v>-1</v>
      </c>
    </row>
    <row r="5" spans="1:36">
      <c r="B5">
        <f>Wrist!B5</f>
        <v>0</v>
      </c>
      <c r="C5">
        <f>Wrist!C5</f>
        <v>0</v>
      </c>
      <c r="D5">
        <f>Wrist!D5</f>
        <v>0</v>
      </c>
      <c r="E5">
        <f>Wrist!E5</f>
        <v>1</v>
      </c>
      <c r="J5">
        <v>0</v>
      </c>
      <c r="K5">
        <v>0</v>
      </c>
      <c r="L5">
        <v>1</v>
      </c>
      <c r="M5">
        <v>6.1257422745431001E-17</v>
      </c>
      <c r="P5" s="10">
        <v>0</v>
      </c>
      <c r="Q5" s="10">
        <v>0</v>
      </c>
      <c r="R5" s="10">
        <v>1</v>
      </c>
      <c r="S5" s="10">
        <v>6.1257422745431001E-17</v>
      </c>
      <c r="V5" s="10">
        <v>0</v>
      </c>
      <c r="W5" s="10">
        <v>0</v>
      </c>
      <c r="X5" s="10">
        <v>1</v>
      </c>
      <c r="Y5" s="10">
        <v>6.1257422745431001E-17</v>
      </c>
      <c r="AB5" s="10">
        <v>0</v>
      </c>
      <c r="AC5" s="10">
        <v>0</v>
      </c>
      <c r="AD5" s="10">
        <v>1</v>
      </c>
      <c r="AE5" s="10">
        <v>6.1257422745431001E-17</v>
      </c>
    </row>
    <row r="6" spans="1:36">
      <c r="B6">
        <f>Wrist!B6</f>
        <v>1</v>
      </c>
      <c r="C6">
        <f>Wrist!C6</f>
        <v>1</v>
      </c>
      <c r="D6">
        <f>Wrist!D6</f>
        <v>1</v>
      </c>
      <c r="E6">
        <f>Wrist!E6</f>
        <v>1</v>
      </c>
      <c r="J6">
        <v>1</v>
      </c>
      <c r="K6">
        <v>1</v>
      </c>
      <c r="L6">
        <v>1</v>
      </c>
      <c r="M6">
        <v>1</v>
      </c>
      <c r="P6" s="10">
        <v>1</v>
      </c>
      <c r="Q6" s="10">
        <v>1</v>
      </c>
      <c r="R6" s="10">
        <v>1</v>
      </c>
      <c r="S6" s="10">
        <v>1</v>
      </c>
      <c r="V6" s="10">
        <v>1</v>
      </c>
      <c r="W6" s="10">
        <v>1</v>
      </c>
      <c r="X6" s="10">
        <v>1</v>
      </c>
      <c r="Y6" s="10">
        <v>1</v>
      </c>
      <c r="AB6" s="10">
        <v>1</v>
      </c>
      <c r="AC6" s="10">
        <v>1</v>
      </c>
      <c r="AD6" s="10">
        <v>1</v>
      </c>
      <c r="AE6" s="10">
        <v>1</v>
      </c>
    </row>
    <row r="7" spans="1:36">
      <c r="A7" s="1" t="s">
        <v>52</v>
      </c>
      <c r="I7" t="s">
        <v>73</v>
      </c>
    </row>
    <row r="8" spans="1:36">
      <c r="A8" s="1"/>
      <c r="B8" s="11">
        <v>1</v>
      </c>
      <c r="C8" s="7">
        <v>0</v>
      </c>
      <c r="D8" s="7">
        <v>0</v>
      </c>
      <c r="E8" s="7">
        <v>-145.66229999999999</v>
      </c>
      <c r="G8" t="s">
        <v>71</v>
      </c>
      <c r="H8" s="10">
        <v>0</v>
      </c>
      <c r="J8" s="6">
        <f>COS(H8)</f>
        <v>1</v>
      </c>
      <c r="K8" s="6">
        <f>-SIN(H8)*COS(H11)</f>
        <v>0</v>
      </c>
      <c r="L8" s="6">
        <f>SIN(H8)*SIN(H11)</f>
        <v>0</v>
      </c>
      <c r="M8" s="6">
        <f>H10*COS(H8)</f>
        <v>0</v>
      </c>
      <c r="O8" s="10">
        <v>0</v>
      </c>
      <c r="P8" s="6">
        <f>COS(O8)</f>
        <v>1</v>
      </c>
      <c r="Q8" s="6">
        <f>-SIN(O8)*COS(O11)</f>
        <v>0</v>
      </c>
      <c r="R8" s="6">
        <f>SIN(O8)*SIN(O11)</f>
        <v>0</v>
      </c>
      <c r="S8" s="6">
        <f>O10*COS(O8)</f>
        <v>-39.119999999999997</v>
      </c>
      <c r="U8" s="10">
        <v>0</v>
      </c>
      <c r="V8" s="6">
        <f>COS(U8)</f>
        <v>1</v>
      </c>
      <c r="W8" s="6">
        <f>-SIN(U8)*COS(U11)</f>
        <v>0</v>
      </c>
      <c r="X8" s="6">
        <f>SIN(U8)*SIN(U11)</f>
        <v>0</v>
      </c>
      <c r="Y8" s="6">
        <f>U10*COS(U8)</f>
        <v>-28.31</v>
      </c>
      <c r="AA8" s="10">
        <v>0</v>
      </c>
      <c r="AB8" s="6">
        <f>COS(AA8)</f>
        <v>1</v>
      </c>
      <c r="AC8" s="6">
        <f>-SIN(AA8)*COS(AA11)</f>
        <v>0</v>
      </c>
      <c r="AD8" s="6">
        <f>SIN(AA8)*SIN(AA11)</f>
        <v>0</v>
      </c>
      <c r="AE8" s="6">
        <f>AA10*COS(AA8)</f>
        <v>-24.28</v>
      </c>
      <c r="AG8" s="6"/>
      <c r="AH8" s="6"/>
      <c r="AI8" s="6"/>
      <c r="AJ8" s="6"/>
    </row>
    <row r="9" spans="1:36">
      <c r="A9" s="1"/>
      <c r="B9" s="12">
        <v>0</v>
      </c>
      <c r="C9" s="7">
        <v>0</v>
      </c>
      <c r="D9" s="7">
        <v>1</v>
      </c>
      <c r="E9" s="7">
        <v>5.6025</v>
      </c>
      <c r="G9" t="s">
        <v>14</v>
      </c>
      <c r="H9" s="10">
        <v>0</v>
      </c>
      <c r="J9" s="6">
        <f>SIN(H8)</f>
        <v>0</v>
      </c>
      <c r="K9" s="6">
        <f>COS(H8)*COS(H11)</f>
        <v>6.1257422745431001E-17</v>
      </c>
      <c r="L9" s="6">
        <f>-COS(H8)*SIN(H11)</f>
        <v>-1</v>
      </c>
      <c r="M9" s="6">
        <f>H10*SIN(H8)</f>
        <v>0</v>
      </c>
      <c r="O9" s="10">
        <v>0</v>
      </c>
      <c r="P9" s="6">
        <f>SIN(O8)</f>
        <v>0</v>
      </c>
      <c r="Q9" s="6">
        <f>COS(O8)*COS(O11)</f>
        <v>1</v>
      </c>
      <c r="R9" s="6">
        <f>-COS(O8)*SIN(O11)</f>
        <v>0</v>
      </c>
      <c r="S9" s="6">
        <f>O10*SIN(O8)</f>
        <v>0</v>
      </c>
      <c r="U9" s="10">
        <v>0</v>
      </c>
      <c r="V9" s="6">
        <f>SIN(U8)</f>
        <v>0</v>
      </c>
      <c r="W9" s="6">
        <f>COS(U8)*COS(U11)</f>
        <v>1</v>
      </c>
      <c r="X9" s="6">
        <f>-COS(U8)*SIN(U11)</f>
        <v>0</v>
      </c>
      <c r="Y9" s="6">
        <f>U10*SIN(U8)</f>
        <v>0</v>
      </c>
      <c r="AA9" s="10">
        <v>0</v>
      </c>
      <c r="AB9" s="6">
        <f>SIN(AA8)</f>
        <v>0</v>
      </c>
      <c r="AC9" s="6">
        <f>COS(AA8)*COS(AA11)</f>
        <v>1</v>
      </c>
      <c r="AD9" s="6">
        <f>-COS(AA8)*SIN(AA11)</f>
        <v>0</v>
      </c>
      <c r="AE9" s="6">
        <f>AA10*SIN(AA8)</f>
        <v>0</v>
      </c>
      <c r="AG9" s="6"/>
      <c r="AH9" s="6"/>
      <c r="AI9" s="6"/>
      <c r="AJ9" s="6"/>
    </row>
    <row r="10" spans="1:36">
      <c r="A10" s="1"/>
      <c r="B10" s="12">
        <v>0</v>
      </c>
      <c r="C10" s="7">
        <v>-1</v>
      </c>
      <c r="D10" s="7">
        <v>0</v>
      </c>
      <c r="E10" s="7">
        <v>-19.6084</v>
      </c>
      <c r="G10" t="s">
        <v>15</v>
      </c>
      <c r="H10" s="10">
        <v>0</v>
      </c>
      <c r="J10" s="6">
        <v>0</v>
      </c>
      <c r="K10" s="6">
        <f>SIN(H11)</f>
        <v>1</v>
      </c>
      <c r="L10" s="6">
        <f>COS(H11)</f>
        <v>6.1257422745431001E-17</v>
      </c>
      <c r="M10" s="6">
        <f>H9</f>
        <v>0</v>
      </c>
      <c r="O10" s="10">
        <v>-39.119999999999997</v>
      </c>
      <c r="P10" s="6">
        <v>0</v>
      </c>
      <c r="Q10" s="6">
        <f>SIN(O11)</f>
        <v>0</v>
      </c>
      <c r="R10" s="6">
        <f>COS(O11)</f>
        <v>1</v>
      </c>
      <c r="S10" s="6">
        <f>O9</f>
        <v>0</v>
      </c>
      <c r="U10" s="10">
        <v>-28.31</v>
      </c>
      <c r="V10" s="6">
        <v>0</v>
      </c>
      <c r="W10" s="6">
        <f>SIN(U11)</f>
        <v>0</v>
      </c>
      <c r="X10" s="6">
        <f>COS(U11)</f>
        <v>1</v>
      </c>
      <c r="Y10" s="6">
        <f>U9</f>
        <v>0</v>
      </c>
      <c r="AA10" s="10">
        <v>-24.28</v>
      </c>
      <c r="AB10" s="6">
        <v>0</v>
      </c>
      <c r="AC10" s="6">
        <f>SIN(AA11)</f>
        <v>0</v>
      </c>
      <c r="AD10" s="6">
        <f>COS(AA11)</f>
        <v>1</v>
      </c>
      <c r="AE10" s="6">
        <f>AA9</f>
        <v>0</v>
      </c>
      <c r="AG10" s="6"/>
      <c r="AH10" s="6"/>
      <c r="AI10" s="6"/>
      <c r="AJ10" s="6"/>
    </row>
    <row r="11" spans="1:36">
      <c r="A11" s="1"/>
      <c r="B11" s="12">
        <v>0</v>
      </c>
      <c r="C11" s="7">
        <v>0</v>
      </c>
      <c r="D11" s="7">
        <v>0</v>
      </c>
      <c r="E11" s="7">
        <v>1</v>
      </c>
      <c r="G11" t="s">
        <v>72</v>
      </c>
      <c r="H11">
        <f>(DOF!N2/180)*PI()</f>
        <v>1.5707963267948966</v>
      </c>
      <c r="J11" s="6">
        <v>0</v>
      </c>
      <c r="K11" s="6">
        <v>0</v>
      </c>
      <c r="L11" s="6">
        <v>0</v>
      </c>
      <c r="M11" s="6">
        <v>1</v>
      </c>
      <c r="O11" s="10">
        <v>0</v>
      </c>
      <c r="P11" s="6">
        <v>0</v>
      </c>
      <c r="Q11" s="6">
        <v>0</v>
      </c>
      <c r="R11" s="6">
        <v>0</v>
      </c>
      <c r="S11" s="6">
        <v>1</v>
      </c>
      <c r="U11" s="10">
        <v>0</v>
      </c>
      <c r="V11" s="6">
        <v>0</v>
      </c>
      <c r="W11" s="6">
        <v>0</v>
      </c>
      <c r="X11" s="6">
        <v>0</v>
      </c>
      <c r="Y11" s="6">
        <v>1</v>
      </c>
      <c r="AA11" s="10">
        <v>0</v>
      </c>
      <c r="AB11" s="6">
        <v>0</v>
      </c>
      <c r="AC11" s="6">
        <v>0</v>
      </c>
      <c r="AD11" s="6">
        <v>0</v>
      </c>
      <c r="AE11" s="6">
        <v>1</v>
      </c>
      <c r="AG11" s="6"/>
      <c r="AH11" s="6"/>
      <c r="AI11" s="6"/>
      <c r="AJ11" s="6"/>
    </row>
    <row r="13" spans="1:36">
      <c r="A13" t="s">
        <v>76</v>
      </c>
      <c r="I13" t="s">
        <v>74</v>
      </c>
    </row>
    <row r="14" spans="1:36">
      <c r="A14" s="3"/>
      <c r="AG14" s="7"/>
      <c r="AH14" s="7"/>
      <c r="AI14" s="7"/>
      <c r="AJ14" s="7"/>
    </row>
    <row r="15" spans="1:36">
      <c r="AG15" s="7"/>
      <c r="AH15" s="7"/>
      <c r="AI15" s="7"/>
      <c r="AJ15" s="7"/>
    </row>
    <row r="16" spans="1:36">
      <c r="AG16" s="7"/>
      <c r="AH16" s="7"/>
      <c r="AI16" s="7"/>
      <c r="AJ16" s="7"/>
    </row>
    <row r="17" spans="9:36">
      <c r="AG17" s="7"/>
      <c r="AH17" s="7"/>
      <c r="AI17" s="7"/>
      <c r="AJ17" s="7"/>
    </row>
    <row r="20" spans="9:36">
      <c r="I20" t="s">
        <v>75</v>
      </c>
    </row>
    <row r="21" spans="9:36">
      <c r="J21">
        <f t="array" ref="J21:M24">MMULT(B8:E11,J3:M6)</f>
        <v>-145.66229999999999</v>
      </c>
      <c r="K21">
        <v>-144.66229999999999</v>
      </c>
      <c r="L21">
        <v>-145.66229999999999</v>
      </c>
      <c r="M21">
        <v>-145.66229999999999</v>
      </c>
      <c r="P21" s="10">
        <f t="array" ref="P21:S24">MMULT(B8:E11,P3:S6)</f>
        <v>-184.78229999999999</v>
      </c>
      <c r="Q21" s="10">
        <v>-183.78229999999999</v>
      </c>
      <c r="R21" s="10">
        <v>-184.78229999999999</v>
      </c>
      <c r="S21" s="10">
        <v>-184.78229999999999</v>
      </c>
      <c r="V21" s="10">
        <f t="array" ref="V21:Y24">MMULT(B8:E11,V3:Y6)</f>
        <v>-213.09229999999997</v>
      </c>
      <c r="W21" s="10">
        <v>-212.09229999999997</v>
      </c>
      <c r="X21" s="10">
        <v>-213.09229999999997</v>
      </c>
      <c r="Y21" s="10">
        <v>-213.09229999999997</v>
      </c>
      <c r="AB21" s="10">
        <f t="array" ref="AB21:AE24">MMULT(B8:E11,AB3:AE6)</f>
        <v>-237.3723</v>
      </c>
      <c r="AC21" s="10">
        <v>-236.3723</v>
      </c>
      <c r="AD21" s="10">
        <v>-237.3723</v>
      </c>
      <c r="AE21" s="10">
        <v>-237.3723</v>
      </c>
    </row>
    <row r="22" spans="9:36">
      <c r="J22">
        <v>5.6025</v>
      </c>
      <c r="K22">
        <v>5.6025</v>
      </c>
      <c r="L22">
        <v>6.6025</v>
      </c>
      <c r="M22">
        <v>5.6025</v>
      </c>
      <c r="P22" s="10">
        <v>5.6025</v>
      </c>
      <c r="Q22" s="10">
        <v>5.6025</v>
      </c>
      <c r="R22" s="10">
        <v>6.6025</v>
      </c>
      <c r="S22" s="10">
        <v>5.6025</v>
      </c>
      <c r="V22" s="10">
        <v>5.6025</v>
      </c>
      <c r="W22" s="10">
        <v>5.6025</v>
      </c>
      <c r="X22" s="10">
        <v>6.6025</v>
      </c>
      <c r="Y22" s="10">
        <v>5.6025</v>
      </c>
      <c r="AB22" s="10">
        <v>5.6025</v>
      </c>
      <c r="AC22" s="10">
        <v>5.6025</v>
      </c>
      <c r="AD22" s="10">
        <v>6.6025</v>
      </c>
      <c r="AE22" s="10">
        <v>5.6025</v>
      </c>
    </row>
    <row r="23" spans="9:36">
      <c r="J23">
        <v>-19.6084</v>
      </c>
      <c r="K23">
        <v>-19.6084</v>
      </c>
      <c r="L23">
        <v>-19.6084</v>
      </c>
      <c r="M23">
        <v>-18.6084</v>
      </c>
      <c r="P23" s="10">
        <v>-19.6084</v>
      </c>
      <c r="Q23" s="10">
        <v>-19.6084</v>
      </c>
      <c r="R23" s="10">
        <v>-19.6084</v>
      </c>
      <c r="S23" s="10">
        <v>-18.6084</v>
      </c>
      <c r="V23" s="10">
        <v>-19.6084</v>
      </c>
      <c r="W23" s="10">
        <v>-19.6084</v>
      </c>
      <c r="X23" s="10">
        <v>-19.6084</v>
      </c>
      <c r="Y23" s="10">
        <v>-18.6084</v>
      </c>
      <c r="AB23" s="10">
        <v>-19.6084</v>
      </c>
      <c r="AC23" s="10">
        <v>-19.6084</v>
      </c>
      <c r="AD23" s="10">
        <v>-19.6084</v>
      </c>
      <c r="AE23" s="10">
        <v>-18.6084</v>
      </c>
    </row>
    <row r="24" spans="9:36">
      <c r="J24">
        <v>1</v>
      </c>
      <c r="K24">
        <v>1</v>
      </c>
      <c r="L24">
        <v>1</v>
      </c>
      <c r="M24">
        <v>1</v>
      </c>
      <c r="P24" s="10">
        <v>1</v>
      </c>
      <c r="Q24" s="10">
        <v>1</v>
      </c>
      <c r="R24" s="10">
        <v>1</v>
      </c>
      <c r="S24" s="10">
        <v>1</v>
      </c>
      <c r="V24" s="10">
        <v>1</v>
      </c>
      <c r="W24" s="10">
        <v>1</v>
      </c>
      <c r="X24" s="10">
        <v>1</v>
      </c>
      <c r="Y24" s="10">
        <v>1</v>
      </c>
      <c r="AB24" s="10">
        <v>1</v>
      </c>
      <c r="AC24" s="10">
        <v>1</v>
      </c>
      <c r="AD24" s="10">
        <v>1</v>
      </c>
      <c r="AE24" s="1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6787-A5C4-4C4A-9524-3B222170169E}">
  <dimension ref="A1:AJ24"/>
  <sheetViews>
    <sheetView workbookViewId="0">
      <selection activeCell="B8" sqref="B8:E11"/>
    </sheetView>
  </sheetViews>
  <sheetFormatPr defaultRowHeight="14.25"/>
  <cols>
    <col min="1" max="1" width="43.375" customWidth="1"/>
    <col min="6" max="6" width="12.375" style="1" customWidth="1"/>
    <col min="7" max="7" width="13" bestFit="1" customWidth="1"/>
    <col min="9" max="9" width="12.625" customWidth="1"/>
    <col min="10" max="10" width="9.25" bestFit="1" customWidth="1"/>
    <col min="11" max="11" width="14.125" bestFit="1" customWidth="1"/>
    <col min="12" max="12" width="13.125" bestFit="1" customWidth="1"/>
    <col min="13" max="13" width="9.25" bestFit="1" customWidth="1"/>
    <col min="15" max="15" width="9" style="10"/>
    <col min="16" max="17" width="13" style="10" bestFit="1" customWidth="1"/>
    <col min="18" max="21" width="9" style="10"/>
    <col min="22" max="23" width="13" style="10" bestFit="1" customWidth="1"/>
    <col min="24" max="27" width="9" style="10"/>
    <col min="28" max="29" width="13" style="10" bestFit="1" customWidth="1"/>
    <col min="30" max="31" width="9" style="10"/>
    <col min="33" max="34" width="9.125" bestFit="1" customWidth="1"/>
    <col min="35" max="35" width="13" bestFit="1" customWidth="1"/>
    <col min="36" max="36" width="9.125" bestFit="1" customWidth="1"/>
  </cols>
  <sheetData>
    <row r="1" spans="1:36">
      <c r="A1" t="s">
        <v>63</v>
      </c>
      <c r="I1" t="s">
        <v>43</v>
      </c>
      <c r="O1" s="10" t="s">
        <v>44</v>
      </c>
      <c r="U1" s="10" t="s">
        <v>45</v>
      </c>
      <c r="AA1" s="10" t="s">
        <v>46</v>
      </c>
    </row>
    <row r="2" spans="1:36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36">
      <c r="B3">
        <f>Wrist!B3</f>
        <v>0</v>
      </c>
      <c r="C3">
        <f>Wrist!C3</f>
        <v>1</v>
      </c>
      <c r="D3">
        <f>Wrist!D3</f>
        <v>0</v>
      </c>
      <c r="E3">
        <f>Wrist!E3</f>
        <v>0</v>
      </c>
      <c r="J3">
        <f t="array" ref="J3:M6">MMULT(J8:M11,B3:E6)</f>
        <v>0</v>
      </c>
      <c r="K3">
        <v>1</v>
      </c>
      <c r="L3">
        <v>0</v>
      </c>
      <c r="M3">
        <v>0</v>
      </c>
      <c r="P3" s="10">
        <f t="array" ref="P3:S6">MMULT(P8:S11,J3:M6)</f>
        <v>-29.91</v>
      </c>
      <c r="Q3" s="10">
        <v>-28.91</v>
      </c>
      <c r="R3" s="10">
        <v>-29.91</v>
      </c>
      <c r="S3" s="10">
        <v>-29.91</v>
      </c>
      <c r="V3" s="10">
        <f t="array" ref="V3:Y6">MMULT(V8:Y11,P3:S6)</f>
        <v>-51.010000000000005</v>
      </c>
      <c r="W3" s="10">
        <v>-50.010000000000005</v>
      </c>
      <c r="X3" s="10">
        <v>-51.010000000000005</v>
      </c>
      <c r="Y3" s="10">
        <v>-51.010000000000005</v>
      </c>
      <c r="AB3" s="10">
        <f t="array" ref="AB3:AE6">MMULT(AB8:AE11,V3:Y6)</f>
        <v>-74.17</v>
      </c>
      <c r="AC3" s="10">
        <v>-73.17</v>
      </c>
      <c r="AD3" s="10">
        <v>-74.17</v>
      </c>
      <c r="AE3" s="10">
        <v>-74.17</v>
      </c>
    </row>
    <row r="4" spans="1:36">
      <c r="B4">
        <f>Wrist!B4</f>
        <v>0</v>
      </c>
      <c r="C4">
        <f>Wrist!C4</f>
        <v>0</v>
      </c>
      <c r="D4">
        <f>Wrist!D4</f>
        <v>1</v>
      </c>
      <c r="E4">
        <f>Wrist!E4</f>
        <v>0</v>
      </c>
      <c r="J4">
        <v>0</v>
      </c>
      <c r="K4">
        <v>0</v>
      </c>
      <c r="L4">
        <v>6.1257422745431001E-17</v>
      </c>
      <c r="M4">
        <v>-1</v>
      </c>
      <c r="P4" s="10">
        <v>0</v>
      </c>
      <c r="Q4" s="10">
        <v>0</v>
      </c>
      <c r="R4" s="10">
        <v>6.1257422745431001E-17</v>
      </c>
      <c r="S4" s="10">
        <v>-1</v>
      </c>
      <c r="V4" s="10">
        <v>0</v>
      </c>
      <c r="W4" s="10">
        <v>0</v>
      </c>
      <c r="X4" s="10">
        <v>6.1257422745431001E-17</v>
      </c>
      <c r="Y4" s="10">
        <v>-1</v>
      </c>
      <c r="AB4" s="10">
        <v>0</v>
      </c>
      <c r="AC4" s="10">
        <v>0</v>
      </c>
      <c r="AD4" s="10">
        <v>6.1257422745431001E-17</v>
      </c>
      <c r="AE4" s="10">
        <v>-1</v>
      </c>
    </row>
    <row r="5" spans="1:36">
      <c r="B5">
        <f>Wrist!B5</f>
        <v>0</v>
      </c>
      <c r="C5">
        <f>Wrist!C5</f>
        <v>0</v>
      </c>
      <c r="D5">
        <f>Wrist!D5</f>
        <v>0</v>
      </c>
      <c r="E5">
        <f>Wrist!E5</f>
        <v>1</v>
      </c>
      <c r="J5">
        <v>0</v>
      </c>
      <c r="K5">
        <v>0</v>
      </c>
      <c r="L5">
        <v>1</v>
      </c>
      <c r="M5">
        <v>6.1257422745431001E-17</v>
      </c>
      <c r="P5" s="10">
        <v>0</v>
      </c>
      <c r="Q5" s="10">
        <v>0</v>
      </c>
      <c r="R5" s="10">
        <v>1</v>
      </c>
      <c r="S5" s="10">
        <v>6.1257422745431001E-17</v>
      </c>
      <c r="V5" s="10">
        <v>0</v>
      </c>
      <c r="W5" s="10">
        <v>0</v>
      </c>
      <c r="X5" s="10">
        <v>1</v>
      </c>
      <c r="Y5" s="10">
        <v>6.1257422745431001E-17</v>
      </c>
      <c r="AB5" s="10">
        <v>0</v>
      </c>
      <c r="AC5" s="10">
        <v>0</v>
      </c>
      <c r="AD5" s="10">
        <v>1</v>
      </c>
      <c r="AE5" s="10">
        <v>6.1257422745431001E-17</v>
      </c>
    </row>
    <row r="6" spans="1:36">
      <c r="B6">
        <f>Wrist!B6</f>
        <v>1</v>
      </c>
      <c r="C6">
        <f>Wrist!C6</f>
        <v>1</v>
      </c>
      <c r="D6">
        <f>Wrist!D6</f>
        <v>1</v>
      </c>
      <c r="E6">
        <f>Wrist!E6</f>
        <v>1</v>
      </c>
      <c r="J6">
        <v>1</v>
      </c>
      <c r="K6">
        <v>1</v>
      </c>
      <c r="L6">
        <v>1</v>
      </c>
      <c r="M6">
        <v>1</v>
      </c>
      <c r="P6" s="10">
        <v>1</v>
      </c>
      <c r="Q6" s="10">
        <v>1</v>
      </c>
      <c r="R6" s="10">
        <v>1</v>
      </c>
      <c r="S6" s="10">
        <v>1</v>
      </c>
      <c r="V6" s="10">
        <v>1</v>
      </c>
      <c r="W6" s="10">
        <v>1</v>
      </c>
      <c r="X6" s="10">
        <v>1</v>
      </c>
      <c r="Y6" s="10">
        <v>1</v>
      </c>
      <c r="AB6" s="10">
        <v>1</v>
      </c>
      <c r="AC6" s="10">
        <v>1</v>
      </c>
      <c r="AD6" s="10">
        <v>1</v>
      </c>
      <c r="AE6" s="10">
        <v>1</v>
      </c>
    </row>
    <row r="7" spans="1:36">
      <c r="A7" s="1" t="s">
        <v>52</v>
      </c>
      <c r="I7" t="s">
        <v>73</v>
      </c>
    </row>
    <row r="8" spans="1:36">
      <c r="A8" s="1"/>
      <c r="B8" s="11">
        <v>1</v>
      </c>
      <c r="C8" s="7">
        <v>0</v>
      </c>
      <c r="D8" s="7">
        <v>0</v>
      </c>
      <c r="E8" s="7">
        <v>-134.45750000000001</v>
      </c>
      <c r="G8" t="s">
        <v>71</v>
      </c>
      <c r="H8" s="10">
        <v>0</v>
      </c>
      <c r="J8" s="6">
        <f>COS(H8)</f>
        <v>1</v>
      </c>
      <c r="K8" s="6">
        <f>-SIN(H8)*COS(H11)</f>
        <v>0</v>
      </c>
      <c r="L8" s="6">
        <f>SIN(H8)*SIN(H11)</f>
        <v>0</v>
      </c>
      <c r="M8" s="6">
        <f>H10*COS(H8)</f>
        <v>0</v>
      </c>
      <c r="O8" s="10">
        <v>0</v>
      </c>
      <c r="P8" s="6">
        <f>COS(O8)</f>
        <v>1</v>
      </c>
      <c r="Q8" s="6">
        <f>-SIN(O8)*COS(O11)</f>
        <v>0</v>
      </c>
      <c r="R8" s="6">
        <f>SIN(O8)*SIN(O11)</f>
        <v>0</v>
      </c>
      <c r="S8" s="6">
        <f>O10*COS(O8)</f>
        <v>-29.91</v>
      </c>
      <c r="U8" s="10">
        <v>0</v>
      </c>
      <c r="V8" s="6">
        <f>COS(U8)</f>
        <v>1</v>
      </c>
      <c r="W8" s="6">
        <f>-SIN(U8)*COS(U11)</f>
        <v>0</v>
      </c>
      <c r="X8" s="6">
        <f>SIN(U8)*SIN(U11)</f>
        <v>0</v>
      </c>
      <c r="Y8" s="6">
        <f>U10*COS(U8)</f>
        <v>-21.1</v>
      </c>
      <c r="AA8" s="10">
        <v>0</v>
      </c>
      <c r="AB8" s="6">
        <f>COS(AA8)</f>
        <v>1</v>
      </c>
      <c r="AC8" s="6">
        <f>-SIN(AA8)*COS(AA11)</f>
        <v>0</v>
      </c>
      <c r="AD8" s="6">
        <f>SIN(AA8)*SIN(AA11)</f>
        <v>0</v>
      </c>
      <c r="AE8" s="6">
        <f>AA10*COS(AA8)</f>
        <v>-23.16</v>
      </c>
      <c r="AG8" s="6"/>
      <c r="AH8" s="6"/>
      <c r="AI8" s="6"/>
      <c r="AJ8" s="6"/>
    </row>
    <row r="9" spans="1:36">
      <c r="A9" s="1"/>
      <c r="B9" s="12">
        <v>0</v>
      </c>
      <c r="C9" s="7">
        <v>0</v>
      </c>
      <c r="D9" s="7">
        <v>1</v>
      </c>
      <c r="E9" s="7">
        <v>-8.4034999999999993</v>
      </c>
      <c r="G9" t="s">
        <v>14</v>
      </c>
      <c r="H9" s="10">
        <v>0</v>
      </c>
      <c r="J9" s="6">
        <f>SIN(H8)</f>
        <v>0</v>
      </c>
      <c r="K9" s="6">
        <f>COS(H8)*COS(H11)</f>
        <v>6.1257422745431001E-17</v>
      </c>
      <c r="L9" s="6">
        <f>-COS(H8)*SIN(H11)</f>
        <v>-1</v>
      </c>
      <c r="M9" s="6">
        <f>H10*SIN(H8)</f>
        <v>0</v>
      </c>
      <c r="O9" s="10">
        <v>0</v>
      </c>
      <c r="P9" s="6">
        <f>SIN(O8)</f>
        <v>0</v>
      </c>
      <c r="Q9" s="6">
        <f>COS(O8)*COS(O11)</f>
        <v>1</v>
      </c>
      <c r="R9" s="6">
        <f>-COS(O8)*SIN(O11)</f>
        <v>0</v>
      </c>
      <c r="S9" s="6">
        <f>O10*SIN(O8)</f>
        <v>0</v>
      </c>
      <c r="U9" s="10">
        <v>0</v>
      </c>
      <c r="V9" s="6">
        <f>SIN(U8)</f>
        <v>0</v>
      </c>
      <c r="W9" s="6">
        <f>COS(U8)*COS(U11)</f>
        <v>1</v>
      </c>
      <c r="X9" s="6">
        <f>-COS(U8)*SIN(U11)</f>
        <v>0</v>
      </c>
      <c r="Y9" s="6">
        <f>U10*SIN(U8)</f>
        <v>0</v>
      </c>
      <c r="AA9" s="10">
        <v>0</v>
      </c>
      <c r="AB9" s="6">
        <f>SIN(AA8)</f>
        <v>0</v>
      </c>
      <c r="AC9" s="6">
        <f>COS(AA8)*COS(AA11)</f>
        <v>1</v>
      </c>
      <c r="AD9" s="6">
        <f>-COS(AA8)*SIN(AA11)</f>
        <v>0</v>
      </c>
      <c r="AE9" s="6">
        <f>AA10*SIN(AA8)</f>
        <v>0</v>
      </c>
      <c r="AG9" s="6"/>
      <c r="AH9" s="6"/>
      <c r="AI9" s="6"/>
      <c r="AJ9" s="6"/>
    </row>
    <row r="10" spans="1:36">
      <c r="A10" s="1"/>
      <c r="B10" s="12">
        <v>0</v>
      </c>
      <c r="C10" s="7">
        <v>-1</v>
      </c>
      <c r="D10" s="7">
        <v>0</v>
      </c>
      <c r="E10" s="7">
        <v>-42.018000000000001</v>
      </c>
      <c r="G10" t="s">
        <v>15</v>
      </c>
      <c r="H10" s="10">
        <v>0</v>
      </c>
      <c r="J10" s="6">
        <v>0</v>
      </c>
      <c r="K10" s="6">
        <f>SIN(H11)</f>
        <v>1</v>
      </c>
      <c r="L10" s="6">
        <f>COS(H11)</f>
        <v>6.1257422745431001E-17</v>
      </c>
      <c r="M10" s="6">
        <f>H9</f>
        <v>0</v>
      </c>
      <c r="O10" s="10">
        <v>-29.91</v>
      </c>
      <c r="P10" s="6">
        <v>0</v>
      </c>
      <c r="Q10" s="6">
        <f>SIN(O11)</f>
        <v>0</v>
      </c>
      <c r="R10" s="6">
        <f>COS(O11)</f>
        <v>1</v>
      </c>
      <c r="S10" s="6">
        <f>O9</f>
        <v>0</v>
      </c>
      <c r="U10" s="10">
        <v>-21.1</v>
      </c>
      <c r="V10" s="6">
        <v>0</v>
      </c>
      <c r="W10" s="6">
        <f>SIN(U11)</f>
        <v>0</v>
      </c>
      <c r="X10" s="6">
        <f>COS(U11)</f>
        <v>1</v>
      </c>
      <c r="Y10" s="6">
        <f>U9</f>
        <v>0</v>
      </c>
      <c r="AA10" s="10">
        <v>-23.16</v>
      </c>
      <c r="AB10" s="6">
        <v>0</v>
      </c>
      <c r="AC10" s="6">
        <f>SIN(AA11)</f>
        <v>0</v>
      </c>
      <c r="AD10" s="6">
        <f>COS(AA11)</f>
        <v>1</v>
      </c>
      <c r="AE10" s="6">
        <f>AA9</f>
        <v>0</v>
      </c>
      <c r="AG10" s="6"/>
      <c r="AH10" s="6"/>
      <c r="AI10" s="6"/>
      <c r="AJ10" s="6"/>
    </row>
    <row r="11" spans="1:36">
      <c r="A11" s="1"/>
      <c r="B11" s="12">
        <v>0</v>
      </c>
      <c r="C11" s="7">
        <v>0</v>
      </c>
      <c r="D11" s="7">
        <v>0</v>
      </c>
      <c r="E11" s="7">
        <v>1</v>
      </c>
      <c r="G11" t="s">
        <v>72</v>
      </c>
      <c r="H11">
        <f>(DOF!N2/180)*PI()</f>
        <v>1.5707963267948966</v>
      </c>
      <c r="J11" s="6">
        <v>0</v>
      </c>
      <c r="K11" s="6">
        <v>0</v>
      </c>
      <c r="L11" s="6">
        <v>0</v>
      </c>
      <c r="M11" s="6">
        <v>1</v>
      </c>
      <c r="O11" s="10">
        <v>0</v>
      </c>
      <c r="P11" s="6">
        <v>0</v>
      </c>
      <c r="Q11" s="6">
        <v>0</v>
      </c>
      <c r="R11" s="6">
        <v>0</v>
      </c>
      <c r="S11" s="6">
        <v>1</v>
      </c>
      <c r="U11" s="10">
        <v>0</v>
      </c>
      <c r="V11" s="6">
        <v>0</v>
      </c>
      <c r="W11" s="6">
        <v>0</v>
      </c>
      <c r="X11" s="6">
        <v>0</v>
      </c>
      <c r="Y11" s="6">
        <v>1</v>
      </c>
      <c r="AA11" s="10">
        <v>0</v>
      </c>
      <c r="AB11" s="6">
        <v>0</v>
      </c>
      <c r="AC11" s="6">
        <v>0</v>
      </c>
      <c r="AD11" s="6">
        <v>0</v>
      </c>
      <c r="AE11" s="6">
        <v>1</v>
      </c>
      <c r="AG11" s="6"/>
      <c r="AH11" s="6"/>
      <c r="AI11" s="6"/>
      <c r="AJ11" s="6"/>
    </row>
    <row r="13" spans="1:36">
      <c r="A13" t="s">
        <v>76</v>
      </c>
      <c r="I13" t="s">
        <v>74</v>
      </c>
    </row>
    <row r="14" spans="1:36">
      <c r="A14" s="3"/>
      <c r="AG14" s="7"/>
      <c r="AH14" s="7"/>
      <c r="AI14" s="7"/>
      <c r="AJ14" s="7"/>
    </row>
    <row r="15" spans="1:36">
      <c r="AG15" s="7"/>
      <c r="AH15" s="7"/>
      <c r="AI15" s="7"/>
      <c r="AJ15" s="7"/>
    </row>
    <row r="16" spans="1:36">
      <c r="AG16" s="7"/>
      <c r="AH16" s="7"/>
      <c r="AI16" s="7"/>
      <c r="AJ16" s="7"/>
    </row>
    <row r="17" spans="9:36">
      <c r="AG17" s="7"/>
      <c r="AH17" s="7"/>
      <c r="AI17" s="7"/>
      <c r="AJ17" s="7"/>
    </row>
    <row r="20" spans="9:36">
      <c r="I20" t="s">
        <v>75</v>
      </c>
    </row>
    <row r="21" spans="9:36">
      <c r="J21">
        <f t="array" ref="J21:M24">MMULT(B8:E11,J3:M6)</f>
        <v>-134.45750000000001</v>
      </c>
      <c r="K21">
        <v>-133.45750000000001</v>
      </c>
      <c r="L21">
        <v>-134.45750000000001</v>
      </c>
      <c r="M21">
        <v>-134.45750000000001</v>
      </c>
      <c r="P21" s="10">
        <f t="array" ref="P21:S24">MMULT(B8:E11,P3:S6)</f>
        <v>-164.36750000000001</v>
      </c>
      <c r="Q21" s="10">
        <v>-163.36750000000001</v>
      </c>
      <c r="R21" s="10">
        <v>-164.36750000000001</v>
      </c>
      <c r="S21" s="10">
        <v>-164.36750000000001</v>
      </c>
      <c r="V21" s="10">
        <f t="array" ref="V21:Y24">MMULT(B8:E11,V3:Y6)</f>
        <v>-185.46750000000003</v>
      </c>
      <c r="W21" s="10">
        <v>-184.46750000000003</v>
      </c>
      <c r="X21" s="10">
        <v>-185.46750000000003</v>
      </c>
      <c r="Y21" s="10">
        <v>-185.46750000000003</v>
      </c>
      <c r="AB21" s="10">
        <f t="array" ref="AB21:AE24">MMULT(B8:E11,AB3:AE6)</f>
        <v>-208.6275</v>
      </c>
      <c r="AC21" s="10">
        <v>-207.6275</v>
      </c>
      <c r="AD21" s="10">
        <v>-208.6275</v>
      </c>
      <c r="AE21" s="10">
        <v>-208.6275</v>
      </c>
    </row>
    <row r="22" spans="9:36">
      <c r="J22">
        <v>-8.4034999999999993</v>
      </c>
      <c r="K22">
        <v>-8.4034999999999993</v>
      </c>
      <c r="L22">
        <v>-7.4034999999999993</v>
      </c>
      <c r="M22">
        <v>-8.4034999999999993</v>
      </c>
      <c r="P22" s="10">
        <v>-8.4034999999999993</v>
      </c>
      <c r="Q22" s="10">
        <v>-8.4034999999999993</v>
      </c>
      <c r="R22" s="10">
        <v>-7.4034999999999993</v>
      </c>
      <c r="S22" s="10">
        <v>-8.4034999999999993</v>
      </c>
      <c r="V22" s="10">
        <v>-8.4034999999999993</v>
      </c>
      <c r="W22" s="10">
        <v>-8.4034999999999993</v>
      </c>
      <c r="X22" s="10">
        <v>-7.4034999999999993</v>
      </c>
      <c r="Y22" s="10">
        <v>-8.4034999999999993</v>
      </c>
      <c r="AB22" s="10">
        <v>-8.4034999999999993</v>
      </c>
      <c r="AC22" s="10">
        <v>-8.4034999999999993</v>
      </c>
      <c r="AD22" s="10">
        <v>-7.4034999999999993</v>
      </c>
      <c r="AE22" s="10">
        <v>-8.4034999999999993</v>
      </c>
    </row>
    <row r="23" spans="9:36">
      <c r="J23">
        <v>-42.018000000000001</v>
      </c>
      <c r="K23">
        <v>-42.018000000000001</v>
      </c>
      <c r="L23">
        <v>-42.018000000000001</v>
      </c>
      <c r="M23">
        <v>-41.018000000000001</v>
      </c>
      <c r="P23" s="10">
        <v>-42.018000000000001</v>
      </c>
      <c r="Q23" s="10">
        <v>-42.018000000000001</v>
      </c>
      <c r="R23" s="10">
        <v>-42.018000000000001</v>
      </c>
      <c r="S23" s="10">
        <v>-41.018000000000001</v>
      </c>
      <c r="V23" s="10">
        <v>-42.018000000000001</v>
      </c>
      <c r="W23" s="10">
        <v>-42.018000000000001</v>
      </c>
      <c r="X23" s="10">
        <v>-42.018000000000001</v>
      </c>
      <c r="Y23" s="10">
        <v>-41.018000000000001</v>
      </c>
      <c r="AB23" s="10">
        <v>-42.018000000000001</v>
      </c>
      <c r="AC23" s="10">
        <v>-42.018000000000001</v>
      </c>
      <c r="AD23" s="10">
        <v>-42.018000000000001</v>
      </c>
      <c r="AE23" s="10">
        <v>-41.018000000000001</v>
      </c>
    </row>
    <row r="24" spans="9:36">
      <c r="J24">
        <v>1</v>
      </c>
      <c r="K24">
        <v>1</v>
      </c>
      <c r="L24">
        <v>1</v>
      </c>
      <c r="M24">
        <v>1</v>
      </c>
      <c r="P24" s="10">
        <v>1</v>
      </c>
      <c r="Q24" s="10">
        <v>1</v>
      </c>
      <c r="R24" s="10">
        <v>1</v>
      </c>
      <c r="S24" s="10">
        <v>1</v>
      </c>
      <c r="V24" s="10">
        <v>1</v>
      </c>
      <c r="W24" s="10">
        <v>1</v>
      </c>
      <c r="X24" s="10">
        <v>1</v>
      </c>
      <c r="Y24" s="10">
        <v>1</v>
      </c>
      <c r="AB24" s="10">
        <v>1</v>
      </c>
      <c r="AC24" s="10">
        <v>1</v>
      </c>
      <c r="AD24" s="10">
        <v>1</v>
      </c>
      <c r="AE24" s="1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959-1E6A-474E-A768-5604B64FC90C}">
  <dimension ref="A1:AJ25"/>
  <sheetViews>
    <sheetView workbookViewId="0">
      <selection activeCell="G30" sqref="G30"/>
    </sheetView>
  </sheetViews>
  <sheetFormatPr defaultRowHeight="14.25"/>
  <cols>
    <col min="1" max="1" width="43.375" customWidth="1"/>
    <col min="6" max="6" width="12.375" style="1" customWidth="1"/>
    <col min="7" max="7" width="13" bestFit="1" customWidth="1"/>
    <col min="9" max="9" width="12.625" customWidth="1"/>
    <col min="10" max="10" width="9.25" bestFit="1" customWidth="1"/>
    <col min="11" max="11" width="14.125" bestFit="1" customWidth="1"/>
    <col min="12" max="12" width="13.125" bestFit="1" customWidth="1"/>
    <col min="13" max="13" width="9.25" bestFit="1" customWidth="1"/>
    <col min="15" max="15" width="9" style="10"/>
    <col min="16" max="17" width="13" style="10" bestFit="1" customWidth="1"/>
    <col min="18" max="21" width="9" style="10"/>
    <col min="22" max="23" width="13" style="10" bestFit="1" customWidth="1"/>
    <col min="24" max="27" width="9" style="10"/>
    <col min="28" max="29" width="13" style="10" bestFit="1" customWidth="1"/>
    <col min="30" max="31" width="9" style="10"/>
    <col min="33" max="34" width="9.125" bestFit="1" customWidth="1"/>
    <col min="35" max="35" width="13" bestFit="1" customWidth="1"/>
    <col min="36" max="36" width="9.125" bestFit="1" customWidth="1"/>
  </cols>
  <sheetData>
    <row r="1" spans="1:36">
      <c r="A1" t="s">
        <v>63</v>
      </c>
      <c r="H1" t="s">
        <v>77</v>
      </c>
      <c r="I1" t="s">
        <v>47</v>
      </c>
      <c r="O1" s="10" t="s">
        <v>68</v>
      </c>
      <c r="U1" s="10" t="s">
        <v>69</v>
      </c>
      <c r="AA1" s="10" t="s">
        <v>70</v>
      </c>
    </row>
    <row r="2" spans="1:36">
      <c r="A2" t="s">
        <v>53</v>
      </c>
      <c r="B2" t="s">
        <v>54</v>
      </c>
      <c r="C2" t="s">
        <v>55</v>
      </c>
      <c r="D2" t="s">
        <v>56</v>
      </c>
      <c r="E2" t="s">
        <v>57</v>
      </c>
      <c r="J2">
        <f t="array" ref="J2:M5">MMULT(B8:E11,MMULT(J8:M11,B3:E6))</f>
        <v>-50.624099999999999</v>
      </c>
      <c r="K2">
        <v>-50.7727</v>
      </c>
      <c r="L2">
        <v>-51.576299999999996</v>
      </c>
      <c r="M2">
        <v>-50.890599999999999</v>
      </c>
      <c r="P2" s="10">
        <f t="array" ref="P2:S5">MMULT(B8:E11,MMULT(J8:M11,MMULT(P8:S11,B3:E6)))</f>
        <v>-93.391453690436023</v>
      </c>
      <c r="Q2" s="10">
        <v>-94.212020230862237</v>
      </c>
      <c r="R2" s="10">
        <v>-93.940140311598412</v>
      </c>
      <c r="S2" s="10">
        <v>-93.232071776498628</v>
      </c>
      <c r="V2" s="10">
        <f t="array" ref="V2:Y5">MMULT(B8:E11,MMULT(J8:M11,MMULT(P8:S11,MMULT(V8:Y11,B3:E6))))</f>
        <v>-128.66295235111181</v>
      </c>
      <c r="W2" s="10">
        <v>-129.52821757811904</v>
      </c>
      <c r="X2" s="10">
        <v>-129.13803396772295</v>
      </c>
      <c r="Y2" s="10">
        <v>-128.5035704371744</v>
      </c>
      <c r="AB2" s="10">
        <f t="array" ref="AB2:AE5">MMULT(B8:E11,MMULT(J8:M11,MMULT(P8:S11,MMULT(V8:Y11,MMULT(AB8:AE11,B3:E6)))))</f>
        <v>-128.66295235111181</v>
      </c>
      <c r="AC2" s="10">
        <v>-129.21163897227422</v>
      </c>
      <c r="AD2" s="10">
        <v>-128.5035704371744</v>
      </c>
      <c r="AE2" s="10">
        <v>-129.48351889153804</v>
      </c>
    </row>
    <row r="3" spans="1:36">
      <c r="B3">
        <f>Wrist!B3</f>
        <v>0</v>
      </c>
      <c r="C3">
        <f>Wrist!C3</f>
        <v>1</v>
      </c>
      <c r="D3">
        <f>Wrist!D3</f>
        <v>0</v>
      </c>
      <c r="E3">
        <f>Wrist!E3</f>
        <v>0</v>
      </c>
      <c r="J3">
        <v>-11.5082</v>
      </c>
      <c r="K3">
        <v>-12.4085</v>
      </c>
      <c r="L3">
        <v>-11.266400000000001</v>
      </c>
      <c r="M3">
        <v>-11.870000000000001</v>
      </c>
      <c r="P3" s="10">
        <v>-32.399278849848741</v>
      </c>
      <c r="Q3" s="10">
        <v>-32.800110765278319</v>
      </c>
      <c r="R3" s="10">
        <v>-32.045188271321393</v>
      </c>
      <c r="S3" s="10">
        <v>-33.244181334027374</v>
      </c>
      <c r="V3" s="10">
        <v>-47.418521664571131</v>
      </c>
      <c r="W3" s="10">
        <v>-47.786967266176532</v>
      </c>
      <c r="X3" s="10">
        <v>-47.030843704291719</v>
      </c>
      <c r="Y3" s="10">
        <v>-48.26342414874977</v>
      </c>
      <c r="AB3" s="10">
        <v>-47.418521664571131</v>
      </c>
      <c r="AC3" s="10">
        <v>-47.064431086043783</v>
      </c>
      <c r="AD3" s="10">
        <v>-48.26342414874977</v>
      </c>
      <c r="AE3" s="10">
        <v>-47.819353580000708</v>
      </c>
    </row>
    <row r="4" spans="1:36">
      <c r="B4">
        <f>Wrist!B4</f>
        <v>0</v>
      </c>
      <c r="C4">
        <f>Wrist!C4</f>
        <v>0</v>
      </c>
      <c r="D4">
        <f>Wrist!D4</f>
        <v>1</v>
      </c>
      <c r="E4">
        <f>Wrist!E4</f>
        <v>0</v>
      </c>
      <c r="J4">
        <v>18.931699999999999</v>
      </c>
      <c r="K4">
        <v>19.340599999999998</v>
      </c>
      <c r="L4">
        <v>19.117899999999999</v>
      </c>
      <c r="M4">
        <v>18.038399999999999</v>
      </c>
      <c r="P4" s="10">
        <v>40.151911308263166</v>
      </c>
      <c r="Q4" s="10">
        <v>40.559058206020111</v>
      </c>
      <c r="R4" s="10">
        <v>39.394696429329329</v>
      </c>
      <c r="S4" s="10">
        <v>39.64131208111128</v>
      </c>
      <c r="V4" s="10">
        <v>53.99537750990072</v>
      </c>
      <c r="W4" s="10">
        <v>54.334979465597634</v>
      </c>
      <c r="X4" s="10">
        <v>53.205558871909233</v>
      </c>
      <c r="Y4" s="10">
        <v>53.484778282748834</v>
      </c>
      <c r="AB4" s="10">
        <v>53.99537750990072</v>
      </c>
      <c r="AC4" s="10">
        <v>53.238162630966876</v>
      </c>
      <c r="AD4" s="10">
        <v>53.484778282748834</v>
      </c>
      <c r="AE4" s="10">
        <v>54.402524407657666</v>
      </c>
    </row>
    <row r="5" spans="1:36">
      <c r="B5">
        <f>Wrist!B5</f>
        <v>0</v>
      </c>
      <c r="C5">
        <f>Wrist!C5</f>
        <v>0</v>
      </c>
      <c r="D5">
        <f>Wrist!D5</f>
        <v>0</v>
      </c>
      <c r="E5">
        <f>Wrist!E5</f>
        <v>1</v>
      </c>
      <c r="J5">
        <v>1</v>
      </c>
      <c r="K5">
        <v>1</v>
      </c>
      <c r="L5">
        <v>1</v>
      </c>
      <c r="M5">
        <v>1</v>
      </c>
      <c r="P5" s="10">
        <v>1</v>
      </c>
      <c r="Q5" s="10">
        <v>1</v>
      </c>
      <c r="R5" s="10">
        <v>1</v>
      </c>
      <c r="S5" s="10">
        <v>1</v>
      </c>
      <c r="V5" s="10">
        <v>1</v>
      </c>
      <c r="W5" s="10">
        <v>1</v>
      </c>
      <c r="X5" s="10">
        <v>1</v>
      </c>
      <c r="Y5" s="10">
        <v>1</v>
      </c>
      <c r="AB5" s="10">
        <v>1</v>
      </c>
      <c r="AC5" s="10">
        <v>1</v>
      </c>
      <c r="AD5" s="10">
        <v>1</v>
      </c>
      <c r="AE5" s="10">
        <v>1</v>
      </c>
    </row>
    <row r="6" spans="1:36">
      <c r="B6">
        <f>Wrist!B6</f>
        <v>1</v>
      </c>
      <c r="C6">
        <f>Wrist!C6</f>
        <v>1</v>
      </c>
      <c r="D6">
        <f>Wrist!D6</f>
        <v>1</v>
      </c>
      <c r="E6">
        <f>Wrist!E6</f>
        <v>1</v>
      </c>
    </row>
    <row r="7" spans="1:36">
      <c r="A7" s="1" t="s">
        <v>80</v>
      </c>
      <c r="I7" t="s">
        <v>73</v>
      </c>
    </row>
    <row r="8" spans="1:36">
      <c r="A8" s="13" t="s">
        <v>81</v>
      </c>
      <c r="B8" s="11">
        <f t="array" ref="B8:D10">TRANSPOSE(B15:D17)</f>
        <v>-0.14860000000000001</v>
      </c>
      <c r="C8" s="7">
        <v>0.26650000000000001</v>
      </c>
      <c r="D8" s="7">
        <v>-0.95220000000000005</v>
      </c>
      <c r="E8" s="7">
        <f>E15</f>
        <v>-50.624099999999999</v>
      </c>
      <c r="G8" t="s">
        <v>71</v>
      </c>
      <c r="H8" s="10">
        <v>0</v>
      </c>
      <c r="J8" s="6">
        <f>COS(H8)</f>
        <v>1</v>
      </c>
      <c r="K8" s="6">
        <f>-SIN(H8)*COS(H11)</f>
        <v>0</v>
      </c>
      <c r="L8" s="6">
        <f>SIN(H8)*SIN(H11)</f>
        <v>0</v>
      </c>
      <c r="M8" s="6">
        <f>H10*COS(H8)</f>
        <v>0</v>
      </c>
      <c r="O8" s="10">
        <f>(49.5/180)*PI()</f>
        <v>0.86393797973719322</v>
      </c>
      <c r="P8" s="6">
        <f>COS(O8)</f>
        <v>0.64944804833018355</v>
      </c>
      <c r="Q8" s="6">
        <f>-SIN(O8)*COS(O11)</f>
        <v>-0.54699027547104562</v>
      </c>
      <c r="R8" s="6">
        <f>SIN(O8)*SIN(O11)</f>
        <v>0.52822236895101793</v>
      </c>
      <c r="S8" s="6">
        <f>O10*COS(O8)</f>
        <v>33.848777665335334</v>
      </c>
      <c r="U8" s="10">
        <f>(5/180)*PI()</f>
        <v>8.7266462599716474E-2</v>
      </c>
      <c r="V8" s="6">
        <f>COS(U8)</f>
        <v>0.99619469809174555</v>
      </c>
      <c r="W8" s="6">
        <f>-SIN(U8)*COS(U11)</f>
        <v>-8.7155742747658166E-2</v>
      </c>
      <c r="X8" s="6">
        <f>SIN(U8)*SIN(U11)</f>
        <v>0</v>
      </c>
      <c r="Y8" s="6">
        <f>U10*COS(U8)</f>
        <v>40.608681434072302</v>
      </c>
      <c r="AA8" s="10">
        <f>(85/180)*PI()</f>
        <v>1.48352986419518</v>
      </c>
      <c r="AB8" s="6">
        <f>COS(AA8)</f>
        <v>8.715574274765836E-2</v>
      </c>
      <c r="AC8" s="6">
        <f>-SIN(AA8)*COS(AA11)</f>
        <v>-6.1024319757763067E-17</v>
      </c>
      <c r="AD8" s="6">
        <f>SIN(AA8)*SIN(AA11)</f>
        <v>0.99619469809174555</v>
      </c>
      <c r="AE8" s="6">
        <f>AA10*COS(AA8)</f>
        <v>0</v>
      </c>
      <c r="AG8" s="6"/>
      <c r="AH8" s="6"/>
      <c r="AI8" s="6"/>
      <c r="AJ8" s="6"/>
    </row>
    <row r="9" spans="1:36">
      <c r="A9" s="1"/>
      <c r="B9" s="12">
        <v>-0.90029999999999999</v>
      </c>
      <c r="C9" s="7">
        <v>0.36180000000000001</v>
      </c>
      <c r="D9" s="7">
        <v>0.24179999999999999</v>
      </c>
      <c r="E9" s="7">
        <f t="shared" ref="E9:E10" si="0">E16</f>
        <v>-11.5082</v>
      </c>
      <c r="G9" t="s">
        <v>14</v>
      </c>
      <c r="H9" s="10">
        <v>0</v>
      </c>
      <c r="J9" s="6">
        <f>SIN(H8)</f>
        <v>0</v>
      </c>
      <c r="K9" s="6">
        <f>COS(H8)*COS(H11)</f>
        <v>6.1257422745431001E-17</v>
      </c>
      <c r="L9" s="6">
        <f>-COS(H8)*SIN(H11)</f>
        <v>-1</v>
      </c>
      <c r="M9" s="6">
        <f>H10*SIN(H8)</f>
        <v>0</v>
      </c>
      <c r="O9" s="10">
        <v>0</v>
      </c>
      <c r="P9" s="6">
        <f>SIN(O8)</f>
        <v>0.76040596560003104</v>
      </c>
      <c r="Q9" s="6">
        <f>COS(O8)*COS(O11)</f>
        <v>0.46717382941616092</v>
      </c>
      <c r="R9" s="6">
        <f>-COS(O8)*SIN(O11)</f>
        <v>-0.45114452295082141</v>
      </c>
      <c r="S9" s="6">
        <f>O10*SIN(O8)</f>
        <v>39.6318266428977</v>
      </c>
      <c r="U9" s="10">
        <v>0</v>
      </c>
      <c r="V9" s="6">
        <f>SIN(U8)</f>
        <v>8.7155742747658166E-2</v>
      </c>
      <c r="W9" s="6">
        <f>COS(U8)*COS(U11)</f>
        <v>0.99619469809174555</v>
      </c>
      <c r="X9" s="6">
        <f>-COS(U8)*SIN(U11)</f>
        <v>0</v>
      </c>
      <c r="Y9" s="6">
        <f>U10*SIN(U8)</f>
        <v>3.5527992662169883</v>
      </c>
      <c r="AA9" s="10">
        <v>0</v>
      </c>
      <c r="AB9" s="6">
        <f>SIN(AA8)</f>
        <v>0.99619469809174555</v>
      </c>
      <c r="AC9" s="6">
        <f>COS(AA8)*COS(AA11)</f>
        <v>5.3389361781853401E-18</v>
      </c>
      <c r="AD9" s="6">
        <f>-COS(AA8)*SIN(AA11)</f>
        <v>-8.715574274765836E-2</v>
      </c>
      <c r="AE9" s="6">
        <f>AA10*SIN(AA8)</f>
        <v>0</v>
      </c>
      <c r="AG9" s="6"/>
      <c r="AH9" s="6"/>
      <c r="AI9" s="6"/>
      <c r="AJ9" s="6"/>
    </row>
    <row r="10" spans="1:36">
      <c r="A10" s="1"/>
      <c r="B10" s="12">
        <v>0.40889999999999999</v>
      </c>
      <c r="C10" s="7">
        <v>0.89329999999999998</v>
      </c>
      <c r="D10" s="7">
        <v>0.1862</v>
      </c>
      <c r="E10" s="7">
        <f t="shared" si="0"/>
        <v>18.931699999999999</v>
      </c>
      <c r="G10" t="s">
        <v>15</v>
      </c>
      <c r="H10" s="10">
        <v>0</v>
      </c>
      <c r="J10" s="6">
        <v>0</v>
      </c>
      <c r="K10" s="6">
        <f>SIN(H11)</f>
        <v>1</v>
      </c>
      <c r="L10" s="6">
        <f>COS(H11)</f>
        <v>6.1257422745431001E-17</v>
      </c>
      <c r="M10" s="6">
        <f>H9</f>
        <v>0</v>
      </c>
      <c r="O10" s="10">
        <v>52.119300000000003</v>
      </c>
      <c r="P10" s="6">
        <v>0</v>
      </c>
      <c r="Q10" s="6">
        <f>SIN(O11)</f>
        <v>0.69465837045899725</v>
      </c>
      <c r="R10" s="6">
        <f>COS(O11)</f>
        <v>0.71933980033865119</v>
      </c>
      <c r="S10" s="6">
        <f>O9</f>
        <v>0</v>
      </c>
      <c r="U10" s="10">
        <v>40.763800000000003</v>
      </c>
      <c r="V10" s="6">
        <v>0</v>
      </c>
      <c r="W10" s="6">
        <f>SIN(U11)</f>
        <v>0</v>
      </c>
      <c r="X10" s="6">
        <f>COS(U11)</f>
        <v>1</v>
      </c>
      <c r="Y10" s="6">
        <f>U9</f>
        <v>0</v>
      </c>
      <c r="AA10" s="10">
        <v>0</v>
      </c>
      <c r="AB10" s="6">
        <v>0</v>
      </c>
      <c r="AC10" s="6">
        <f>SIN(AA11)</f>
        <v>1</v>
      </c>
      <c r="AD10" s="6">
        <f>COS(AA11)</f>
        <v>6.1257422745431001E-17</v>
      </c>
      <c r="AE10" s="6">
        <f>AA9</f>
        <v>0</v>
      </c>
      <c r="AG10" s="6"/>
      <c r="AH10" s="6"/>
      <c r="AI10" s="6"/>
      <c r="AJ10" s="6"/>
    </row>
    <row r="11" spans="1:36">
      <c r="A11" s="1"/>
      <c r="B11" s="12">
        <v>0</v>
      </c>
      <c r="C11" s="7">
        <v>0</v>
      </c>
      <c r="D11" s="7">
        <v>0</v>
      </c>
      <c r="E11" s="7">
        <f>E18</f>
        <v>1</v>
      </c>
      <c r="G11" t="s">
        <v>72</v>
      </c>
      <c r="H11">
        <f>(DOF!N2/180)*PI()</f>
        <v>1.5707963267948966</v>
      </c>
      <c r="J11" s="6">
        <v>0</v>
      </c>
      <c r="K11" s="6">
        <v>0</v>
      </c>
      <c r="L11" s="6">
        <v>0</v>
      </c>
      <c r="M11" s="6">
        <v>1</v>
      </c>
      <c r="O11" s="10">
        <f>(44/180)*PI()</f>
        <v>0.76794487087750496</v>
      </c>
      <c r="P11" s="6">
        <v>0</v>
      </c>
      <c r="Q11" s="6">
        <v>0</v>
      </c>
      <c r="R11" s="6">
        <v>0</v>
      </c>
      <c r="S11" s="6">
        <v>1</v>
      </c>
      <c r="U11" s="10">
        <v>0</v>
      </c>
      <c r="V11" s="6">
        <v>0</v>
      </c>
      <c r="W11" s="6">
        <v>0</v>
      </c>
      <c r="X11" s="6">
        <v>0</v>
      </c>
      <c r="Y11" s="6">
        <v>1</v>
      </c>
      <c r="AA11" s="10">
        <f>(90/180)*PI()</f>
        <v>1.5707963267948966</v>
      </c>
      <c r="AB11" s="6">
        <v>0</v>
      </c>
      <c r="AC11" s="6">
        <v>0</v>
      </c>
      <c r="AD11" s="6">
        <v>0</v>
      </c>
      <c r="AE11" s="6">
        <v>1</v>
      </c>
      <c r="AG11" s="6"/>
      <c r="AH11" s="6"/>
      <c r="AI11" s="6"/>
      <c r="AJ11" s="6"/>
    </row>
    <row r="13" spans="1:36">
      <c r="A13" t="s">
        <v>76</v>
      </c>
    </row>
    <row r="14" spans="1:36">
      <c r="A14" s="3"/>
      <c r="AG14" s="7"/>
      <c r="AH14" s="7"/>
      <c r="AI14" s="7"/>
      <c r="AJ14" s="7"/>
    </row>
    <row r="15" spans="1:36">
      <c r="A15" t="s">
        <v>79</v>
      </c>
      <c r="B15" s="11">
        <v>-0.14860000000000001</v>
      </c>
      <c r="C15" s="7">
        <v>-0.90029999999999999</v>
      </c>
      <c r="D15" s="7">
        <v>0.40889999999999999</v>
      </c>
      <c r="E15" s="7">
        <v>-50.624099999999999</v>
      </c>
      <c r="AG15" s="7"/>
      <c r="AH15" s="7"/>
      <c r="AI15" s="7"/>
      <c r="AJ15" s="7"/>
    </row>
    <row r="16" spans="1:36">
      <c r="B16" s="12">
        <v>0.26650000000000001</v>
      </c>
      <c r="C16" s="7">
        <v>0.36180000000000001</v>
      </c>
      <c r="D16" s="7">
        <v>0.89329999999999998</v>
      </c>
      <c r="E16" s="7">
        <v>-11.5082</v>
      </c>
      <c r="AG16" s="7"/>
      <c r="AH16" s="7"/>
      <c r="AI16" s="7"/>
      <c r="AJ16" s="7"/>
    </row>
    <row r="17" spans="2:36">
      <c r="B17" s="12">
        <v>-0.95220000000000005</v>
      </c>
      <c r="C17" s="7">
        <v>0.24179999999999999</v>
      </c>
      <c r="D17" s="7">
        <v>0.1862</v>
      </c>
      <c r="E17" s="7">
        <v>18.931699999999999</v>
      </c>
      <c r="AG17" s="7"/>
      <c r="AH17" s="7"/>
      <c r="AI17" s="7"/>
      <c r="AJ17" s="7"/>
    </row>
    <row r="18" spans="2:36">
      <c r="B18" s="12">
        <v>0</v>
      </c>
      <c r="C18" s="7">
        <v>0</v>
      </c>
      <c r="D18" s="7">
        <v>0</v>
      </c>
      <c r="E18" s="7">
        <v>1</v>
      </c>
    </row>
    <row r="22" spans="2:36">
      <c r="E22" s="1"/>
    </row>
    <row r="23" spans="2:36">
      <c r="E23" s="1"/>
    </row>
    <row r="24" spans="2:36">
      <c r="E24" s="1"/>
    </row>
    <row r="25" spans="2:36">
      <c r="E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74F-CD08-45F8-AFDB-DECA106ACB4F}">
  <dimension ref="A2:W14"/>
  <sheetViews>
    <sheetView workbookViewId="0">
      <selection activeCell="N15" sqref="N15"/>
    </sheetView>
  </sheetViews>
  <sheetFormatPr defaultRowHeight="14.25"/>
  <cols>
    <col min="1" max="1" width="24.125" style="15" customWidth="1"/>
    <col min="2" max="2" width="9" style="15"/>
    <col min="3" max="3" width="13.375" style="15" customWidth="1"/>
    <col min="4" max="5" width="9" style="15"/>
    <col min="6" max="6" width="8.375" style="15" customWidth="1"/>
    <col min="7" max="16384" width="9" style="15"/>
  </cols>
  <sheetData>
    <row r="2" spans="1:23">
      <c r="A2" s="15" t="s">
        <v>86</v>
      </c>
      <c r="B2" s="14"/>
    </row>
    <row r="3" spans="1:23">
      <c r="A3" s="15" t="s">
        <v>82</v>
      </c>
      <c r="B3" s="16">
        <v>0</v>
      </c>
      <c r="C3" s="15">
        <f>B3+1</f>
        <v>1</v>
      </c>
      <c r="D3" s="15">
        <f t="shared" ref="D3:U3" si="0">C3+1</f>
        <v>2</v>
      </c>
      <c r="E3" s="15">
        <f t="shared" si="0"/>
        <v>3</v>
      </c>
      <c r="F3" s="15">
        <f t="shared" si="0"/>
        <v>4</v>
      </c>
      <c r="G3" s="15">
        <f t="shared" si="0"/>
        <v>5</v>
      </c>
      <c r="H3" s="15">
        <f t="shared" si="0"/>
        <v>6</v>
      </c>
      <c r="I3" s="15">
        <f t="shared" si="0"/>
        <v>7</v>
      </c>
      <c r="J3" s="15">
        <f t="shared" si="0"/>
        <v>8</v>
      </c>
      <c r="K3" s="15">
        <f t="shared" si="0"/>
        <v>9</v>
      </c>
      <c r="L3" s="15">
        <f t="shared" si="0"/>
        <v>10</v>
      </c>
      <c r="M3" s="15">
        <f t="shared" si="0"/>
        <v>11</v>
      </c>
      <c r="N3" s="15">
        <f t="shared" si="0"/>
        <v>12</v>
      </c>
      <c r="O3" s="15">
        <f t="shared" si="0"/>
        <v>13</v>
      </c>
      <c r="P3" s="15">
        <f t="shared" si="0"/>
        <v>14</v>
      </c>
      <c r="Q3" s="15">
        <f t="shared" si="0"/>
        <v>15</v>
      </c>
      <c r="R3" s="15">
        <f t="shared" si="0"/>
        <v>16</v>
      </c>
      <c r="S3" s="15">
        <f t="shared" si="0"/>
        <v>17</v>
      </c>
      <c r="T3" s="15">
        <f t="shared" si="0"/>
        <v>18</v>
      </c>
      <c r="U3" s="15">
        <f t="shared" si="0"/>
        <v>19</v>
      </c>
      <c r="W3" s="15" t="s">
        <v>84</v>
      </c>
    </row>
    <row r="4" spans="1:23">
      <c r="A4" s="15" t="s">
        <v>59</v>
      </c>
      <c r="B4" s="16">
        <v>0.18101999999999999</v>
      </c>
      <c r="C4" s="15">
        <v>0.45791999999999999</v>
      </c>
      <c r="D4" s="15">
        <v>0.63217000000000001</v>
      </c>
      <c r="E4" s="15">
        <v>0.29166999999999998</v>
      </c>
      <c r="F4" s="15">
        <v>0</v>
      </c>
      <c r="G4" s="15">
        <v>0.47316000000000003</v>
      </c>
      <c r="H4" s="15">
        <v>0.77439000000000002</v>
      </c>
      <c r="I4" s="15">
        <v>0.29465999999999998</v>
      </c>
      <c r="J4" s="15">
        <v>-0.19238</v>
      </c>
      <c r="K4" s="15">
        <v>0.51224999999999998</v>
      </c>
      <c r="L4" s="15">
        <v>0.61343000000000003</v>
      </c>
      <c r="M4" s="15">
        <v>0.38257000000000002</v>
      </c>
      <c r="N4" s="15">
        <v>-0.29594999999999999</v>
      </c>
      <c r="O4" s="15">
        <v>0.44208999999999998</v>
      </c>
      <c r="P4" s="15">
        <v>0.3725</v>
      </c>
      <c r="Q4" s="15">
        <v>0.22419</v>
      </c>
      <c r="R4" s="15">
        <v>4.9829999999999999E-2</v>
      </c>
      <c r="S4" s="15">
        <v>-0.72209999999999996</v>
      </c>
      <c r="T4" s="15">
        <v>0.64246000000000003</v>
      </c>
      <c r="U4" s="15">
        <v>6.0269999999999997E-2</v>
      </c>
      <c r="W4" s="15">
        <f>SUMSQ(B4:U4)</f>
        <v>3.8719664747000002</v>
      </c>
    </row>
    <row r="5" spans="1:23">
      <c r="A5" s="15" t="s">
        <v>87</v>
      </c>
      <c r="B5" s="16">
        <f>(B4/PI())*180</f>
        <v>10.371682007458162</v>
      </c>
      <c r="C5" s="16">
        <f t="shared" ref="C5:U5" si="1">(C4/PI())*180</f>
        <v>26.236883354630656</v>
      </c>
      <c r="D5" s="16">
        <f t="shared" si="1"/>
        <v>36.220672934785256</v>
      </c>
      <c r="E5" s="16">
        <f t="shared" si="1"/>
        <v>16.711460010580719</v>
      </c>
      <c r="F5" s="16">
        <f t="shared" si="1"/>
        <v>0</v>
      </c>
      <c r="G5" s="16">
        <f t="shared" si="1"/>
        <v>27.110071034410034</v>
      </c>
      <c r="H5" s="16">
        <f t="shared" si="1"/>
        <v>44.369278697135819</v>
      </c>
      <c r="I5" s="16">
        <f t="shared" si="1"/>
        <v>16.882774391324837</v>
      </c>
      <c r="J5" s="16">
        <f t="shared" si="1"/>
        <v>-11.022562062726777</v>
      </c>
      <c r="K5" s="16">
        <f t="shared" si="1"/>
        <v>29.349763055576421</v>
      </c>
      <c r="L5" s="16">
        <f t="shared" si="1"/>
        <v>35.146950026710094</v>
      </c>
      <c r="M5" s="16">
        <f t="shared" si="1"/>
        <v>21.919646368319906</v>
      </c>
      <c r="N5" s="16">
        <f t="shared" si="1"/>
        <v>-16.956685946896712</v>
      </c>
      <c r="O5" s="16">
        <f t="shared" si="1"/>
        <v>25.329891164938562</v>
      </c>
      <c r="P5" s="16">
        <f t="shared" si="1"/>
        <v>21.342677868623166</v>
      </c>
      <c r="Q5" s="16">
        <f t="shared" si="1"/>
        <v>12.845140809037927</v>
      </c>
      <c r="R5" s="16">
        <f t="shared" si="1"/>
        <v>2.8550486931368919</v>
      </c>
      <c r="S5" s="16">
        <f t="shared" si="1"/>
        <v>-41.373282386396745</v>
      </c>
      <c r="T5" s="16">
        <f t="shared" si="1"/>
        <v>36.810246505974867</v>
      </c>
      <c r="U5" s="16">
        <f t="shared" si="1"/>
        <v>3.4532166312534716</v>
      </c>
    </row>
    <row r="6" spans="1:23" ht="15">
      <c r="A6" s="15" t="s">
        <v>83</v>
      </c>
      <c r="B6" s="17">
        <v>5.0409000000000002E-2</v>
      </c>
      <c r="C6" s="17">
        <v>-0.41295999999999999</v>
      </c>
      <c r="D6" s="17">
        <v>-4.2015999999999998E-2</v>
      </c>
      <c r="E6" s="17">
        <v>-7.5399999999999998E-3</v>
      </c>
      <c r="F6" s="17">
        <v>0</v>
      </c>
      <c r="G6" s="17">
        <v>-0.51468999999999998</v>
      </c>
      <c r="H6" s="17">
        <v>-2.4559999999999998E-2</v>
      </c>
      <c r="I6" s="17">
        <v>-1.3050000000000001E-2</v>
      </c>
      <c r="J6" s="17">
        <v>-4.4609999999999997E-2</v>
      </c>
      <c r="K6" s="17">
        <v>-0.53003</v>
      </c>
      <c r="L6" s="17">
        <v>1.6070000000000001E-2</v>
      </c>
      <c r="M6" s="17">
        <v>-6.5759999999999999E-2</v>
      </c>
      <c r="N6" s="17">
        <v>-0.10093000000000001</v>
      </c>
      <c r="O6" s="17">
        <v>-0.45099</v>
      </c>
      <c r="P6" s="17">
        <v>-0.17029</v>
      </c>
      <c r="Q6" s="17">
        <v>-7.5389999999999999E-2</v>
      </c>
      <c r="R6" s="17">
        <v>5.1740000000000001E-2</v>
      </c>
      <c r="S6" s="17">
        <v>-0.12964000000000001</v>
      </c>
      <c r="T6" s="17">
        <v>-6.3649999999999998E-2</v>
      </c>
      <c r="U6" s="17">
        <v>-1.094E-2</v>
      </c>
      <c r="W6" s="15">
        <f>SUMSQ(B6:U6)</f>
        <v>0.99999873693699992</v>
      </c>
    </row>
    <row r="7" spans="1:23">
      <c r="A7" s="15" t="s">
        <v>85</v>
      </c>
      <c r="B7" s="16">
        <f>B6-B4</f>
        <v>-0.13061099999999998</v>
      </c>
      <c r="C7" s="16">
        <f t="shared" ref="C7:U7" si="2">C6-C4</f>
        <v>-0.87087999999999999</v>
      </c>
      <c r="D7" s="16">
        <f t="shared" si="2"/>
        <v>-0.67418599999999995</v>
      </c>
      <c r="E7" s="16">
        <f t="shared" si="2"/>
        <v>-0.29920999999999998</v>
      </c>
      <c r="F7" s="16">
        <f t="shared" si="2"/>
        <v>0</v>
      </c>
      <c r="G7" s="16">
        <f t="shared" si="2"/>
        <v>-0.98785000000000001</v>
      </c>
      <c r="H7" s="16">
        <f t="shared" si="2"/>
        <v>-0.79895000000000005</v>
      </c>
      <c r="I7" s="16">
        <f t="shared" si="2"/>
        <v>-0.30770999999999998</v>
      </c>
      <c r="J7" s="16">
        <f t="shared" si="2"/>
        <v>0.14777000000000001</v>
      </c>
      <c r="K7" s="16">
        <f t="shared" si="2"/>
        <v>-1.0422799999999999</v>
      </c>
      <c r="L7" s="16">
        <f t="shared" si="2"/>
        <v>-0.59736</v>
      </c>
      <c r="M7" s="16">
        <f t="shared" si="2"/>
        <v>-0.44833000000000001</v>
      </c>
      <c r="N7" s="16">
        <f t="shared" si="2"/>
        <v>0.19501999999999997</v>
      </c>
      <c r="O7" s="16">
        <f t="shared" si="2"/>
        <v>-0.89307999999999998</v>
      </c>
      <c r="P7" s="16">
        <f t="shared" si="2"/>
        <v>-0.54278999999999999</v>
      </c>
      <c r="Q7" s="16">
        <f t="shared" si="2"/>
        <v>-0.29958000000000001</v>
      </c>
      <c r="R7" s="16">
        <f t="shared" si="2"/>
        <v>1.910000000000002E-3</v>
      </c>
      <c r="S7" s="16">
        <f t="shared" si="2"/>
        <v>0.59245999999999999</v>
      </c>
      <c r="T7" s="16">
        <f t="shared" si="2"/>
        <v>-0.70611000000000002</v>
      </c>
      <c r="U7" s="16">
        <f t="shared" si="2"/>
        <v>-7.1209999999999996E-2</v>
      </c>
      <c r="W7" s="15">
        <f>SUMSQ(B7:U7)</f>
        <v>6.7690896365169992</v>
      </c>
    </row>
    <row r="8" spans="1:23">
      <c r="B8" s="16"/>
    </row>
    <row r="9" spans="1:23">
      <c r="B9" s="16"/>
    </row>
    <row r="11" spans="1:23">
      <c r="B11" s="14"/>
    </row>
    <row r="12" spans="1:23">
      <c r="B12" s="16"/>
    </row>
    <row r="13" spans="1:23">
      <c r="B13" s="16"/>
    </row>
    <row r="14" spans="1:23">
      <c r="B14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DOF</vt:lpstr>
      <vt:lpstr>Wrist</vt:lpstr>
      <vt:lpstr>INDEX</vt:lpstr>
      <vt:lpstr>MID</vt:lpstr>
      <vt:lpstr>RING</vt:lpstr>
      <vt:lpstr>LITTLE</vt:lpstr>
      <vt:lpstr>THUMB</vt:lpstr>
      <vt:lpstr>Eigengrasps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Johnson</dc:creator>
  <cp:lastModifiedBy>t x</cp:lastModifiedBy>
  <dcterms:created xsi:type="dcterms:W3CDTF">2015-06-05T18:19:34Z</dcterms:created>
  <dcterms:modified xsi:type="dcterms:W3CDTF">2020-08-05T18:22:59Z</dcterms:modified>
</cp:coreProperties>
</file>