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wuh00\AI\"/>
    </mc:Choice>
  </mc:AlternateContent>
  <xr:revisionPtr revIDLastSave="0" documentId="13_ncr:1_{F51D1E0E-BEC5-4F1D-9D87-8365BBF9B2CD}" xr6:coauthVersionLast="36" xr6:coauthVersionMax="36" xr10:uidLastSave="{00000000-0000-0000-0000-000000000000}"/>
  <bookViews>
    <workbookView xWindow="0" yWindow="465" windowWidth="27315" windowHeight="14085" xr2:uid="{00000000-000D-0000-FFFF-FFFF00000000}"/>
  </bookViews>
  <sheets>
    <sheet name="Data" sheetId="16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6" l="1"/>
  <c r="F2" i="16"/>
  <c r="G3" i="16"/>
  <c r="K3" i="16"/>
  <c r="J92" i="16"/>
  <c r="H92" i="16"/>
  <c r="G92" i="16"/>
  <c r="F92" i="16"/>
  <c r="J91" i="16"/>
  <c r="H91" i="16"/>
  <c r="G91" i="16"/>
  <c r="F91" i="16"/>
  <c r="J90" i="16"/>
  <c r="H90" i="16"/>
  <c r="G90" i="16"/>
  <c r="F90" i="16"/>
  <c r="J89" i="16"/>
  <c r="H89" i="16"/>
  <c r="G89" i="16"/>
  <c r="F89" i="16"/>
  <c r="J88" i="16"/>
  <c r="H88" i="16"/>
  <c r="G88" i="16"/>
  <c r="F88" i="16"/>
  <c r="J87" i="16"/>
  <c r="H87" i="16"/>
  <c r="G87" i="16"/>
  <c r="F87" i="16"/>
  <c r="J86" i="16"/>
  <c r="H86" i="16"/>
  <c r="G86" i="16"/>
  <c r="F86" i="16"/>
  <c r="J85" i="16"/>
  <c r="H85" i="16"/>
  <c r="G85" i="16"/>
  <c r="F85" i="16"/>
  <c r="J84" i="16"/>
  <c r="H84" i="16"/>
  <c r="G84" i="16"/>
  <c r="F84" i="16"/>
  <c r="F83" i="16"/>
  <c r="K84" i="16"/>
  <c r="M83" i="16"/>
  <c r="J83" i="16"/>
  <c r="H83" i="16"/>
  <c r="G83" i="16"/>
  <c r="J82" i="16"/>
  <c r="H82" i="16"/>
  <c r="G82" i="16"/>
  <c r="F82" i="16"/>
  <c r="J81" i="16"/>
  <c r="H81" i="16"/>
  <c r="G81" i="16"/>
  <c r="F81" i="16"/>
  <c r="J80" i="16"/>
  <c r="H80" i="16"/>
  <c r="G80" i="16"/>
  <c r="F80" i="16"/>
  <c r="J79" i="16"/>
  <c r="H79" i="16"/>
  <c r="G79" i="16"/>
  <c r="F79" i="16"/>
  <c r="J78" i="16"/>
  <c r="H78" i="16"/>
  <c r="G78" i="16"/>
  <c r="F78" i="16"/>
  <c r="J77" i="16"/>
  <c r="H77" i="16"/>
  <c r="G77" i="16"/>
  <c r="F77" i="16"/>
  <c r="J76" i="16"/>
  <c r="H76" i="16"/>
  <c r="G76" i="16"/>
  <c r="F76" i="16"/>
  <c r="J75" i="16"/>
  <c r="H75" i="16"/>
  <c r="G75" i="16"/>
  <c r="F75" i="16"/>
  <c r="J74" i="16"/>
  <c r="H74" i="16"/>
  <c r="G74" i="16"/>
  <c r="F74" i="16"/>
  <c r="J73" i="16"/>
  <c r="H73" i="16"/>
  <c r="G73" i="16"/>
  <c r="F73" i="16"/>
  <c r="F72" i="16"/>
  <c r="K73" i="16"/>
  <c r="J72" i="16"/>
  <c r="H72" i="16"/>
  <c r="G72" i="16"/>
  <c r="J71" i="16"/>
  <c r="H71" i="16"/>
  <c r="L81" i="16"/>
  <c r="G71" i="16"/>
  <c r="F71" i="16"/>
  <c r="J70" i="16"/>
  <c r="H70" i="16"/>
  <c r="L80" i="16"/>
  <c r="G70" i="16"/>
  <c r="F70" i="16"/>
  <c r="J69" i="16"/>
  <c r="H69" i="16"/>
  <c r="G69" i="16"/>
  <c r="F69" i="16"/>
  <c r="J68" i="16"/>
  <c r="H68" i="16"/>
  <c r="G68" i="16"/>
  <c r="F68" i="16"/>
  <c r="J67" i="16"/>
  <c r="H67" i="16"/>
  <c r="G67" i="16"/>
  <c r="F67" i="16"/>
  <c r="J66" i="16"/>
  <c r="H66" i="16"/>
  <c r="L76" i="16"/>
  <c r="G66" i="16"/>
  <c r="F66" i="16"/>
  <c r="J65" i="16"/>
  <c r="H65" i="16"/>
  <c r="G65" i="16"/>
  <c r="F65" i="16"/>
  <c r="J64" i="16"/>
  <c r="H64" i="16"/>
  <c r="G64" i="16"/>
  <c r="F64" i="16"/>
  <c r="J63" i="16"/>
  <c r="H63" i="16"/>
  <c r="G63" i="16"/>
  <c r="F63" i="16"/>
  <c r="J62" i="16"/>
  <c r="H62" i="16"/>
  <c r="G62" i="16"/>
  <c r="F62" i="16"/>
  <c r="J61" i="16"/>
  <c r="H61" i="16"/>
  <c r="G61" i="16"/>
  <c r="F61" i="16"/>
  <c r="J60" i="16"/>
  <c r="H60" i="16"/>
  <c r="G60" i="16"/>
  <c r="F60" i="16"/>
  <c r="J59" i="16"/>
  <c r="H59" i="16"/>
  <c r="G59" i="16"/>
  <c r="F59" i="16"/>
  <c r="J58" i="16"/>
  <c r="H58" i="16"/>
  <c r="G58" i="16"/>
  <c r="F58" i="16"/>
  <c r="J57" i="16"/>
  <c r="H57" i="16"/>
  <c r="G57" i="16"/>
  <c r="F57" i="16"/>
  <c r="J56" i="16"/>
  <c r="H56" i="16"/>
  <c r="G56" i="16"/>
  <c r="F56" i="16"/>
  <c r="J55" i="16"/>
  <c r="H55" i="16"/>
  <c r="G55" i="16"/>
  <c r="F55" i="16"/>
  <c r="J54" i="16"/>
  <c r="H54" i="16"/>
  <c r="G54" i="16"/>
  <c r="F54" i="16"/>
  <c r="J53" i="16"/>
  <c r="H53" i="16"/>
  <c r="G53" i="16"/>
  <c r="F53" i="16"/>
  <c r="J52" i="16"/>
  <c r="H52" i="16"/>
  <c r="G52" i="16"/>
  <c r="F52" i="16"/>
  <c r="J51" i="16"/>
  <c r="H51" i="16"/>
  <c r="G51" i="16"/>
  <c r="F51" i="16"/>
  <c r="J50" i="16"/>
  <c r="H50" i="16"/>
  <c r="G50" i="16"/>
  <c r="F50" i="16"/>
  <c r="J49" i="16"/>
  <c r="H49" i="16"/>
  <c r="G49" i="16"/>
  <c r="F49" i="16"/>
  <c r="J48" i="16"/>
  <c r="H48" i="16"/>
  <c r="G48" i="16"/>
  <c r="F48" i="16"/>
  <c r="J47" i="16"/>
  <c r="H47" i="16"/>
  <c r="G47" i="16"/>
  <c r="F47" i="16"/>
  <c r="J46" i="16"/>
  <c r="H46" i="16"/>
  <c r="G46" i="16"/>
  <c r="F46" i="16"/>
  <c r="J45" i="16"/>
  <c r="H45" i="16"/>
  <c r="G45" i="16"/>
  <c r="F45" i="16"/>
  <c r="J44" i="16"/>
  <c r="H44" i="16"/>
  <c r="G44" i="16"/>
  <c r="F44" i="16"/>
  <c r="J43" i="16"/>
  <c r="H43" i="16"/>
  <c r="G43" i="16"/>
  <c r="F43" i="16"/>
  <c r="J42" i="16"/>
  <c r="H42" i="16"/>
  <c r="G42" i="16"/>
  <c r="F42" i="16"/>
  <c r="J41" i="16"/>
  <c r="H41" i="16"/>
  <c r="G41" i="16"/>
  <c r="F41" i="16"/>
  <c r="J40" i="16"/>
  <c r="H40" i="16"/>
  <c r="G40" i="16"/>
  <c r="F40" i="16"/>
  <c r="J39" i="16"/>
  <c r="H39" i="16"/>
  <c r="G39" i="16"/>
  <c r="F39" i="16"/>
  <c r="J38" i="16"/>
  <c r="H38" i="16"/>
  <c r="G38" i="16"/>
  <c r="F38" i="16"/>
  <c r="J37" i="16"/>
  <c r="H37" i="16"/>
  <c r="G37" i="16"/>
  <c r="F37" i="16"/>
  <c r="J36" i="16"/>
  <c r="H36" i="16"/>
  <c r="G36" i="16"/>
  <c r="F36" i="16"/>
  <c r="H26" i="16"/>
  <c r="H27" i="16"/>
  <c r="H28" i="16"/>
  <c r="H29" i="16"/>
  <c r="H30" i="16"/>
  <c r="H31" i="16"/>
  <c r="H32" i="16"/>
  <c r="H33" i="16"/>
  <c r="H34" i="16"/>
  <c r="H35" i="16"/>
  <c r="L36" i="16"/>
  <c r="J35" i="16"/>
  <c r="G35" i="16"/>
  <c r="F35" i="16"/>
  <c r="J34" i="16"/>
  <c r="G34" i="16"/>
  <c r="F34" i="16"/>
  <c r="J33" i="16"/>
  <c r="G33" i="16"/>
  <c r="F33" i="16"/>
  <c r="J32" i="16"/>
  <c r="G32" i="16"/>
  <c r="F32" i="16"/>
  <c r="J31" i="16"/>
  <c r="G31" i="16"/>
  <c r="F31" i="16"/>
  <c r="J30" i="16"/>
  <c r="G30" i="16"/>
  <c r="F30" i="16"/>
  <c r="J29" i="16"/>
  <c r="G29" i="16"/>
  <c r="F29" i="16"/>
  <c r="J28" i="16"/>
  <c r="G28" i="16"/>
  <c r="F28" i="16"/>
  <c r="J27" i="16"/>
  <c r="G27" i="16"/>
  <c r="F27" i="16"/>
  <c r="J26" i="16"/>
  <c r="G26" i="16"/>
  <c r="F26" i="16"/>
  <c r="J25" i="16"/>
  <c r="H25" i="16"/>
  <c r="G25" i="16"/>
  <c r="F25" i="16"/>
  <c r="J24" i="16"/>
  <c r="H24" i="16"/>
  <c r="G24" i="16"/>
  <c r="F24" i="16"/>
  <c r="J23" i="16"/>
  <c r="H23" i="16"/>
  <c r="G23" i="16"/>
  <c r="F23" i="16"/>
  <c r="J22" i="16"/>
  <c r="H22" i="16"/>
  <c r="G22" i="16"/>
  <c r="F22" i="16"/>
  <c r="J21" i="16"/>
  <c r="H21" i="16"/>
  <c r="G21" i="16"/>
  <c r="F21" i="16"/>
  <c r="J20" i="16"/>
  <c r="H20" i="16"/>
  <c r="G20" i="16"/>
  <c r="F20" i="16"/>
  <c r="J19" i="16"/>
  <c r="H19" i="16"/>
  <c r="G19" i="16"/>
  <c r="F19" i="16"/>
  <c r="J18" i="16"/>
  <c r="H18" i="16"/>
  <c r="G18" i="16"/>
  <c r="F18" i="16"/>
  <c r="J17" i="16"/>
  <c r="H17" i="16"/>
  <c r="G17" i="16"/>
  <c r="F17" i="16"/>
  <c r="J16" i="16"/>
  <c r="H16" i="16"/>
  <c r="G16" i="16"/>
  <c r="F16" i="16"/>
  <c r="J15" i="16"/>
  <c r="H15" i="16"/>
  <c r="G15" i="16"/>
  <c r="F15" i="16"/>
  <c r="H5" i="16"/>
  <c r="H6" i="16"/>
  <c r="H7" i="16"/>
  <c r="H8" i="16"/>
  <c r="H9" i="16"/>
  <c r="H10" i="16"/>
  <c r="H11" i="16"/>
  <c r="H12" i="16"/>
  <c r="H13" i="16"/>
  <c r="H14" i="16"/>
  <c r="L15" i="16"/>
  <c r="J14" i="16"/>
  <c r="G14" i="16"/>
  <c r="F14" i="16"/>
  <c r="J13" i="16"/>
  <c r="G13" i="16"/>
  <c r="F13" i="16"/>
  <c r="J12" i="16"/>
  <c r="G12" i="16"/>
  <c r="F12" i="16"/>
  <c r="J11" i="16"/>
  <c r="G11" i="16"/>
  <c r="F11" i="16"/>
  <c r="J10" i="16"/>
  <c r="G10" i="16"/>
  <c r="F10" i="16"/>
  <c r="J9" i="16"/>
  <c r="G9" i="16"/>
  <c r="F9" i="16"/>
  <c r="J8" i="16"/>
  <c r="G8" i="16"/>
  <c r="F8" i="16"/>
  <c r="F7" i="16"/>
  <c r="K8" i="16"/>
  <c r="J7" i="16"/>
  <c r="G7" i="16"/>
  <c r="J6" i="16"/>
  <c r="G6" i="16"/>
  <c r="F6" i="16"/>
  <c r="J5" i="16"/>
  <c r="G5" i="16"/>
  <c r="F5" i="16"/>
  <c r="J4" i="16"/>
  <c r="H4" i="16"/>
  <c r="G4" i="16"/>
  <c r="F4" i="16"/>
  <c r="J3" i="16"/>
  <c r="H3" i="16"/>
  <c r="L87" i="16"/>
  <c r="L85" i="16"/>
  <c r="L92" i="16"/>
  <c r="K88" i="16"/>
  <c r="M87" i="16"/>
  <c r="L91" i="16"/>
  <c r="K75" i="16"/>
  <c r="K76" i="16"/>
  <c r="K79" i="16"/>
  <c r="M78" i="16"/>
  <c r="K81" i="16"/>
  <c r="K85" i="16"/>
  <c r="M84" i="16"/>
  <c r="K86" i="16"/>
  <c r="K11" i="16"/>
  <c r="M10" i="16"/>
  <c r="K5" i="16"/>
  <c r="L19" i="16"/>
  <c r="L48" i="16"/>
  <c r="L49" i="16"/>
  <c r="L61" i="16"/>
  <c r="L64" i="16"/>
  <c r="L65" i="16"/>
  <c r="L55" i="16"/>
  <c r="L59" i="16"/>
  <c r="L67" i="16"/>
  <c r="L75" i="16"/>
  <c r="K41" i="16"/>
  <c r="M40" i="16"/>
  <c r="K43" i="16"/>
  <c r="M42" i="16"/>
  <c r="K44" i="16"/>
  <c r="M43" i="16"/>
  <c r="K45" i="16"/>
  <c r="K47" i="16"/>
  <c r="M46" i="16"/>
  <c r="K49" i="16"/>
  <c r="M48" i="16"/>
  <c r="K60" i="16"/>
  <c r="M59" i="16"/>
  <c r="K61" i="16"/>
  <c r="M60" i="16"/>
  <c r="K64" i="16"/>
  <c r="M63" i="16"/>
  <c r="L77" i="16"/>
  <c r="L20" i="16"/>
  <c r="K29" i="16"/>
  <c r="M28" i="16"/>
  <c r="K32" i="16"/>
  <c r="M31" i="16"/>
  <c r="K4" i="16"/>
  <c r="M3" i="16"/>
  <c r="K6" i="16"/>
  <c r="K7" i="16"/>
  <c r="M6" i="16"/>
  <c r="K9" i="16"/>
  <c r="K10" i="16"/>
  <c r="K12" i="16"/>
  <c r="M11" i="16"/>
  <c r="K13" i="16"/>
  <c r="M12" i="16"/>
  <c r="K16" i="16"/>
  <c r="M15" i="16"/>
  <c r="L16" i="16"/>
  <c r="L17" i="16"/>
  <c r="L18" i="16"/>
  <c r="K28" i="16"/>
  <c r="L14" i="16"/>
  <c r="L29" i="16"/>
  <c r="L31" i="16"/>
  <c r="L33" i="16"/>
  <c r="L35" i="16"/>
  <c r="L44" i="16"/>
  <c r="M27" i="16"/>
  <c r="M44" i="16"/>
  <c r="M75" i="16"/>
  <c r="M4" i="16"/>
  <c r="M5" i="16"/>
  <c r="M7" i="16"/>
  <c r="M8" i="16"/>
  <c r="M9" i="16"/>
  <c r="K14" i="16"/>
  <c r="K15" i="16"/>
  <c r="K20" i="16"/>
  <c r="L30" i="16"/>
  <c r="K30" i="16"/>
  <c r="L32" i="16"/>
  <c r="L47" i="16"/>
  <c r="L62" i="16"/>
  <c r="L68" i="16"/>
  <c r="K77" i="16"/>
  <c r="K78" i="16"/>
  <c r="N74" i="16"/>
  <c r="M85" i="16"/>
  <c r="L89" i="16"/>
  <c r="K89" i="16"/>
  <c r="L13" i="16"/>
  <c r="K17" i="16"/>
  <c r="L26" i="16"/>
  <c r="L28" i="16"/>
  <c r="L45" i="16"/>
  <c r="L58" i="16"/>
  <c r="K58" i="16"/>
  <c r="L60" i="16"/>
  <c r="L73" i="16"/>
  <c r="L83" i="16"/>
  <c r="M74" i="16"/>
  <c r="L23" i="16"/>
  <c r="K19" i="16"/>
  <c r="L39" i="16"/>
  <c r="K31" i="16"/>
  <c r="K33" i="16"/>
  <c r="L37" i="16"/>
  <c r="L46" i="16"/>
  <c r="K46" i="16"/>
  <c r="K48" i="16"/>
  <c r="L52" i="16"/>
  <c r="L71" i="16"/>
  <c r="K63" i="16"/>
  <c r="L63" i="16"/>
  <c r="K65" i="16"/>
  <c r="L69" i="16"/>
  <c r="L78" i="16"/>
  <c r="K80" i="16"/>
  <c r="L90" i="16"/>
  <c r="K91" i="16"/>
  <c r="M90" i="16"/>
  <c r="L53" i="16"/>
  <c r="K62" i="16"/>
  <c r="L79" i="16"/>
  <c r="L86" i="16"/>
  <c r="L24" i="16"/>
  <c r="K24" i="16"/>
  <c r="K26" i="16"/>
  <c r="L41" i="16"/>
  <c r="L51" i="16"/>
  <c r="L43" i="16"/>
  <c r="L56" i="16"/>
  <c r="K56" i="16"/>
  <c r="M72" i="16"/>
  <c r="L21" i="16"/>
  <c r="K21" i="16"/>
  <c r="L25" i="16"/>
  <c r="K25" i="16"/>
  <c r="K27" i="16"/>
  <c r="L27" i="16"/>
  <c r="L40" i="16"/>
  <c r="K40" i="16"/>
  <c r="L42" i="16"/>
  <c r="K42" i="16"/>
  <c r="L57" i="16"/>
  <c r="K57" i="16"/>
  <c r="K59" i="16"/>
  <c r="L72" i="16"/>
  <c r="K72" i="16"/>
  <c r="L74" i="16"/>
  <c r="K74" i="16"/>
  <c r="M80" i="16"/>
  <c r="K18" i="16"/>
  <c r="L22" i="16"/>
  <c r="K22" i="16"/>
  <c r="K23" i="16"/>
  <c r="K36" i="16"/>
  <c r="K37" i="16"/>
  <c r="L38" i="16"/>
  <c r="K38" i="16"/>
  <c r="K39" i="16"/>
  <c r="K52" i="16"/>
  <c r="K53" i="16"/>
  <c r="L54" i="16"/>
  <c r="K54" i="16"/>
  <c r="K55" i="16"/>
  <c r="K68" i="16"/>
  <c r="K69" i="16"/>
  <c r="L70" i="16"/>
  <c r="K70" i="16"/>
  <c r="K71" i="16"/>
  <c r="L84" i="16"/>
  <c r="L88" i="16"/>
  <c r="K90" i="16"/>
  <c r="M89" i="16"/>
  <c r="L34" i="16"/>
  <c r="K34" i="16"/>
  <c r="K35" i="16"/>
  <c r="L50" i="16"/>
  <c r="K50" i="16"/>
  <c r="K51" i="16"/>
  <c r="L66" i="16"/>
  <c r="K66" i="16"/>
  <c r="K67" i="16"/>
  <c r="L82" i="16"/>
  <c r="K82" i="16"/>
  <c r="K83" i="16"/>
  <c r="K87" i="16"/>
  <c r="K92" i="16"/>
  <c r="M91" i="16"/>
  <c r="N83" i="16"/>
  <c r="N72" i="16"/>
  <c r="O75" i="16"/>
  <c r="N8" i="16"/>
  <c r="N15" i="16"/>
  <c r="O3" i="16"/>
  <c r="O40" i="16"/>
  <c r="N46" i="16"/>
  <c r="N42" i="16"/>
  <c r="N7" i="16"/>
  <c r="O63" i="16"/>
  <c r="O27" i="16"/>
  <c r="N5" i="16"/>
  <c r="N3" i="16"/>
  <c r="O46" i="16"/>
  <c r="N6" i="16"/>
  <c r="N4" i="16"/>
  <c r="O82" i="16"/>
  <c r="N82" i="16"/>
  <c r="M82" i="16"/>
  <c r="M69" i="16"/>
  <c r="O69" i="16"/>
  <c r="N69" i="16"/>
  <c r="O51" i="16"/>
  <c r="M51" i="16"/>
  <c r="N51" i="16"/>
  <c r="O39" i="16"/>
  <c r="M39" i="16"/>
  <c r="N39" i="16"/>
  <c r="M25" i="16"/>
  <c r="N25" i="16"/>
  <c r="O25" i="16"/>
  <c r="O79" i="16"/>
  <c r="N79" i="16"/>
  <c r="M79" i="16"/>
  <c r="M57" i="16"/>
  <c r="N57" i="16"/>
  <c r="O57" i="16"/>
  <c r="N85" i="16"/>
  <c r="O48" i="16"/>
  <c r="M13" i="16"/>
  <c r="O13" i="16"/>
  <c r="N13" i="16"/>
  <c r="O60" i="16"/>
  <c r="O42" i="16"/>
  <c r="M81" i="16"/>
  <c r="O81" i="16"/>
  <c r="N81" i="16"/>
  <c r="O34" i="16"/>
  <c r="N34" i="16"/>
  <c r="M34" i="16"/>
  <c r="M38" i="16"/>
  <c r="N38" i="16"/>
  <c r="O38" i="16"/>
  <c r="M17" i="16"/>
  <c r="O17" i="16"/>
  <c r="N17" i="16"/>
  <c r="N58" i="16"/>
  <c r="M58" i="16"/>
  <c r="O58" i="16"/>
  <c r="N24" i="16"/>
  <c r="M24" i="16"/>
  <c r="O24" i="16"/>
  <c r="O23" i="16"/>
  <c r="M23" i="16"/>
  <c r="N23" i="16"/>
  <c r="N80" i="16"/>
  <c r="N32" i="16"/>
  <c r="O32" i="16"/>
  <c r="M32" i="16"/>
  <c r="M88" i="16"/>
  <c r="N87" i="16"/>
  <c r="N63" i="16"/>
  <c r="N12" i="16"/>
  <c r="O10" i="16"/>
  <c r="O6" i="16"/>
  <c r="N60" i="16"/>
  <c r="O50" i="16"/>
  <c r="N50" i="16"/>
  <c r="M50" i="16"/>
  <c r="M33" i="16"/>
  <c r="O33" i="16"/>
  <c r="N33" i="16"/>
  <c r="N68" i="16"/>
  <c r="M68" i="16"/>
  <c r="O68" i="16"/>
  <c r="M37" i="16"/>
  <c r="O37" i="16"/>
  <c r="N37" i="16"/>
  <c r="M22" i="16"/>
  <c r="O22" i="16"/>
  <c r="N22" i="16"/>
  <c r="O71" i="16"/>
  <c r="M71" i="16"/>
  <c r="N71" i="16"/>
  <c r="N56" i="16"/>
  <c r="M56" i="16"/>
  <c r="O56" i="16"/>
  <c r="M41" i="16"/>
  <c r="N41" i="16"/>
  <c r="O41" i="16"/>
  <c r="O62" i="16"/>
  <c r="N62" i="16"/>
  <c r="M62" i="16"/>
  <c r="M45" i="16"/>
  <c r="O45" i="16"/>
  <c r="N45" i="16"/>
  <c r="O30" i="16"/>
  <c r="N30" i="16"/>
  <c r="M30" i="16"/>
  <c r="O78" i="16"/>
  <c r="O19" i="16"/>
  <c r="N19" i="16"/>
  <c r="M19" i="16"/>
  <c r="O11" i="16"/>
  <c r="O7" i="16"/>
  <c r="O44" i="16"/>
  <c r="N43" i="16"/>
  <c r="N40" i="16"/>
  <c r="M65" i="16"/>
  <c r="O65" i="16"/>
  <c r="N65" i="16"/>
  <c r="M54" i="16"/>
  <c r="O54" i="16"/>
  <c r="N54" i="16"/>
  <c r="N36" i="16"/>
  <c r="O36" i="16"/>
  <c r="M36" i="16"/>
  <c r="M73" i="16"/>
  <c r="N73" i="16"/>
  <c r="O72" i="16"/>
  <c r="O73" i="16"/>
  <c r="N26" i="16"/>
  <c r="M26" i="16"/>
  <c r="O26" i="16"/>
  <c r="O80" i="16"/>
  <c r="O31" i="16"/>
  <c r="N64" i="16"/>
  <c r="O64" i="16"/>
  <c r="M64" i="16"/>
  <c r="O18" i="16"/>
  <c r="N18" i="16"/>
  <c r="M18" i="16"/>
  <c r="M29" i="16"/>
  <c r="O29" i="16"/>
  <c r="N29" i="16"/>
  <c r="N11" i="16"/>
  <c r="N10" i="16"/>
  <c r="O9" i="16"/>
  <c r="O5" i="16"/>
  <c r="O59" i="16"/>
  <c r="O28" i="16"/>
  <c r="M53" i="16"/>
  <c r="N53" i="16"/>
  <c r="O53" i="16"/>
  <c r="O35" i="16"/>
  <c r="N35" i="16"/>
  <c r="M35" i="16"/>
  <c r="M77" i="16"/>
  <c r="O77" i="16"/>
  <c r="N77" i="16"/>
  <c r="O47" i="16"/>
  <c r="N47" i="16"/>
  <c r="M47" i="16"/>
  <c r="N78" i="16"/>
  <c r="N48" i="16"/>
  <c r="N75" i="16"/>
  <c r="N28" i="16"/>
  <c r="N86" i="16"/>
  <c r="M86" i="16"/>
  <c r="O66" i="16"/>
  <c r="N66" i="16"/>
  <c r="M66" i="16"/>
  <c r="M49" i="16"/>
  <c r="O49" i="16"/>
  <c r="N49" i="16"/>
  <c r="M70" i="16"/>
  <c r="N70" i="16"/>
  <c r="O70" i="16"/>
  <c r="O67" i="16"/>
  <c r="N67" i="16"/>
  <c r="M67" i="16"/>
  <c r="N52" i="16"/>
  <c r="O52" i="16"/>
  <c r="M52" i="16"/>
  <c r="M21" i="16"/>
  <c r="O21" i="16"/>
  <c r="N21" i="16"/>
  <c r="N20" i="16"/>
  <c r="M20" i="16"/>
  <c r="O20" i="16"/>
  <c r="O55" i="16"/>
  <c r="M55" i="16"/>
  <c r="N55" i="16"/>
  <c r="M61" i="16"/>
  <c r="O61" i="16"/>
  <c r="N61" i="16"/>
  <c r="N31" i="16"/>
  <c r="N84" i="16"/>
  <c r="N16" i="16"/>
  <c r="M16" i="16"/>
  <c r="O16" i="16"/>
  <c r="N76" i="16"/>
  <c r="O76" i="16"/>
  <c r="M76" i="16"/>
  <c r="O14" i="16"/>
  <c r="N14" i="16"/>
  <c r="M14" i="16"/>
  <c r="O12" i="16"/>
  <c r="N9" i="16"/>
  <c r="O8" i="16"/>
  <c r="O4" i="16"/>
  <c r="O74" i="16"/>
  <c r="N59" i="16"/>
  <c r="N44" i="16"/>
  <c r="O43" i="16"/>
  <c r="N27" i="16"/>
  <c r="O15" i="16"/>
  <c r="J96" i="16" a="1"/>
  <c r="J96" i="16"/>
  <c r="K96" i="16" a="1"/>
  <c r="K96" i="16"/>
</calcChain>
</file>

<file path=xl/sharedStrings.xml><?xml version="1.0" encoding="utf-8"?>
<sst xmlns="http://schemas.openxmlformats.org/spreadsheetml/2006/main" count="16" uniqueCount="16">
  <si>
    <t>Year</t>
  </si>
  <si>
    <t>Real
Smoothed
P/Avg10(E)</t>
  </si>
  <si>
    <t>S&amp;P
Composite
Annual
Return
(Nominal)</t>
  </si>
  <si>
    <t>Real S&amp;P Composite
Earnings
(Jan-Dec)</t>
  </si>
  <si>
    <t>Real S&amp;P
1-Year
Forward-Looking
Return</t>
  </si>
  <si>
    <t>Real S&amp;P
5-Year
Forward-Looking
Return</t>
  </si>
  <si>
    <t>Real S&amp;P
10-Year
Forward-Looking
Return</t>
  </si>
  <si>
    <t>Real S&amp;P Composite
Dividends
(Jan-Dec)</t>
  </si>
  <si>
    <t>Real S&amp;P
Composite
Annual
Return</t>
  </si>
  <si>
    <t>S&amp;P Composite
Dividends
(Jan-Dec)</t>
  </si>
  <si>
    <t>S&amp;P Composite
Earnings
(Jan-Dec)</t>
  </si>
  <si>
    <t>Real S&amp;P Composite Index Price
(Dec 31)</t>
  </si>
  <si>
    <t>3-Mo. T-Bill
Return
(Annualized)</t>
  </si>
  <si>
    <t>CPI Level
(Dec 31)</t>
  </si>
  <si>
    <t>S&amp;P Composite
Index Price
(Dec 31)</t>
  </si>
  <si>
    <t>Geometric average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</si>
</sst>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2"/>
      <color theme="1"/>
      <name val="Times New Roman"/>
      <family val="2"/>
    </font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10"/>
      <name val="Courier"/>
      <family val="3"/>
    </font>
    <font>
      <sz val="1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sz val="9"/>
      <name val="Times New Roman"/>
      <family val="2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3" fillId="0" borderId="0"/>
    <xf numFmtId="43" fontId="4" fillId="0" borderId="0" applyFont="0" applyFill="0" applyBorder="0" applyAlignment="0" applyProtection="0"/>
    <xf numFmtId="0" fontId="2" fillId="0" borderId="0"/>
    <xf numFmtId="0" fontId="1" fillId="0" borderId="0"/>
    <xf numFmtId="0" fontId="4" fillId="0" borderId="0"/>
    <xf numFmtId="0" fontId="9" fillId="0" borderId="0"/>
    <xf numFmtId="9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5">
    <xf numFmtId="0" fontId="0" fillId="0" borderId="0" xfId="0"/>
    <xf numFmtId="0" fontId="5" fillId="0" borderId="0" xfId="1" applyFont="1" applyAlignment="1">
      <alignment horizontal="center" vertical="center"/>
    </xf>
    <xf numFmtId="0" fontId="5" fillId="0" borderId="0" xfId="1" applyFont="1" applyAlignment="1" applyProtection="1">
      <alignment horizontal="center" vertical="center" wrapText="1"/>
    </xf>
    <xf numFmtId="10" fontId="5" fillId="0" borderId="0" xfId="1" applyNumberFormat="1" applyFont="1" applyAlignment="1">
      <alignment horizontal="center" vertical="center" wrapText="1"/>
    </xf>
    <xf numFmtId="0" fontId="6" fillId="0" borderId="0" xfId="1" applyFont="1" applyAlignment="1" applyProtection="1">
      <alignment horizontal="center"/>
    </xf>
    <xf numFmtId="2" fontId="6" fillId="0" borderId="0" xfId="1" applyNumberFormat="1" applyFont="1" applyAlignment="1" applyProtection="1">
      <alignment horizontal="center"/>
    </xf>
    <xf numFmtId="2" fontId="6" fillId="0" borderId="0" xfId="1" applyNumberFormat="1" applyFont="1" applyAlignment="1">
      <alignment horizontal="center"/>
    </xf>
    <xf numFmtId="10" fontId="6" fillId="0" borderId="0" xfId="1" applyNumberFormat="1" applyFont="1" applyAlignment="1">
      <alignment horizontal="center"/>
    </xf>
    <xf numFmtId="2" fontId="6" fillId="0" borderId="0" xfId="2" applyNumberFormat="1" applyFont="1" applyAlignment="1" applyProtection="1">
      <alignment horizontal="center"/>
    </xf>
    <xf numFmtId="2" fontId="6" fillId="0" borderId="0" xfId="2" applyNumberFormat="1" applyFont="1" applyAlignment="1">
      <alignment horizontal="center"/>
    </xf>
    <xf numFmtId="0" fontId="7" fillId="0" borderId="0" xfId="0" applyFont="1"/>
    <xf numFmtId="0" fontId="6" fillId="0" borderId="0" xfId="1" applyFont="1" applyAlignment="1" applyProtection="1">
      <alignment horizontal="center" vertical="center"/>
    </xf>
    <xf numFmtId="2" fontId="6" fillId="0" borderId="0" xfId="1" applyNumberFormat="1" applyFont="1" applyAlignment="1" applyProtection="1">
      <alignment horizontal="center" vertical="center"/>
    </xf>
    <xf numFmtId="2" fontId="6" fillId="0" borderId="0" xfId="1" applyNumberFormat="1" applyFont="1" applyAlignment="1">
      <alignment horizontal="center" vertical="center"/>
    </xf>
    <xf numFmtId="0" fontId="7" fillId="0" borderId="0" xfId="0" applyFont="1" applyAlignment="1" applyProtection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2" fontId="5" fillId="0" borderId="0" xfId="1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/>
    <xf numFmtId="10" fontId="7" fillId="0" borderId="0" xfId="0" applyNumberFormat="1" applyFont="1" applyAlignment="1">
      <alignment horizontal="center"/>
    </xf>
    <xf numFmtId="10" fontId="8" fillId="0" borderId="0" xfId="0" applyNumberFormat="1" applyFont="1" applyAlignment="1">
      <alignment horizontal="center" vertical="center" wrapText="1"/>
    </xf>
    <xf numFmtId="10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7" fillId="2" borderId="0" xfId="0" applyNumberFormat="1" applyFont="1" applyFill="1"/>
    <xf numFmtId="0" fontId="7" fillId="2" borderId="0" xfId="0" applyFont="1" applyFill="1"/>
    <xf numFmtId="10" fontId="7" fillId="2" borderId="0" xfId="7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20">
    <cellStyle name="Comma 2" xfId="2" xr:uid="{00000000-0005-0000-0000-000000000000}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Normal 2" xfId="1" xr:uid="{00000000-0005-0000-0000-000001000000}"/>
    <cellStyle name="Normal 2 2" xfId="4" xr:uid="{00000000-0005-0000-0000-000002000000}"/>
    <cellStyle name="Normal 2 2 2" xfId="5" xr:uid="{00000000-0005-0000-0000-000003000000}"/>
    <cellStyle name="Normal 3" xfId="3" xr:uid="{00000000-0005-0000-0000-000004000000}"/>
    <cellStyle name="Normal 3 2" xfId="6" xr:uid="{00000000-0005-0000-0000-000005000000}"/>
    <cellStyle name="Percent" xfId="7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6"/>
  <sheetViews>
    <sheetView tabSelected="1" zoomScale="109" zoomScaleNormal="90" zoomScalePageLayoutView="90" workbookViewId="0">
      <pane ySplit="1" topLeftCell="A2" activePane="bottomLeft" state="frozen"/>
      <selection pane="bottomLeft" activeCell="P1" sqref="P1"/>
    </sheetView>
  </sheetViews>
  <sheetFormatPr defaultColWidth="9" defaultRowHeight="15"/>
  <cols>
    <col min="1" max="1" width="8.125" style="15" bestFit="1" customWidth="1"/>
    <col min="2" max="2" width="10.375" style="15" hidden="1" customWidth="1"/>
    <col min="3" max="4" width="9.625" style="15" hidden="1" customWidth="1"/>
    <col min="5" max="5" width="9.375" style="18" hidden="1" customWidth="1"/>
    <col min="6" max="6" width="13" style="19" customWidth="1"/>
    <col min="7" max="7" width="11.125" style="19" customWidth="1"/>
    <col min="8" max="8" width="12.625" style="19" customWidth="1"/>
    <col min="9" max="9" width="11.125" style="10" bestFit="1" customWidth="1"/>
    <col min="10" max="10" width="10.125" style="20" customWidth="1"/>
    <col min="11" max="11" width="13.625" style="22" customWidth="1"/>
    <col min="12" max="13" width="10.625" style="23" customWidth="1"/>
    <col min="14" max="14" width="12.625" style="27" customWidth="1"/>
    <col min="15" max="15" width="12.5" style="27" customWidth="1"/>
    <col min="16" max="16384" width="9" style="10"/>
  </cols>
  <sheetData>
    <row r="1" spans="1:16" s="24" customFormat="1" ht="71.25">
      <c r="A1" s="1" t="s">
        <v>0</v>
      </c>
      <c r="B1" s="2" t="s">
        <v>14</v>
      </c>
      <c r="C1" s="2" t="s">
        <v>9</v>
      </c>
      <c r="D1" s="2" t="s">
        <v>10</v>
      </c>
      <c r="E1" s="17" t="s">
        <v>13</v>
      </c>
      <c r="F1" s="2" t="s">
        <v>11</v>
      </c>
      <c r="G1" s="2" t="s">
        <v>7</v>
      </c>
      <c r="H1" s="2" t="s">
        <v>3</v>
      </c>
      <c r="I1" s="3" t="s">
        <v>12</v>
      </c>
      <c r="J1" s="21" t="s">
        <v>2</v>
      </c>
      <c r="K1" s="21" t="s">
        <v>8</v>
      </c>
      <c r="L1" s="25" t="s">
        <v>1</v>
      </c>
      <c r="M1" s="21" t="s">
        <v>4</v>
      </c>
      <c r="N1" s="21" t="s">
        <v>5</v>
      </c>
      <c r="O1" s="21" t="s">
        <v>6</v>
      </c>
      <c r="P1" s="34"/>
    </row>
    <row r="2" spans="1:16" s="24" customFormat="1" ht="15" customHeight="1">
      <c r="A2" s="26">
        <v>1922</v>
      </c>
      <c r="B2" s="12">
        <v>8.9</v>
      </c>
      <c r="C2" s="2"/>
      <c r="D2" s="2"/>
      <c r="E2" s="13">
        <v>16.899999999999999</v>
      </c>
      <c r="F2" s="13">
        <f t="shared" ref="F2:F65" si="0">B2*$E$92/$E2</f>
        <v>120.91413609467457</v>
      </c>
      <c r="G2" s="2"/>
      <c r="H2" s="2"/>
      <c r="I2" s="3"/>
      <c r="J2" s="21"/>
      <c r="K2" s="21"/>
      <c r="L2" s="25"/>
      <c r="M2" s="25"/>
    </row>
    <row r="3" spans="1:16">
      <c r="A3" s="11">
        <v>1923</v>
      </c>
      <c r="B3" s="12">
        <v>8.83</v>
      </c>
      <c r="C3" s="12">
        <v>0.53</v>
      </c>
      <c r="D3" s="12">
        <v>0.98</v>
      </c>
      <c r="E3" s="13">
        <v>17.3</v>
      </c>
      <c r="F3" s="13">
        <f t="shared" si="0"/>
        <v>117.18941213872831</v>
      </c>
      <c r="G3" s="13">
        <f>C3*$E$89/$E3</f>
        <v>6.6158092485549131</v>
      </c>
      <c r="H3" s="13">
        <f t="shared" ref="H3:H66" si="1">D3*$E$92/$E3</f>
        <v>13.006299421965318</v>
      </c>
      <c r="I3" s="3"/>
      <c r="J3" s="20">
        <f t="shared" ref="J3:J66" si="2">(B3-B2+C3)/B2</f>
        <v>5.1685393258426936E-2</v>
      </c>
      <c r="K3" s="22">
        <f>(F3-F2+G3)/F2</f>
        <v>2.3910234038681481E-2</v>
      </c>
      <c r="M3" s="22">
        <f t="shared" ref="M3:M7" si="3">K4</f>
        <v>0.25677231893786612</v>
      </c>
      <c r="N3" s="22">
        <f>GEOMEAN((1+K4),(1+K5),(1+K6),(1+K7),(1+K8))-1</f>
        <v>0.28596410375305159</v>
      </c>
      <c r="O3" s="22">
        <f>GEOMEAN((1+K4),(1+K5),(1+K6),(1+K7),(1+K8),(1+K9),(1+K10),(1+K11),(1+K12),(1+K13))-1</f>
        <v>9.9345925724875439E-2</v>
      </c>
    </row>
    <row r="4" spans="1:16">
      <c r="A4" s="11">
        <v>1924</v>
      </c>
      <c r="B4" s="12">
        <v>10.58</v>
      </c>
      <c r="C4" s="12">
        <v>0.55000000000000004</v>
      </c>
      <c r="D4" s="12">
        <v>0.93</v>
      </c>
      <c r="E4" s="13">
        <v>17.3</v>
      </c>
      <c r="F4" s="13">
        <f t="shared" si="0"/>
        <v>140.41494682080923</v>
      </c>
      <c r="G4" s="13">
        <f t="shared" ref="G4:G67" si="4">C4*$E$89/$E4</f>
        <v>6.8654624277456646</v>
      </c>
      <c r="H4" s="13">
        <f t="shared" si="1"/>
        <v>12.342712716763005</v>
      </c>
      <c r="I4" s="3"/>
      <c r="J4" s="20">
        <f t="shared" si="2"/>
        <v>0.26047565118912797</v>
      </c>
      <c r="K4" s="22">
        <f t="shared" ref="K4:K66" si="5">(F4-F3+G4)/F3</f>
        <v>0.25677231893786612</v>
      </c>
      <c r="M4" s="22">
        <f t="shared" si="3"/>
        <v>0.20712556536694685</v>
      </c>
      <c r="N4" s="22">
        <f t="shared" ref="N4:N67" si="6">GEOMEAN((1+K5),(1+K6),(1+K7),(1+K8),(1+K9))-1</f>
        <v>0.20414363046779482</v>
      </c>
      <c r="O4" s="22">
        <f t="shared" ref="O4:O67" si="7">GEOMEAN((1+K5),(1+K6),(1+K7),(1+K8),(1+K9),(1+K10),(1+K11),(1+K12),(1+K13),(1+K14))-1</f>
        <v>6.3833483296106497E-2</v>
      </c>
    </row>
    <row r="5" spans="1:16">
      <c r="A5" s="11">
        <v>1925</v>
      </c>
      <c r="B5" s="12">
        <v>12.65</v>
      </c>
      <c r="C5" s="12">
        <v>0.6</v>
      </c>
      <c r="D5" s="12">
        <v>1.25</v>
      </c>
      <c r="E5" s="13">
        <v>17.899999999999999</v>
      </c>
      <c r="F5" s="13">
        <f t="shared" si="0"/>
        <v>162.25992458100561</v>
      </c>
      <c r="G5" s="13">
        <f t="shared" si="4"/>
        <v>7.2385474860335197</v>
      </c>
      <c r="H5" s="13">
        <f t="shared" si="1"/>
        <v>16.033589385474862</v>
      </c>
      <c r="I5" s="3"/>
      <c r="J5" s="20">
        <f t="shared" si="2"/>
        <v>0.25236294896030248</v>
      </c>
      <c r="K5" s="22">
        <f t="shared" si="5"/>
        <v>0.20712556536694685</v>
      </c>
      <c r="M5" s="22">
        <f t="shared" si="3"/>
        <v>0.12314002542401291</v>
      </c>
      <c r="N5" s="22">
        <f t="shared" si="6"/>
        <v>0.11769318807322771</v>
      </c>
      <c r="O5" s="22">
        <f t="shared" si="7"/>
        <v>8.6413128497363711E-2</v>
      </c>
    </row>
    <row r="6" spans="1:16">
      <c r="A6" s="11">
        <v>1926</v>
      </c>
      <c r="B6" s="12">
        <v>13.4</v>
      </c>
      <c r="C6" s="12">
        <v>0.69</v>
      </c>
      <c r="D6" s="12">
        <v>1.24</v>
      </c>
      <c r="E6" s="13">
        <v>17.7</v>
      </c>
      <c r="F6" s="13">
        <f t="shared" si="0"/>
        <v>173.82222598870058</v>
      </c>
      <c r="G6" s="13">
        <f t="shared" si="4"/>
        <v>8.4183898305084739</v>
      </c>
      <c r="H6" s="13">
        <f t="shared" si="1"/>
        <v>16.085041807909604</v>
      </c>
      <c r="I6" s="3"/>
      <c r="J6" s="20">
        <f t="shared" si="2"/>
        <v>0.11383399209486166</v>
      </c>
      <c r="K6" s="22">
        <f t="shared" si="5"/>
        <v>0.12314002542401291</v>
      </c>
      <c r="M6" s="22">
        <f t="shared" si="3"/>
        <v>0.39375240919146431</v>
      </c>
      <c r="N6" s="22">
        <f t="shared" si="6"/>
        <v>-5.6289603906755081E-3</v>
      </c>
      <c r="O6" s="22">
        <f t="shared" si="7"/>
        <v>0.1031436161561905</v>
      </c>
    </row>
    <row r="7" spans="1:16">
      <c r="A7" s="11">
        <v>1927</v>
      </c>
      <c r="B7" s="12">
        <v>17.53</v>
      </c>
      <c r="C7" s="12">
        <v>0.77</v>
      </c>
      <c r="D7" s="12">
        <v>1.1100000000000001</v>
      </c>
      <c r="E7" s="13">
        <v>17.3</v>
      </c>
      <c r="F7" s="13">
        <f t="shared" si="0"/>
        <v>232.65349884393066</v>
      </c>
      <c r="G7" s="13">
        <f t="shared" si="4"/>
        <v>9.6116473988439299</v>
      </c>
      <c r="H7" s="13">
        <f t="shared" si="1"/>
        <v>14.731624855491331</v>
      </c>
      <c r="I7" s="3"/>
      <c r="J7" s="20">
        <f t="shared" si="2"/>
        <v>0.36567164179104478</v>
      </c>
      <c r="K7" s="22">
        <f t="shared" si="5"/>
        <v>0.39375240919146431</v>
      </c>
      <c r="M7" s="22">
        <f t="shared" si="3"/>
        <v>0.48086558240607058</v>
      </c>
      <c r="N7" s="22">
        <f t="shared" si="6"/>
        <v>-6.6703746048906276E-2</v>
      </c>
      <c r="O7" s="22">
        <f t="shared" si="7"/>
        <v>2.4724133975563944E-2</v>
      </c>
    </row>
    <row r="8" spans="1:16">
      <c r="A8" s="11">
        <v>1928</v>
      </c>
      <c r="B8" s="12">
        <v>24.86</v>
      </c>
      <c r="C8" s="12">
        <v>0.85</v>
      </c>
      <c r="D8" s="12">
        <v>1.38</v>
      </c>
      <c r="E8" s="13">
        <v>17.100000000000001</v>
      </c>
      <c r="F8" s="13">
        <f t="shared" si="0"/>
        <v>333.79420233918125</v>
      </c>
      <c r="G8" s="13">
        <f t="shared" si="4"/>
        <v>10.734356725146197</v>
      </c>
      <c r="H8" s="13">
        <f t="shared" si="1"/>
        <v>18.529203508771928</v>
      </c>
      <c r="I8" s="3"/>
      <c r="J8" s="20">
        <f t="shared" si="2"/>
        <v>0.46662863662293197</v>
      </c>
      <c r="K8" s="22">
        <f t="shared" si="5"/>
        <v>0.48086558240607058</v>
      </c>
      <c r="M8" s="22">
        <f>K9</f>
        <v>-9.5301561595745127E-2</v>
      </c>
      <c r="N8" s="22">
        <f t="shared" si="6"/>
        <v>-6.0190357661827898E-2</v>
      </c>
      <c r="O8" s="22">
        <f t="shared" si="7"/>
        <v>1.7491371755529173E-3</v>
      </c>
    </row>
    <row r="9" spans="1:16">
      <c r="A9" s="11">
        <v>1929</v>
      </c>
      <c r="B9" s="12">
        <v>21.71</v>
      </c>
      <c r="C9" s="12">
        <v>0.97</v>
      </c>
      <c r="D9" s="12">
        <v>1.61</v>
      </c>
      <c r="E9" s="13">
        <v>17.2</v>
      </c>
      <c r="F9" s="13">
        <f t="shared" si="0"/>
        <v>289.80451802325581</v>
      </c>
      <c r="G9" s="13">
        <f t="shared" si="4"/>
        <v>12.178575581395348</v>
      </c>
      <c r="H9" s="13">
        <f t="shared" si="1"/>
        <v>21.491721511627908</v>
      </c>
      <c r="I9" s="3"/>
      <c r="J9" s="20">
        <f t="shared" si="2"/>
        <v>-8.7691069991954904E-2</v>
      </c>
      <c r="K9" s="22">
        <f t="shared" si="5"/>
        <v>-9.5301561595745127E-2</v>
      </c>
      <c r="M9" s="22">
        <f>K10</f>
        <v>-0.16828601413277067</v>
      </c>
      <c r="N9" s="22">
        <f t="shared" si="6"/>
        <v>-6.0127337349067278E-2</v>
      </c>
      <c r="O9" s="22">
        <f t="shared" si="7"/>
        <v>1.489183036705688E-2</v>
      </c>
    </row>
    <row r="10" spans="1:16">
      <c r="A10" s="11">
        <v>1930</v>
      </c>
      <c r="B10" s="12">
        <v>15.98</v>
      </c>
      <c r="C10" s="12">
        <v>0.98</v>
      </c>
      <c r="D10" s="12">
        <v>0.97</v>
      </c>
      <c r="E10" s="13">
        <v>16.100000000000001</v>
      </c>
      <c r="F10" s="13">
        <f t="shared" si="0"/>
        <v>227.88968819875774</v>
      </c>
      <c r="G10" s="13">
        <f t="shared" si="4"/>
        <v>13.14478260869565</v>
      </c>
      <c r="H10" s="13">
        <f t="shared" si="1"/>
        <v>13.833103726708073</v>
      </c>
      <c r="I10" s="3"/>
      <c r="J10" s="20">
        <f t="shared" si="2"/>
        <v>-0.21879318286503915</v>
      </c>
      <c r="K10" s="22">
        <f t="shared" si="5"/>
        <v>-0.16828601413277067</v>
      </c>
      <c r="M10" s="22">
        <f>K11</f>
        <v>-0.3740160178018726</v>
      </c>
      <c r="N10" s="22">
        <f t="shared" si="6"/>
        <v>5.6008481009101718E-2</v>
      </c>
      <c r="O10" s="22">
        <f t="shared" si="7"/>
        <v>2.3216555443524189E-2</v>
      </c>
    </row>
    <row r="11" spans="1:16">
      <c r="A11" s="11">
        <v>1931</v>
      </c>
      <c r="B11" s="12">
        <v>8.3000000000000007</v>
      </c>
      <c r="C11" s="12">
        <v>0.82</v>
      </c>
      <c r="D11" s="12">
        <v>0.61</v>
      </c>
      <c r="E11" s="13">
        <v>14.6</v>
      </c>
      <c r="F11" s="13">
        <f t="shared" si="0"/>
        <v>130.52659589041099</v>
      </c>
      <c r="G11" s="13">
        <f t="shared" si="4"/>
        <v>12.128698630136984</v>
      </c>
      <c r="H11" s="13">
        <f t="shared" si="1"/>
        <v>9.5929184931506857</v>
      </c>
      <c r="I11" s="3"/>
      <c r="J11" s="20">
        <f t="shared" si="2"/>
        <v>-0.42928660826032539</v>
      </c>
      <c r="K11" s="22">
        <f t="shared" si="5"/>
        <v>-0.3740160178018726</v>
      </c>
      <c r="M11" s="22">
        <f>K12</f>
        <v>1.517498568457145E-2</v>
      </c>
      <c r="N11" s="22">
        <f t="shared" si="6"/>
        <v>0.22381464201156853</v>
      </c>
      <c r="O11" s="22">
        <f t="shared" si="7"/>
        <v>5.2184358195554115E-2</v>
      </c>
    </row>
    <row r="12" spans="1:16">
      <c r="A12" s="11">
        <v>1932</v>
      </c>
      <c r="B12" s="12">
        <v>7.09</v>
      </c>
      <c r="C12" s="12">
        <v>0.5</v>
      </c>
      <c r="D12" s="12">
        <v>0.41</v>
      </c>
      <c r="E12" s="13">
        <v>13.1</v>
      </c>
      <c r="F12" s="13">
        <f t="shared" si="0"/>
        <v>124.26496870229008</v>
      </c>
      <c r="G12" s="13">
        <f t="shared" si="4"/>
        <v>8.242366412213741</v>
      </c>
      <c r="H12" s="13">
        <f t="shared" si="1"/>
        <v>7.1859854961832061</v>
      </c>
      <c r="I12" s="3"/>
      <c r="J12" s="20">
        <f t="shared" si="2"/>
        <v>-8.5542168674698896E-2</v>
      </c>
      <c r="K12" s="22">
        <f t="shared" si="5"/>
        <v>1.517498568457145E-2</v>
      </c>
      <c r="M12" s="22">
        <f>K13</f>
        <v>0.53326601229644643</v>
      </c>
      <c r="N12" s="22">
        <f t="shared" si="6"/>
        <v>0.12510850258592643</v>
      </c>
      <c r="O12" s="22">
        <f t="shared" si="7"/>
        <v>6.0013386150540748E-2</v>
      </c>
    </row>
    <row r="13" spans="1:16">
      <c r="A13" s="11">
        <v>1933</v>
      </c>
      <c r="B13" s="5">
        <v>10.54</v>
      </c>
      <c r="C13" s="12">
        <v>0.44</v>
      </c>
      <c r="D13" s="12">
        <v>0.44</v>
      </c>
      <c r="E13" s="13">
        <v>13.2</v>
      </c>
      <c r="F13" s="13">
        <f t="shared" si="0"/>
        <v>183.3329196969697</v>
      </c>
      <c r="G13" s="13">
        <f t="shared" si="4"/>
        <v>7.1983333333333341</v>
      </c>
      <c r="H13" s="13">
        <f t="shared" si="1"/>
        <v>7.6533666666666669</v>
      </c>
      <c r="I13" s="3"/>
      <c r="J13" s="20">
        <f t="shared" si="2"/>
        <v>0.54866008462623406</v>
      </c>
      <c r="K13" s="22">
        <f t="shared" si="5"/>
        <v>0.53326601229644643</v>
      </c>
      <c r="L13" s="23">
        <f t="shared" ref="L13:L76" si="8">F13/AVERAGE(H3:H12)</f>
        <v>12.835545381987139</v>
      </c>
      <c r="M13" s="22">
        <f t="shared" ref="M13:M76" si="9">K14</f>
        <v>-9.4998191514977473E-2</v>
      </c>
      <c r="N13" s="22">
        <f t="shared" si="6"/>
        <v>6.7770842758468453E-2</v>
      </c>
      <c r="O13" s="22">
        <f t="shared" si="7"/>
        <v>3.3997374852245965E-2</v>
      </c>
    </row>
    <row r="14" spans="1:16">
      <c r="A14" s="4">
        <v>1934</v>
      </c>
      <c r="B14" s="5">
        <v>9.26</v>
      </c>
      <c r="C14" s="5">
        <v>0.45</v>
      </c>
      <c r="D14" s="5">
        <v>0.49</v>
      </c>
      <c r="E14" s="6">
        <v>13.4</v>
      </c>
      <c r="F14" s="13">
        <f t="shared" si="0"/>
        <v>158.66457164179101</v>
      </c>
      <c r="G14" s="13">
        <f t="shared" si="4"/>
        <v>7.2520522388059696</v>
      </c>
      <c r="H14" s="13">
        <f t="shared" si="1"/>
        <v>8.3958574626865676</v>
      </c>
      <c r="I14" s="7">
        <v>2.7833333333333325E-3</v>
      </c>
      <c r="J14" s="20">
        <f t="shared" si="2"/>
        <v>-7.8747628083491408E-2</v>
      </c>
      <c r="K14" s="22">
        <f t="shared" si="5"/>
        <v>-9.4998191514977473E-2</v>
      </c>
      <c r="L14" s="23">
        <f t="shared" si="8"/>
        <v>11.54098168802005</v>
      </c>
      <c r="M14" s="22">
        <f t="shared" si="9"/>
        <v>0.48924429852628259</v>
      </c>
      <c r="N14" s="22">
        <f t="shared" si="6"/>
        <v>9.5898910859520514E-2</v>
      </c>
      <c r="O14" s="22">
        <f t="shared" si="7"/>
        <v>6.0211928164563222E-2</v>
      </c>
    </row>
    <row r="15" spans="1:16">
      <c r="A15" s="4">
        <v>1935</v>
      </c>
      <c r="B15" s="5">
        <v>13.76</v>
      </c>
      <c r="C15" s="5">
        <v>0.47</v>
      </c>
      <c r="D15" s="5">
        <v>0.76</v>
      </c>
      <c r="E15" s="6">
        <v>13.8</v>
      </c>
      <c r="F15" s="13">
        <f t="shared" si="0"/>
        <v>228.93548985507246</v>
      </c>
      <c r="G15" s="13">
        <f t="shared" si="4"/>
        <v>7.3548188405797088</v>
      </c>
      <c r="H15" s="13">
        <f t="shared" si="1"/>
        <v>12.644692753623188</v>
      </c>
      <c r="I15" s="7">
        <v>1.6749999999999998E-3</v>
      </c>
      <c r="J15" s="20">
        <f t="shared" si="2"/>
        <v>0.53671706263498919</v>
      </c>
      <c r="K15" s="22">
        <f t="shared" si="5"/>
        <v>0.48924429852628259</v>
      </c>
      <c r="L15" s="23">
        <f t="shared" si="8"/>
        <v>17.14456324558185</v>
      </c>
      <c r="M15" s="22">
        <f t="shared" si="9"/>
        <v>0.3085924625239298</v>
      </c>
      <c r="N15" s="22">
        <f t="shared" si="6"/>
        <v>-8.5570919532353962E-3</v>
      </c>
      <c r="O15" s="22">
        <f t="shared" si="7"/>
        <v>4.9968132940352072E-2</v>
      </c>
    </row>
    <row r="16" spans="1:16">
      <c r="A16" s="4">
        <v>1936</v>
      </c>
      <c r="B16" s="5">
        <v>17.59</v>
      </c>
      <c r="C16" s="5">
        <v>0.72</v>
      </c>
      <c r="D16" s="5">
        <v>1.02</v>
      </c>
      <c r="E16" s="6">
        <v>14</v>
      </c>
      <c r="F16" s="13">
        <f t="shared" si="0"/>
        <v>288.47725642857142</v>
      </c>
      <c r="G16" s="13">
        <f t="shared" si="4"/>
        <v>11.105999999999998</v>
      </c>
      <c r="H16" s="13">
        <f t="shared" si="1"/>
        <v>16.728072857142855</v>
      </c>
      <c r="I16" s="7">
        <v>1.725E-3</v>
      </c>
      <c r="J16" s="20">
        <f t="shared" si="2"/>
        <v>0.33066860465116277</v>
      </c>
      <c r="K16" s="22">
        <f t="shared" si="5"/>
        <v>0.3085924625239298</v>
      </c>
      <c r="L16" s="23">
        <f t="shared" si="8"/>
        <v>22.166087460067693</v>
      </c>
      <c r="M16" s="22">
        <f t="shared" si="9"/>
        <v>-0.33329345721513587</v>
      </c>
      <c r="N16" s="22">
        <f t="shared" si="6"/>
        <v>-9.5376141429655337E-2</v>
      </c>
      <c r="O16" s="22">
        <f t="shared" si="7"/>
        <v>-7.4269314529809005E-3</v>
      </c>
    </row>
    <row r="17" spans="1:15">
      <c r="A17" s="4">
        <v>1937</v>
      </c>
      <c r="B17" s="5">
        <v>11.31</v>
      </c>
      <c r="C17" s="5">
        <v>0.8</v>
      </c>
      <c r="D17" s="5">
        <v>1.1299999999999999</v>
      </c>
      <c r="E17" s="6">
        <v>14.4</v>
      </c>
      <c r="F17" s="13">
        <f t="shared" si="0"/>
        <v>180.33245208333335</v>
      </c>
      <c r="G17" s="13">
        <f t="shared" si="4"/>
        <v>11.997222222222222</v>
      </c>
      <c r="H17" s="13">
        <f t="shared" si="1"/>
        <v>18.01730069444444</v>
      </c>
      <c r="I17" s="7">
        <v>2.7583333333333331E-3</v>
      </c>
      <c r="J17" s="20">
        <f t="shared" si="2"/>
        <v>-0.3115406480955088</v>
      </c>
      <c r="K17" s="22">
        <f t="shared" si="5"/>
        <v>-0.33329345721513587</v>
      </c>
      <c r="L17" s="23">
        <f t="shared" si="8"/>
        <v>13.788302830985318</v>
      </c>
      <c r="M17" s="22">
        <f t="shared" si="9"/>
        <v>0.18041783604636327</v>
      </c>
      <c r="N17" s="22">
        <f t="shared" si="6"/>
        <v>-1.3155386917698131E-3</v>
      </c>
      <c r="O17" s="22">
        <f t="shared" si="7"/>
        <v>2.7653290991011659E-2</v>
      </c>
    </row>
    <row r="18" spans="1:15">
      <c r="A18" s="4">
        <v>1938</v>
      </c>
      <c r="B18" s="5">
        <v>12.5</v>
      </c>
      <c r="C18" s="5">
        <v>0.51</v>
      </c>
      <c r="D18" s="5">
        <v>0.64</v>
      </c>
      <c r="E18" s="6">
        <v>14</v>
      </c>
      <c r="F18" s="13">
        <f t="shared" si="0"/>
        <v>205.00089285714284</v>
      </c>
      <c r="G18" s="13">
        <f t="shared" si="4"/>
        <v>7.8667500000000006</v>
      </c>
      <c r="H18" s="13">
        <f t="shared" si="1"/>
        <v>10.496045714285714</v>
      </c>
      <c r="I18" s="7">
        <v>6.5000000000000019E-4</v>
      </c>
      <c r="J18" s="20">
        <f t="shared" si="2"/>
        <v>0.15030946065428819</v>
      </c>
      <c r="K18" s="22">
        <f t="shared" si="5"/>
        <v>0.18041783604636327</v>
      </c>
      <c r="L18" s="23">
        <f t="shared" si="8"/>
        <v>15.290332927176848</v>
      </c>
      <c r="M18" s="22">
        <f t="shared" si="9"/>
        <v>3.0651016328326227E-2</v>
      </c>
      <c r="N18" s="22">
        <f t="shared" si="6"/>
        <v>1.2921578185289828E-3</v>
      </c>
      <c r="O18" s="22">
        <f t="shared" si="7"/>
        <v>1.6935133462649743E-2</v>
      </c>
    </row>
    <row r="19" spans="1:15">
      <c r="A19" s="4">
        <v>1939</v>
      </c>
      <c r="B19" s="5">
        <v>12.3</v>
      </c>
      <c r="C19" s="5">
        <v>0.62</v>
      </c>
      <c r="D19" s="5">
        <v>0.9</v>
      </c>
      <c r="E19" s="6">
        <v>14</v>
      </c>
      <c r="F19" s="13">
        <f t="shared" si="0"/>
        <v>201.72087857142859</v>
      </c>
      <c r="G19" s="13">
        <f t="shared" si="4"/>
        <v>9.5634999999999994</v>
      </c>
      <c r="H19" s="13">
        <f t="shared" si="1"/>
        <v>14.760064285714288</v>
      </c>
      <c r="I19" s="7">
        <v>4.5833333333333338E-4</v>
      </c>
      <c r="J19" s="20">
        <f t="shared" si="2"/>
        <v>3.3600000000000053E-2</v>
      </c>
      <c r="K19" s="22">
        <f t="shared" si="5"/>
        <v>3.0651016328326227E-2</v>
      </c>
      <c r="L19" s="23">
        <f t="shared" si="8"/>
        <v>16.004631418744921</v>
      </c>
      <c r="M19" s="22">
        <f t="shared" si="9"/>
        <v>-9.7490000943987451E-2</v>
      </c>
      <c r="N19" s="22">
        <f t="shared" si="6"/>
        <v>2.5687060625712244E-2</v>
      </c>
      <c r="O19" s="22">
        <f t="shared" si="7"/>
        <v>3.196576266061335E-2</v>
      </c>
    </row>
    <row r="20" spans="1:15">
      <c r="A20" s="4">
        <v>1940</v>
      </c>
      <c r="B20" s="5">
        <v>10.55</v>
      </c>
      <c r="C20" s="5">
        <v>0.67</v>
      </c>
      <c r="D20" s="5">
        <v>1.05</v>
      </c>
      <c r="E20" s="6">
        <v>14.1</v>
      </c>
      <c r="F20" s="13">
        <f t="shared" si="0"/>
        <v>171.79365602836882</v>
      </c>
      <c r="G20" s="13">
        <f t="shared" si="4"/>
        <v>10.26145390070922</v>
      </c>
      <c r="H20" s="13">
        <f t="shared" si="1"/>
        <v>17.097946808510638</v>
      </c>
      <c r="I20" s="7">
        <v>3.5833333333333333E-4</v>
      </c>
      <c r="J20" s="20">
        <f t="shared" si="2"/>
        <v>-8.7804878048780483E-2</v>
      </c>
      <c r="K20" s="22">
        <f t="shared" si="5"/>
        <v>-9.7490000943987451E-2</v>
      </c>
      <c r="L20" s="23">
        <f t="shared" si="8"/>
        <v>14.39924466479969</v>
      </c>
      <c r="M20" s="22">
        <f t="shared" si="9"/>
        <v>-0.17242750141010402</v>
      </c>
      <c r="N20" s="22">
        <f t="shared" si="6"/>
        <v>0.11194812252189612</v>
      </c>
      <c r="O20" s="22">
        <f t="shared" si="7"/>
        <v>6.727580623421181E-2</v>
      </c>
    </row>
    <row r="21" spans="1:15">
      <c r="A21" s="4">
        <v>1941</v>
      </c>
      <c r="B21" s="5">
        <v>8.93</v>
      </c>
      <c r="C21" s="5">
        <v>0.71</v>
      </c>
      <c r="D21" s="5">
        <v>1.1599999999999999</v>
      </c>
      <c r="E21" s="6">
        <v>15.5</v>
      </c>
      <c r="F21" s="13">
        <f t="shared" si="0"/>
        <v>132.27980193548387</v>
      </c>
      <c r="G21" s="13">
        <f t="shared" si="4"/>
        <v>9.8919032258064501</v>
      </c>
      <c r="H21" s="13">
        <f t="shared" si="1"/>
        <v>17.183042580645161</v>
      </c>
      <c r="I21" s="7">
        <v>1.2916666666666669E-3</v>
      </c>
      <c r="J21" s="20">
        <f t="shared" si="2"/>
        <v>-8.6255924170616199E-2</v>
      </c>
      <c r="K21" s="22">
        <f t="shared" si="5"/>
        <v>-0.17242750141010402</v>
      </c>
      <c r="L21" s="23">
        <f t="shared" si="8"/>
        <v>10.79198600054014</v>
      </c>
      <c r="M21" s="22">
        <f t="shared" si="9"/>
        <v>9.3291551883055712E-2</v>
      </c>
      <c r="N21" s="22">
        <f t="shared" si="6"/>
        <v>8.9072863899305466E-2</v>
      </c>
      <c r="O21" s="22">
        <f t="shared" si="7"/>
        <v>0.10152143211177922</v>
      </c>
    </row>
    <row r="22" spans="1:15">
      <c r="A22" s="4">
        <v>1942</v>
      </c>
      <c r="B22" s="5">
        <v>10.09</v>
      </c>
      <c r="C22" s="5">
        <v>0.59</v>
      </c>
      <c r="D22" s="5">
        <v>1.03</v>
      </c>
      <c r="E22" s="6">
        <v>16.899999999999999</v>
      </c>
      <c r="F22" s="13">
        <f t="shared" si="0"/>
        <v>137.08130710059172</v>
      </c>
      <c r="G22" s="13">
        <f t="shared" si="4"/>
        <v>7.5390828402366861</v>
      </c>
      <c r="H22" s="13">
        <f t="shared" si="1"/>
        <v>13.993433727810652</v>
      </c>
      <c r="I22" s="7">
        <v>3.4249999999999997E-3</v>
      </c>
      <c r="J22" s="20">
        <f t="shared" si="2"/>
        <v>0.19596864501679731</v>
      </c>
      <c r="K22" s="22">
        <f t="shared" si="5"/>
        <v>9.3291551883055712E-2</v>
      </c>
      <c r="L22" s="23">
        <f t="shared" si="8"/>
        <v>10.531561579426018</v>
      </c>
      <c r="M22" s="22">
        <f t="shared" si="9"/>
        <v>0.19590965874802829</v>
      </c>
      <c r="N22" s="22">
        <f t="shared" si="6"/>
        <v>5.7462419212223059E-2</v>
      </c>
      <c r="O22" s="22">
        <f t="shared" si="7"/>
        <v>0.10502533665533442</v>
      </c>
    </row>
    <row r="23" spans="1:15">
      <c r="A23" s="4">
        <v>1943</v>
      </c>
      <c r="B23" s="5">
        <v>11.85</v>
      </c>
      <c r="C23" s="5">
        <v>0.61</v>
      </c>
      <c r="D23" s="5">
        <v>0.94</v>
      </c>
      <c r="E23" s="6">
        <v>17.399999999999999</v>
      </c>
      <c r="F23" s="13">
        <f t="shared" si="0"/>
        <v>156.36619827586208</v>
      </c>
      <c r="G23" s="13">
        <f t="shared" si="4"/>
        <v>7.5706609195402308</v>
      </c>
      <c r="H23" s="13">
        <f t="shared" si="1"/>
        <v>12.403732183908048</v>
      </c>
      <c r="I23" s="7">
        <v>3.7999999999999996E-3</v>
      </c>
      <c r="J23" s="20">
        <f t="shared" si="2"/>
        <v>0.23488602576808718</v>
      </c>
      <c r="K23" s="22">
        <f t="shared" si="5"/>
        <v>0.19590965874802829</v>
      </c>
      <c r="L23" s="23">
        <f t="shared" si="8"/>
        <v>11.416105695502681</v>
      </c>
      <c r="M23" s="22">
        <f t="shared" si="9"/>
        <v>0.16247051439556445</v>
      </c>
      <c r="N23" s="22">
        <f t="shared" si="6"/>
        <v>3.2822496007328672E-2</v>
      </c>
      <c r="O23" s="22">
        <f t="shared" si="7"/>
        <v>8.7259838295725256E-2</v>
      </c>
    </row>
    <row r="24" spans="1:15">
      <c r="A24" s="4">
        <v>1944</v>
      </c>
      <c r="B24" s="5">
        <v>13.49</v>
      </c>
      <c r="C24" s="5">
        <v>0.64</v>
      </c>
      <c r="D24" s="5">
        <v>0.93</v>
      </c>
      <c r="E24" s="6">
        <v>17.8</v>
      </c>
      <c r="F24" s="13">
        <f t="shared" si="0"/>
        <v>174.00660056179774</v>
      </c>
      <c r="G24" s="13">
        <f t="shared" si="4"/>
        <v>7.7644943820224714</v>
      </c>
      <c r="H24" s="13">
        <f t="shared" si="1"/>
        <v>11.996007303370787</v>
      </c>
      <c r="I24" s="7">
        <v>3.7999999999999996E-3</v>
      </c>
      <c r="J24" s="20">
        <f t="shared" si="2"/>
        <v>0.19240506329113929</v>
      </c>
      <c r="K24" s="22">
        <f t="shared" si="5"/>
        <v>0.16247051439556445</v>
      </c>
      <c r="L24" s="23">
        <f t="shared" si="8"/>
        <v>12.27818010300274</v>
      </c>
      <c r="M24" s="22">
        <f t="shared" si="9"/>
        <v>0.35145088729986501</v>
      </c>
      <c r="N24" s="22">
        <f t="shared" si="6"/>
        <v>3.8282899517163793E-2</v>
      </c>
      <c r="O24" s="22">
        <f t="shared" si="7"/>
        <v>0.11278280109725269</v>
      </c>
    </row>
    <row r="25" spans="1:15">
      <c r="A25" s="4">
        <v>1945</v>
      </c>
      <c r="B25" s="5">
        <v>18.02</v>
      </c>
      <c r="C25" s="5">
        <v>0.66</v>
      </c>
      <c r="D25" s="5">
        <v>0.96</v>
      </c>
      <c r="E25" s="6">
        <v>18.2</v>
      </c>
      <c r="F25" s="13">
        <f t="shared" si="0"/>
        <v>227.3302208791209</v>
      </c>
      <c r="G25" s="13">
        <f t="shared" si="4"/>
        <v>7.8311538461538461</v>
      </c>
      <c r="H25" s="13">
        <f t="shared" si="1"/>
        <v>12.110821978021978</v>
      </c>
      <c r="I25" s="7">
        <v>3.7999999999999996E-3</v>
      </c>
      <c r="J25" s="20">
        <f t="shared" si="2"/>
        <v>0.38472942920681985</v>
      </c>
      <c r="K25" s="22">
        <f t="shared" si="5"/>
        <v>0.35145088729986501</v>
      </c>
      <c r="L25" s="23">
        <f t="shared" si="8"/>
        <v>15.64338636870113</v>
      </c>
      <c r="M25" s="22">
        <f t="shared" si="9"/>
        <v>-0.25412147121505874</v>
      </c>
      <c r="N25" s="22">
        <f t="shared" si="6"/>
        <v>2.4398192237117033E-2</v>
      </c>
      <c r="O25" s="22">
        <f t="shared" si="7"/>
        <v>0.10664292164477462</v>
      </c>
    </row>
    <row r="26" spans="1:15">
      <c r="A26" s="4">
        <v>1946</v>
      </c>
      <c r="B26" s="5">
        <v>15.21</v>
      </c>
      <c r="C26" s="5">
        <v>0.71</v>
      </c>
      <c r="D26" s="5">
        <v>1.06</v>
      </c>
      <c r="E26" s="6">
        <v>21.5</v>
      </c>
      <c r="F26" s="13">
        <f t="shared" si="0"/>
        <v>162.42935860465118</v>
      </c>
      <c r="G26" s="13">
        <f t="shared" si="4"/>
        <v>7.1313720930232547</v>
      </c>
      <c r="H26" s="13">
        <f t="shared" si="1"/>
        <v>11.319863255813953</v>
      </c>
      <c r="I26" s="7">
        <v>3.7999999999999996E-3</v>
      </c>
      <c r="J26" s="20">
        <f t="shared" si="2"/>
        <v>-0.11653718091009982</v>
      </c>
      <c r="K26" s="22">
        <f t="shared" si="5"/>
        <v>-0.25412147121505874</v>
      </c>
      <c r="L26" s="23">
        <f t="shared" si="8"/>
        <v>11.218545538004687</v>
      </c>
      <c r="M26" s="22">
        <f t="shared" si="9"/>
        <v>-5.6425886608165804E-2</v>
      </c>
      <c r="N26" s="22">
        <f t="shared" si="6"/>
        <v>0.11411229277839241</v>
      </c>
      <c r="O26" s="22">
        <f t="shared" si="7"/>
        <v>0.14351386521653819</v>
      </c>
    </row>
    <row r="27" spans="1:15">
      <c r="A27" s="4">
        <v>1947</v>
      </c>
      <c r="B27" s="5">
        <v>14.83</v>
      </c>
      <c r="C27" s="5">
        <v>0.84</v>
      </c>
      <c r="D27" s="5">
        <v>1.61</v>
      </c>
      <c r="E27" s="6">
        <v>23.4</v>
      </c>
      <c r="F27" s="13">
        <f t="shared" si="0"/>
        <v>145.51208675213675</v>
      </c>
      <c r="G27" s="13">
        <f t="shared" si="4"/>
        <v>7.7520512820512826</v>
      </c>
      <c r="H27" s="13">
        <f t="shared" si="1"/>
        <v>15.797333760683763</v>
      </c>
      <c r="I27" s="7">
        <v>6.0083333333333334E-3</v>
      </c>
      <c r="J27" s="20">
        <f t="shared" si="2"/>
        <v>3.0243261012491727E-2</v>
      </c>
      <c r="K27" s="22">
        <f t="shared" si="5"/>
        <v>-5.6425886608165804E-2</v>
      </c>
      <c r="L27" s="23">
        <f t="shared" si="8"/>
        <v>10.44008500925413</v>
      </c>
      <c r="M27" s="22">
        <f t="shared" si="9"/>
        <v>6.292373990720003E-2</v>
      </c>
      <c r="N27" s="22">
        <f t="shared" si="6"/>
        <v>0.154727555764963</v>
      </c>
      <c r="O27" s="22">
        <f t="shared" si="7"/>
        <v>0.14008344110244364</v>
      </c>
    </row>
    <row r="28" spans="1:15">
      <c r="A28" s="4">
        <v>1948</v>
      </c>
      <c r="B28" s="5">
        <v>15.36</v>
      </c>
      <c r="C28" s="5">
        <v>0.93</v>
      </c>
      <c r="D28" s="5">
        <v>2.29</v>
      </c>
      <c r="E28" s="6">
        <v>24.1</v>
      </c>
      <c r="F28" s="13">
        <f t="shared" si="0"/>
        <v>146.33491120331948</v>
      </c>
      <c r="G28" s="13">
        <f t="shared" si="4"/>
        <v>8.3333402489626547</v>
      </c>
      <c r="H28" s="13">
        <f t="shared" si="1"/>
        <v>21.816858506224065</v>
      </c>
      <c r="I28" s="7">
        <v>1.0449999999999999E-2</v>
      </c>
      <c r="J28" s="20">
        <f t="shared" si="2"/>
        <v>9.8449089683074809E-2</v>
      </c>
      <c r="K28" s="22">
        <f t="shared" si="5"/>
        <v>6.292373990720003E-2</v>
      </c>
      <c r="L28" s="23">
        <f t="shared" si="8"/>
        <v>10.669053215637831</v>
      </c>
      <c r="M28" s="22">
        <f t="shared" si="9"/>
        <v>0.19352634139213371</v>
      </c>
      <c r="N28" s="22">
        <f t="shared" si="6"/>
        <v>0.14456642892725968</v>
      </c>
      <c r="O28" s="22">
        <f t="shared" si="7"/>
        <v>0.16926463853756069</v>
      </c>
    </row>
    <row r="29" spans="1:15">
      <c r="A29" s="4">
        <v>1949</v>
      </c>
      <c r="B29" s="5">
        <v>16.88</v>
      </c>
      <c r="C29" s="5">
        <v>1.1399999999999999</v>
      </c>
      <c r="D29" s="5">
        <v>2.3199999999999998</v>
      </c>
      <c r="E29" s="6">
        <v>23.6</v>
      </c>
      <c r="F29" s="13">
        <f t="shared" si="0"/>
        <v>164.2230881355932</v>
      </c>
      <c r="G29" s="13">
        <f t="shared" si="4"/>
        <v>10.431483050847456</v>
      </c>
      <c r="H29" s="13">
        <f t="shared" si="1"/>
        <v>22.570945762711862</v>
      </c>
      <c r="I29" s="7">
        <v>1.115E-2</v>
      </c>
      <c r="J29" s="20">
        <f t="shared" si="2"/>
        <v>0.17317708333333329</v>
      </c>
      <c r="K29" s="22">
        <f t="shared" si="5"/>
        <v>0.19352634139213371</v>
      </c>
      <c r="L29" s="23">
        <f t="shared" si="8"/>
        <v>11.060350128692967</v>
      </c>
      <c r="M29" s="22">
        <f t="shared" si="9"/>
        <v>0.26347245539970454</v>
      </c>
      <c r="N29" s="22">
        <f t="shared" si="6"/>
        <v>0.19262829330396536</v>
      </c>
      <c r="O29" s="22">
        <f t="shared" si="7"/>
        <v>0.155037883078887</v>
      </c>
    </row>
    <row r="30" spans="1:15">
      <c r="A30" s="4">
        <v>1950</v>
      </c>
      <c r="B30" s="5">
        <v>21.21</v>
      </c>
      <c r="C30" s="5">
        <v>1.47</v>
      </c>
      <c r="D30" s="5">
        <v>2.84</v>
      </c>
      <c r="E30" s="6">
        <v>25</v>
      </c>
      <c r="F30" s="13">
        <f t="shared" si="0"/>
        <v>194.79348840000003</v>
      </c>
      <c r="G30" s="13">
        <f t="shared" si="4"/>
        <v>12.697859999999999</v>
      </c>
      <c r="H30" s="13">
        <f t="shared" si="1"/>
        <v>26.0826736</v>
      </c>
      <c r="I30" s="7">
        <v>1.2033333333333333E-2</v>
      </c>
      <c r="J30" s="20">
        <f t="shared" si="2"/>
        <v>0.34360189573459726</v>
      </c>
      <c r="K30" s="22">
        <f t="shared" si="5"/>
        <v>0.26347245539970454</v>
      </c>
      <c r="L30" s="23">
        <f t="shared" si="8"/>
        <v>12.463593704902646</v>
      </c>
      <c r="M30" s="22">
        <f t="shared" si="9"/>
        <v>0.1349295901939612</v>
      </c>
      <c r="N30" s="22">
        <f t="shared" si="6"/>
        <v>0.19549074305962022</v>
      </c>
      <c r="O30" s="22">
        <f t="shared" si="7"/>
        <v>0.13347820070848582</v>
      </c>
    </row>
    <row r="31" spans="1:15">
      <c r="A31" s="4">
        <v>1951</v>
      </c>
      <c r="B31" s="5">
        <v>24.19</v>
      </c>
      <c r="C31" s="5">
        <v>1.41</v>
      </c>
      <c r="D31" s="5">
        <v>2.44</v>
      </c>
      <c r="E31" s="6">
        <v>26.5</v>
      </c>
      <c r="F31" s="13">
        <f t="shared" si="0"/>
        <v>209.58672415094341</v>
      </c>
      <c r="G31" s="13">
        <f t="shared" si="4"/>
        <v>11.490169811320753</v>
      </c>
      <c r="H31" s="13">
        <f t="shared" si="1"/>
        <v>21.140620377358491</v>
      </c>
      <c r="I31" s="7">
        <v>1.5174999999999999E-2</v>
      </c>
      <c r="J31" s="20">
        <f t="shared" si="2"/>
        <v>0.206977840641207</v>
      </c>
      <c r="K31" s="22">
        <f t="shared" si="5"/>
        <v>0.1349295901939612</v>
      </c>
      <c r="L31" s="23">
        <f t="shared" si="8"/>
        <v>12.681112602091046</v>
      </c>
      <c r="M31" s="22">
        <f t="shared" si="9"/>
        <v>0.12857086783177332</v>
      </c>
      <c r="N31" s="22">
        <f t="shared" si="6"/>
        <v>0.17369134908429396</v>
      </c>
      <c r="O31" s="22">
        <f t="shared" si="7"/>
        <v>0.13794486577897902</v>
      </c>
    </row>
    <row r="32" spans="1:15">
      <c r="A32" s="4">
        <v>1952</v>
      </c>
      <c r="B32" s="5">
        <v>26.18</v>
      </c>
      <c r="C32" s="5">
        <v>1.41</v>
      </c>
      <c r="D32" s="5">
        <v>2.4</v>
      </c>
      <c r="E32" s="6">
        <v>26.7</v>
      </c>
      <c r="F32" s="13">
        <f t="shared" si="0"/>
        <v>225.12937003745319</v>
      </c>
      <c r="G32" s="13">
        <f t="shared" si="4"/>
        <v>11.404101123595504</v>
      </c>
      <c r="H32" s="13">
        <f t="shared" si="1"/>
        <v>20.63829213483146</v>
      </c>
      <c r="I32" s="7">
        <v>1.7225000000000001E-2</v>
      </c>
      <c r="J32" s="20">
        <f t="shared" si="2"/>
        <v>0.14055394791236042</v>
      </c>
      <c r="K32" s="22">
        <f t="shared" si="5"/>
        <v>0.12857086783177332</v>
      </c>
      <c r="L32" s="23">
        <f t="shared" si="8"/>
        <v>13.302979557327127</v>
      </c>
      <c r="M32" s="22">
        <f t="shared" si="9"/>
        <v>1.6973124923766878E-2</v>
      </c>
      <c r="N32" s="22">
        <f t="shared" si="6"/>
        <v>0.12562504132407915</v>
      </c>
      <c r="O32" s="22">
        <f t="shared" si="7"/>
        <v>0.11947059276077043</v>
      </c>
    </row>
    <row r="33" spans="1:15">
      <c r="A33" s="4">
        <v>1953</v>
      </c>
      <c r="B33" s="5">
        <v>25.46</v>
      </c>
      <c r="C33" s="5">
        <v>1.45</v>
      </c>
      <c r="D33" s="5">
        <v>2.5099999999999998</v>
      </c>
      <c r="E33" s="6">
        <v>26.9</v>
      </c>
      <c r="F33" s="13">
        <f t="shared" si="0"/>
        <v>217.31009144981414</v>
      </c>
      <c r="G33" s="13">
        <f t="shared" si="4"/>
        <v>11.64042750929368</v>
      </c>
      <c r="H33" s="13">
        <f t="shared" si="1"/>
        <v>21.423736431226764</v>
      </c>
      <c r="I33" s="7">
        <v>1.8908333333333333E-2</v>
      </c>
      <c r="J33" s="20">
        <f t="shared" si="2"/>
        <v>2.7883880825057338E-2</v>
      </c>
      <c r="K33" s="22">
        <f t="shared" si="5"/>
        <v>1.6973124923766878E-2</v>
      </c>
      <c r="L33" s="23">
        <f t="shared" si="8"/>
        <v>12.355788847770205</v>
      </c>
      <c r="M33" s="22">
        <f t="shared" si="9"/>
        <v>0.46606265549984072</v>
      </c>
      <c r="N33" s="22">
        <f t="shared" si="6"/>
        <v>0.1944958024111858</v>
      </c>
      <c r="O33" s="22">
        <f t="shared" si="7"/>
        <v>0.13705384198209947</v>
      </c>
    </row>
    <row r="34" spans="1:15">
      <c r="A34" s="4">
        <v>1954</v>
      </c>
      <c r="B34" s="5">
        <v>35.6</v>
      </c>
      <c r="C34" s="5">
        <v>1.54</v>
      </c>
      <c r="D34" s="5">
        <v>2.77</v>
      </c>
      <c r="E34" s="6">
        <v>26.7</v>
      </c>
      <c r="F34" s="13">
        <f t="shared" si="0"/>
        <v>306.1346666666667</v>
      </c>
      <c r="G34" s="13">
        <f t="shared" si="4"/>
        <v>12.455543071161049</v>
      </c>
      <c r="H34" s="13">
        <f t="shared" si="1"/>
        <v>23.820028838951313</v>
      </c>
      <c r="I34" s="7">
        <v>9.3833333333333338E-3</v>
      </c>
      <c r="J34" s="20">
        <f t="shared" si="2"/>
        <v>0.45875883739198742</v>
      </c>
      <c r="K34" s="22">
        <f t="shared" si="5"/>
        <v>0.46606265549984072</v>
      </c>
      <c r="L34" s="23">
        <f t="shared" si="8"/>
        <v>16.557024352026499</v>
      </c>
      <c r="M34" s="22">
        <f t="shared" si="9"/>
        <v>0.27870783437939389</v>
      </c>
      <c r="N34" s="22">
        <f t="shared" si="6"/>
        <v>0.11863228370294143</v>
      </c>
      <c r="O34" s="22">
        <f t="shared" si="7"/>
        <v>0.10940134376879707</v>
      </c>
    </row>
    <row r="35" spans="1:15">
      <c r="A35" s="4">
        <v>1955</v>
      </c>
      <c r="B35" s="5">
        <v>44.15</v>
      </c>
      <c r="C35" s="5">
        <v>1.64</v>
      </c>
      <c r="D35" s="5">
        <v>3.62</v>
      </c>
      <c r="E35" s="6">
        <v>26.8</v>
      </c>
      <c r="F35" s="13">
        <f t="shared" si="0"/>
        <v>378.24194589552235</v>
      </c>
      <c r="G35" s="13">
        <f t="shared" si="4"/>
        <v>13.214850746268654</v>
      </c>
      <c r="H35" s="13">
        <f t="shared" si="1"/>
        <v>31.013269402985074</v>
      </c>
      <c r="I35" s="7">
        <v>1.7249999999999998E-2</v>
      </c>
      <c r="J35" s="20">
        <f t="shared" si="2"/>
        <v>0.28623595505617971</v>
      </c>
      <c r="K35" s="22">
        <f t="shared" si="5"/>
        <v>0.27870783437939389</v>
      </c>
      <c r="L35" s="23">
        <f t="shared" si="8"/>
        <v>19.227312289920405</v>
      </c>
      <c r="M35" s="22">
        <f t="shared" si="9"/>
        <v>3.515968265801598E-2</v>
      </c>
      <c r="N35" s="22">
        <f t="shared" si="6"/>
        <v>7.4682375367647547E-2</v>
      </c>
      <c r="O35" s="22">
        <f t="shared" si="7"/>
        <v>9.2058552534528992E-2</v>
      </c>
    </row>
    <row r="36" spans="1:15">
      <c r="A36" s="4">
        <v>1956</v>
      </c>
      <c r="B36" s="5">
        <v>45.43</v>
      </c>
      <c r="C36" s="5">
        <v>1.74</v>
      </c>
      <c r="D36" s="5">
        <v>3.41</v>
      </c>
      <c r="E36" s="6">
        <v>27.6</v>
      </c>
      <c r="F36" s="13">
        <f t="shared" si="0"/>
        <v>377.92657355072458</v>
      </c>
      <c r="G36" s="13">
        <f t="shared" si="4"/>
        <v>13.614239130434781</v>
      </c>
      <c r="H36" s="13">
        <f t="shared" si="1"/>
        <v>28.367369927536235</v>
      </c>
      <c r="I36" s="7">
        <v>2.6275E-2</v>
      </c>
      <c r="J36" s="20">
        <f t="shared" si="2"/>
        <v>6.8403171007927546E-2</v>
      </c>
      <c r="K36" s="22">
        <f t="shared" si="5"/>
        <v>3.515968265801598E-2</v>
      </c>
      <c r="L36" s="23">
        <f t="shared" si="8"/>
        <v>17.527141503385735</v>
      </c>
      <c r="M36" s="22">
        <f t="shared" si="9"/>
        <v>-8.4353060140306663E-2</v>
      </c>
      <c r="N36" s="22">
        <f t="shared" si="6"/>
        <v>0.1032870938028343</v>
      </c>
      <c r="O36" s="22">
        <f t="shared" si="7"/>
        <v>7.7202271542139655E-2</v>
      </c>
    </row>
    <row r="37" spans="1:15">
      <c r="A37" s="4">
        <v>1957</v>
      </c>
      <c r="B37" s="5">
        <v>41.12</v>
      </c>
      <c r="C37" s="5">
        <v>1.79</v>
      </c>
      <c r="D37" s="5">
        <v>3.37</v>
      </c>
      <c r="E37" s="6">
        <v>28.4</v>
      </c>
      <c r="F37" s="13">
        <f t="shared" si="0"/>
        <v>332.43637746478873</v>
      </c>
      <c r="G37" s="13">
        <f t="shared" si="4"/>
        <v>13.61093309859155</v>
      </c>
      <c r="H37" s="13">
        <f t="shared" si="1"/>
        <v>27.244907394366198</v>
      </c>
      <c r="I37" s="7">
        <v>3.2250000000000001E-2</v>
      </c>
      <c r="J37" s="20">
        <f t="shared" si="2"/>
        <v>-5.546995377503857E-2</v>
      </c>
      <c r="K37" s="22">
        <f t="shared" si="5"/>
        <v>-8.4353060140306663E-2</v>
      </c>
      <c r="L37" s="23">
        <f t="shared" si="8"/>
        <v>14.287822441119767</v>
      </c>
      <c r="M37" s="22">
        <f t="shared" si="9"/>
        <v>0.36856013524154979</v>
      </c>
      <c r="N37" s="22">
        <f t="shared" si="6"/>
        <v>0.11334979415702029</v>
      </c>
      <c r="O37" s="22">
        <f t="shared" si="7"/>
        <v>9.9491691454140385E-2</v>
      </c>
    </row>
    <row r="38" spans="1:15">
      <c r="A38" s="4">
        <v>1958</v>
      </c>
      <c r="B38" s="5">
        <v>55.62</v>
      </c>
      <c r="C38" s="5">
        <v>1.75</v>
      </c>
      <c r="D38" s="5">
        <v>2.89</v>
      </c>
      <c r="E38" s="6">
        <v>28.9</v>
      </c>
      <c r="F38" s="13">
        <f t="shared" si="0"/>
        <v>441.88261660899656</v>
      </c>
      <c r="G38" s="13">
        <f t="shared" si="4"/>
        <v>13.076557093425604</v>
      </c>
      <c r="H38" s="13">
        <f t="shared" si="1"/>
        <v>22.960100000000004</v>
      </c>
      <c r="I38" s="7">
        <v>1.7708333333333329E-2</v>
      </c>
      <c r="J38" s="20">
        <f t="shared" si="2"/>
        <v>0.39518482490272377</v>
      </c>
      <c r="K38" s="22">
        <f t="shared" si="5"/>
        <v>0.36856013524154979</v>
      </c>
      <c r="L38" s="23">
        <f t="shared" si="8"/>
        <v>18.101137369149505</v>
      </c>
      <c r="M38" s="22">
        <f t="shared" si="9"/>
        <v>5.6005392951173696E-2</v>
      </c>
      <c r="N38" s="22">
        <f t="shared" si="6"/>
        <v>8.2374200860687807E-2</v>
      </c>
      <c r="O38" s="22">
        <f t="shared" si="7"/>
        <v>7.1176351481590405E-2</v>
      </c>
    </row>
    <row r="39" spans="1:15">
      <c r="A39" s="4">
        <v>1959</v>
      </c>
      <c r="B39" s="5">
        <v>58.03</v>
      </c>
      <c r="C39" s="5">
        <v>1.83</v>
      </c>
      <c r="D39" s="5">
        <v>3.39</v>
      </c>
      <c r="E39" s="6">
        <v>29.4</v>
      </c>
      <c r="F39" s="13">
        <f t="shared" si="0"/>
        <v>453.18864047619053</v>
      </c>
      <c r="G39" s="13">
        <f t="shared" si="4"/>
        <v>13.441785714285714</v>
      </c>
      <c r="H39" s="13">
        <f t="shared" si="1"/>
        <v>26.474401020408166</v>
      </c>
      <c r="I39" s="7">
        <v>3.3858333333333338E-2</v>
      </c>
      <c r="J39" s="20">
        <f t="shared" si="2"/>
        <v>7.6231571377202517E-2</v>
      </c>
      <c r="K39" s="22">
        <f t="shared" si="5"/>
        <v>5.6005392951173696E-2</v>
      </c>
      <c r="L39" s="23">
        <f t="shared" si="8"/>
        <v>18.477739894146044</v>
      </c>
      <c r="M39" s="22">
        <f t="shared" si="9"/>
        <v>4.6490317283206808E-2</v>
      </c>
      <c r="N39" s="22">
        <f t="shared" si="6"/>
        <v>0.10024657743817644</v>
      </c>
      <c r="O39" s="22">
        <f t="shared" si="7"/>
        <v>4.9508255519408184E-2</v>
      </c>
    </row>
    <row r="40" spans="1:15">
      <c r="A40" s="4">
        <v>1960</v>
      </c>
      <c r="B40" s="5">
        <v>59.72</v>
      </c>
      <c r="C40" s="5">
        <v>1.95</v>
      </c>
      <c r="D40" s="5">
        <v>3.27</v>
      </c>
      <c r="E40" s="6">
        <v>29.8</v>
      </c>
      <c r="F40" s="13">
        <f t="shared" si="0"/>
        <v>460.12656778523484</v>
      </c>
      <c r="G40" s="13">
        <f t="shared" si="4"/>
        <v>14.130956375838924</v>
      </c>
      <c r="H40" s="13">
        <f t="shared" si="1"/>
        <v>25.194472147651005</v>
      </c>
      <c r="I40" s="7">
        <v>2.8833333333333332E-2</v>
      </c>
      <c r="J40" s="20">
        <f t="shared" si="2"/>
        <v>6.272617611580214E-2</v>
      </c>
      <c r="K40" s="22">
        <f t="shared" si="5"/>
        <v>4.6490317283206808E-2</v>
      </c>
      <c r="L40" s="23">
        <f t="shared" si="8"/>
        <v>18.466712047344981</v>
      </c>
      <c r="M40" s="22">
        <f t="shared" si="9"/>
        <v>0.18045491616454659</v>
      </c>
      <c r="N40" s="22">
        <f t="shared" si="6"/>
        <v>0.10971567925437187</v>
      </c>
      <c r="O40" s="22">
        <f t="shared" si="7"/>
        <v>4.5952090196069051E-2</v>
      </c>
    </row>
    <row r="41" spans="1:15">
      <c r="A41" s="4">
        <v>1961</v>
      </c>
      <c r="B41" s="5">
        <v>69.069999999999993</v>
      </c>
      <c r="C41" s="5">
        <v>2.02</v>
      </c>
      <c r="D41" s="5">
        <v>3.19</v>
      </c>
      <c r="E41" s="6">
        <v>30</v>
      </c>
      <c r="F41" s="13">
        <f t="shared" si="0"/>
        <v>528.61803566666663</v>
      </c>
      <c r="G41" s="13">
        <f t="shared" si="4"/>
        <v>14.540633333333334</v>
      </c>
      <c r="H41" s="13">
        <f t="shared" si="1"/>
        <v>24.414239666666667</v>
      </c>
      <c r="I41" s="7">
        <v>2.3541666666666669E-2</v>
      </c>
      <c r="J41" s="20">
        <f t="shared" si="2"/>
        <v>0.19038847957133279</v>
      </c>
      <c r="K41" s="22">
        <f t="shared" si="5"/>
        <v>0.18045491616454659</v>
      </c>
      <c r="L41" s="23">
        <f t="shared" si="8"/>
        <v>21.29144523203329</v>
      </c>
      <c r="M41" s="22">
        <f t="shared" si="9"/>
        <v>-4.1827891369700436E-2</v>
      </c>
      <c r="N41" s="22">
        <f t="shared" si="6"/>
        <v>5.1734168135670444E-2</v>
      </c>
      <c r="O41" s="22">
        <f t="shared" si="7"/>
        <v>3.8584385400935339E-2</v>
      </c>
    </row>
    <row r="42" spans="1:15">
      <c r="A42" s="4">
        <v>1962</v>
      </c>
      <c r="B42" s="5">
        <v>65.06</v>
      </c>
      <c r="C42" s="5">
        <v>2.13</v>
      </c>
      <c r="D42" s="5">
        <v>3.67</v>
      </c>
      <c r="E42" s="6">
        <v>30.4</v>
      </c>
      <c r="F42" s="13">
        <f t="shared" si="0"/>
        <v>491.37635065789476</v>
      </c>
      <c r="G42" s="13">
        <f t="shared" si="4"/>
        <v>15.130707236842104</v>
      </c>
      <c r="H42" s="13">
        <f t="shared" si="1"/>
        <v>27.718278618421053</v>
      </c>
      <c r="I42" s="7">
        <v>2.7733333333333336E-2</v>
      </c>
      <c r="J42" s="20">
        <f t="shared" si="2"/>
        <v>-2.7218763573186495E-2</v>
      </c>
      <c r="K42" s="22">
        <f t="shared" si="5"/>
        <v>-4.1827891369700436E-2</v>
      </c>
      <c r="L42" s="23">
        <f t="shared" si="8"/>
        <v>19.533880135519496</v>
      </c>
      <c r="M42" s="22">
        <f t="shared" si="9"/>
        <v>0.18848274141773044</v>
      </c>
      <c r="N42" s="22">
        <f t="shared" si="6"/>
        <v>8.5806083515737264E-2</v>
      </c>
      <c r="O42" s="22">
        <f t="shared" si="7"/>
        <v>5.6448615866875551E-2</v>
      </c>
    </row>
    <row r="43" spans="1:15">
      <c r="A43" s="4">
        <v>1963</v>
      </c>
      <c r="B43" s="5">
        <v>76.45</v>
      </c>
      <c r="C43" s="5">
        <v>2.2799999999999998</v>
      </c>
      <c r="D43" s="5">
        <v>4.0199999999999996</v>
      </c>
      <c r="E43" s="6">
        <v>30.9</v>
      </c>
      <c r="F43" s="13">
        <f t="shared" si="0"/>
        <v>568.05813754045323</v>
      </c>
      <c r="G43" s="13">
        <f t="shared" si="4"/>
        <v>15.934174757281552</v>
      </c>
      <c r="H43" s="13">
        <f t="shared" si="1"/>
        <v>29.8704213592233</v>
      </c>
      <c r="I43" s="7">
        <v>3.1591666666666671E-2</v>
      </c>
      <c r="J43" s="20">
        <f t="shared" si="2"/>
        <v>0.21011374116200429</v>
      </c>
      <c r="K43" s="22">
        <f t="shared" si="5"/>
        <v>0.18848274141773044</v>
      </c>
      <c r="L43" s="23">
        <f t="shared" si="8"/>
        <v>21.964055710564253</v>
      </c>
      <c r="M43" s="22">
        <f t="shared" si="9"/>
        <v>0.14611740405242216</v>
      </c>
      <c r="N43" s="22">
        <f t="shared" si="6"/>
        <v>6.0094350974922772E-2</v>
      </c>
      <c r="O43" s="22">
        <f t="shared" si="7"/>
        <v>1.1745803914739339E-2</v>
      </c>
    </row>
    <row r="44" spans="1:15">
      <c r="A44" s="4">
        <v>1964</v>
      </c>
      <c r="B44" s="5">
        <v>86.12</v>
      </c>
      <c r="C44" s="5">
        <v>2.5</v>
      </c>
      <c r="D44" s="5">
        <v>4.55</v>
      </c>
      <c r="E44" s="6">
        <v>31.2</v>
      </c>
      <c r="F44" s="13">
        <f t="shared" si="0"/>
        <v>633.75763205128214</v>
      </c>
      <c r="G44" s="13">
        <f t="shared" si="4"/>
        <v>17.303685897435898</v>
      </c>
      <c r="H44" s="13">
        <f t="shared" si="1"/>
        <v>33.483479166666669</v>
      </c>
      <c r="I44" s="7">
        <v>3.5466666666666667E-2</v>
      </c>
      <c r="J44" s="20">
        <f t="shared" si="2"/>
        <v>0.15918901242642253</v>
      </c>
      <c r="K44" s="22">
        <f t="shared" si="5"/>
        <v>0.14611740405242216</v>
      </c>
      <c r="L44" s="23">
        <f t="shared" si="8"/>
        <v>23.729354199952727</v>
      </c>
      <c r="M44" s="22">
        <f t="shared" si="9"/>
        <v>9.2304428246337125E-2</v>
      </c>
      <c r="N44" s="22">
        <f t="shared" si="6"/>
        <v>1.1097521139833422E-3</v>
      </c>
      <c r="O44" s="22">
        <f t="shared" si="7"/>
        <v>-3.6460388669488863E-2</v>
      </c>
    </row>
    <row r="45" spans="1:15">
      <c r="A45" s="4">
        <v>1965</v>
      </c>
      <c r="B45" s="5">
        <v>93.32</v>
      </c>
      <c r="C45" s="5">
        <v>2.72</v>
      </c>
      <c r="D45" s="5">
        <v>5.19</v>
      </c>
      <c r="E45" s="6">
        <v>31.8</v>
      </c>
      <c r="F45" s="13">
        <f t="shared" si="0"/>
        <v>673.78507295597478</v>
      </c>
      <c r="G45" s="13">
        <f t="shared" si="4"/>
        <v>18.471194968553458</v>
      </c>
      <c r="H45" s="13">
        <f t="shared" si="1"/>
        <v>37.472616037735854</v>
      </c>
      <c r="I45" s="7">
        <v>3.9491666666666675E-2</v>
      </c>
      <c r="J45" s="20">
        <f t="shared" si="2"/>
        <v>0.11518810961449127</v>
      </c>
      <c r="K45" s="22">
        <f t="shared" si="5"/>
        <v>9.2304428246337125E-2</v>
      </c>
      <c r="L45" s="23">
        <f t="shared" si="8"/>
        <v>24.347141269070939</v>
      </c>
      <c r="M45" s="22">
        <f t="shared" si="9"/>
        <v>-9.7347248760193489E-2</v>
      </c>
      <c r="N45" s="22">
        <f t="shared" si="6"/>
        <v>-1.4147681755199537E-2</v>
      </c>
      <c r="O45" s="22">
        <f t="shared" si="7"/>
        <v>-2.0076466410330895E-2</v>
      </c>
    </row>
    <row r="46" spans="1:15">
      <c r="A46" s="4">
        <v>1966</v>
      </c>
      <c r="B46" s="5">
        <v>84.45</v>
      </c>
      <c r="C46" s="5">
        <v>2.87</v>
      </c>
      <c r="D46" s="5">
        <v>5.55</v>
      </c>
      <c r="E46" s="6">
        <v>32.9</v>
      </c>
      <c r="F46" s="13">
        <f t="shared" si="0"/>
        <v>589.35575835866268</v>
      </c>
      <c r="G46" s="13">
        <f t="shared" si="4"/>
        <v>18.838191489361702</v>
      </c>
      <c r="H46" s="13">
        <f t="shared" si="1"/>
        <v>38.732083586626146</v>
      </c>
      <c r="I46" s="7">
        <v>4.8625000000000002E-2</v>
      </c>
      <c r="J46" s="20">
        <f t="shared" si="2"/>
        <v>-6.4294899271324368E-2</v>
      </c>
      <c r="K46" s="22">
        <f t="shared" si="5"/>
        <v>-9.7347248760193489E-2</v>
      </c>
      <c r="L46" s="23">
        <f t="shared" si="8"/>
        <v>20.810563720084556</v>
      </c>
      <c r="M46" s="22">
        <f t="shared" si="9"/>
        <v>0.12376360196595435</v>
      </c>
      <c r="N46" s="22">
        <f t="shared" si="6"/>
        <v>2.5599013779968205E-2</v>
      </c>
      <c r="O46" s="22">
        <f t="shared" si="7"/>
        <v>-4.2469429705044304E-3</v>
      </c>
    </row>
    <row r="47" spans="1:15">
      <c r="A47" s="4">
        <v>1967</v>
      </c>
      <c r="B47" s="5">
        <v>95.04</v>
      </c>
      <c r="C47" s="5">
        <v>2.92</v>
      </c>
      <c r="D47" s="5">
        <v>5.33</v>
      </c>
      <c r="E47" s="6">
        <v>33.9</v>
      </c>
      <c r="F47" s="13">
        <f t="shared" si="0"/>
        <v>643.69554690265488</v>
      </c>
      <c r="G47" s="13">
        <f t="shared" si="4"/>
        <v>18.601002949852507</v>
      </c>
      <c r="H47" s="13">
        <f t="shared" si="1"/>
        <v>36.099508259587019</v>
      </c>
      <c r="I47" s="7">
        <v>4.3066666666666677E-2</v>
      </c>
      <c r="J47" s="20">
        <f t="shared" si="2"/>
        <v>0.15997631734754295</v>
      </c>
      <c r="K47" s="22">
        <f t="shared" si="5"/>
        <v>0.12376360196595435</v>
      </c>
      <c r="L47" s="23">
        <f t="shared" si="8"/>
        <v>21.92684921909084</v>
      </c>
      <c r="M47" s="22">
        <f t="shared" si="9"/>
        <v>5.4275533178609302E-2</v>
      </c>
      <c r="N47" s="22">
        <f t="shared" si="6"/>
        <v>2.7884900362009191E-2</v>
      </c>
      <c r="O47" s="22">
        <f t="shared" si="7"/>
        <v>-3.1160314020052815E-2</v>
      </c>
    </row>
    <row r="48" spans="1:15">
      <c r="A48" s="4">
        <v>1968</v>
      </c>
      <c r="B48" s="5">
        <v>102.04</v>
      </c>
      <c r="C48" s="5">
        <v>3.07</v>
      </c>
      <c r="D48" s="5">
        <v>5.76</v>
      </c>
      <c r="E48" s="6">
        <v>35.5</v>
      </c>
      <c r="F48" s="13">
        <f t="shared" si="0"/>
        <v>659.95735323943666</v>
      </c>
      <c r="G48" s="13">
        <f t="shared" si="4"/>
        <v>18.675112676056333</v>
      </c>
      <c r="H48" s="13">
        <f t="shared" si="1"/>
        <v>37.253570704225346</v>
      </c>
      <c r="I48" s="7">
        <v>5.3383333333333338E-2</v>
      </c>
      <c r="J48" s="20">
        <f t="shared" si="2"/>
        <v>0.10595538720538721</v>
      </c>
      <c r="K48" s="22">
        <f t="shared" si="5"/>
        <v>5.4275533178609302E-2</v>
      </c>
      <c r="L48" s="23">
        <f t="shared" si="8"/>
        <v>21.822572132839163</v>
      </c>
      <c r="M48" s="22">
        <f t="shared" si="9"/>
        <v>-0.13917481191245645</v>
      </c>
      <c r="N48" s="22">
        <f t="shared" si="6"/>
        <v>-3.439767337907762E-2</v>
      </c>
      <c r="O48" s="22">
        <f t="shared" si="7"/>
        <v>-3.0462083602721401E-2</v>
      </c>
    </row>
    <row r="49" spans="1:15">
      <c r="A49" s="4">
        <v>1969</v>
      </c>
      <c r="B49" s="5">
        <v>90.31</v>
      </c>
      <c r="C49" s="5">
        <v>3.16</v>
      </c>
      <c r="D49" s="5">
        <v>5.78</v>
      </c>
      <c r="E49" s="6">
        <v>37.700000000000003</v>
      </c>
      <c r="F49" s="13">
        <f t="shared" si="0"/>
        <v>550.00706392572943</v>
      </c>
      <c r="G49" s="13">
        <f t="shared" si="4"/>
        <v>18.100848806366049</v>
      </c>
      <c r="H49" s="13">
        <f t="shared" si="1"/>
        <v>35.20142652519894</v>
      </c>
      <c r="I49" s="7">
        <v>6.6666666666666666E-2</v>
      </c>
      <c r="J49" s="20">
        <f t="shared" si="2"/>
        <v>-8.3986671893375178E-2</v>
      </c>
      <c r="K49" s="22">
        <f t="shared" si="5"/>
        <v>-0.13917481191245645</v>
      </c>
      <c r="L49" s="23">
        <f t="shared" si="8"/>
        <v>17.366099319510393</v>
      </c>
      <c r="M49" s="22">
        <f t="shared" si="9"/>
        <v>1.156674709143924E-2</v>
      </c>
      <c r="N49" s="22">
        <f t="shared" si="6"/>
        <v>-7.262057867033278E-2</v>
      </c>
      <c r="O49" s="22">
        <f t="shared" si="7"/>
        <v>-1.3053930907631184E-2</v>
      </c>
    </row>
    <row r="50" spans="1:15">
      <c r="A50" s="4">
        <v>1970</v>
      </c>
      <c r="B50" s="5">
        <v>93.49</v>
      </c>
      <c r="C50" s="5">
        <v>3.14</v>
      </c>
      <c r="D50" s="5">
        <v>5.13</v>
      </c>
      <c r="E50" s="6">
        <v>39.799999999999997</v>
      </c>
      <c r="F50" s="13">
        <f t="shared" si="0"/>
        <v>539.33159522613073</v>
      </c>
      <c r="G50" s="13">
        <f t="shared" si="4"/>
        <v>17.037261306532663</v>
      </c>
      <c r="H50" s="13">
        <f t="shared" si="1"/>
        <v>29.594299748743719</v>
      </c>
      <c r="I50" s="7">
        <v>6.3916666666666677E-2</v>
      </c>
      <c r="J50" s="20">
        <f t="shared" si="2"/>
        <v>6.9981175949507174E-2</v>
      </c>
      <c r="K50" s="22">
        <f t="shared" si="5"/>
        <v>1.156674709143924E-2</v>
      </c>
      <c r="L50" s="23">
        <f t="shared" si="8"/>
        <v>16.572376966936684</v>
      </c>
      <c r="M50" s="22">
        <f t="shared" si="9"/>
        <v>9.9890302165881656E-2</v>
      </c>
      <c r="N50" s="22">
        <f t="shared" si="6"/>
        <v>-2.5969596143486151E-2</v>
      </c>
      <c r="O50" s="22">
        <f t="shared" si="7"/>
        <v>-3.6346322107221329E-3</v>
      </c>
    </row>
    <row r="51" spans="1:15">
      <c r="A51" s="4">
        <v>1971</v>
      </c>
      <c r="B51" s="5">
        <v>103.3</v>
      </c>
      <c r="C51" s="5">
        <v>3.07</v>
      </c>
      <c r="D51" s="5">
        <v>5.7</v>
      </c>
      <c r="E51" s="6">
        <v>41.1</v>
      </c>
      <c r="F51" s="13">
        <f t="shared" si="0"/>
        <v>577.07501946472019</v>
      </c>
      <c r="G51" s="13">
        <f t="shared" si="4"/>
        <v>16.130571776155715</v>
      </c>
      <c r="H51" s="13">
        <f t="shared" si="1"/>
        <v>31.842474452554743</v>
      </c>
      <c r="I51" s="7">
        <v>4.3324999999999995E-2</v>
      </c>
      <c r="J51" s="20">
        <f t="shared" si="2"/>
        <v>0.13776874532035516</v>
      </c>
      <c r="K51" s="22">
        <f t="shared" si="5"/>
        <v>9.9890302165881656E-2</v>
      </c>
      <c r="L51" s="23">
        <f t="shared" si="8"/>
        <v>17.49560856789007</v>
      </c>
      <c r="M51" s="22">
        <f t="shared" si="9"/>
        <v>0.13634294573636757</v>
      </c>
      <c r="N51" s="22">
        <f t="shared" si="6"/>
        <v>-3.32243525379331E-2</v>
      </c>
      <c r="O51" s="22">
        <f t="shared" si="7"/>
        <v>-2.8665377196319564E-2</v>
      </c>
    </row>
    <row r="52" spans="1:15">
      <c r="A52" s="4">
        <v>1972</v>
      </c>
      <c r="B52" s="5">
        <v>118.42</v>
      </c>
      <c r="C52" s="5">
        <v>3.15</v>
      </c>
      <c r="D52" s="5">
        <v>6.42</v>
      </c>
      <c r="E52" s="6">
        <v>42.5</v>
      </c>
      <c r="F52" s="13">
        <f t="shared" si="0"/>
        <v>639.74942164705885</v>
      </c>
      <c r="G52" s="13">
        <f t="shared" si="4"/>
        <v>16.005705882352942</v>
      </c>
      <c r="H52" s="13">
        <f t="shared" si="1"/>
        <v>34.683256941176474</v>
      </c>
      <c r="I52" s="7">
        <v>4.0725000000000004E-2</v>
      </c>
      <c r="J52" s="20">
        <f t="shared" si="2"/>
        <v>0.17686350435624398</v>
      </c>
      <c r="K52" s="22">
        <f t="shared" si="5"/>
        <v>0.13634294573636757</v>
      </c>
      <c r="L52" s="23">
        <f t="shared" si="8"/>
        <v>18.968568647872001</v>
      </c>
      <c r="M52" s="22">
        <f t="shared" si="9"/>
        <v>-0.22870020861579013</v>
      </c>
      <c r="N52" s="22">
        <f t="shared" si="6"/>
        <v>-8.6813769908341998E-2</v>
      </c>
      <c r="O52" s="22">
        <f t="shared" si="7"/>
        <v>-2.0321111662579439E-2</v>
      </c>
    </row>
    <row r="53" spans="1:15">
      <c r="A53" s="4">
        <v>1973</v>
      </c>
      <c r="B53" s="5">
        <v>96.11</v>
      </c>
      <c r="C53" s="5">
        <v>3.38</v>
      </c>
      <c r="D53" s="5">
        <v>8.16</v>
      </c>
      <c r="E53" s="6">
        <v>46.2</v>
      </c>
      <c r="F53" s="13">
        <f t="shared" si="0"/>
        <v>477.639656060606</v>
      </c>
      <c r="G53" s="13">
        <f t="shared" si="4"/>
        <v>15.798939393939392</v>
      </c>
      <c r="H53" s="13">
        <f t="shared" si="1"/>
        <v>40.552903896103892</v>
      </c>
      <c r="I53" s="7">
        <v>7.0316666666666666E-2</v>
      </c>
      <c r="J53" s="20">
        <f t="shared" si="2"/>
        <v>-0.15985475426448237</v>
      </c>
      <c r="K53" s="22">
        <f t="shared" si="5"/>
        <v>-0.22870020861579013</v>
      </c>
      <c r="L53" s="23">
        <f t="shared" si="8"/>
        <v>13.875469994727858</v>
      </c>
      <c r="M53" s="22">
        <f t="shared" si="9"/>
        <v>-0.29658646355776513</v>
      </c>
      <c r="N53" s="22">
        <f t="shared" si="6"/>
        <v>-2.6510453199224182E-2</v>
      </c>
      <c r="O53" s="22">
        <f t="shared" si="7"/>
        <v>2.0110331102346723E-2</v>
      </c>
    </row>
    <row r="54" spans="1:15">
      <c r="A54" s="4">
        <v>1974</v>
      </c>
      <c r="B54" s="5">
        <v>72.56</v>
      </c>
      <c r="C54" s="5">
        <v>3.6</v>
      </c>
      <c r="D54" s="5">
        <v>8.89</v>
      </c>
      <c r="E54" s="6">
        <v>51.9</v>
      </c>
      <c r="F54" s="13">
        <f t="shared" si="0"/>
        <v>320.99900886319853</v>
      </c>
      <c r="G54" s="13">
        <f t="shared" si="4"/>
        <v>14.979190751445087</v>
      </c>
      <c r="H54" s="13">
        <f t="shared" si="1"/>
        <v>39.328572061657034</v>
      </c>
      <c r="I54" s="7">
        <v>7.8299999999999995E-2</v>
      </c>
      <c r="J54" s="20">
        <f t="shared" si="2"/>
        <v>-0.20757465404224321</v>
      </c>
      <c r="K54" s="22">
        <f t="shared" si="5"/>
        <v>-0.29658646355776513</v>
      </c>
      <c r="L54" s="23">
        <f t="shared" si="8"/>
        <v>9.0443753779973175</v>
      </c>
      <c r="M54" s="22">
        <f t="shared" si="9"/>
        <v>0.29291459576018936</v>
      </c>
      <c r="N54" s="22">
        <f t="shared" si="6"/>
        <v>5.0338751209594301E-2</v>
      </c>
      <c r="O54" s="22">
        <f t="shared" si="7"/>
        <v>6.0088304614521304E-2</v>
      </c>
    </row>
    <row r="55" spans="1:15">
      <c r="A55" s="4">
        <v>1975</v>
      </c>
      <c r="B55" s="5">
        <v>96.86</v>
      </c>
      <c r="C55" s="5">
        <v>3.68</v>
      </c>
      <c r="D55" s="5">
        <v>7.96</v>
      </c>
      <c r="E55" s="6">
        <v>55.5</v>
      </c>
      <c r="F55" s="13">
        <f t="shared" si="0"/>
        <v>400.70545693693691</v>
      </c>
      <c r="G55" s="13">
        <f t="shared" si="4"/>
        <v>14.318846846846847</v>
      </c>
      <c r="H55" s="13">
        <f t="shared" si="1"/>
        <v>32.930161441441442</v>
      </c>
      <c r="I55" s="7">
        <v>5.7749999999999996E-2</v>
      </c>
      <c r="J55" s="20">
        <f t="shared" si="2"/>
        <v>0.38561190738699003</v>
      </c>
      <c r="K55" s="22">
        <f t="shared" si="5"/>
        <v>0.29291459576018936</v>
      </c>
      <c r="L55" s="23">
        <f t="shared" si="8"/>
        <v>11.107236552401419</v>
      </c>
      <c r="M55" s="22">
        <f t="shared" si="9"/>
        <v>5.9535023687929754E-2</v>
      </c>
      <c r="N55" s="22">
        <f t="shared" si="6"/>
        <v>1.9212482689714871E-2</v>
      </c>
      <c r="O55" s="22">
        <f t="shared" si="7"/>
        <v>5.3126609692251137E-2</v>
      </c>
    </row>
    <row r="56" spans="1:15">
      <c r="A56" s="4">
        <v>1976</v>
      </c>
      <c r="B56" s="5">
        <v>103.81</v>
      </c>
      <c r="C56" s="5">
        <v>4.05</v>
      </c>
      <c r="D56" s="5">
        <v>9.91</v>
      </c>
      <c r="E56" s="6">
        <v>58.2</v>
      </c>
      <c r="F56" s="13">
        <f t="shared" si="0"/>
        <v>409.53401735395192</v>
      </c>
      <c r="G56" s="13">
        <f t="shared" si="4"/>
        <v>15.027448453608246</v>
      </c>
      <c r="H56" s="13">
        <f t="shared" si="1"/>
        <v>39.095290549828178</v>
      </c>
      <c r="I56" s="7">
        <v>4.974166666666667E-2</v>
      </c>
      <c r="J56" s="20">
        <f t="shared" si="2"/>
        <v>0.11356597150526537</v>
      </c>
      <c r="K56" s="22">
        <f t="shared" si="5"/>
        <v>5.9535023687929754E-2</v>
      </c>
      <c r="L56" s="23">
        <f t="shared" si="8"/>
        <v>11.496716088985936</v>
      </c>
      <c r="M56" s="22">
        <f t="shared" si="9"/>
        <v>-0.14556765621857942</v>
      </c>
      <c r="N56" s="22">
        <f t="shared" si="6"/>
        <v>-2.408490332376978E-2</v>
      </c>
      <c r="O56" s="22">
        <f t="shared" si="7"/>
        <v>7.4368472507138739E-2</v>
      </c>
    </row>
    <row r="57" spans="1:15">
      <c r="A57" s="4">
        <v>1977</v>
      </c>
      <c r="B57" s="5">
        <v>90.25</v>
      </c>
      <c r="C57" s="5">
        <v>4.67</v>
      </c>
      <c r="D57" s="5">
        <v>10.89</v>
      </c>
      <c r="E57" s="6">
        <v>62.1</v>
      </c>
      <c r="F57" s="13">
        <f t="shared" si="0"/>
        <v>333.67939210950078</v>
      </c>
      <c r="G57" s="13">
        <f t="shared" si="4"/>
        <v>16.239718196457325</v>
      </c>
      <c r="H57" s="13">
        <f t="shared" si="1"/>
        <v>40.263363768115944</v>
      </c>
      <c r="I57" s="7">
        <v>5.2691666666666671E-2</v>
      </c>
      <c r="J57" s="20">
        <f t="shared" si="2"/>
        <v>-8.5637221847606221E-2</v>
      </c>
      <c r="K57" s="22">
        <f t="shared" si="5"/>
        <v>-0.14556765621857942</v>
      </c>
      <c r="L57" s="23">
        <f t="shared" si="8"/>
        <v>9.3577323908869463</v>
      </c>
      <c r="M57" s="22">
        <f t="shared" si="9"/>
        <v>6.1898251146384628E-2</v>
      </c>
      <c r="N57" s="22">
        <f t="shared" si="6"/>
        <v>5.1013136890719846E-2</v>
      </c>
      <c r="O57" s="22">
        <f t="shared" si="7"/>
        <v>8.429555995669813E-2</v>
      </c>
    </row>
    <row r="58" spans="1:15">
      <c r="A58" s="4">
        <v>1978</v>
      </c>
      <c r="B58" s="5">
        <v>99.71</v>
      </c>
      <c r="C58" s="5">
        <v>5.07</v>
      </c>
      <c r="D58" s="5">
        <v>12.33</v>
      </c>
      <c r="E58" s="6">
        <v>67.7</v>
      </c>
      <c r="F58" s="13">
        <f t="shared" si="0"/>
        <v>338.16123648449036</v>
      </c>
      <c r="G58" s="13">
        <f t="shared" si="4"/>
        <v>16.172326440177255</v>
      </c>
      <c r="H58" s="13">
        <f t="shared" si="1"/>
        <v>41.816548449039878</v>
      </c>
      <c r="I58" s="7">
        <v>7.1883333333333327E-2</v>
      </c>
      <c r="J58" s="20">
        <f t="shared" si="2"/>
        <v>0.16099722991689744</v>
      </c>
      <c r="K58" s="22">
        <f t="shared" si="5"/>
        <v>6.1898251146384628E-2</v>
      </c>
      <c r="L58" s="23">
        <f t="shared" si="8"/>
        <v>9.3739604550107334</v>
      </c>
      <c r="M58" s="22">
        <f t="shared" si="9"/>
        <v>2.8492673651669995E-2</v>
      </c>
      <c r="N58" s="22">
        <f t="shared" si="6"/>
        <v>6.8963802479024228E-2</v>
      </c>
      <c r="O58" s="22">
        <f t="shared" si="7"/>
        <v>9.0690568816147898E-2</v>
      </c>
    </row>
    <row r="59" spans="1:15">
      <c r="A59" s="4">
        <v>1979</v>
      </c>
      <c r="B59" s="5">
        <v>110.87</v>
      </c>
      <c r="C59" s="5">
        <v>5.65</v>
      </c>
      <c r="D59" s="5">
        <v>14.86</v>
      </c>
      <c r="E59" s="6">
        <v>76.7</v>
      </c>
      <c r="F59" s="13">
        <f t="shared" si="0"/>
        <v>331.88869452411996</v>
      </c>
      <c r="G59" s="13">
        <f t="shared" si="4"/>
        <v>15.907659713168188</v>
      </c>
      <c r="H59" s="13">
        <f t="shared" si="1"/>
        <v>44.483322816166883</v>
      </c>
      <c r="I59" s="7">
        <v>0.10069166666666667</v>
      </c>
      <c r="J59" s="20">
        <f t="shared" si="2"/>
        <v>0.16858890783271499</v>
      </c>
      <c r="K59" s="22">
        <f t="shared" si="5"/>
        <v>2.8492673651669995E-2</v>
      </c>
      <c r="L59" s="23">
        <f t="shared" si="8"/>
        <v>9.0851671449045668</v>
      </c>
      <c r="M59" s="22">
        <f t="shared" si="9"/>
        <v>0.11236307760743194</v>
      </c>
      <c r="N59" s="22">
        <f t="shared" si="6"/>
        <v>6.9928356243460499E-2</v>
      </c>
      <c r="O59" s="22">
        <f t="shared" si="7"/>
        <v>0.10513043902730734</v>
      </c>
    </row>
    <row r="60" spans="1:15">
      <c r="A60" s="4">
        <v>1980</v>
      </c>
      <c r="B60" s="5">
        <v>132.97</v>
      </c>
      <c r="C60" s="5">
        <v>6.16</v>
      </c>
      <c r="D60" s="5">
        <v>14.82</v>
      </c>
      <c r="E60" s="6">
        <v>86.3</v>
      </c>
      <c r="F60" s="13">
        <f t="shared" si="0"/>
        <v>353.76645388180765</v>
      </c>
      <c r="G60" s="13">
        <f t="shared" si="4"/>
        <v>15.414275782155272</v>
      </c>
      <c r="H60" s="13">
        <f t="shared" si="1"/>
        <v>39.428584241019699</v>
      </c>
      <c r="I60" s="7">
        <v>0.11434166666666667</v>
      </c>
      <c r="J60" s="20">
        <f t="shared" si="2"/>
        <v>0.25489311806620363</v>
      </c>
      <c r="K60" s="22">
        <f t="shared" si="5"/>
        <v>0.11236307760743194</v>
      </c>
      <c r="L60" s="23">
        <f t="shared" si="8"/>
        <v>9.4440927560404528</v>
      </c>
      <c r="M60" s="22">
        <f t="shared" si="9"/>
        <v>-0.14719089481695485</v>
      </c>
      <c r="N60" s="22">
        <f t="shared" si="6"/>
        <v>8.8169223668679964E-2</v>
      </c>
      <c r="O60" s="22">
        <f t="shared" si="7"/>
        <v>8.5971233490279353E-2</v>
      </c>
    </row>
    <row r="61" spans="1:15">
      <c r="A61" s="4">
        <v>1981</v>
      </c>
      <c r="B61" s="5">
        <v>117.28</v>
      </c>
      <c r="C61" s="5">
        <v>6.63</v>
      </c>
      <c r="D61" s="5">
        <v>15.36</v>
      </c>
      <c r="E61" s="6">
        <v>94</v>
      </c>
      <c r="F61" s="13">
        <f t="shared" si="0"/>
        <v>286.46388595744679</v>
      </c>
      <c r="G61" s="13">
        <f t="shared" si="4"/>
        <v>15.231367021276595</v>
      </c>
      <c r="H61" s="13">
        <f t="shared" si="1"/>
        <v>37.51778042553191</v>
      </c>
      <c r="I61" s="7">
        <v>0.14024999999999999</v>
      </c>
      <c r="J61" s="20">
        <f t="shared" si="2"/>
        <v>-6.8135669699932302E-2</v>
      </c>
      <c r="K61" s="22">
        <f t="shared" si="5"/>
        <v>-0.14719089481695485</v>
      </c>
      <c r="L61" s="23">
        <f t="shared" si="8"/>
        <v>7.4517597575458128</v>
      </c>
      <c r="M61" s="22">
        <f t="shared" si="9"/>
        <v>0.2378220667488517</v>
      </c>
      <c r="N61" s="22">
        <f t="shared" si="6"/>
        <v>0.18275413368286331</v>
      </c>
      <c r="O61" s="22">
        <f t="shared" si="7"/>
        <v>0.13048911949130759</v>
      </c>
    </row>
    <row r="62" spans="1:15">
      <c r="A62" s="4">
        <v>1982</v>
      </c>
      <c r="B62" s="5">
        <v>144.27000000000001</v>
      </c>
      <c r="C62" s="5">
        <v>6.87</v>
      </c>
      <c r="D62" s="5">
        <v>12.64</v>
      </c>
      <c r="E62" s="6">
        <v>97.6</v>
      </c>
      <c r="F62" s="13">
        <f t="shared" si="0"/>
        <v>339.39074047131152</v>
      </c>
      <c r="G62" s="13">
        <f t="shared" si="4"/>
        <v>15.200578893442623</v>
      </c>
      <c r="H62" s="13">
        <f t="shared" si="1"/>
        <v>29.735211475409841</v>
      </c>
      <c r="I62" s="7">
        <v>0.10614166666666663</v>
      </c>
      <c r="J62" s="20">
        <f t="shared" si="2"/>
        <v>0.28871077762619379</v>
      </c>
      <c r="K62" s="22">
        <f t="shared" si="5"/>
        <v>0.2378220667488517</v>
      </c>
      <c r="L62" s="23">
        <f t="shared" si="8"/>
        <v>8.7001006890569013</v>
      </c>
      <c r="M62" s="22">
        <f t="shared" si="9"/>
        <v>0.15573211059579767</v>
      </c>
      <c r="N62" s="22">
        <f t="shared" si="6"/>
        <v>0.11863193719913867</v>
      </c>
      <c r="O62" s="22">
        <f t="shared" si="7"/>
        <v>0.11137230707106527</v>
      </c>
    </row>
    <row r="63" spans="1:15">
      <c r="A63" s="4">
        <v>1983</v>
      </c>
      <c r="B63" s="5">
        <v>166.39</v>
      </c>
      <c r="C63" s="5">
        <v>7.09</v>
      </c>
      <c r="D63" s="5">
        <v>14.03</v>
      </c>
      <c r="E63" s="6">
        <v>101.3</v>
      </c>
      <c r="F63" s="13">
        <f t="shared" si="0"/>
        <v>377.13040858835143</v>
      </c>
      <c r="G63" s="13">
        <f t="shared" si="4"/>
        <v>15.114368213228035</v>
      </c>
      <c r="H63" s="13">
        <f t="shared" si="1"/>
        <v>31.799625172754194</v>
      </c>
      <c r="I63" s="7">
        <v>8.6108333333333342E-2</v>
      </c>
      <c r="J63" s="20">
        <f t="shared" si="2"/>
        <v>0.20246759548069573</v>
      </c>
      <c r="K63" s="22">
        <f t="shared" si="5"/>
        <v>0.15573211059579767</v>
      </c>
      <c r="L63" s="23">
        <f t="shared" si="8"/>
        <v>9.7917358349672625</v>
      </c>
      <c r="M63" s="22">
        <f t="shared" si="9"/>
        <v>3.3141233193157454E-2</v>
      </c>
      <c r="N63" s="22">
        <f t="shared" si="6"/>
        <v>0.11285893324515572</v>
      </c>
      <c r="O63" s="22">
        <f t="shared" si="7"/>
        <v>0.10428886832239059</v>
      </c>
    </row>
    <row r="64" spans="1:15">
      <c r="A64" s="4">
        <v>1984</v>
      </c>
      <c r="B64" s="5">
        <v>171.61</v>
      </c>
      <c r="C64" s="5">
        <v>7.53</v>
      </c>
      <c r="D64" s="5">
        <v>16.64</v>
      </c>
      <c r="E64" s="6">
        <v>105.3</v>
      </c>
      <c r="F64" s="13">
        <f t="shared" si="0"/>
        <v>374.18639705603039</v>
      </c>
      <c r="G64" s="13">
        <f t="shared" si="4"/>
        <v>15.442578347578348</v>
      </c>
      <c r="H64" s="13">
        <f t="shared" si="1"/>
        <v>36.282627160493831</v>
      </c>
      <c r="I64" s="7">
        <v>9.522499999999999E-2</v>
      </c>
      <c r="J64" s="20">
        <f t="shared" si="2"/>
        <v>7.6627201153915678E-2</v>
      </c>
      <c r="K64" s="22">
        <f t="shared" si="5"/>
        <v>3.3141233193157454E-2</v>
      </c>
      <c r="L64" s="23">
        <f t="shared" si="8"/>
        <v>9.9412308078365115</v>
      </c>
      <c r="M64" s="22">
        <f t="shared" si="9"/>
        <v>0.21047345466197465</v>
      </c>
      <c r="N64" s="22">
        <f t="shared" si="6"/>
        <v>0.14149071770818744</v>
      </c>
      <c r="O64" s="22">
        <f t="shared" si="7"/>
        <v>9.8868566141582459E-2</v>
      </c>
    </row>
    <row r="65" spans="1:15">
      <c r="A65" s="4">
        <v>1985</v>
      </c>
      <c r="B65" s="5">
        <v>208.19</v>
      </c>
      <c r="C65" s="5">
        <v>7.9</v>
      </c>
      <c r="D65" s="5">
        <v>14.61</v>
      </c>
      <c r="E65" s="6">
        <v>109.3</v>
      </c>
      <c r="F65" s="13">
        <f t="shared" si="0"/>
        <v>437.33423778591032</v>
      </c>
      <c r="G65" s="13">
        <f t="shared" si="4"/>
        <v>15.608462946020127</v>
      </c>
      <c r="H65" s="13">
        <f t="shared" si="1"/>
        <v>30.690490484903933</v>
      </c>
      <c r="I65" s="7">
        <v>7.4791666666666645E-2</v>
      </c>
      <c r="J65" s="20">
        <f t="shared" si="2"/>
        <v>0.2591923547578811</v>
      </c>
      <c r="K65" s="22">
        <f t="shared" si="5"/>
        <v>0.21047345466197465</v>
      </c>
      <c r="L65" s="23">
        <f t="shared" si="8"/>
        <v>11.713708080966242</v>
      </c>
      <c r="M65" s="22">
        <f t="shared" si="9"/>
        <v>0.29372511062201423</v>
      </c>
      <c r="N65" s="22">
        <f t="shared" si="6"/>
        <v>8.3777683026510674E-2</v>
      </c>
      <c r="O65" s="22">
        <f t="shared" si="7"/>
        <v>0.10801768980304471</v>
      </c>
    </row>
    <row r="66" spans="1:15">
      <c r="A66" s="4">
        <v>1986</v>
      </c>
      <c r="B66" s="5">
        <v>264.51</v>
      </c>
      <c r="C66" s="5">
        <v>8.2799999999999994</v>
      </c>
      <c r="D66" s="5">
        <v>14.48</v>
      </c>
      <c r="E66" s="6">
        <v>110.5</v>
      </c>
      <c r="F66" s="13">
        <f t="shared" ref="F66:H90" si="10">B66*$E$92/$E66</f>
        <v>549.6086923981901</v>
      </c>
      <c r="G66" s="13">
        <f t="shared" si="4"/>
        <v>16.181592760180994</v>
      </c>
      <c r="H66" s="13">
        <f t="shared" si="1"/>
        <v>30.087081266968326</v>
      </c>
      <c r="I66" s="7">
        <v>5.9783333333333327E-2</v>
      </c>
      <c r="J66" s="20">
        <f t="shared" si="2"/>
        <v>0.31029348191555789</v>
      </c>
      <c r="K66" s="22">
        <f t="shared" si="5"/>
        <v>0.29372511062201423</v>
      </c>
      <c r="L66" s="23">
        <f t="shared" si="8"/>
        <v>14.809745889410108</v>
      </c>
      <c r="M66" s="22">
        <f t="shared" si="9"/>
        <v>-6.3253843864489179E-2</v>
      </c>
      <c r="N66" s="22">
        <f t="shared" si="6"/>
        <v>8.0533656905323436E-2</v>
      </c>
      <c r="O66" s="22">
        <f t="shared" si="7"/>
        <v>0.10234864394379706</v>
      </c>
    </row>
    <row r="67" spans="1:15">
      <c r="A67" s="4">
        <v>1987</v>
      </c>
      <c r="B67" s="5">
        <v>250.48</v>
      </c>
      <c r="C67" s="5">
        <v>8.81</v>
      </c>
      <c r="D67" s="5">
        <v>17.5</v>
      </c>
      <c r="E67" s="6">
        <v>115.4</v>
      </c>
      <c r="F67" s="13">
        <f t="shared" si="10"/>
        <v>498.35752582322351</v>
      </c>
      <c r="G67" s="13">
        <f t="shared" si="4"/>
        <v>16.486304159445407</v>
      </c>
      <c r="H67" s="13">
        <f t="shared" ref="H67:H89" si="11">D67*$E$92/$E67</f>
        <v>34.818175909878683</v>
      </c>
      <c r="I67" s="7">
        <v>5.7749999999999996E-2</v>
      </c>
      <c r="J67" s="20">
        <f t="shared" ref="J67:J92" si="12">(B67-B66+C67)/B66</f>
        <v>-1.9734603606668937E-2</v>
      </c>
      <c r="K67" s="22">
        <f t="shared" ref="K67:K92" si="13">(F67-F66+G67)/F66</f>
        <v>-6.3253843864489179E-2</v>
      </c>
      <c r="L67" s="23">
        <f t="shared" si="8"/>
        <v>13.762804374620446</v>
      </c>
      <c r="M67" s="22">
        <f t="shared" si="9"/>
        <v>0.12621599140821535</v>
      </c>
      <c r="N67" s="22">
        <f t="shared" si="6"/>
        <v>0.10415979005307197</v>
      </c>
      <c r="O67" s="22">
        <f t="shared" si="7"/>
        <v>0.13506168843989119</v>
      </c>
    </row>
    <row r="68" spans="1:15">
      <c r="A68" s="4">
        <v>1988</v>
      </c>
      <c r="B68" s="5">
        <v>285.41000000000003</v>
      </c>
      <c r="C68" s="5">
        <v>9.73</v>
      </c>
      <c r="D68" s="5">
        <v>23.76</v>
      </c>
      <c r="E68" s="6">
        <v>120.5</v>
      </c>
      <c r="F68" s="13">
        <f t="shared" si="10"/>
        <v>543.82092456431542</v>
      </c>
      <c r="G68" s="13">
        <f t="shared" ref="G68:G89" si="14">C68*$E$89/$E68</f>
        <v>17.437290456431533</v>
      </c>
      <c r="H68" s="13">
        <f t="shared" si="11"/>
        <v>45.272363153526975</v>
      </c>
      <c r="I68" s="7">
        <v>6.6675000000000012E-2</v>
      </c>
      <c r="J68" s="20">
        <f t="shared" si="12"/>
        <v>0.17829766847652523</v>
      </c>
      <c r="K68" s="22">
        <f t="shared" si="13"/>
        <v>0.12621599140821535</v>
      </c>
      <c r="L68" s="23">
        <f t="shared" si="8"/>
        <v>15.247624268062808</v>
      </c>
      <c r="M68" s="22">
        <f t="shared" si="9"/>
        <v>0.17306218324301129</v>
      </c>
      <c r="N68" s="22">
        <f t="shared" ref="N68:N87" si="15">GEOMEAN((1+K69),(1+K70),(1+K71),(1+K72),(1+K73))-1</f>
        <v>9.5784800994276553E-2</v>
      </c>
      <c r="O68" s="22">
        <f t="shared" ref="O68:O82" si="16">GEOMEAN((1+K69),(1+K70),(1+K71),(1+K72),(1+K73),(1+K74),(1+K75),(1+K76),(1+K77),(1+K78))-1</f>
        <v>0.15069153575765415</v>
      </c>
    </row>
    <row r="69" spans="1:15">
      <c r="A69" s="4">
        <v>1989</v>
      </c>
      <c r="B69" s="5">
        <v>339.97</v>
      </c>
      <c r="C69" s="5">
        <v>11.05</v>
      </c>
      <c r="D69" s="5">
        <v>22.87</v>
      </c>
      <c r="E69" s="6">
        <v>126.1</v>
      </c>
      <c r="F69" s="13">
        <f t="shared" si="10"/>
        <v>619.01230745440137</v>
      </c>
      <c r="G69" s="13">
        <f t="shared" si="14"/>
        <v>18.923453608247424</v>
      </c>
      <c r="H69" s="13">
        <f t="shared" si="11"/>
        <v>41.641355035685969</v>
      </c>
      <c r="I69" s="7">
        <v>8.111666666666667E-2</v>
      </c>
      <c r="J69" s="20">
        <f t="shared" si="12"/>
        <v>0.2298798220104411</v>
      </c>
      <c r="K69" s="22">
        <f t="shared" si="13"/>
        <v>0.17306218324301129</v>
      </c>
      <c r="L69" s="23">
        <f t="shared" si="8"/>
        <v>17.189282782218498</v>
      </c>
      <c r="M69" s="22">
        <f t="shared" si="9"/>
        <v>-6.6112918598918088E-2</v>
      </c>
      <c r="N69" s="22">
        <f t="shared" si="15"/>
        <v>5.7837884199727352E-2</v>
      </c>
      <c r="O69" s="22">
        <f t="shared" si="16"/>
        <v>0.14578496971534527</v>
      </c>
    </row>
    <row r="70" spans="1:15">
      <c r="A70" s="4">
        <v>1990</v>
      </c>
      <c r="B70" s="5">
        <v>325.5</v>
      </c>
      <c r="C70" s="5">
        <v>12.1</v>
      </c>
      <c r="D70" s="5">
        <v>21.34</v>
      </c>
      <c r="E70" s="6">
        <v>133.80000000000001</v>
      </c>
      <c r="F70" s="13">
        <f t="shared" si="10"/>
        <v>558.55848654708507</v>
      </c>
      <c r="G70" s="13">
        <f t="shared" si="14"/>
        <v>19.529110612855003</v>
      </c>
      <c r="H70" s="13">
        <f t="shared" si="11"/>
        <v>36.619471898355755</v>
      </c>
      <c r="I70" s="7">
        <v>7.4933333333333338E-2</v>
      </c>
      <c r="J70" s="20">
        <f t="shared" si="12"/>
        <v>-6.9712033414713872E-3</v>
      </c>
      <c r="K70" s="22">
        <f t="shared" si="13"/>
        <v>-6.6112918598918088E-2</v>
      </c>
      <c r="L70" s="23">
        <f t="shared" si="8"/>
        <v>15.63392773592386</v>
      </c>
      <c r="M70" s="22">
        <f t="shared" si="9"/>
        <v>0.27447841209179225</v>
      </c>
      <c r="N70" s="22">
        <f t="shared" si="15"/>
        <v>0.13279985382984205</v>
      </c>
      <c r="O70" s="22">
        <f t="shared" si="16"/>
        <v>0.14324607542965384</v>
      </c>
    </row>
    <row r="71" spans="1:15">
      <c r="A71" s="4">
        <v>1991</v>
      </c>
      <c r="B71" s="5">
        <v>416.08</v>
      </c>
      <c r="C71" s="5">
        <v>12.2</v>
      </c>
      <c r="D71" s="5">
        <v>15.91</v>
      </c>
      <c r="E71" s="6">
        <v>137.9</v>
      </c>
      <c r="F71" s="13">
        <f t="shared" si="10"/>
        <v>692.76565685279172</v>
      </c>
      <c r="G71" s="13">
        <f t="shared" si="14"/>
        <v>19.105076142131978</v>
      </c>
      <c r="H71" s="13">
        <f t="shared" si="11"/>
        <v>26.489861566352431</v>
      </c>
      <c r="I71" s="7">
        <v>5.3749999999999999E-2</v>
      </c>
      <c r="J71" s="20">
        <f t="shared" si="12"/>
        <v>0.31576036866359442</v>
      </c>
      <c r="K71" s="22">
        <f t="shared" si="13"/>
        <v>0.27447841209179225</v>
      </c>
      <c r="L71" s="23">
        <f t="shared" si="8"/>
        <v>19.544024250242046</v>
      </c>
      <c r="M71" s="22">
        <f t="shared" si="9"/>
        <v>4.3734555263205514E-2</v>
      </c>
      <c r="N71" s="22">
        <f t="shared" si="15"/>
        <v>0.12460405563396693</v>
      </c>
      <c r="O71" s="22">
        <f t="shared" si="16"/>
        <v>9.8451662845553845E-2</v>
      </c>
    </row>
    <row r="72" spans="1:15">
      <c r="A72" s="4">
        <v>1992</v>
      </c>
      <c r="B72" s="5">
        <v>435.23</v>
      </c>
      <c r="C72" s="5">
        <v>12.38</v>
      </c>
      <c r="D72" s="5">
        <v>19.09</v>
      </c>
      <c r="E72" s="6">
        <v>141.9</v>
      </c>
      <c r="F72" s="13">
        <f t="shared" si="10"/>
        <v>704.22299668780829</v>
      </c>
      <c r="G72" s="13">
        <f t="shared" si="14"/>
        <v>18.84045806906272</v>
      </c>
      <c r="H72" s="13">
        <f t="shared" si="11"/>
        <v>30.888534813248768</v>
      </c>
      <c r="I72" s="7">
        <v>3.4316666666666669E-2</v>
      </c>
      <c r="J72" s="20">
        <f t="shared" si="12"/>
        <v>7.5778696404537674E-2</v>
      </c>
      <c r="K72" s="22">
        <f t="shared" si="13"/>
        <v>4.3734555263205514E-2</v>
      </c>
      <c r="L72" s="23">
        <f t="shared" si="8"/>
        <v>20.505202050631077</v>
      </c>
      <c r="M72" s="22">
        <f t="shared" si="9"/>
        <v>8.4147602460718701E-2</v>
      </c>
      <c r="N72" s="22">
        <f t="shared" si="15"/>
        <v>0.16682843205338127</v>
      </c>
      <c r="O72" s="22">
        <f t="shared" si="16"/>
        <v>6.6971770566937705E-2</v>
      </c>
    </row>
    <row r="73" spans="1:15">
      <c r="A73" s="4">
        <v>1993</v>
      </c>
      <c r="B73" s="5">
        <v>472.99</v>
      </c>
      <c r="C73" s="5">
        <v>12.58</v>
      </c>
      <c r="D73" s="5">
        <v>21.88</v>
      </c>
      <c r="E73" s="6">
        <v>145.80000000000001</v>
      </c>
      <c r="F73" s="13">
        <f t="shared" si="10"/>
        <v>744.84895054869673</v>
      </c>
      <c r="G73" s="13">
        <f t="shared" si="14"/>
        <v>18.632722908093275</v>
      </c>
      <c r="H73" s="13">
        <f t="shared" si="11"/>
        <v>34.455897668038403</v>
      </c>
      <c r="I73" s="7">
        <v>2.9975000000000002E-2</v>
      </c>
      <c r="J73" s="20">
        <f t="shared" si="12"/>
        <v>0.11566298279070833</v>
      </c>
      <c r="K73" s="22">
        <f t="shared" si="13"/>
        <v>8.4147602460718701E-2</v>
      </c>
      <c r="L73" s="23">
        <f t="shared" si="8"/>
        <v>21.61553859464847</v>
      </c>
      <c r="M73" s="22">
        <f t="shared" si="9"/>
        <v>-1.6464014679321109E-2</v>
      </c>
      <c r="N73" s="22">
        <f t="shared" si="15"/>
        <v>0.20834949459316743</v>
      </c>
      <c r="O73" s="22">
        <f t="shared" si="16"/>
        <v>7.8035030174942621E-2</v>
      </c>
    </row>
    <row r="74" spans="1:15">
      <c r="A74" s="4">
        <v>1994</v>
      </c>
      <c r="B74" s="5">
        <v>465.25</v>
      </c>
      <c r="C74" s="5">
        <v>13.18</v>
      </c>
      <c r="D74" s="5">
        <v>30.6</v>
      </c>
      <c r="E74" s="6">
        <v>149.69999999999999</v>
      </c>
      <c r="F74" s="13">
        <f t="shared" si="10"/>
        <v>713.57291416165674</v>
      </c>
      <c r="G74" s="13">
        <f t="shared" si="14"/>
        <v>19.012832331329328</v>
      </c>
      <c r="H74" s="13">
        <f t="shared" si="11"/>
        <v>46.932468937875754</v>
      </c>
      <c r="I74" s="7">
        <v>4.2466666666666673E-2</v>
      </c>
      <c r="J74" s="20">
        <f t="shared" si="12"/>
        <v>1.1501300238905665E-2</v>
      </c>
      <c r="K74" s="22">
        <f t="shared" si="13"/>
        <v>-1.6464014679321109E-2</v>
      </c>
      <c r="L74" s="23">
        <f t="shared" si="8"/>
        <v>20.549501045283556</v>
      </c>
      <c r="M74" s="22">
        <f t="shared" si="9"/>
        <v>0.31511795725497233</v>
      </c>
      <c r="N74" s="22">
        <f t="shared" si="15"/>
        <v>0.24104384654248623</v>
      </c>
      <c r="O74" s="22">
        <f t="shared" si="16"/>
        <v>8.9283909142026774E-2</v>
      </c>
    </row>
    <row r="75" spans="1:15">
      <c r="A75" s="4">
        <v>1995</v>
      </c>
      <c r="B75" s="5">
        <v>614.41999999999996</v>
      </c>
      <c r="C75" s="5">
        <v>13.79</v>
      </c>
      <c r="D75" s="5">
        <v>33.96</v>
      </c>
      <c r="E75" s="6">
        <v>153.5</v>
      </c>
      <c r="F75" s="13">
        <f t="shared" si="10"/>
        <v>919.03222423452769</v>
      </c>
      <c r="G75" s="13">
        <f t="shared" si="14"/>
        <v>19.400328990228008</v>
      </c>
      <c r="H75" s="13">
        <f t="shared" si="11"/>
        <v>50.796416677524434</v>
      </c>
      <c r="I75" s="7">
        <v>5.489999999999999E-2</v>
      </c>
      <c r="J75" s="20">
        <f t="shared" si="12"/>
        <v>0.35026329930145073</v>
      </c>
      <c r="K75" s="22">
        <f t="shared" si="13"/>
        <v>0.31511795725497233</v>
      </c>
      <c r="L75" s="23">
        <f t="shared" si="8"/>
        <v>25.67877240066203</v>
      </c>
      <c r="M75" s="22">
        <f t="shared" si="9"/>
        <v>0.22903652268064859</v>
      </c>
      <c r="N75" s="22">
        <f t="shared" si="15"/>
        <v>0.15378862785555403</v>
      </c>
      <c r="O75" s="22">
        <f t="shared" si="16"/>
        <v>6.3452449167830327E-2</v>
      </c>
    </row>
    <row r="76" spans="1:15">
      <c r="A76" s="4">
        <v>1996</v>
      </c>
      <c r="B76" s="5">
        <v>766.22</v>
      </c>
      <c r="C76" s="5">
        <v>14.9</v>
      </c>
      <c r="D76" s="5">
        <v>38.729999999999997</v>
      </c>
      <c r="E76" s="6">
        <v>158.6</v>
      </c>
      <c r="F76" s="13">
        <f t="shared" si="10"/>
        <v>1109.2363065573772</v>
      </c>
      <c r="G76" s="13">
        <f t="shared" si="14"/>
        <v>20.287862547288775</v>
      </c>
      <c r="H76" s="13">
        <f t="shared" si="11"/>
        <v>56.068390479192935</v>
      </c>
      <c r="I76" s="7">
        <v>5.0058333333333344E-2</v>
      </c>
      <c r="J76" s="20">
        <f t="shared" si="12"/>
        <v>0.27131278278701881</v>
      </c>
      <c r="K76" s="22">
        <f t="shared" si="13"/>
        <v>0.22903652268064859</v>
      </c>
      <c r="L76" s="23">
        <f t="shared" si="8"/>
        <v>29.34474953384942</v>
      </c>
      <c r="M76" s="22">
        <f t="shared" si="9"/>
        <v>0.25495123496629557</v>
      </c>
      <c r="N76" s="22">
        <f t="shared" si="15"/>
        <v>7.2907437567415245E-2</v>
      </c>
      <c r="O76" s="22">
        <f t="shared" si="16"/>
        <v>5.2917850838820613E-2</v>
      </c>
    </row>
    <row r="77" spans="1:15">
      <c r="A77" s="4">
        <v>1997</v>
      </c>
      <c r="B77" s="5">
        <v>963.36</v>
      </c>
      <c r="C77" s="5">
        <v>15.5</v>
      </c>
      <c r="D77" s="5">
        <v>39.72</v>
      </c>
      <c r="E77" s="6">
        <v>161.30000000000001</v>
      </c>
      <c r="F77" s="13">
        <f t="shared" si="10"/>
        <v>1371.2859228766274</v>
      </c>
      <c r="G77" s="13">
        <f t="shared" si="14"/>
        <v>20.751549907005579</v>
      </c>
      <c r="H77" s="13">
        <f t="shared" si="11"/>
        <v>56.539068319900807</v>
      </c>
      <c r="I77" s="7">
        <v>5.0608333333333338E-2</v>
      </c>
      <c r="J77" s="20">
        <f t="shared" si="12"/>
        <v>0.27751820625929885</v>
      </c>
      <c r="K77" s="22">
        <f t="shared" si="13"/>
        <v>0.25495123496629557</v>
      </c>
      <c r="L77" s="23">
        <f t="shared" ref="L77:L92" si="17">F77/AVERAGE(H67:H76)</f>
        <v>33.944154571976647</v>
      </c>
      <c r="M77" s="22">
        <f t="shared" ref="M77:M91" si="18">K78</f>
        <v>0.29126750630011317</v>
      </c>
      <c r="N77" s="22">
        <f t="shared" si="15"/>
        <v>-2.4339201965328905E-2</v>
      </c>
      <c r="O77" s="22">
        <f t="shared" si="16"/>
        <v>3.142507339188283E-2</v>
      </c>
    </row>
    <row r="78" spans="1:15">
      <c r="A78" s="4">
        <v>1998</v>
      </c>
      <c r="B78" s="5">
        <v>1248.77</v>
      </c>
      <c r="C78" s="5">
        <v>16.2</v>
      </c>
      <c r="D78" s="5">
        <v>37.700000000000003</v>
      </c>
      <c r="E78" s="6">
        <v>163.9</v>
      </c>
      <c r="F78" s="13">
        <f t="shared" si="10"/>
        <v>1749.3522926784624</v>
      </c>
      <c r="G78" s="13">
        <f t="shared" si="14"/>
        <v>21.344661378889565</v>
      </c>
      <c r="H78" s="13">
        <f t="shared" si="11"/>
        <v>52.812432580841978</v>
      </c>
      <c r="I78" s="7">
        <v>4.7766666666666666E-2</v>
      </c>
      <c r="J78" s="20">
        <f t="shared" si="12"/>
        <v>0.31308129878757679</v>
      </c>
      <c r="K78" s="22">
        <f t="shared" si="13"/>
        <v>0.29126750630011317</v>
      </c>
      <c r="L78" s="23">
        <f t="shared" si="17"/>
        <v>41.093177353800101</v>
      </c>
      <c r="M78" s="22">
        <f t="shared" si="18"/>
        <v>0.12399158118367347</v>
      </c>
      <c r="N78" s="22">
        <f t="shared" si="15"/>
        <v>-3.8225669407367491E-2</v>
      </c>
      <c r="O78" s="22">
        <f t="shared" si="16"/>
        <v>-4.297664894184039E-2</v>
      </c>
    </row>
    <row r="79" spans="1:15">
      <c r="A79" s="4">
        <v>1999</v>
      </c>
      <c r="B79" s="5">
        <v>1425.59</v>
      </c>
      <c r="C79" s="5">
        <v>16.690000000000001</v>
      </c>
      <c r="D79" s="5">
        <v>48.17</v>
      </c>
      <c r="E79" s="6">
        <v>168.3</v>
      </c>
      <c r="F79" s="13">
        <f t="shared" si="10"/>
        <v>1944.8418870469397</v>
      </c>
      <c r="G79" s="13">
        <f t="shared" si="14"/>
        <v>21.415362448009507</v>
      </c>
      <c r="H79" s="13">
        <f t="shared" si="11"/>
        <v>65.715271360665483</v>
      </c>
      <c r="I79" s="7">
        <v>4.6383333333333339E-2</v>
      </c>
      <c r="J79" s="20">
        <f t="shared" si="12"/>
        <v>0.15496048111341554</v>
      </c>
      <c r="K79" s="22">
        <f t="shared" si="13"/>
        <v>0.12399158118367347</v>
      </c>
      <c r="L79" s="23">
        <f t="shared" si="17"/>
        <v>44.890231486886627</v>
      </c>
      <c r="M79" s="22">
        <f t="shared" si="18"/>
        <v>-8.6601381270544772E-2</v>
      </c>
      <c r="N79" s="22">
        <f t="shared" si="15"/>
        <v>-4.3918199972223904E-2</v>
      </c>
      <c r="O79" s="22">
        <f t="shared" si="16"/>
        <v>-3.2354880661743191E-2</v>
      </c>
    </row>
    <row r="80" spans="1:15">
      <c r="A80" s="4">
        <v>2000</v>
      </c>
      <c r="B80" s="5">
        <v>1330.93</v>
      </c>
      <c r="C80" s="5">
        <v>16.27</v>
      </c>
      <c r="D80" s="5">
        <v>50</v>
      </c>
      <c r="E80" s="6">
        <v>174</v>
      </c>
      <c r="F80" s="13">
        <f t="shared" si="10"/>
        <v>1756.2233271839079</v>
      </c>
      <c r="G80" s="13">
        <f t="shared" si="14"/>
        <v>20.192566091954021</v>
      </c>
      <c r="H80" s="13">
        <f t="shared" si="11"/>
        <v>65.977298850574712</v>
      </c>
      <c r="I80" s="7">
        <v>5.8166666666666665E-2</v>
      </c>
      <c r="J80" s="20">
        <f t="shared" si="12"/>
        <v>-5.4987759453980364E-2</v>
      </c>
      <c r="K80" s="22">
        <f t="shared" si="13"/>
        <v>-8.6601381270544772E-2</v>
      </c>
      <c r="L80" s="23">
        <f t="shared" si="17"/>
        <v>38.402687852088775</v>
      </c>
      <c r="M80" s="22">
        <f t="shared" si="18"/>
        <v>-0.14543559775468876</v>
      </c>
      <c r="N80" s="22">
        <f t="shared" si="15"/>
        <v>-1.9810835072088029E-2</v>
      </c>
      <c r="O80" s="22">
        <f t="shared" si="16"/>
        <v>-1.2261507307108399E-2</v>
      </c>
    </row>
    <row r="81" spans="1:18">
      <c r="A81" s="4">
        <v>2001</v>
      </c>
      <c r="B81" s="5">
        <v>1140.21</v>
      </c>
      <c r="C81" s="5">
        <v>15.74</v>
      </c>
      <c r="D81" s="5">
        <v>24.69</v>
      </c>
      <c r="E81" s="6">
        <v>176.7</v>
      </c>
      <c r="F81" s="13">
        <f t="shared" si="10"/>
        <v>1481.5696446519526</v>
      </c>
      <c r="G81" s="13">
        <f t="shared" si="14"/>
        <v>19.236293152235429</v>
      </c>
      <c r="H81" s="13">
        <f t="shared" si="11"/>
        <v>32.081769609507646</v>
      </c>
      <c r="I81" s="7">
        <v>3.3883333333333321E-2</v>
      </c>
      <c r="J81" s="20">
        <f t="shared" si="12"/>
        <v>-0.13147197824077902</v>
      </c>
      <c r="K81" s="22">
        <f t="shared" si="13"/>
        <v>-0.14543559775468876</v>
      </c>
      <c r="L81" s="23">
        <f t="shared" si="17"/>
        <v>30.442650485522297</v>
      </c>
      <c r="M81" s="22">
        <f t="shared" si="18"/>
        <v>-0.21961332024897731</v>
      </c>
      <c r="N81" s="22">
        <f t="shared" si="15"/>
        <v>3.3300694725942659E-2</v>
      </c>
      <c r="O81" s="22">
        <f t="shared" si="16"/>
        <v>2.7108761750898047E-3</v>
      </c>
    </row>
    <row r="82" spans="1:18">
      <c r="A82" s="4">
        <v>2002</v>
      </c>
      <c r="B82" s="5">
        <v>895.84</v>
      </c>
      <c r="C82" s="8">
        <v>16.07</v>
      </c>
      <c r="D82" s="5">
        <v>27.59</v>
      </c>
      <c r="E82" s="6">
        <v>180.9</v>
      </c>
      <c r="F82" s="13">
        <f t="shared" si="10"/>
        <v>1137.0135977888337</v>
      </c>
      <c r="G82" s="13">
        <f t="shared" si="14"/>
        <v>19.18361802100608</v>
      </c>
      <c r="H82" s="13">
        <f t="shared" si="11"/>
        <v>35.01764284134881</v>
      </c>
      <c r="I82" s="7">
        <v>1.6041666666666666E-2</v>
      </c>
      <c r="J82" s="20">
        <f t="shared" si="12"/>
        <v>-0.20022627410740126</v>
      </c>
      <c r="K82" s="22">
        <f t="shared" si="13"/>
        <v>-0.21961332024897731</v>
      </c>
      <c r="L82" s="23">
        <f t="shared" si="17"/>
        <v>23.097472084270624</v>
      </c>
      <c r="M82" s="22">
        <f t="shared" si="18"/>
        <v>0.20195401915879332</v>
      </c>
      <c r="N82" s="22">
        <f t="shared" si="15"/>
        <v>9.0376577765960642E-2</v>
      </c>
      <c r="O82" s="22">
        <f t="shared" si="16"/>
        <v>4.2268321040927592E-2</v>
      </c>
    </row>
    <row r="83" spans="1:18">
      <c r="A83" s="4">
        <v>2003</v>
      </c>
      <c r="B83" s="8">
        <v>1080.6400000000001</v>
      </c>
      <c r="C83" s="9">
        <v>17.39</v>
      </c>
      <c r="D83" s="5">
        <v>48.74</v>
      </c>
      <c r="E83" s="6">
        <v>184.3</v>
      </c>
      <c r="F83" s="13">
        <f t="shared" si="10"/>
        <v>1346.2616638090071</v>
      </c>
      <c r="G83" s="13">
        <f t="shared" si="14"/>
        <v>20.376399891481281</v>
      </c>
      <c r="H83" s="13">
        <f t="shared" si="11"/>
        <v>60.720307867607161</v>
      </c>
      <c r="I83" s="7">
        <v>1.0108333333333332E-2</v>
      </c>
      <c r="J83" s="20">
        <f t="shared" si="12"/>
        <v>0.22569878549741029</v>
      </c>
      <c r="K83" s="22">
        <f t="shared" si="13"/>
        <v>0.20195401915879332</v>
      </c>
      <c r="L83" s="23">
        <f t="shared" si="17"/>
        <v>27.120683508678574</v>
      </c>
      <c r="M83" s="22">
        <f t="shared" si="18"/>
        <v>9.1119719919271897E-2</v>
      </c>
      <c r="N83" s="22">
        <f t="shared" si="15"/>
        <v>-4.7704159554531E-2</v>
      </c>
      <c r="O83" s="22"/>
    </row>
    <row r="84" spans="1:18">
      <c r="A84" s="4">
        <v>2004</v>
      </c>
      <c r="B84" s="8">
        <v>1199.21</v>
      </c>
      <c r="C84" s="9">
        <v>19.440000000000001</v>
      </c>
      <c r="D84" s="5">
        <v>58.55</v>
      </c>
      <c r="E84" s="6">
        <v>190.3</v>
      </c>
      <c r="F84" s="13">
        <f t="shared" si="10"/>
        <v>1446.8723868102995</v>
      </c>
      <c r="G84" s="13">
        <f t="shared" si="14"/>
        <v>22.06026274303731</v>
      </c>
      <c r="H84" s="13">
        <f t="shared" si="11"/>
        <v>70.641821071991586</v>
      </c>
      <c r="I84" s="7">
        <v>1.3716666666666669E-2</v>
      </c>
      <c r="J84" s="20">
        <f t="shared" si="12"/>
        <v>0.12771135623334312</v>
      </c>
      <c r="K84" s="22">
        <f t="shared" si="13"/>
        <v>9.1119719919271897E-2</v>
      </c>
      <c r="L84" s="23">
        <f t="shared" si="17"/>
        <v>27.682803956714885</v>
      </c>
      <c r="M84" s="22">
        <f t="shared" si="18"/>
        <v>3.4509737109530925E-2</v>
      </c>
      <c r="N84" s="22">
        <f t="shared" si="15"/>
        <v>-2.0651708931237134E-2</v>
      </c>
      <c r="O84" s="22"/>
    </row>
    <row r="85" spans="1:18">
      <c r="A85" s="4">
        <v>2005</v>
      </c>
      <c r="B85" s="5">
        <v>1262.07</v>
      </c>
      <c r="C85" s="6">
        <v>22.22</v>
      </c>
      <c r="D85" s="6">
        <v>69.930000000000007</v>
      </c>
      <c r="E85" s="6">
        <v>196.8</v>
      </c>
      <c r="F85" s="13">
        <f t="shared" si="10"/>
        <v>1472.421412957317</v>
      </c>
      <c r="G85" s="13">
        <f t="shared" si="14"/>
        <v>24.382159552845525</v>
      </c>
      <c r="H85" s="13">
        <f t="shared" si="11"/>
        <v>81.585355335365861</v>
      </c>
      <c r="I85" s="7">
        <v>3.1466666666666671E-2</v>
      </c>
      <c r="J85" s="20">
        <f t="shared" si="12"/>
        <v>7.0946706581832955E-2</v>
      </c>
      <c r="K85" s="22">
        <f t="shared" si="13"/>
        <v>3.4509737109530925E-2</v>
      </c>
      <c r="L85" s="23">
        <f t="shared" si="17"/>
        <v>26.949142193237027</v>
      </c>
      <c r="M85" s="22">
        <f t="shared" si="18"/>
        <v>0.11257402757708071</v>
      </c>
      <c r="N85" s="22">
        <f t="shared" si="15"/>
        <v>-4.6540353065646078E-3</v>
      </c>
      <c r="O85" s="22"/>
    </row>
    <row r="86" spans="1:18">
      <c r="A86" s="4">
        <v>2006</v>
      </c>
      <c r="B86" s="5">
        <v>1416.42</v>
      </c>
      <c r="C86" s="6">
        <v>24.88</v>
      </c>
      <c r="D86" s="6">
        <v>81.510000000000005</v>
      </c>
      <c r="E86" s="6">
        <v>201.8</v>
      </c>
      <c r="F86" s="13">
        <f t="shared" si="10"/>
        <v>1611.5532627353816</v>
      </c>
      <c r="G86" s="13">
        <f t="shared" si="14"/>
        <v>26.624558969276507</v>
      </c>
      <c r="H86" s="13">
        <f t="shared" si="11"/>
        <v>92.739234440039638</v>
      </c>
      <c r="I86" s="7">
        <v>4.7266666666666672E-2</v>
      </c>
      <c r="J86" s="20">
        <f t="shared" si="12"/>
        <v>0.14201272512618171</v>
      </c>
      <c r="K86" s="22">
        <f t="shared" si="13"/>
        <v>0.11257402757708071</v>
      </c>
      <c r="L86" s="23">
        <f t="shared" si="17"/>
        <v>27.92215424583409</v>
      </c>
      <c r="M86" s="22">
        <f t="shared" si="18"/>
        <v>2.1077744855141883E-2</v>
      </c>
      <c r="N86" s="22">
        <f t="shared" si="15"/>
        <v>-2.6973361837832166E-2</v>
      </c>
    </row>
    <row r="87" spans="1:18">
      <c r="A87" s="4">
        <v>2007</v>
      </c>
      <c r="B87" s="5">
        <v>1479.22</v>
      </c>
      <c r="C87" s="6">
        <v>27.73</v>
      </c>
      <c r="D87" s="6">
        <v>66.180000000000007</v>
      </c>
      <c r="E87" s="6">
        <v>210.036</v>
      </c>
      <c r="F87" s="13">
        <f t="shared" si="10"/>
        <v>1617.010375459445</v>
      </c>
      <c r="G87" s="13">
        <f t="shared" si="14"/>
        <v>28.510795768344472</v>
      </c>
      <c r="H87" s="13">
        <f t="shared" si="11"/>
        <v>72.34471319202423</v>
      </c>
      <c r="I87" s="7">
        <v>4.3533333333333341E-2</v>
      </c>
      <c r="J87" s="20">
        <f t="shared" si="12"/>
        <v>6.3914658081642414E-2</v>
      </c>
      <c r="K87" s="22">
        <f t="shared" si="13"/>
        <v>2.1077744855141883E-2</v>
      </c>
      <c r="L87" s="23">
        <f t="shared" si="17"/>
        <v>26.342958842020654</v>
      </c>
      <c r="M87" s="22">
        <f t="shared" si="18"/>
        <v>-0.38924824817257336</v>
      </c>
      <c r="N87" s="22">
        <f t="shared" si="15"/>
        <v>-3.717362242677047E-3</v>
      </c>
    </row>
    <row r="88" spans="1:18">
      <c r="A88" s="4">
        <v>2008</v>
      </c>
      <c r="B88" s="14">
        <v>877.56</v>
      </c>
      <c r="C88" s="6">
        <v>28.39</v>
      </c>
      <c r="D88" s="6">
        <v>26.16</v>
      </c>
      <c r="E88" s="6">
        <v>210.22800000000001</v>
      </c>
      <c r="F88" s="13">
        <f t="shared" si="10"/>
        <v>958.42919858439393</v>
      </c>
      <c r="G88" s="13">
        <f t="shared" si="14"/>
        <v>29.16272095058698</v>
      </c>
      <c r="H88" s="13">
        <f t="shared" si="11"/>
        <v>28.570704948912606</v>
      </c>
      <c r="I88" s="7">
        <v>1.3650000000000004E-2</v>
      </c>
      <c r="J88" s="20">
        <f t="shared" si="12"/>
        <v>-0.38754884330931172</v>
      </c>
      <c r="K88" s="22">
        <f t="shared" si="13"/>
        <v>-0.38924824817257336</v>
      </c>
      <c r="L88" s="23">
        <f t="shared" si="17"/>
        <v>15.221960485933302</v>
      </c>
      <c r="M88" s="22">
        <f t="shared" si="18"/>
        <v>0.25515921011008547</v>
      </c>
      <c r="N88" s="22"/>
    </row>
    <row r="89" spans="1:18" s="15" customFormat="1">
      <c r="A89" s="15">
        <v>2009</v>
      </c>
      <c r="B89" s="15">
        <v>1110.3800000000001</v>
      </c>
      <c r="C89" s="16">
        <v>22.41</v>
      </c>
      <c r="D89" s="16">
        <v>50.97</v>
      </c>
      <c r="E89" s="18">
        <v>215.95</v>
      </c>
      <c r="F89" s="13">
        <f t="shared" si="10"/>
        <v>1180.5712358416301</v>
      </c>
      <c r="G89" s="13">
        <f t="shared" si="14"/>
        <v>22.41</v>
      </c>
      <c r="H89" s="13">
        <f t="shared" si="11"/>
        <v>54.192002639499883</v>
      </c>
      <c r="I89" s="20">
        <v>1.5E-3</v>
      </c>
      <c r="J89" s="20">
        <f t="shared" si="12"/>
        <v>0.29084051232964148</v>
      </c>
      <c r="K89" s="22">
        <f t="shared" si="13"/>
        <v>0.25515921011008547</v>
      </c>
      <c r="L89" s="23">
        <f t="shared" si="17"/>
        <v>19.500870553243868</v>
      </c>
      <c r="M89" s="22">
        <f t="shared" si="18"/>
        <v>0.12180929464921304</v>
      </c>
      <c r="N89" s="22"/>
      <c r="O89" s="27"/>
    </row>
    <row r="90" spans="1:18">
      <c r="A90" s="15">
        <v>2010</v>
      </c>
      <c r="B90" s="15">
        <v>1241.53</v>
      </c>
      <c r="C90" s="15">
        <v>22.73</v>
      </c>
      <c r="D90" s="15">
        <v>77.349999999999994</v>
      </c>
      <c r="E90" s="23">
        <v>219.179</v>
      </c>
      <c r="F90" s="13">
        <f t="shared" si="10"/>
        <v>1300.5649698648137</v>
      </c>
      <c r="G90" s="13">
        <f t="shared" si="10"/>
        <v>23.810815497835101</v>
      </c>
      <c r="H90" s="13">
        <f t="shared" si="10"/>
        <v>81.028006104599427</v>
      </c>
      <c r="I90" s="20">
        <v>1.3666272644452526E-3</v>
      </c>
      <c r="J90" s="20">
        <f t="shared" si="12"/>
        <v>0.13858318773753114</v>
      </c>
      <c r="K90" s="22">
        <f t="shared" si="13"/>
        <v>0.12180929464921304</v>
      </c>
      <c r="L90" s="23">
        <f t="shared" si="17"/>
        <v>21.899794679595406</v>
      </c>
      <c r="M90" s="22">
        <f t="shared" si="18"/>
        <v>-6.6958118505579976E-3</v>
      </c>
      <c r="N90" s="22"/>
      <c r="O90" s="23"/>
      <c r="P90" s="23"/>
      <c r="Q90" s="27"/>
      <c r="R90" s="27"/>
    </row>
    <row r="91" spans="1:18">
      <c r="A91" s="15">
        <v>2011</v>
      </c>
      <c r="B91" s="15">
        <v>1243.32</v>
      </c>
      <c r="C91" s="15">
        <v>26.43</v>
      </c>
      <c r="D91" s="15">
        <v>86.95</v>
      </c>
      <c r="E91" s="18">
        <v>225.672</v>
      </c>
      <c r="F91" s="13">
        <f>B91*$E$92/$E91</f>
        <v>1264.9664793151123</v>
      </c>
      <c r="G91" s="13">
        <f t="shared" ref="G91:H92" si="19">C91*$E$92/$E91</f>
        <v>26.890152212059984</v>
      </c>
      <c r="H91" s="13">
        <f t="shared" si="19"/>
        <v>88.463818949626017</v>
      </c>
      <c r="I91" s="20">
        <v>5.24892485434858E-4</v>
      </c>
      <c r="J91" s="20">
        <f t="shared" si="12"/>
        <v>2.2730018606074733E-2</v>
      </c>
      <c r="K91" s="22">
        <f t="shared" si="13"/>
        <v>-6.6958118505579976E-3</v>
      </c>
      <c r="L91" s="23">
        <f t="shared" si="17"/>
        <v>20.773882326718017</v>
      </c>
      <c r="M91" s="22">
        <f t="shared" si="18"/>
        <v>0.1490739270711636</v>
      </c>
      <c r="N91" s="22"/>
    </row>
    <row r="92" spans="1:18">
      <c r="A92" s="15">
        <v>2012</v>
      </c>
      <c r="B92" s="15">
        <v>1422.29</v>
      </c>
      <c r="C92" s="15">
        <v>31.25</v>
      </c>
      <c r="D92" s="15">
        <v>86.51</v>
      </c>
      <c r="E92" s="18">
        <v>229.601</v>
      </c>
      <c r="F92" s="13">
        <f>B92*$E$92/$E92</f>
        <v>1422.29</v>
      </c>
      <c r="G92" s="13">
        <f t="shared" si="19"/>
        <v>31.25</v>
      </c>
      <c r="H92" s="13">
        <f t="shared" si="19"/>
        <v>86.51</v>
      </c>
      <c r="I92" s="20">
        <v>8.583137971733823E-4</v>
      </c>
      <c r="J92" s="20">
        <f t="shared" si="12"/>
        <v>0.16907956117491879</v>
      </c>
      <c r="K92" s="22">
        <f t="shared" si="13"/>
        <v>0.1490739270711636</v>
      </c>
      <c r="L92" s="23">
        <f t="shared" si="17"/>
        <v>21.378059343124608</v>
      </c>
      <c r="M92" s="22"/>
      <c r="N92" s="22"/>
    </row>
    <row r="95" spans="1:18">
      <c r="A95" s="29"/>
    </row>
    <row r="96" spans="1:18">
      <c r="A96" s="28" t="s">
        <v>15</v>
      </c>
      <c r="B96" s="28"/>
      <c r="C96" s="28"/>
      <c r="D96" s="28"/>
      <c r="E96" s="30"/>
      <c r="F96" s="31"/>
      <c r="G96" s="31"/>
      <c r="H96" s="31"/>
      <c r="I96" s="32"/>
      <c r="J96" s="33">
        <f t="array" ref="J96">GEOMEAN(J3:J92+1)-1</f>
        <v>9.9312225394839082E-2</v>
      </c>
      <c r="K96" s="33">
        <f t="array" ref="K96">GEOMEAN(K3:K92+1)-1</f>
        <v>6.5564925404853813E-2</v>
      </c>
    </row>
  </sheetData>
  <phoneticPr fontId="10" type="noConversion"/>
  <pageMargins left="0.7" right="0.7" top="0.75" bottom="0.75" header="0.3" footer="0.3"/>
  <pageSetup paperSize="9" orientation="portrait" horizontalDpi="0" verticalDpi="0"/>
  <ignoredErrors>
    <ignoredError sqref="G7:G45 G46:G92 G3:G6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5396E5AC836A4A9A6CB1BB1B648CB3" ma:contentTypeVersion="11" ma:contentTypeDescription="Create a new document." ma:contentTypeScope="" ma:versionID="13ded29bb171518f390778dc309f6c0c">
  <xsd:schema xmlns:xsd="http://www.w3.org/2001/XMLSchema" xmlns:xs="http://www.w3.org/2001/XMLSchema" xmlns:p="http://schemas.microsoft.com/office/2006/metadata/properties" xmlns:ns2="1fe5ebd6-dc4e-444c-b615-1b2eb36ecb43" xmlns:ns3="d314d7ef-47d2-49ec-98a2-beb62148fffe" targetNamespace="http://schemas.microsoft.com/office/2006/metadata/properties" ma:root="true" ma:fieldsID="1c44cc4b65835c24b22424a95f18b655" ns2:_="" ns3:_="">
    <xsd:import namespace="1fe5ebd6-dc4e-444c-b615-1b2eb36ecb43"/>
    <xsd:import namespace="d314d7ef-47d2-49ec-98a2-beb62148fffe"/>
    <xsd:element name="properties">
      <xsd:complexType>
        <xsd:sequence>
          <xsd:element name="documentManagement">
            <xsd:complexType>
              <xsd:all>
                <xsd:element ref="ns2:Converted_x0020_Content_x0020_Name" minOccurs="0"/>
                <xsd:element ref="ns2:File_x0020_Title" minOccurs="0"/>
                <xsd:element ref="ns2:File_x0020_Title_x003a_ID" minOccurs="0"/>
                <xsd:element ref="ns2:Content_x0020_Name" minOccurs="0"/>
                <xsd:element ref="ns3:SharedWithUser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e5ebd6-dc4e-444c-b615-1b2eb36ecb43" elementFormDefault="qualified">
    <xsd:import namespace="http://schemas.microsoft.com/office/2006/documentManagement/types"/>
    <xsd:import namespace="http://schemas.microsoft.com/office/infopath/2007/PartnerControls"/>
    <xsd:element name="Converted_x0020_Content_x0020_Name" ma:index="8" nillable="true" ma:displayName="Converted Content Name" ma:internalName="Converted_x0020_Content_x0020_Name">
      <xsd:simpleType>
        <xsd:restriction base="dms:Text">
          <xsd:maxLength value="255"/>
        </xsd:restriction>
      </xsd:simpleType>
    </xsd:element>
    <xsd:element name="File_x0020_Title" ma:index="9" nillable="true" ma:displayName="File Title" ma:list="{d04e6db4-d562-49e7-b071-c561677279a8}" ma:internalName="File_x0020_Title" ma:readOnly="false" ma:showField="ID">
      <xsd:simpleType>
        <xsd:restriction base="dms:Lookup"/>
      </xsd:simpleType>
    </xsd:element>
    <xsd:element name="File_x0020_Title_x003a_ID" ma:index="10" nillable="true" ma:displayName="File Title:ID" ma:list="{d04e6db4-d562-49e7-b071-c561677279a8}" ma:internalName="File_x0020_Title_x003a_ID" ma:readOnly="true" ma:showField="ID" ma:web="d314d7ef-47d2-49ec-98a2-beb62148fffe">
      <xsd:simpleType>
        <xsd:restriction base="dms:Lookup"/>
      </xsd:simpleType>
    </xsd:element>
    <xsd:element name="Content_x0020_Name" ma:index="12" nillable="true" ma:displayName="Content Name" ma:indexed="true" ma:list="{2a1dccef-5bbd-4239-9d2c-9dab3c3bdaeb}" ma:internalName="Content_x0020_Nam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14d7ef-47d2-49ec-98a2-beb62148ff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>
  <documentManagement>
    <Content_x0020_Name xmlns="1fe5ebd6-dc4e-444c-b615-1b2eb36ecb43">8882</Content_x0020_Name>
    <File_x0020_Title xmlns="1fe5ebd6-dc4e-444c-b615-1b2eb36ecb43">12812</File_x0020_Title>
    <Converted_x0020_Content_x0020_Name xmlns="1fe5ebd6-dc4e-444c-b615-1b2eb36ecb43">F-1602X.xlsx</Converted_x0020_Content_x0020_Name>
    <_dlc_DocId xmlns="d314d7ef-47d2-49ec-98a2-beb62148fffe">2CPRT4FFDSWV-473764249-8971</_dlc_DocId>
    <_dlc_DocIdUrl xmlns="d314d7ef-47d2-49ec-98a2-beb62148fffe">
      <Url>http://u20358870.wmcasemgmt.com/sites/casemanagement/_layouts/15/DocIdRedir.aspx?ID=2CPRT4FFDSWV-473764249-8971</Url>
      <Description>2CPRT4FFDSWV-473764249-8971</Description>
    </_dlc_DocIdUrl>
  </documentManagement>
</p:properties>
</file>

<file path=customXml/itemProps1.xml><?xml version="1.0" encoding="utf-8"?>
<ds:datastoreItem xmlns:ds="http://schemas.openxmlformats.org/officeDocument/2006/customXml" ds:itemID="{252B450F-1EF2-442C-B462-66BC64931F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e5ebd6-dc4e-444c-b615-1b2eb36ecb43"/>
    <ds:schemaRef ds:uri="d314d7ef-47d2-49ec-98a2-beb62148ff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571E6A-CA5E-4384-8C24-4BC9F02284B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414D6C5-2249-48FA-A3ED-EFE65F1E4C5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9F8E951-F836-4866-A929-040314FEE081}">
  <ds:schemaRefs>
    <ds:schemaRef ds:uri="http://schemas.microsoft.com/office/2006/metadata/properties"/>
    <ds:schemaRef ds:uri="1fe5ebd6-dc4e-444c-b615-1b2eb36ecb43"/>
    <ds:schemaRef ds:uri="d314d7ef-47d2-49ec-98a2-beb62148fff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Darden Graduate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Pravda Asset Management (SPREADSHEET)</dc:title>
  <dc:creator>evansr</dc:creator>
  <cp:lastModifiedBy>HONGYU WU</cp:lastModifiedBy>
  <dcterms:created xsi:type="dcterms:W3CDTF">2009-08-21T15:46:03Z</dcterms:created>
  <dcterms:modified xsi:type="dcterms:W3CDTF">2019-02-25T16:53:58Z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0x010100EF5396E5AC836A4A9A6CB1BB1B648CB3</vt:lpwstr>
  </property>
  <property fmtid="{D5CDD505-2E9C-101B-9397-08002B2CF9AE}" pid="3" name="WorkflowCreationPath">
    <vt:lpwstr>486cb3c1-c433-404d-83d7-2c91a01b85f5,4;486cb3c1-c433-404d-83d7-2c91a01b85f5,4;486cb3c1-c433-404d-83d7-2c91a01b85f5,4;486cb3c1-c433-404d-83d7-2c91a01b85f5,4;486cb3c1-c433-404d-83d7-2c91a01b85f5,4;486cb3c1-c433-404d-83d7-2c91a01b85f5,4;486cb3c1-c433-404d-83</vt:lpwstr>
  </property>
  <property fmtid="{D5CDD505-2E9C-101B-9397-08002B2CF9AE}" pid="4" name="SWAT">
    <vt:lpwstr>false</vt:lpwstr>
  </property>
  <property fmtid="{D5CDD505-2E9C-101B-9397-08002B2CF9AE}" pid="5" name="Admin Assistant">
    <vt:lpwstr>Richards, Barbara35</vt:lpwstr>
  </property>
  <property fmtid="{D5CDD505-2E9C-101B-9397-08002B2CF9AE}" pid="6" name="Editor">
    <vt:lpwstr>DARDEN\alstons66</vt:lpwstr>
  </property>
  <property fmtid="{D5CDD505-2E9C-101B-9397-08002B2CF9AE}" pid="7" name="Editing Status">
    <vt:lpwstr>Editing Complete</vt:lpwstr>
  </property>
  <property fmtid="{D5CDD505-2E9C-101B-9397-08002B2CF9AE}" pid="8" name="Edit Type">
    <vt:lpwstr>Revised Editing</vt:lpwstr>
  </property>
  <property fmtid="{D5CDD505-2E9C-101B-9397-08002B2CF9AE}" pid="9" name="2nd Editor*">
    <vt:lpwstr/>
  </property>
  <property fmtid="{D5CDD505-2E9C-101B-9397-08002B2CF9AE}" pid="10" name="Modified">
    <vt:lpwstr>2012-05-14T19:28:07Z</vt:lpwstr>
  </property>
  <property fmtid="{D5CDD505-2E9C-101B-9397-08002B2CF9AE}" pid="11" name="Metadata Form URL*">
    <vt:lpwstr>http://cm3.darden.virginia.edu/CMO/Gold Metadata/DispFormMeta.aspx?ID=34661View Document Metadata</vt:lpwstr>
  </property>
  <property fmtid="{D5CDD505-2E9C-101B-9397-08002B2CF9AE}" pid="12" name="Metadata Link ID">
    <vt:lpwstr>{7C7EEF18-29FD-4830-995A-7223321E5288}</vt:lpwstr>
  </property>
  <property fmtid="{D5CDD505-2E9C-101B-9397-08002B2CF9AE}" pid="13" name="Dashboard*">
    <vt:lpwstr>http://cm3.darden.virginia.edu/CMO/WorkflowDashboard.aspx?wf=1993Workflow Dashboard</vt:lpwstr>
  </property>
  <property fmtid="{D5CDD505-2E9C-101B-9397-08002B2CF9AE}" pid="14" name="DBP Editor*">
    <vt:lpwstr>DARDEN\woodse20</vt:lpwstr>
  </property>
  <property fmtid="{D5CDD505-2E9C-101B-9397-08002B2CF9AE}" pid="15" name="Order">
    <vt:r8>1281200</vt:r8>
  </property>
  <property fmtid="{D5CDD505-2E9C-101B-9397-08002B2CF9AE}" pid="16" name="xd_ProgID">
    <vt:lpwstr/>
  </property>
  <property fmtid="{D5CDD505-2E9C-101B-9397-08002B2CF9AE}" pid="17" name="TemplateUrl">
    <vt:lpwstr/>
  </property>
  <property fmtid="{D5CDD505-2E9C-101B-9397-08002B2CF9AE}" pid="18" name="_CopySource">
    <vt:lpwstr>http://www.wmcasemgmt.com/sites/casemanagement/Gold Library/F-1602X.xlsx</vt:lpwstr>
  </property>
  <property fmtid="{D5CDD505-2E9C-101B-9397-08002B2CF9AE}" pid="19" name="_dlc_DocIdItemGuid">
    <vt:lpwstr>48b5fcb6-0007-4cff-84c7-bbdc0c146ac3</vt:lpwstr>
  </property>
</Properties>
</file>