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EDER\"/>
    </mc:Choice>
  </mc:AlternateContent>
  <xr:revisionPtr revIDLastSave="0" documentId="13_ncr:1_{81987AA6-0162-47D0-9F7C-5C19394BB03B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ados" sheetId="1" r:id="rId1"/>
    <sheet name="Perfil Geológico" sheetId="5501" r:id="rId2"/>
    <sheet name="Sondagem" sheetId="5500" r:id="rId3"/>
  </sheets>
  <externalReferences>
    <externalReference r:id="rId4"/>
  </externalReferences>
  <definedNames>
    <definedName name="_xlnm.Print_Area" localSheetId="2">Sondagem!$A$1:$T$53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5500" l="1"/>
  <c r="H24" i="5500"/>
  <c r="W33" i="1"/>
  <c r="H26" i="5500" s="1"/>
  <c r="V33" i="1"/>
  <c r="G26" i="5500" s="1"/>
  <c r="W32" i="1"/>
  <c r="H25" i="5500" s="1"/>
  <c r="V32" i="1"/>
  <c r="W31" i="1"/>
  <c r="V31" i="1"/>
  <c r="G24" i="5500" s="1"/>
  <c r="W30" i="1"/>
  <c r="H23" i="5500" s="1"/>
  <c r="V30" i="1"/>
  <c r="G23" i="5500" s="1"/>
  <c r="W29" i="1"/>
  <c r="H22" i="5500" s="1"/>
  <c r="V29" i="1"/>
  <c r="G22" i="5500" s="1"/>
  <c r="D32" i="1"/>
  <c r="D33" i="1"/>
  <c r="D34" i="1"/>
  <c r="W25" i="1"/>
  <c r="H18" i="5500" s="1"/>
  <c r="W26" i="1"/>
  <c r="H19" i="5500" s="1"/>
  <c r="W27" i="1"/>
  <c r="H20" i="5500" s="1"/>
  <c r="W28" i="1"/>
  <c r="H21" i="5500" s="1"/>
  <c r="V28" i="1"/>
  <c r="G21" i="5500" s="1"/>
  <c r="V27" i="1"/>
  <c r="G20" i="5500" s="1"/>
  <c r="V26" i="1"/>
  <c r="G19" i="5500" s="1"/>
  <c r="D31" i="1"/>
  <c r="D29" i="1"/>
  <c r="D30" i="1"/>
  <c r="V25" i="1" l="1"/>
  <c r="G18" i="5500" s="1"/>
  <c r="D28" i="1" l="1"/>
  <c r="W24" i="1"/>
  <c r="H17" i="5500" s="1"/>
  <c r="D26" i="1"/>
  <c r="D27" i="1"/>
  <c r="W23" i="1" l="1"/>
  <c r="H16" i="5500" s="1"/>
  <c r="V23" i="1"/>
  <c r="G16" i="5500" s="1"/>
  <c r="V24" i="1"/>
  <c r="G17" i="5500" s="1"/>
  <c r="D25" i="1"/>
  <c r="D24" i="1"/>
  <c r="D23" i="1"/>
  <c r="W22" i="1" l="1"/>
  <c r="H15" i="5500" s="1"/>
  <c r="V22" i="1"/>
  <c r="G15" i="5500" s="1"/>
  <c r="L51" i="5500" l="1"/>
  <c r="L50" i="5500"/>
  <c r="R52" i="5500" l="1"/>
  <c r="Q45" i="5500"/>
  <c r="Q47" i="5500" l="1"/>
  <c r="B53" i="5500" s="1"/>
  <c r="Q44" i="5500"/>
  <c r="N52" i="5500"/>
  <c r="Q50" i="5500" l="1"/>
  <c r="Q41" i="5500" l="1"/>
  <c r="Q40" i="5500"/>
  <c r="Q51" i="5500"/>
  <c r="Y5" i="1" l="1"/>
  <c r="Y6" i="1"/>
  <c r="Y8" i="1" s="1"/>
  <c r="Y7" i="1"/>
  <c r="R22" i="1"/>
  <c r="R23" i="1" s="1"/>
  <c r="D21" i="1"/>
  <c r="AG21" i="1" s="1"/>
  <c r="AI21" i="1"/>
  <c r="AJ21" i="1" s="1"/>
  <c r="AK21" i="1" s="1"/>
  <c r="AL21" i="1" s="1"/>
  <c r="T21" i="1"/>
  <c r="Z80" i="1"/>
  <c r="Y80" i="1"/>
  <c r="Z79" i="1"/>
  <c r="Y79" i="1"/>
  <c r="Z78" i="1"/>
  <c r="Y78" i="1"/>
  <c r="Z77" i="1"/>
  <c r="Y77" i="1"/>
  <c r="Z76" i="1"/>
  <c r="Y76" i="1"/>
  <c r="Z75" i="1"/>
  <c r="Y75" i="1"/>
  <c r="Z74" i="1"/>
  <c r="Y74" i="1"/>
  <c r="Z73" i="1"/>
  <c r="Y73" i="1"/>
  <c r="Z72" i="1"/>
  <c r="Y72" i="1"/>
  <c r="Z71" i="1"/>
  <c r="Y71" i="1"/>
  <c r="Z70" i="1"/>
  <c r="Y70" i="1"/>
  <c r="Z69" i="1"/>
  <c r="Y69" i="1"/>
  <c r="Z68" i="1"/>
  <c r="Y68" i="1"/>
  <c r="Z67" i="1"/>
  <c r="Y6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Z51" i="1"/>
  <c r="Y51" i="1"/>
  <c r="Z50" i="1"/>
  <c r="Y50" i="1"/>
  <c r="Z49" i="1"/>
  <c r="Y49" i="1"/>
  <c r="Z48" i="1"/>
  <c r="Y48" i="1"/>
  <c r="Z47" i="1"/>
  <c r="Y47" i="1"/>
  <c r="Z46" i="1"/>
  <c r="Y46" i="1"/>
  <c r="Z45" i="1"/>
  <c r="Y45" i="1"/>
  <c r="Z44" i="1"/>
  <c r="Y44" i="1"/>
  <c r="Z43" i="1"/>
  <c r="Y43" i="1"/>
  <c r="Z42" i="1"/>
  <c r="Y42" i="1"/>
  <c r="Z41" i="1"/>
  <c r="Y41" i="1"/>
  <c r="C21" i="1"/>
  <c r="C22" i="1"/>
  <c r="T33" i="1"/>
  <c r="T32" i="1"/>
  <c r="T31" i="1"/>
  <c r="Z21" i="1"/>
  <c r="Y21" i="1"/>
  <c r="O28" i="5500"/>
  <c r="O29" i="5500"/>
  <c r="O30" i="5500"/>
  <c r="O31" i="5500"/>
  <c r="O32" i="5500"/>
  <c r="O33" i="5500"/>
  <c r="A19" i="5500"/>
  <c r="A20" i="5500"/>
  <c r="A21" i="5500"/>
  <c r="A22" i="5500"/>
  <c r="A23" i="5500"/>
  <c r="A15" i="5500"/>
  <c r="A16" i="5500"/>
  <c r="A17" i="5500"/>
  <c r="A18" i="5500"/>
  <c r="A24" i="5500"/>
  <c r="A25" i="5500"/>
  <c r="A26" i="5500"/>
  <c r="A27" i="5500"/>
  <c r="A28" i="5500"/>
  <c r="A29" i="5500"/>
  <c r="A30" i="5500"/>
  <c r="A31" i="5500"/>
  <c r="A32" i="5500"/>
  <c r="A33" i="5500"/>
  <c r="A14" i="5500"/>
  <c r="E14" i="5500"/>
  <c r="C23" i="1"/>
  <c r="C24" i="1" s="1"/>
  <c r="E15" i="5500"/>
  <c r="E16" i="5500"/>
  <c r="C25" i="1" l="1"/>
  <c r="E17" i="5500"/>
  <c r="Z23" i="1"/>
  <c r="Y23" i="1"/>
  <c r="R24" i="1"/>
  <c r="Y22" i="1"/>
  <c r="Z22" i="1"/>
  <c r="Z24" i="1" l="1"/>
  <c r="R25" i="1"/>
  <c r="Y24" i="1"/>
  <c r="C26" i="1"/>
  <c r="E18" i="5500"/>
  <c r="C27" i="1" l="1"/>
  <c r="E19" i="5500"/>
  <c r="R26" i="1"/>
  <c r="Y25" i="1"/>
  <c r="Z25" i="1"/>
  <c r="R27" i="1" l="1"/>
  <c r="Y26" i="1"/>
  <c r="Z26" i="1"/>
  <c r="C28" i="1"/>
  <c r="E20" i="5500"/>
  <c r="C29" i="1" l="1"/>
  <c r="E21" i="5500"/>
  <c r="R28" i="1"/>
  <c r="Z27" i="1"/>
  <c r="Y27" i="1"/>
  <c r="Z28" i="1" l="1"/>
  <c r="R29" i="1"/>
  <c r="Y28" i="1"/>
  <c r="E22" i="5500"/>
  <c r="C30" i="1"/>
  <c r="R30" i="1" l="1"/>
  <c r="Z29" i="1"/>
  <c r="Y29" i="1"/>
  <c r="E23" i="5500"/>
  <c r="C31" i="1"/>
  <c r="C32" i="1" l="1"/>
  <c r="E24" i="5500"/>
  <c r="R31" i="1"/>
  <c r="Y30" i="1"/>
  <c r="Z30" i="1"/>
  <c r="Z31" i="1" l="1"/>
  <c r="Y31" i="1"/>
  <c r="R32" i="1"/>
  <c r="E25" i="5500"/>
  <c r="C33" i="1"/>
  <c r="Y32" i="1" l="1"/>
  <c r="Z32" i="1"/>
  <c r="R33" i="1"/>
  <c r="E26" i="5500"/>
  <c r="C34" i="1"/>
  <c r="R34" i="1" l="1"/>
  <c r="Y33" i="1"/>
  <c r="Z33" i="1"/>
  <c r="C35" i="1"/>
  <c r="E27" i="5500"/>
  <c r="C36" i="1" l="1"/>
  <c r="E28" i="5500"/>
  <c r="Z34" i="1"/>
  <c r="R35" i="1"/>
  <c r="Y34" i="1"/>
  <c r="Y35" i="1" l="1"/>
  <c r="Z35" i="1"/>
  <c r="R36" i="1"/>
  <c r="E29" i="5500"/>
  <c r="C37" i="1"/>
  <c r="Z36" i="1" l="1"/>
  <c r="Y36" i="1"/>
  <c r="R37" i="1"/>
  <c r="E30" i="5500"/>
  <c r="C38" i="1"/>
  <c r="R38" i="1" l="1"/>
  <c r="Z37" i="1"/>
  <c r="Y37" i="1"/>
  <c r="E31" i="5500"/>
  <c r="C39" i="1"/>
  <c r="E32" i="5500" l="1"/>
  <c r="C40" i="1"/>
  <c r="E33" i="5500" s="1"/>
  <c r="Z38" i="1"/>
  <c r="Y38" i="1"/>
  <c r="R39" i="1"/>
  <c r="Y39" i="1" l="1"/>
  <c r="R40" i="1"/>
  <c r="Z39" i="1"/>
  <c r="Y40" i="1" l="1"/>
  <c r="Z40" i="1"/>
</calcChain>
</file>

<file path=xl/sharedStrings.xml><?xml version="1.0" encoding="utf-8"?>
<sst xmlns="http://schemas.openxmlformats.org/spreadsheetml/2006/main" count="213" uniqueCount="188">
  <si>
    <t xml:space="preserve">Obs.: 1- </t>
  </si>
  <si>
    <t>Os materias devem ser crassificados segundo as amostras coletadas</t>
  </si>
  <si>
    <t xml:space="preserve"> 5 - </t>
  </si>
  <si>
    <t>A caracterização do material deverá ser escrita após a definição das divisões dos mesmos</t>
  </si>
  <si>
    <t xml:space="preserve">2 - </t>
  </si>
  <si>
    <t>Se o número da amostra não coincidir com a profundidade desejada</t>
  </si>
  <si>
    <t xml:space="preserve">6 - </t>
  </si>
  <si>
    <t xml:space="preserve">A posição será a que fique melhor segundo a coluna AO desta planilha </t>
  </si>
  <si>
    <t>Sondagem:</t>
  </si>
  <si>
    <t>Planilha auxiliar p/ desenhar o NA</t>
  </si>
  <si>
    <t>NA</t>
  </si>
  <si>
    <t>deve-se calcular uma nova profundidade tomando-se como escala</t>
  </si>
  <si>
    <t xml:space="preserve">7 - </t>
  </si>
  <si>
    <t xml:space="preserve">Para o caso de continuações de sondagem, o gráfico não mudará sua escala, </t>
  </si>
  <si>
    <t xml:space="preserve">Interessado.:   </t>
  </si>
  <si>
    <t>Penetração(cm):</t>
  </si>
  <si>
    <t>Tamanho de cada página:</t>
  </si>
  <si>
    <t xml:space="preserve">a sequência de numeração das amostras, por exemplo: para  a profundidade de 1,5 a 2,5 metros, </t>
  </si>
  <si>
    <t xml:space="preserve">permanecendo seus limites de 0 a -20, sendo deste modo necessario a adaptação do </t>
  </si>
  <si>
    <t>Obra:</t>
  </si>
  <si>
    <t>Avanço (cm):</t>
  </si>
  <si>
    <t>Prof. do NA. logo após a sondagem:</t>
  </si>
  <si>
    <t xml:space="preserve">de onde se retirou a terceira amostra, de número 02, deve-se considerar, para efeito de </t>
  </si>
  <si>
    <t>novo gráfico</t>
  </si>
  <si>
    <t>Local:</t>
  </si>
  <si>
    <t xml:space="preserve">Continuação (s/n): </t>
  </si>
  <si>
    <t>n</t>
  </si>
  <si>
    <t>Prof. do NA.24 Hs após a sondagem:</t>
  </si>
  <si>
    <t>desenho, os valores -3 -3 -3 -3 nas colunas de Valores para plotagem</t>
  </si>
  <si>
    <t>Data do início:</t>
  </si>
  <si>
    <t>Nível da sondagem:</t>
  </si>
  <si>
    <t>Prof. inicial (+):</t>
  </si>
  <si>
    <t xml:space="preserve">Variação do NA.: </t>
  </si>
  <si>
    <t xml:space="preserve">3 - </t>
  </si>
  <si>
    <t>Pode-se aina introduzir diferentes camadas de materias para uma mesma amostragem</t>
  </si>
  <si>
    <t>Cota da boca do furo:</t>
  </si>
  <si>
    <t>Amostra inicial:</t>
  </si>
  <si>
    <t>Saturado:</t>
  </si>
  <si>
    <t>Para tanto, basta considerar valos fracionários nos Valores para plotagem,</t>
  </si>
  <si>
    <t>Cota do NA inicial:</t>
  </si>
  <si>
    <t>data:</t>
  </si>
  <si>
    <t>C. NA 24hs:</t>
  </si>
  <si>
    <t xml:space="preserve">correspondente, em escala, à posição desejada, por exemplo: para introduzir uma </t>
  </si>
  <si>
    <t xml:space="preserve">camada na profundidade -4,50 metros, correspondente a amostra 5, basta atribuir aos  </t>
  </si>
  <si>
    <t>Valores para plotagem os números -5,5 -5,5 -6 -6</t>
  </si>
  <si>
    <t xml:space="preserve">4 - </t>
  </si>
  <si>
    <t xml:space="preserve">Para as colunas de valores para plotagem basta modificar o primeiro valor </t>
  </si>
  <si>
    <t>e o restante será modificado automaticamente</t>
  </si>
  <si>
    <t>Percussão</t>
  </si>
  <si>
    <t xml:space="preserve">               NA</t>
  </si>
  <si>
    <t>Percurssão</t>
  </si>
  <si>
    <t xml:space="preserve">            Rotativa</t>
  </si>
  <si>
    <t xml:space="preserve">       Amostra</t>
  </si>
  <si>
    <t xml:space="preserve">                       Manobra</t>
  </si>
  <si>
    <t>N. de golpes</t>
  </si>
  <si>
    <t>Penetração</t>
  </si>
  <si>
    <t>Rotativa</t>
  </si>
  <si>
    <t>?</t>
  </si>
  <si>
    <t>Amostra</t>
  </si>
  <si>
    <t>SPT</t>
  </si>
  <si>
    <t>Prof.</t>
  </si>
  <si>
    <t>Amost.</t>
  </si>
  <si>
    <t>Amostragem</t>
  </si>
  <si>
    <t xml:space="preserve">  Valures para plotagem</t>
  </si>
  <si>
    <t>de</t>
  </si>
  <si>
    <t>para</t>
  </si>
  <si>
    <t>prim.</t>
  </si>
  <si>
    <t>seg.</t>
  </si>
  <si>
    <t>terc.</t>
  </si>
  <si>
    <t>Avan.</t>
  </si>
  <si>
    <t>% rec.</t>
  </si>
  <si>
    <t>N. de frag.</t>
  </si>
  <si>
    <t>(m)</t>
  </si>
  <si>
    <t>até</t>
  </si>
  <si>
    <t>1º+2º</t>
  </si>
  <si>
    <t>2º+3º</t>
  </si>
  <si>
    <t>Sondador:</t>
  </si>
  <si>
    <t>Ordem de serviço:</t>
  </si>
  <si>
    <t>Cidade do serviço:</t>
  </si>
  <si>
    <t>Início da lavagem:</t>
  </si>
  <si>
    <t>Final do revestiment.:</t>
  </si>
  <si>
    <t>N.º relatório:</t>
  </si>
  <si>
    <t>Profundidade (m)</t>
  </si>
  <si>
    <t>DESCRIÇÃO DO MATERIAL</t>
  </si>
  <si>
    <t>RESIST.À PENETRAÇÃO DO BARRILHETE TIPO SPT</t>
  </si>
  <si>
    <t>PRIMEIROS 15 cm</t>
  </si>
  <si>
    <t>ULTIMOS 30 cm</t>
  </si>
  <si>
    <t>Número da amostra</t>
  </si>
  <si>
    <t>GRÁFICO DO N.º GOLPES</t>
  </si>
  <si>
    <t>Soma do número de golpes</t>
  </si>
  <si>
    <t>Perfil Geológico</t>
  </si>
  <si>
    <t>DESCRIÇÃO TÁCTIL VISUAL</t>
  </si>
  <si>
    <t>---------</t>
  </si>
  <si>
    <t>Nível D'água (m)</t>
  </si>
  <si>
    <t>MEDIDAS DE NÍVEL D'ÁGUA</t>
  </si>
  <si>
    <t>DATA</t>
  </si>
  <si>
    <t>HORA</t>
  </si>
  <si>
    <t>N.A. (m)</t>
  </si>
  <si>
    <t>TÉRMINO:</t>
  </si>
  <si>
    <t>CIDADE:</t>
  </si>
  <si>
    <t>CONTRATANTE:</t>
  </si>
  <si>
    <t>OBRA:</t>
  </si>
  <si>
    <t>COTA DO FURO:</t>
  </si>
  <si>
    <t>OBSERVAÇÃO:</t>
  </si>
  <si>
    <t>COMP. REVESTIMENTO:</t>
  </si>
  <si>
    <t>Data do FIM:</t>
  </si>
  <si>
    <t>ENSAIO LAVAGEM (MIN.)</t>
  </si>
  <si>
    <t>Argila siltosa</t>
  </si>
  <si>
    <t>Argila silto arenosa</t>
  </si>
  <si>
    <t xml:space="preserve">Argila </t>
  </si>
  <si>
    <t>Argila pouco arenosa</t>
  </si>
  <si>
    <t>Silte</t>
  </si>
  <si>
    <t>Silte argiloso</t>
  </si>
  <si>
    <t>Aterro</t>
  </si>
  <si>
    <t>Siltet arenoso</t>
  </si>
  <si>
    <t>Areia siltosa</t>
  </si>
  <si>
    <t>Areia grossa</t>
  </si>
  <si>
    <t>Areia</t>
  </si>
  <si>
    <t>Areia argilosa</t>
  </si>
  <si>
    <t>Rocha</t>
  </si>
  <si>
    <t>Areia fina argilosa c/ materia orgânica</t>
  </si>
  <si>
    <t>Materia orgânica</t>
  </si>
  <si>
    <t>Agila orgânica</t>
  </si>
  <si>
    <t>Prof.Furo</t>
  </si>
  <si>
    <t>RESP. TÉCNICO</t>
  </si>
  <si>
    <t>Hora da Leitura do nível Dágua:</t>
  </si>
  <si>
    <t>AVANÇO A CADA 10 MIN. (mm)</t>
  </si>
  <si>
    <t>FOLHA</t>
  </si>
  <si>
    <t>REV</t>
  </si>
  <si>
    <t>COORDENADAS:</t>
  </si>
  <si>
    <t>Silte arenoso rosa com pedras</t>
  </si>
  <si>
    <t xml:space="preserve">LOCAL: </t>
  </si>
  <si>
    <t>Silte Argiloso</t>
  </si>
  <si>
    <t>0</t>
  </si>
  <si>
    <t>construções</t>
  </si>
  <si>
    <t>Alpha</t>
  </si>
  <si>
    <t>INICIO:</t>
  </si>
  <si>
    <t>FIM:</t>
  </si>
  <si>
    <t>CORDENADAS</t>
  </si>
  <si>
    <t>TH</t>
  </si>
  <si>
    <t>UTM</t>
  </si>
  <si>
    <t>TRECHO TROL-TEL- ENEFER</t>
  </si>
  <si>
    <t>OPERADOR</t>
  </si>
  <si>
    <t>Título: Perfil de Sondagem  SPT</t>
  </si>
  <si>
    <t>PLANO DE SONDAGENS</t>
  </si>
  <si>
    <t>FURO:</t>
  </si>
  <si>
    <t>EMPRESA DE FISCALIZAÇÃO:</t>
  </si>
  <si>
    <t>INÍCIO:</t>
  </si>
  <si>
    <t xml:space="preserve">FISCAL: </t>
  </si>
  <si>
    <t>Rondonópolis</t>
  </si>
  <si>
    <t xml:space="preserve">OPERADOR: </t>
  </si>
  <si>
    <t>INÍCIO LAVAGEM:</t>
  </si>
  <si>
    <t>RESPONSÁVEL TÉCNICO:</t>
  </si>
  <si>
    <t>FISCAL</t>
  </si>
  <si>
    <t>Impenetrável</t>
  </si>
  <si>
    <t>Atingiu a profundidade prevista</t>
  </si>
  <si>
    <t>Ediemes Pereira Neves</t>
  </si>
  <si>
    <t xml:space="preserve"> </t>
  </si>
  <si>
    <t>Não ocorreu penetração, início de lavagem,
 impenetrável ao trépano.</t>
  </si>
  <si>
    <t>DATA DO FURO:</t>
  </si>
  <si>
    <t>Não atingiu a profundidade projetada.</t>
  </si>
  <si>
    <t>José Borges Junior</t>
  </si>
  <si>
    <t>Rodrigo Borges Leonel</t>
  </si>
  <si>
    <t>v</t>
  </si>
  <si>
    <t>Início da lavagem 2,45</t>
  </si>
  <si>
    <t>Areia siltosa amarela</t>
  </si>
  <si>
    <t>SP- 88</t>
  </si>
  <si>
    <t>68+160</t>
  </si>
  <si>
    <t>300m</t>
  </si>
  <si>
    <t>E 739.017,126</t>
  </si>
  <si>
    <t>N 8.195.326,187</t>
  </si>
  <si>
    <t>Profundidade de projeto 19m</t>
  </si>
  <si>
    <t>Areia amarela</t>
  </si>
  <si>
    <t>PROJETO BÁSICO EXPANSÃO MALHA NORTE</t>
  </si>
  <si>
    <t>SP - 88</t>
  </si>
  <si>
    <t>Rocha impenetrável ao trépano</t>
  </si>
  <si>
    <t>LEGENDA</t>
  </si>
  <si>
    <t>N.E</t>
  </si>
  <si>
    <t>N.E = NÃO ENCONTRADO</t>
  </si>
  <si>
    <t xml:space="preserve">                                                                                                                  </t>
  </si>
  <si>
    <t>Subcontratada Enefer</t>
  </si>
  <si>
    <t>MT - MATO GROSSO</t>
  </si>
  <si>
    <t>12/11</t>
  </si>
  <si>
    <t>09:40</t>
  </si>
  <si>
    <t>12,45</t>
  </si>
  <si>
    <t>Número:  SP_TRO-TEL_88</t>
  </si>
  <si>
    <t>TRECHO: SP_TRO-TEL_88</t>
  </si>
  <si>
    <t>Projeto Básico - Ferrovia Lucas do Rio Verde - Trecho TRO-TEL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</si>
</sst>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-416]d\-mmm\-yy;@"/>
    <numFmt numFmtId="166" formatCode="[$-F400]h:mm:ss\ AM/PM"/>
  </numFmts>
  <fonts count="46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23"/>
      <name val="Arial"/>
      <family val="2"/>
    </font>
    <font>
      <b/>
      <sz val="8"/>
      <color indexed="8"/>
      <name val="Arial2"/>
    </font>
    <font>
      <b/>
      <sz val="14"/>
      <name val="Arial"/>
      <family val="2"/>
    </font>
    <font>
      <sz val="8"/>
      <name val="Arial"/>
      <family val="2"/>
    </font>
    <font>
      <sz val="7"/>
      <name val="Arial"/>
      <family val="2"/>
    </font>
    <font>
      <sz val="18"/>
      <name val="Arial"/>
      <family val="2"/>
    </font>
    <font>
      <sz val="9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1"/>
      <name val="Tahoma"/>
      <family val="2"/>
    </font>
    <font>
      <b/>
      <sz val="12"/>
      <color indexed="17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b/>
      <sz val="6"/>
      <color indexed="12"/>
      <name val="Arial"/>
      <family val="2"/>
    </font>
    <font>
      <i/>
      <sz val="10"/>
      <name val="Arial"/>
      <family val="2"/>
    </font>
    <font>
      <i/>
      <sz val="6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20"/>
      <name val="Arial"/>
      <family val="2"/>
    </font>
    <font>
      <b/>
      <sz val="18"/>
      <color rgb="FF0070C0"/>
      <name val="Arial"/>
      <family val="2"/>
    </font>
    <font>
      <sz val="9"/>
      <color rgb="FF0070C0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6"/>
      <color indexed="8"/>
      <name val="Arial"/>
      <family val="2"/>
    </font>
    <font>
      <b/>
      <sz val="9"/>
      <color indexed="8"/>
      <name val="Arial"/>
      <family val="2"/>
    </font>
    <font>
      <b/>
      <sz val="23"/>
      <color indexed="8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mediumGray">
        <fgColor indexed="8"/>
        <bgColor indexed="48"/>
      </patternFill>
    </fill>
    <fill>
      <patternFill patternType="solid">
        <fgColor indexed="9"/>
        <bgColor indexed="64"/>
      </patternFill>
    </fill>
    <fill>
      <patternFill patternType="gray0625">
        <fgColor indexed="9"/>
        <bgColor indexed="9"/>
      </patternFill>
    </fill>
    <fill>
      <patternFill patternType="solid">
        <fgColor indexed="22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55"/>
      </left>
      <right style="dotted">
        <color indexed="55"/>
      </right>
      <top/>
      <bottom style="dotted">
        <color indexed="55"/>
      </bottom>
      <diagonal/>
    </border>
    <border>
      <left style="dotted">
        <color indexed="55"/>
      </left>
      <right style="dotted">
        <color indexed="22"/>
      </right>
      <top/>
      <bottom style="dotted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dotted">
        <color indexed="22"/>
      </right>
      <top style="dotted">
        <color indexed="55"/>
      </top>
      <bottom style="dotted">
        <color indexed="55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55"/>
      </right>
      <top style="dotted">
        <color indexed="55"/>
      </top>
      <bottom style="medium">
        <color indexed="64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 style="medium">
        <color indexed="64"/>
      </bottom>
      <diagonal/>
    </border>
    <border>
      <left style="dotted">
        <color indexed="55"/>
      </left>
      <right style="dotted">
        <color indexed="22"/>
      </right>
      <top style="dotted">
        <color indexed="55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22"/>
      </left>
      <right/>
      <top/>
      <bottom style="dotted">
        <color indexed="22"/>
      </bottom>
      <diagonal/>
    </border>
    <border>
      <left style="dotted">
        <color indexed="22"/>
      </left>
      <right/>
      <top style="dotted">
        <color indexed="22"/>
      </top>
      <bottom style="dotted">
        <color indexed="22"/>
      </bottom>
      <diagonal/>
    </border>
    <border>
      <left style="dotted">
        <color indexed="22"/>
      </left>
      <right/>
      <top style="dotted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dotted">
        <color indexed="55"/>
      </right>
      <top style="medium">
        <color indexed="64"/>
      </top>
      <bottom style="dotted">
        <color indexed="55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5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/>
    <xf numFmtId="0" fontId="5" fillId="0" borderId="0" xfId="0" applyFont="1"/>
    <xf numFmtId="49" fontId="9" fillId="0" borderId="7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5" fillId="0" borderId="0" xfId="0" applyFont="1" applyFill="1" applyBorder="1"/>
    <xf numFmtId="0" fontId="9" fillId="2" borderId="12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5" fillId="0" borderId="13" xfId="0" quotePrefix="1" applyFont="1" applyBorder="1" applyAlignment="1">
      <alignment horizontal="center" vertical="center"/>
    </xf>
    <xf numFmtId="0" fontId="5" fillId="4" borderId="14" xfId="0" applyFont="1" applyFill="1" applyBorder="1"/>
    <xf numFmtId="0" fontId="9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/>
    <xf numFmtId="0" fontId="5" fillId="3" borderId="17" xfId="0" applyFont="1" applyFill="1" applyBorder="1"/>
    <xf numFmtId="0" fontId="9" fillId="2" borderId="17" xfId="0" applyFont="1" applyFill="1" applyBorder="1" applyAlignment="1">
      <alignment horizontal="center"/>
    </xf>
    <xf numFmtId="0" fontId="5" fillId="0" borderId="18" xfId="0" quotePrefix="1" applyFont="1" applyBorder="1" applyAlignment="1">
      <alignment horizontal="center" vertical="center"/>
    </xf>
    <xf numFmtId="0" fontId="5" fillId="4" borderId="19" xfId="0" applyFont="1" applyFill="1" applyBorder="1"/>
    <xf numFmtId="0" fontId="9" fillId="0" borderId="20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5" fillId="4" borderId="25" xfId="0" applyFont="1" applyFill="1" applyBorder="1"/>
    <xf numFmtId="2" fontId="9" fillId="3" borderId="7" xfId="0" applyNumberFormat="1" applyFont="1" applyFill="1" applyBorder="1" applyAlignment="1">
      <alignment horizontal="right"/>
    </xf>
    <xf numFmtId="0" fontId="9" fillId="2" borderId="7" xfId="0" applyFont="1" applyFill="1" applyBorder="1" applyAlignment="1">
      <alignment horizontal="center"/>
    </xf>
    <xf numFmtId="0" fontId="5" fillId="0" borderId="8" xfId="0" quotePrefix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2" fontId="10" fillId="0" borderId="29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3" xfId="0" applyFont="1" applyBorder="1"/>
    <xf numFmtId="0" fontId="12" fillId="0" borderId="34" xfId="0" applyFont="1" applyBorder="1"/>
    <xf numFmtId="0" fontId="12" fillId="0" borderId="0" xfId="0" applyFont="1" applyBorder="1"/>
    <xf numFmtId="0" fontId="12" fillId="0" borderId="24" xfId="0" applyFont="1" applyBorder="1"/>
    <xf numFmtId="0" fontId="9" fillId="0" borderId="36" xfId="0" applyFont="1" applyBorder="1"/>
    <xf numFmtId="0" fontId="9" fillId="0" borderId="43" xfId="0" applyFont="1" applyBorder="1"/>
    <xf numFmtId="2" fontId="5" fillId="0" borderId="0" xfId="0" applyNumberFormat="1" applyFont="1"/>
    <xf numFmtId="49" fontId="5" fillId="0" borderId="0" xfId="0" applyNumberFormat="1" applyFont="1"/>
    <xf numFmtId="0" fontId="14" fillId="3" borderId="45" xfId="0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Border="1"/>
    <xf numFmtId="0" fontId="17" fillId="0" borderId="0" xfId="0" applyFont="1"/>
    <xf numFmtId="0" fontId="18" fillId="0" borderId="0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right"/>
    </xf>
    <xf numFmtId="0" fontId="15" fillId="3" borderId="0" xfId="0" applyFont="1" applyFill="1"/>
    <xf numFmtId="0" fontId="14" fillId="3" borderId="46" xfId="0" applyFont="1" applyFill="1" applyBorder="1"/>
    <xf numFmtId="0" fontId="15" fillId="0" borderId="47" xfId="0" applyFont="1" applyBorder="1" applyAlignment="1">
      <alignment horizontal="center"/>
    </xf>
    <xf numFmtId="0" fontId="15" fillId="0" borderId="47" xfId="0" applyFont="1" applyBorder="1"/>
    <xf numFmtId="0" fontId="14" fillId="0" borderId="47" xfId="0" applyFont="1" applyBorder="1" applyAlignment="1">
      <alignment horizontal="center"/>
    </xf>
    <xf numFmtId="49" fontId="19" fillId="0" borderId="47" xfId="0" applyNumberFormat="1" applyFont="1" applyBorder="1"/>
    <xf numFmtId="0" fontId="20" fillId="0" borderId="0" xfId="0" applyFont="1"/>
    <xf numFmtId="0" fontId="20" fillId="0" borderId="49" xfId="0" applyFont="1" applyBorder="1" applyAlignment="1">
      <alignment horizontal="center"/>
    </xf>
    <xf numFmtId="0" fontId="14" fillId="0" borderId="50" xfId="0" applyFont="1" applyBorder="1" applyAlignment="1">
      <alignment horizontal="left"/>
    </xf>
    <xf numFmtId="0" fontId="15" fillId="0" borderId="51" xfId="0" applyFont="1" applyBorder="1"/>
    <xf numFmtId="0" fontId="19" fillId="0" borderId="51" xfId="0" applyFont="1" applyBorder="1" applyAlignment="1">
      <alignment horizontal="left"/>
    </xf>
    <xf numFmtId="0" fontId="19" fillId="0" borderId="51" xfId="0" applyFont="1" applyBorder="1" applyAlignment="1">
      <alignment horizontal="center"/>
    </xf>
    <xf numFmtId="0" fontId="19" fillId="0" borderId="51" xfId="0" applyFont="1" applyBorder="1"/>
    <xf numFmtId="0" fontId="19" fillId="0" borderId="52" xfId="0" applyFont="1" applyBorder="1"/>
    <xf numFmtId="0" fontId="19" fillId="0" borderId="18" xfId="0" applyFont="1" applyBorder="1"/>
    <xf numFmtId="0" fontId="14" fillId="0" borderId="51" xfId="0" applyFont="1" applyBorder="1" applyAlignment="1">
      <alignment horizontal="right"/>
    </xf>
    <xf numFmtId="0" fontId="21" fillId="0" borderId="53" xfId="0" applyFont="1" applyBorder="1" applyAlignment="1">
      <alignment horizontal="left"/>
    </xf>
    <xf numFmtId="0" fontId="15" fillId="0" borderId="46" xfId="0" applyFont="1" applyBorder="1"/>
    <xf numFmtId="0" fontId="15" fillId="0" borderId="48" xfId="0" applyFont="1" applyBorder="1" applyAlignment="1">
      <alignment horizontal="right"/>
    </xf>
    <xf numFmtId="0" fontId="15" fillId="0" borderId="17" xfId="0" applyFont="1" applyBorder="1" applyAlignment="1">
      <alignment horizontal="center"/>
    </xf>
    <xf numFmtId="0" fontId="22" fillId="0" borderId="0" xfId="0" applyFont="1" applyBorder="1"/>
    <xf numFmtId="0" fontId="19" fillId="0" borderId="52" xfId="0" applyFont="1" applyBorder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/>
    </xf>
    <xf numFmtId="0" fontId="15" fillId="0" borderId="50" xfId="0" applyFont="1" applyBorder="1"/>
    <xf numFmtId="0" fontId="15" fillId="0" borderId="53" xfId="0" applyFont="1" applyBorder="1" applyAlignment="1">
      <alignment horizontal="right"/>
    </xf>
    <xf numFmtId="0" fontId="15" fillId="0" borderId="0" xfId="0" applyFont="1" applyBorder="1" applyAlignment="1">
      <alignment horizontal="left"/>
    </xf>
    <xf numFmtId="0" fontId="23" fillId="0" borderId="0" xfId="0" applyFont="1" applyBorder="1" applyAlignment="1">
      <alignment horizontal="right"/>
    </xf>
    <xf numFmtId="0" fontId="24" fillId="0" borderId="0" xfId="0" applyFont="1"/>
    <xf numFmtId="0" fontId="19" fillId="0" borderId="0" xfId="0" applyFont="1" applyBorder="1"/>
    <xf numFmtId="0" fontId="25" fillId="0" borderId="51" xfId="0" applyFont="1" applyBorder="1" applyAlignment="1">
      <alignment horizontal="right"/>
    </xf>
    <xf numFmtId="0" fontId="19" fillId="0" borderId="0" xfId="0" applyFont="1" applyBorder="1" applyAlignment="1">
      <alignment horizontal="left"/>
    </xf>
    <xf numFmtId="49" fontId="19" fillId="0" borderId="51" xfId="0" applyNumberFormat="1" applyFont="1" applyBorder="1" applyAlignment="1">
      <alignment horizontal="left"/>
    </xf>
    <xf numFmtId="165" fontId="19" fillId="0" borderId="51" xfId="0" applyNumberFormat="1" applyFont="1" applyBorder="1"/>
    <xf numFmtId="0" fontId="23" fillId="0" borderId="51" xfId="0" applyFont="1" applyBorder="1" applyAlignment="1">
      <alignment horizontal="left"/>
    </xf>
    <xf numFmtId="49" fontId="23" fillId="0" borderId="52" xfId="0" applyNumberFormat="1" applyFont="1" applyBorder="1" applyAlignment="1">
      <alignment horizontal="right"/>
    </xf>
    <xf numFmtId="1" fontId="23" fillId="0" borderId="51" xfId="0" applyNumberFormat="1" applyFont="1" applyBorder="1" applyAlignment="1">
      <alignment horizontal="left"/>
    </xf>
    <xf numFmtId="49" fontId="19" fillId="0" borderId="51" xfId="0" applyNumberFormat="1" applyFont="1" applyBorder="1" applyAlignment="1">
      <alignment horizontal="right"/>
    </xf>
    <xf numFmtId="0" fontId="23" fillId="0" borderId="52" xfId="0" applyFont="1" applyBorder="1"/>
    <xf numFmtId="0" fontId="15" fillId="0" borderId="54" xfId="0" applyFont="1" applyBorder="1"/>
    <xf numFmtId="0" fontId="15" fillId="0" borderId="55" xfId="0" applyFont="1" applyBorder="1"/>
    <xf numFmtId="0" fontId="15" fillId="0" borderId="56" xfId="0" applyFont="1" applyBorder="1" applyAlignment="1">
      <alignment horizontal="right"/>
    </xf>
    <xf numFmtId="0" fontId="14" fillId="0" borderId="57" xfId="0" applyFont="1" applyBorder="1" applyAlignment="1">
      <alignment horizontal="left"/>
    </xf>
    <xf numFmtId="0" fontId="19" fillId="0" borderId="4" xfId="0" applyFont="1" applyBorder="1" applyAlignment="1">
      <alignment horizontal="center"/>
    </xf>
    <xf numFmtId="0" fontId="19" fillId="0" borderId="4" xfId="0" applyFont="1" applyBorder="1"/>
    <xf numFmtId="49" fontId="19" fillId="0" borderId="4" xfId="0" applyNumberFormat="1" applyFont="1" applyBorder="1" applyAlignment="1">
      <alignment horizontal="left"/>
    </xf>
    <xf numFmtId="0" fontId="23" fillId="0" borderId="4" xfId="0" applyFont="1" applyBorder="1" applyAlignment="1">
      <alignment horizontal="left"/>
    </xf>
    <xf numFmtId="49" fontId="19" fillId="0" borderId="4" xfId="0" applyNumberFormat="1" applyFont="1" applyBorder="1" applyAlignment="1">
      <alignment horizontal="right"/>
    </xf>
    <xf numFmtId="0" fontId="23" fillId="0" borderId="4" xfId="0" applyFont="1" applyBorder="1"/>
    <xf numFmtId="0" fontId="25" fillId="0" borderId="4" xfId="0" applyFont="1" applyBorder="1" applyAlignment="1">
      <alignment horizontal="right"/>
    </xf>
    <xf numFmtId="0" fontId="21" fillId="0" borderId="38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14" fillId="0" borderId="4" xfId="0" applyFont="1" applyBorder="1" applyAlignment="1">
      <alignment horizontal="right"/>
    </xf>
    <xf numFmtId="0" fontId="19" fillId="0" borderId="42" xfId="0" applyFont="1" applyBorder="1" applyAlignment="1">
      <alignment horizontal="center"/>
    </xf>
    <xf numFmtId="0" fontId="14" fillId="0" borderId="58" xfId="0" applyFont="1" applyBorder="1" applyAlignment="1">
      <alignment horizontal="left"/>
    </xf>
    <xf numFmtId="0" fontId="19" fillId="0" borderId="38" xfId="0" applyFont="1" applyBorder="1"/>
    <xf numFmtId="20" fontId="15" fillId="0" borderId="51" xfId="0" applyNumberFormat="1" applyFont="1" applyBorder="1" applyAlignment="1">
      <alignment horizontal="right"/>
    </xf>
    <xf numFmtId="49" fontId="19" fillId="0" borderId="51" xfId="0" applyNumberFormat="1" applyFont="1" applyBorder="1"/>
    <xf numFmtId="0" fontId="14" fillId="0" borderId="51" xfId="0" applyFont="1" applyBorder="1" applyAlignment="1">
      <alignment horizontal="left"/>
    </xf>
    <xf numFmtId="49" fontId="19" fillId="0" borderId="53" xfId="0" applyNumberFormat="1" applyFont="1" applyBorder="1"/>
    <xf numFmtId="0" fontId="15" fillId="0" borderId="36" xfId="0" applyFont="1" applyBorder="1"/>
    <xf numFmtId="0" fontId="15" fillId="0" borderId="37" xfId="0" applyFont="1" applyBorder="1"/>
    <xf numFmtId="2" fontId="15" fillId="0" borderId="45" xfId="0" applyNumberFormat="1" applyFont="1" applyBorder="1"/>
    <xf numFmtId="0" fontId="18" fillId="0" borderId="0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17" fillId="5" borderId="59" xfId="0" applyFont="1" applyFill="1" applyBorder="1" applyAlignment="1">
      <alignment horizontal="center"/>
    </xf>
    <xf numFmtId="0" fontId="17" fillId="5" borderId="60" xfId="0" applyFont="1" applyFill="1" applyBorder="1" applyAlignment="1">
      <alignment horizontal="center"/>
    </xf>
    <xf numFmtId="0" fontId="26" fillId="5" borderId="60" xfId="0" applyFont="1" applyFill="1" applyBorder="1" applyAlignment="1">
      <alignment horizontal="center"/>
    </xf>
    <xf numFmtId="0" fontId="17" fillId="5" borderId="60" xfId="0" applyFont="1" applyFill="1" applyBorder="1"/>
    <xf numFmtId="0" fontId="17" fillId="5" borderId="45" xfId="0" applyFont="1" applyFill="1" applyBorder="1"/>
    <xf numFmtId="0" fontId="17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0" fontId="15" fillId="3" borderId="0" xfId="0" applyFont="1" applyFill="1" applyBorder="1"/>
    <xf numFmtId="0" fontId="17" fillId="5" borderId="32" xfId="0" applyFont="1" applyFill="1" applyBorder="1"/>
    <xf numFmtId="0" fontId="26" fillId="5" borderId="34" xfId="0" applyFont="1" applyFill="1" applyBorder="1" applyAlignment="1">
      <alignment horizontal="center"/>
    </xf>
    <xf numFmtId="0" fontId="26" fillId="5" borderId="59" xfId="0" applyFont="1" applyFill="1" applyBorder="1" applyAlignment="1">
      <alignment horizontal="center"/>
    </xf>
    <xf numFmtId="0" fontId="26" fillId="5" borderId="45" xfId="0" applyFont="1" applyFill="1" applyBorder="1" applyAlignment="1">
      <alignment horizontal="center"/>
    </xf>
    <xf numFmtId="0" fontId="26" fillId="5" borderId="59" xfId="0" applyFont="1" applyFill="1" applyBorder="1"/>
    <xf numFmtId="0" fontId="26" fillId="5" borderId="60" xfId="0" applyFont="1" applyFill="1" applyBorder="1"/>
    <xf numFmtId="0" fontId="26" fillId="5" borderId="45" xfId="0" applyFont="1" applyFill="1" applyBorder="1"/>
    <xf numFmtId="0" fontId="26" fillId="5" borderId="60" xfId="0" applyFont="1" applyFill="1" applyBorder="1" applyAlignment="1">
      <alignment horizontal="left"/>
    </xf>
    <xf numFmtId="0" fontId="20" fillId="0" borderId="0" xfId="0" applyFont="1" applyBorder="1"/>
    <xf numFmtId="0" fontId="17" fillId="5" borderId="14" xfId="0" applyFont="1" applyFill="1" applyBorder="1" applyAlignment="1">
      <alignment horizontal="center"/>
    </xf>
    <xf numFmtId="0" fontId="26" fillId="5" borderId="32" xfId="0" applyFont="1" applyFill="1" applyBorder="1" applyAlignment="1">
      <alignment horizontal="center"/>
    </xf>
    <xf numFmtId="0" fontId="26" fillId="5" borderId="14" xfId="0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7" fillId="0" borderId="14" xfId="0" applyFont="1" applyBorder="1"/>
    <xf numFmtId="0" fontId="20" fillId="0" borderId="59" xfId="0" applyFont="1" applyBorder="1" applyAlignment="1">
      <alignment horizontal="left"/>
    </xf>
    <xf numFmtId="0" fontId="20" fillId="0" borderId="60" xfId="0" applyFont="1" applyBorder="1" applyAlignment="1">
      <alignment horizontal="center"/>
    </xf>
    <xf numFmtId="0" fontId="15" fillId="5" borderId="35" xfId="0" applyFont="1" applyFill="1" applyBorder="1"/>
    <xf numFmtId="0" fontId="26" fillId="5" borderId="37" xfId="0" applyFont="1" applyFill="1" applyBorder="1" applyAlignment="1">
      <alignment horizontal="center"/>
    </xf>
    <xf numFmtId="0" fontId="26" fillId="5" borderId="61" xfId="0" applyFont="1" applyFill="1" applyBorder="1" applyAlignment="1">
      <alignment horizontal="center"/>
    </xf>
    <xf numFmtId="0" fontId="26" fillId="5" borderId="0" xfId="0" applyFont="1" applyFill="1" applyBorder="1" applyAlignment="1">
      <alignment horizontal="center"/>
    </xf>
    <xf numFmtId="0" fontId="26" fillId="5" borderId="49" xfId="0" applyFont="1" applyFill="1" applyBorder="1" applyAlignment="1">
      <alignment horizontal="center"/>
    </xf>
    <xf numFmtId="0" fontId="29" fillId="5" borderId="59" xfId="0" applyFont="1" applyFill="1" applyBorder="1" applyAlignment="1">
      <alignment horizontal="left"/>
    </xf>
    <xf numFmtId="0" fontId="26" fillId="5" borderId="62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7" fillId="5" borderId="25" xfId="0" applyFont="1" applyFill="1" applyBorder="1" applyAlignment="1">
      <alignment horizontal="center"/>
    </xf>
    <xf numFmtId="0" fontId="26" fillId="5" borderId="35" xfId="0" applyFont="1" applyFill="1" applyBorder="1" applyAlignment="1">
      <alignment horizontal="center"/>
    </xf>
    <xf numFmtId="0" fontId="26" fillId="5" borderId="25" xfId="0" applyFont="1" applyFill="1" applyBorder="1" applyAlignment="1">
      <alignment horizontal="center"/>
    </xf>
    <xf numFmtId="0" fontId="15" fillId="0" borderId="25" xfId="0" applyFont="1" applyBorder="1"/>
    <xf numFmtId="0" fontId="20" fillId="0" borderId="63" xfId="0" applyFont="1" applyBorder="1" applyAlignment="1">
      <alignment horizontal="center"/>
    </xf>
    <xf numFmtId="0" fontId="20" fillId="0" borderId="62" xfId="0" applyFont="1" applyBorder="1" applyAlignment="1">
      <alignment horizontal="center"/>
    </xf>
    <xf numFmtId="0" fontId="20" fillId="0" borderId="64" xfId="0" applyFont="1" applyBorder="1" applyAlignment="1">
      <alignment horizontal="center"/>
    </xf>
    <xf numFmtId="0" fontId="20" fillId="0" borderId="65" xfId="0" applyFont="1" applyBorder="1" applyAlignment="1">
      <alignment horizontal="center"/>
    </xf>
    <xf numFmtId="0" fontId="20" fillId="0" borderId="66" xfId="0" applyFont="1" applyBorder="1" applyAlignment="1">
      <alignment horizontal="center"/>
    </xf>
    <xf numFmtId="0" fontId="18" fillId="3" borderId="0" xfId="0" applyFont="1" applyFill="1"/>
    <xf numFmtId="0" fontId="18" fillId="3" borderId="46" xfId="0" applyFont="1" applyFill="1" applyBorder="1"/>
    <xf numFmtId="0" fontId="20" fillId="3" borderId="48" xfId="0" applyFont="1" applyFill="1" applyBorder="1" applyAlignment="1">
      <alignment horizontal="left"/>
    </xf>
    <xf numFmtId="0" fontId="30" fillId="3" borderId="12" xfId="0" applyFont="1" applyFill="1" applyBorder="1" applyAlignment="1">
      <alignment horizontal="center"/>
    </xf>
    <xf numFmtId="0" fontId="30" fillId="3" borderId="30" xfId="0" applyFont="1" applyFill="1" applyBorder="1" applyAlignment="1">
      <alignment horizontal="center"/>
    </xf>
    <xf numFmtId="0" fontId="15" fillId="3" borderId="46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/>
    </xf>
    <xf numFmtId="0" fontId="31" fillId="3" borderId="13" xfId="0" applyFont="1" applyFill="1" applyBorder="1" applyAlignment="1">
      <alignment horizontal="center"/>
    </xf>
    <xf numFmtId="0" fontId="31" fillId="3" borderId="67" xfId="0" applyFont="1" applyFill="1" applyBorder="1" applyAlignment="1">
      <alignment horizontal="left"/>
    </xf>
    <xf numFmtId="0" fontId="31" fillId="3" borderId="47" xfId="0" applyFont="1" applyFill="1" applyBorder="1" applyAlignment="1">
      <alignment horizontal="center"/>
    </xf>
    <xf numFmtId="0" fontId="31" fillId="3" borderId="48" xfId="0" applyFont="1" applyFill="1" applyBorder="1" applyAlignment="1">
      <alignment horizontal="left"/>
    </xf>
    <xf numFmtId="0" fontId="15" fillId="3" borderId="47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32" fillId="3" borderId="20" xfId="0" applyFont="1" applyFill="1" applyBorder="1" applyAlignment="1">
      <alignment horizontal="center"/>
    </xf>
    <xf numFmtId="0" fontId="20" fillId="3" borderId="12" xfId="0" applyFont="1" applyFill="1" applyBorder="1" applyAlignment="1">
      <alignment horizontal="center"/>
    </xf>
    <xf numFmtId="0" fontId="15" fillId="3" borderId="17" xfId="0" applyFont="1" applyFill="1" applyBorder="1" applyAlignment="1">
      <alignment horizontal="center"/>
    </xf>
    <xf numFmtId="0" fontId="15" fillId="3" borderId="68" xfId="0" applyFont="1" applyFill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33" fillId="0" borderId="0" xfId="0" applyFont="1" applyBorder="1" applyAlignment="1">
      <alignment horizontal="left" vertical="top" wrapText="1"/>
    </xf>
    <xf numFmtId="0" fontId="15" fillId="0" borderId="0" xfId="0" applyFont="1" applyFill="1"/>
    <xf numFmtId="0" fontId="33" fillId="0" borderId="0" xfId="0" applyFont="1"/>
    <xf numFmtId="0" fontId="18" fillId="3" borderId="50" xfId="0" applyFont="1" applyFill="1" applyBorder="1"/>
    <xf numFmtId="0" fontId="20" fillId="3" borderId="53" xfId="0" applyFont="1" applyFill="1" applyBorder="1" applyAlignment="1">
      <alignment horizontal="left"/>
    </xf>
    <xf numFmtId="0" fontId="30" fillId="3" borderId="17" xfId="0" applyFont="1" applyFill="1" applyBorder="1" applyAlignment="1">
      <alignment horizontal="center"/>
    </xf>
    <xf numFmtId="0" fontId="30" fillId="3" borderId="71" xfId="0" applyFont="1" applyFill="1" applyBorder="1" applyAlignment="1">
      <alignment horizontal="center"/>
    </xf>
    <xf numFmtId="0" fontId="34" fillId="0" borderId="17" xfId="0" quotePrefix="1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31" fillId="3" borderId="18" xfId="0" applyFont="1" applyFill="1" applyBorder="1" applyAlignment="1">
      <alignment horizontal="center"/>
    </xf>
    <xf numFmtId="0" fontId="31" fillId="3" borderId="52" xfId="0" applyFont="1" applyFill="1" applyBorder="1" applyAlignment="1">
      <alignment horizontal="left"/>
    </xf>
    <xf numFmtId="0" fontId="31" fillId="3" borderId="51" xfId="0" applyFont="1" applyFill="1" applyBorder="1" applyAlignment="1">
      <alignment horizontal="center"/>
    </xf>
    <xf numFmtId="0" fontId="31" fillId="3" borderId="53" xfId="0" applyFont="1" applyFill="1" applyBorder="1" applyAlignment="1">
      <alignment horizontal="left"/>
    </xf>
    <xf numFmtId="0" fontId="15" fillId="3" borderId="51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0" fontId="15" fillId="0" borderId="72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30" fillId="3" borderId="68" xfId="0" applyFont="1" applyFill="1" applyBorder="1" applyAlignment="1">
      <alignment horizontal="center"/>
    </xf>
    <xf numFmtId="0" fontId="15" fillId="0" borderId="0" xfId="0" quotePrefix="1" applyFont="1" applyAlignment="1">
      <alignment horizontal="center"/>
    </xf>
    <xf numFmtId="0" fontId="15" fillId="3" borderId="50" xfId="0" applyFont="1" applyFill="1" applyBorder="1" applyAlignment="1">
      <alignment horizontal="center"/>
    </xf>
    <xf numFmtId="0" fontId="15" fillId="3" borderId="18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35" fillId="3" borderId="18" xfId="0" applyFont="1" applyFill="1" applyBorder="1" applyAlignment="1">
      <alignment horizontal="center"/>
    </xf>
    <xf numFmtId="0" fontId="35" fillId="3" borderId="52" xfId="0" applyFont="1" applyFill="1" applyBorder="1" applyAlignment="1">
      <alignment horizontal="left"/>
    </xf>
    <xf numFmtId="0" fontId="35" fillId="3" borderId="51" xfId="0" applyFont="1" applyFill="1" applyBorder="1" applyAlignment="1">
      <alignment horizontal="center"/>
    </xf>
    <xf numFmtId="0" fontId="35" fillId="3" borderId="53" xfId="0" applyFont="1" applyFill="1" applyBorder="1" applyAlignment="1">
      <alignment horizontal="left"/>
    </xf>
    <xf numFmtId="0" fontId="18" fillId="3" borderId="54" xfId="0" applyFont="1" applyFill="1" applyBorder="1"/>
    <xf numFmtId="0" fontId="20" fillId="3" borderId="56" xfId="0" applyFont="1" applyFill="1" applyBorder="1" applyAlignment="1">
      <alignment horizontal="left"/>
    </xf>
    <xf numFmtId="0" fontId="15" fillId="3" borderId="54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0" fontId="35" fillId="3" borderId="8" xfId="0" applyFont="1" applyFill="1" applyBorder="1" applyAlignment="1">
      <alignment horizontal="center"/>
    </xf>
    <xf numFmtId="0" fontId="35" fillId="3" borderId="73" xfId="0" applyFont="1" applyFill="1" applyBorder="1" applyAlignment="1">
      <alignment horizontal="left"/>
    </xf>
    <xf numFmtId="0" fontId="35" fillId="3" borderId="55" xfId="0" applyFont="1" applyFill="1" applyBorder="1" applyAlignment="1">
      <alignment horizontal="center"/>
    </xf>
    <xf numFmtId="0" fontId="35" fillId="3" borderId="56" xfId="0" applyFont="1" applyFill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17" fillId="0" borderId="0" xfId="0" applyFont="1" applyBorder="1"/>
    <xf numFmtId="0" fontId="33" fillId="0" borderId="0" xfId="0" applyFont="1" applyFill="1" applyBorder="1" applyAlignment="1">
      <alignment horizontal="left" vertical="center" wrapText="1"/>
    </xf>
    <xf numFmtId="0" fontId="5" fillId="0" borderId="74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" fillId="0" borderId="33" xfId="0" applyFont="1" applyBorder="1"/>
    <xf numFmtId="49" fontId="1" fillId="0" borderId="70" xfId="0" applyNumberFormat="1" applyFont="1" applyBorder="1" applyAlignment="1">
      <alignment horizontal="center" vertical="center"/>
    </xf>
    <xf numFmtId="0" fontId="3" fillId="0" borderId="36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49" fontId="3" fillId="0" borderId="47" xfId="0" applyNumberFormat="1" applyFont="1" applyBorder="1" applyAlignment="1">
      <alignment horizontal="center"/>
    </xf>
    <xf numFmtId="0" fontId="1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1" fillId="0" borderId="29" xfId="0" applyFont="1" applyBorder="1"/>
    <xf numFmtId="0" fontId="1" fillId="0" borderId="0" xfId="0" applyFont="1"/>
    <xf numFmtId="0" fontId="3" fillId="0" borderId="0" xfId="0" applyFont="1"/>
    <xf numFmtId="0" fontId="3" fillId="0" borderId="24" xfId="0" applyFont="1" applyBorder="1"/>
    <xf numFmtId="49" fontId="1" fillId="0" borderId="35" xfId="0" applyNumberFormat="1" applyFont="1" applyBorder="1"/>
    <xf numFmtId="0" fontId="1" fillId="0" borderId="36" xfId="0" applyFont="1" applyBorder="1"/>
    <xf numFmtId="0" fontId="3" fillId="0" borderId="37" xfId="0" applyFont="1" applyBorder="1"/>
    <xf numFmtId="0" fontId="1" fillId="0" borderId="37" xfId="0" applyFont="1" applyBorder="1"/>
    <xf numFmtId="0" fontId="36" fillId="0" borderId="32" xfId="0" applyFont="1" applyBorder="1" applyAlignment="1">
      <alignment vertical="center"/>
    </xf>
    <xf numFmtId="0" fontId="36" fillId="0" borderId="33" xfId="0" applyFont="1" applyBorder="1" applyAlignment="1">
      <alignment vertical="center"/>
    </xf>
    <xf numFmtId="0" fontId="36" fillId="0" borderId="29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6" fillId="0" borderId="91" xfId="0" applyFont="1" applyBorder="1" applyAlignment="1">
      <alignment vertical="center"/>
    </xf>
    <xf numFmtId="0" fontId="36" fillId="0" borderId="85" xfId="0" applyFont="1" applyBorder="1" applyAlignment="1">
      <alignment vertical="center"/>
    </xf>
    <xf numFmtId="0" fontId="7" fillId="0" borderId="0" xfId="0" applyFont="1"/>
    <xf numFmtId="0" fontId="41" fillId="0" borderId="5" xfId="0" applyFont="1" applyBorder="1" applyAlignment="1">
      <alignment horizontal="center"/>
    </xf>
    <xf numFmtId="0" fontId="40" fillId="0" borderId="5" xfId="0" applyFont="1" applyBorder="1" applyAlignment="1">
      <alignment horizontal="center" vertical="center"/>
    </xf>
    <xf numFmtId="0" fontId="43" fillId="0" borderId="0" xfId="0" applyFont="1"/>
    <xf numFmtId="0" fontId="43" fillId="0" borderId="90" xfId="0" applyFont="1" applyBorder="1"/>
    <xf numFmtId="0" fontId="42" fillId="0" borderId="0" xfId="0" applyFont="1"/>
    <xf numFmtId="0" fontId="44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quotePrefix="1" applyFont="1" applyAlignment="1">
      <alignment horizontal="center" vertical="center"/>
    </xf>
    <xf numFmtId="0" fontId="3" fillId="4" borderId="0" xfId="0" applyFont="1" applyFill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1" fontId="1" fillId="0" borderId="12" xfId="0" applyNumberFormat="1" applyFont="1" applyBorder="1" applyAlignment="1">
      <alignment horizontal="center"/>
    </xf>
    <xf numFmtId="1" fontId="1" fillId="0" borderId="30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" fontId="1" fillId="0" borderId="7" xfId="0" applyNumberFormat="1" applyFont="1" applyBorder="1" applyAlignment="1">
      <alignment horizontal="center"/>
    </xf>
    <xf numFmtId="1" fontId="1" fillId="0" borderId="31" xfId="0" applyNumberFormat="1" applyFont="1" applyBorder="1" applyAlignment="1">
      <alignment horizontal="center"/>
    </xf>
    <xf numFmtId="49" fontId="1" fillId="0" borderId="0" xfId="0" quotePrefix="1" applyNumberFormat="1" applyFont="1" applyAlignment="1">
      <alignment horizontal="left"/>
    </xf>
    <xf numFmtId="0" fontId="1" fillId="0" borderId="29" xfId="0" applyFont="1" applyBorder="1" applyAlignment="1">
      <alignment vertical="center"/>
    </xf>
    <xf numFmtId="1" fontId="1" fillId="0" borderId="0" xfId="0" applyNumberFormat="1" applyFont="1"/>
    <xf numFmtId="0" fontId="1" fillId="0" borderId="0" xfId="0" quotePrefix="1" applyFont="1"/>
    <xf numFmtId="0" fontId="1" fillId="0" borderId="0" xfId="0" applyFont="1" applyAlignment="1">
      <alignment vertical="center"/>
    </xf>
    <xf numFmtId="4" fontId="1" fillId="0" borderId="33" xfId="0" applyNumberFormat="1" applyFont="1" applyBorder="1"/>
    <xf numFmtId="164" fontId="1" fillId="0" borderId="0" xfId="0" applyNumberFormat="1" applyFont="1" applyAlignment="1">
      <alignment horizontal="left" vertical="center"/>
    </xf>
    <xf numFmtId="0" fontId="1" fillId="0" borderId="35" xfId="0" applyFont="1" applyBorder="1"/>
    <xf numFmtId="49" fontId="1" fillId="0" borderId="0" xfId="0" applyNumberFormat="1" applyFont="1"/>
    <xf numFmtId="49" fontId="1" fillId="0" borderId="24" xfId="0" applyNumberFormat="1" applyFont="1" applyBorder="1"/>
    <xf numFmtId="49" fontId="1" fillId="0" borderId="10" xfId="0" applyNumberFormat="1" applyFont="1" applyBorder="1"/>
    <xf numFmtId="0" fontId="1" fillId="0" borderId="4" xfId="0" applyFont="1" applyBorder="1"/>
    <xf numFmtId="49" fontId="1" fillId="0" borderId="4" xfId="0" applyNumberFormat="1" applyFont="1" applyBorder="1"/>
    <xf numFmtId="14" fontId="1" fillId="0" borderId="4" xfId="0" applyNumberFormat="1" applyFont="1" applyBorder="1"/>
    <xf numFmtId="0" fontId="1" fillId="0" borderId="38" xfId="0" applyFont="1" applyBorder="1"/>
    <xf numFmtId="0" fontId="1" fillId="0" borderId="41" xfId="0" applyFont="1" applyBorder="1"/>
    <xf numFmtId="0" fontId="1" fillId="0" borderId="3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40" xfId="0" applyFont="1" applyBorder="1" applyAlignment="1">
      <alignment vertical="center" wrapText="1"/>
    </xf>
    <xf numFmtId="2" fontId="1" fillId="0" borderId="3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50" xfId="0" applyFont="1" applyBorder="1"/>
    <xf numFmtId="0" fontId="1" fillId="0" borderId="51" xfId="0" applyFont="1" applyBorder="1"/>
    <xf numFmtId="0" fontId="1" fillId="0" borderId="53" xfId="0" applyFont="1" applyBorder="1"/>
    <xf numFmtId="2" fontId="1" fillId="0" borderId="57" xfId="0" applyNumberFormat="1" applyFont="1" applyBorder="1"/>
    <xf numFmtId="0" fontId="1" fillId="0" borderId="42" xfId="0" applyFont="1" applyBorder="1"/>
    <xf numFmtId="49" fontId="1" fillId="0" borderId="36" xfId="0" applyNumberFormat="1" applyFont="1" applyBorder="1"/>
    <xf numFmtId="0" fontId="1" fillId="0" borderId="43" xfId="0" applyFont="1" applyBorder="1"/>
    <xf numFmtId="0" fontId="9" fillId="0" borderId="36" xfId="0" applyFont="1" applyBorder="1" applyAlignment="1">
      <alignment horizontal="right"/>
    </xf>
    <xf numFmtId="0" fontId="9" fillId="0" borderId="81" xfId="0" applyFont="1" applyBorder="1" applyAlignment="1">
      <alignment horizontal="right"/>
    </xf>
    <xf numFmtId="0" fontId="5" fillId="0" borderId="98" xfId="0" applyFont="1" applyBorder="1" applyAlignment="1">
      <alignment horizontal="center" vertical="center"/>
    </xf>
    <xf numFmtId="0" fontId="9" fillId="0" borderId="86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3" fillId="0" borderId="0" xfId="0" applyFont="1" applyBorder="1" applyAlignment="1">
      <alignment horizontal="left"/>
    </xf>
    <xf numFmtId="0" fontId="1" fillId="0" borderId="57" xfId="0" applyFont="1" applyBorder="1" applyAlignment="1"/>
    <xf numFmtId="0" fontId="1" fillId="0" borderId="4" xfId="0" applyFont="1" applyBorder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/>
    <xf numFmtId="0" fontId="1" fillId="0" borderId="48" xfId="0" applyFont="1" applyBorder="1"/>
    <xf numFmtId="14" fontId="1" fillId="0" borderId="36" xfId="0" applyNumberFormat="1" applyFont="1" applyBorder="1" applyAlignment="1">
      <alignment horizontal="left"/>
    </xf>
    <xf numFmtId="0" fontId="1" fillId="0" borderId="24" xfId="0" applyFont="1" applyBorder="1" applyAlignment="1">
      <alignment vertical="center"/>
    </xf>
    <xf numFmtId="0" fontId="5" fillId="0" borderId="18" xfId="0" quotePrefix="1" applyFont="1" applyFill="1" applyBorder="1" applyAlignment="1">
      <alignment horizontal="center" vertical="center"/>
    </xf>
    <xf numFmtId="0" fontId="9" fillId="0" borderId="50" xfId="0" applyNumberFormat="1" applyFont="1" applyBorder="1" applyAlignment="1">
      <alignment horizontal="center" vertical="center"/>
    </xf>
    <xf numFmtId="0" fontId="9" fillId="0" borderId="17" xfId="0" applyNumberFormat="1" applyFont="1" applyBorder="1" applyAlignment="1">
      <alignment horizontal="center" vertical="center"/>
    </xf>
    <xf numFmtId="166" fontId="1" fillId="0" borderId="4" xfId="0" applyNumberFormat="1" applyFont="1" applyBorder="1"/>
    <xf numFmtId="166" fontId="1" fillId="0" borderId="4" xfId="0" applyNumberFormat="1" applyFont="1" applyBorder="1" applyAlignment="1">
      <alignment horizontal="left"/>
    </xf>
    <xf numFmtId="2" fontId="19" fillId="0" borderId="4" xfId="0" applyNumberFormat="1" applyFont="1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23" fillId="0" borderId="47" xfId="0" applyFont="1" applyBorder="1" applyAlignment="1">
      <alignment horizontal="left"/>
    </xf>
    <xf numFmtId="49" fontId="43" fillId="0" borderId="82" xfId="0" applyNumberFormat="1" applyFont="1" applyBorder="1"/>
    <xf numFmtId="0" fontId="43" fillId="0" borderId="97" xfId="0" applyFont="1" applyBorder="1"/>
    <xf numFmtId="0" fontId="3" fillId="0" borderId="49" xfId="0" applyFont="1" applyBorder="1" applyAlignment="1">
      <alignment horizontal="center" vertical="center"/>
    </xf>
    <xf numFmtId="0" fontId="1" fillId="0" borderId="29" xfId="0" quotePrefix="1" applyFont="1" applyBorder="1"/>
    <xf numFmtId="0" fontId="1" fillId="0" borderId="24" xfId="0" quotePrefix="1" applyFont="1" applyBorder="1"/>
    <xf numFmtId="0" fontId="3" fillId="0" borderId="0" xfId="0" applyFont="1"/>
    <xf numFmtId="0" fontId="20" fillId="0" borderId="59" xfId="0" applyFont="1" applyBorder="1" applyAlignment="1">
      <alignment horizontal="center"/>
    </xf>
    <xf numFmtId="0" fontId="20" fillId="0" borderId="60" xfId="0" applyFont="1" applyBorder="1" applyAlignment="1">
      <alignment horizontal="center"/>
    </xf>
    <xf numFmtId="0" fontId="20" fillId="0" borderId="45" xfId="0" applyFont="1" applyBorder="1" applyAlignment="1">
      <alignment horizontal="center"/>
    </xf>
    <xf numFmtId="0" fontId="14" fillId="0" borderId="35" xfId="0" applyFont="1" applyBorder="1" applyAlignment="1">
      <alignment horizontal="left"/>
    </xf>
    <xf numFmtId="0" fontId="14" fillId="0" borderId="36" xfId="0" applyFont="1" applyBorder="1" applyAlignment="1">
      <alignment horizontal="left"/>
    </xf>
    <xf numFmtId="0" fontId="14" fillId="0" borderId="59" xfId="0" applyFont="1" applyBorder="1" applyAlignment="1">
      <alignment horizontal="left"/>
    </xf>
    <xf numFmtId="0" fontId="14" fillId="0" borderId="60" xfId="0" applyFont="1" applyBorder="1" applyAlignment="1">
      <alignment horizontal="left"/>
    </xf>
    <xf numFmtId="0" fontId="26" fillId="0" borderId="59" xfId="0" applyFont="1" applyBorder="1" applyAlignment="1">
      <alignment horizontal="left"/>
    </xf>
    <xf numFmtId="0" fontId="26" fillId="0" borderId="60" xfId="0" applyFont="1" applyBorder="1" applyAlignment="1">
      <alignment horizontal="left"/>
    </xf>
    <xf numFmtId="2" fontId="15" fillId="0" borderId="59" xfId="0" applyNumberFormat="1" applyFont="1" applyBorder="1" applyAlignment="1">
      <alignment horizontal="center"/>
    </xf>
    <xf numFmtId="2" fontId="15" fillId="0" borderId="60" xfId="0" applyNumberFormat="1" applyFont="1" applyBorder="1" applyAlignment="1">
      <alignment horizontal="center"/>
    </xf>
    <xf numFmtId="2" fontId="15" fillId="0" borderId="45" xfId="0" applyNumberFormat="1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14" fontId="15" fillId="0" borderId="59" xfId="0" applyNumberFormat="1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3" fillId="3" borderId="63" xfId="0" applyFont="1" applyFill="1" applyBorder="1" applyAlignment="1">
      <alignment horizontal="left"/>
    </xf>
    <xf numFmtId="0" fontId="13" fillId="3" borderId="77" xfId="0" applyFont="1" applyFill="1" applyBorder="1" applyAlignment="1">
      <alignment horizontal="left"/>
    </xf>
    <xf numFmtId="0" fontId="27" fillId="0" borderId="77" xfId="0" applyFont="1" applyBorder="1" applyAlignment="1">
      <alignment horizontal="center"/>
    </xf>
    <xf numFmtId="0" fontId="27" fillId="0" borderId="61" xfId="0" applyFont="1" applyBorder="1" applyAlignment="1">
      <alignment horizontal="center"/>
    </xf>
    <xf numFmtId="0" fontId="13" fillId="3" borderId="59" xfId="0" applyFont="1" applyFill="1" applyBorder="1" applyAlignment="1">
      <alignment horizontal="left"/>
    </xf>
    <xf numFmtId="0" fontId="13" fillId="3" borderId="60" xfId="0" applyFont="1" applyFill="1" applyBorder="1" applyAlignment="1">
      <alignment horizontal="left"/>
    </xf>
    <xf numFmtId="0" fontId="13" fillId="3" borderId="59" xfId="0" applyFont="1" applyFill="1" applyBorder="1" applyAlignment="1">
      <alignment horizontal="center"/>
    </xf>
    <xf numFmtId="0" fontId="13" fillId="3" borderId="60" xfId="0" applyFont="1" applyFill="1" applyBorder="1" applyAlignment="1">
      <alignment horizontal="center"/>
    </xf>
    <xf numFmtId="0" fontId="16" fillId="0" borderId="60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9" fillId="0" borderId="51" xfId="0" applyFont="1" applyBorder="1" applyAlignment="1">
      <alignment horizontal="left"/>
    </xf>
    <xf numFmtId="0" fontId="19" fillId="0" borderId="52" xfId="0" applyFont="1" applyBorder="1" applyAlignment="1">
      <alignment horizontal="left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9" fillId="0" borderId="5" xfId="0" applyFont="1" applyBorder="1" applyAlignment="1">
      <alignment horizontal="center" vertical="center"/>
    </xf>
    <xf numFmtId="0" fontId="39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49" fontId="1" fillId="0" borderId="39" xfId="0" applyNumberFormat="1" applyFont="1" applyBorder="1" applyAlignment="1">
      <alignment horizontal="left"/>
    </xf>
    <xf numFmtId="49" fontId="1" fillId="0" borderId="10" xfId="0" applyNumberFormat="1" applyFont="1" applyBorder="1" applyAlignment="1">
      <alignment horizontal="left"/>
    </xf>
    <xf numFmtId="49" fontId="1" fillId="0" borderId="40" xfId="0" applyNumberFormat="1" applyFont="1" applyBorder="1" applyAlignment="1">
      <alignment horizontal="left"/>
    </xf>
    <xf numFmtId="0" fontId="1" fillId="0" borderId="3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9" fillId="0" borderId="49" xfId="0" applyFont="1" applyBorder="1" applyAlignment="1">
      <alignment horizontal="left" vertical="center" wrapText="1"/>
    </xf>
    <xf numFmtId="2" fontId="10" fillId="0" borderId="50" xfId="0" applyNumberFormat="1" applyFont="1" applyBorder="1" applyAlignment="1">
      <alignment horizontal="center"/>
    </xf>
    <xf numFmtId="2" fontId="10" fillId="0" borderId="52" xfId="0" applyNumberFormat="1" applyFont="1" applyBorder="1" applyAlignment="1">
      <alignment horizontal="center"/>
    </xf>
    <xf numFmtId="0" fontId="1" fillId="0" borderId="49" xfId="0" applyFont="1" applyFill="1" applyBorder="1" applyAlignment="1">
      <alignment horizontal="left" vertical="center" wrapText="1"/>
    </xf>
    <xf numFmtId="0" fontId="9" fillId="0" borderId="49" xfId="0" applyFont="1" applyFill="1" applyBorder="1" applyAlignment="1">
      <alignment horizontal="left" vertical="center" wrapText="1"/>
    </xf>
    <xf numFmtId="0" fontId="11" fillId="0" borderId="81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10" fillId="0" borderId="83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 wrapText="1"/>
    </xf>
    <xf numFmtId="0" fontId="10" fillId="0" borderId="65" xfId="0" applyFont="1" applyBorder="1" applyAlignment="1">
      <alignment horizontal="center" vertical="center" textRotation="90" wrapText="1"/>
    </xf>
    <xf numFmtId="49" fontId="9" fillId="0" borderId="80" xfId="0" applyNumberFormat="1" applyFont="1" applyBorder="1" applyAlignment="1">
      <alignment horizontal="center" vertical="center" wrapText="1"/>
    </xf>
    <xf numFmtId="49" fontId="9" fillId="0" borderId="79" xfId="0" applyNumberFormat="1" applyFont="1" applyBorder="1" applyAlignment="1">
      <alignment horizontal="center" vertical="center" wrapText="1"/>
    </xf>
    <xf numFmtId="49" fontId="9" fillId="0" borderId="81" xfId="0" applyNumberFormat="1" applyFont="1" applyBorder="1" applyAlignment="1">
      <alignment horizontal="center" vertical="center" wrapText="1"/>
    </xf>
    <xf numFmtId="49" fontId="9" fillId="0" borderId="41" xfId="0" applyNumberFormat="1" applyFont="1" applyBorder="1" applyAlignment="1">
      <alignment horizontal="center" vertical="center" wrapText="1"/>
    </xf>
    <xf numFmtId="49" fontId="9" fillId="0" borderId="9" xfId="0" applyNumberFormat="1" applyFont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center" vertical="center" wrapText="1"/>
    </xf>
    <xf numFmtId="0" fontId="9" fillId="0" borderId="5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8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 textRotation="90" wrapText="1"/>
    </xf>
    <xf numFmtId="0" fontId="9" fillId="0" borderId="33" xfId="0" applyFont="1" applyBorder="1" applyAlignment="1">
      <alignment horizontal="center" vertical="center" textRotation="90" wrapText="1"/>
    </xf>
    <xf numFmtId="0" fontId="9" fillId="0" borderId="79" xfId="0" applyFont="1" applyBorder="1" applyAlignment="1">
      <alignment horizontal="center" vertical="center" textRotation="90" wrapText="1"/>
    </xf>
    <xf numFmtId="0" fontId="9" fillId="0" borderId="29" xfId="0" applyFont="1" applyBorder="1" applyAlignment="1">
      <alignment horizontal="center" vertical="center" textRotation="90" wrapText="1"/>
    </xf>
    <xf numFmtId="0" fontId="9" fillId="0" borderId="0" xfId="0" applyFont="1" applyBorder="1" applyAlignment="1">
      <alignment horizontal="center" vertical="center" textRotation="90" wrapText="1"/>
    </xf>
    <xf numFmtId="0" fontId="9" fillId="0" borderId="41" xfId="0" applyFont="1" applyBorder="1" applyAlignment="1">
      <alignment horizontal="center" vertical="center" textRotation="90" wrapText="1"/>
    </xf>
    <xf numFmtId="0" fontId="9" fillId="0" borderId="35" xfId="0" applyFont="1" applyBorder="1" applyAlignment="1">
      <alignment horizontal="center" vertical="center" textRotation="90" wrapText="1"/>
    </xf>
    <xf numFmtId="0" fontId="9" fillId="0" borderId="36" xfId="0" applyFont="1" applyBorder="1" applyAlignment="1">
      <alignment horizontal="center" vertical="center" textRotation="90" wrapText="1"/>
    </xf>
    <xf numFmtId="0" fontId="9" fillId="0" borderId="43" xfId="0" applyFont="1" applyBorder="1" applyAlignment="1">
      <alignment horizontal="center" vertical="center" textRotation="90" wrapText="1"/>
    </xf>
    <xf numFmtId="0" fontId="10" fillId="0" borderId="4" xfId="0" applyFont="1" applyBorder="1" applyAlignment="1">
      <alignment horizontal="left" vertical="top"/>
    </xf>
    <xf numFmtId="0" fontId="10" fillId="0" borderId="42" xfId="0" applyFont="1" applyBorder="1" applyAlignment="1">
      <alignment horizontal="left" vertical="top"/>
    </xf>
    <xf numFmtId="0" fontId="5" fillId="0" borderId="80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10" fillId="0" borderId="8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9" fillId="0" borderId="80" xfId="0" applyFont="1" applyBorder="1" applyAlignment="1">
      <alignment horizontal="center" vertical="center" textRotation="90" wrapText="1"/>
    </xf>
    <xf numFmtId="0" fontId="9" fillId="0" borderId="81" xfId="0" applyFont="1" applyBorder="1" applyAlignment="1">
      <alignment horizontal="center" vertical="center" textRotation="90" wrapText="1"/>
    </xf>
    <xf numFmtId="0" fontId="9" fillId="0" borderId="44" xfId="0" applyFont="1" applyBorder="1" applyAlignment="1">
      <alignment horizontal="center" vertical="center" textRotation="90" wrapText="1"/>
    </xf>
    <xf numFmtId="2" fontId="10" fillId="0" borderId="54" xfId="0" applyNumberFormat="1" applyFont="1" applyBorder="1" applyAlignment="1">
      <alignment horizontal="center"/>
    </xf>
    <xf numFmtId="2" fontId="10" fillId="0" borderId="73" xfId="0" applyNumberFormat="1" applyFont="1" applyBorder="1" applyAlignment="1">
      <alignment horizontal="center"/>
    </xf>
    <xf numFmtId="49" fontId="10" fillId="0" borderId="70" xfId="0" applyNumberFormat="1" applyFont="1" applyBorder="1" applyAlignment="1">
      <alignment horizontal="center"/>
    </xf>
    <xf numFmtId="49" fontId="10" fillId="0" borderId="12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0" fillId="0" borderId="67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10" fillId="0" borderId="7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30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 wrapText="1"/>
    </xf>
    <xf numFmtId="0" fontId="9" fillId="0" borderId="7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5" fillId="0" borderId="58" xfId="0" quotePrefix="1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39" fillId="0" borderId="93" xfId="0" applyFont="1" applyBorder="1" applyAlignment="1">
      <alignment horizontal="center" vertical="center" wrapText="1"/>
    </xf>
    <xf numFmtId="0" fontId="39" fillId="0" borderId="94" xfId="0" applyFont="1" applyBorder="1" applyAlignment="1">
      <alignment horizontal="center" vertical="center" wrapText="1"/>
    </xf>
    <xf numFmtId="0" fontId="39" fillId="0" borderId="78" xfId="0" applyFont="1" applyBorder="1" applyAlignment="1">
      <alignment horizontal="center" vertical="center" wrapText="1"/>
    </xf>
    <xf numFmtId="0" fontId="39" fillId="0" borderId="95" xfId="0" applyFont="1" applyBorder="1" applyAlignment="1">
      <alignment horizontal="center" vertical="center" wrapText="1"/>
    </xf>
    <xf numFmtId="0" fontId="40" fillId="0" borderId="96" xfId="0" applyFont="1" applyBorder="1"/>
    <xf numFmtId="0" fontId="40" fillId="0" borderId="84" xfId="0" applyFont="1" applyBorder="1"/>
    <xf numFmtId="0" fontId="42" fillId="0" borderId="78" xfId="0" applyFont="1" applyBorder="1" applyAlignment="1">
      <alignment vertical="center"/>
    </xf>
    <xf numFmtId="0" fontId="42" fillId="0" borderId="95" xfId="0" applyFont="1" applyBorder="1" applyAlignment="1">
      <alignment vertical="center"/>
    </xf>
    <xf numFmtId="2" fontId="10" fillId="0" borderId="46" xfId="0" applyNumberFormat="1" applyFont="1" applyBorder="1" applyAlignment="1">
      <alignment horizontal="center"/>
    </xf>
    <xf numFmtId="2" fontId="10" fillId="0" borderId="67" xfId="0" applyNumberFormat="1" applyFont="1" applyBorder="1" applyAlignment="1">
      <alignment horizontal="center"/>
    </xf>
    <xf numFmtId="0" fontId="1" fillId="0" borderId="49" xfId="0" applyFont="1" applyBorder="1" applyAlignment="1">
      <alignment horizontal="left" vertical="center" wrapText="1"/>
    </xf>
    <xf numFmtId="0" fontId="43" fillId="0" borderId="29" xfId="0" applyFont="1" applyBorder="1"/>
    <xf numFmtId="0" fontId="43" fillId="0" borderId="6" xfId="0" applyFont="1" applyBorder="1"/>
    <xf numFmtId="0" fontId="3" fillId="0" borderId="0" xfId="0" applyFont="1"/>
    <xf numFmtId="0" fontId="40" fillId="0" borderId="102" xfId="0" applyFont="1" applyBorder="1" applyAlignment="1">
      <alignment horizontal="left"/>
    </xf>
    <xf numFmtId="0" fontId="40" fillId="0" borderId="85" xfId="0" applyFont="1" applyBorder="1" applyAlignment="1">
      <alignment horizontal="left"/>
    </xf>
    <xf numFmtId="0" fontId="40" fillId="0" borderId="92" xfId="0" applyFont="1" applyBorder="1" applyAlignment="1">
      <alignment horizontal="left"/>
    </xf>
    <xf numFmtId="0" fontId="40" fillId="0" borderId="100" xfId="0" applyFont="1" applyBorder="1" applyAlignment="1">
      <alignment horizontal="center" vertical="center"/>
    </xf>
    <xf numFmtId="0" fontId="40" fillId="0" borderId="101" xfId="0" applyFont="1" applyBorder="1" applyAlignment="1">
      <alignment horizontal="center" vertical="center"/>
    </xf>
    <xf numFmtId="0" fontId="40" fillId="0" borderId="35" xfId="0" applyFont="1" applyBorder="1" applyAlignment="1">
      <alignment horizontal="left" vertical="center"/>
    </xf>
    <xf numFmtId="0" fontId="40" fillId="0" borderId="36" xfId="0" applyFont="1" applyBorder="1" applyAlignment="1">
      <alignment horizontal="left" vertical="center"/>
    </xf>
    <xf numFmtId="0" fontId="40" fillId="0" borderId="97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" fillId="0" borderId="0" xfId="0" applyFont="1" applyAlignment="1">
      <alignment horizontal="left"/>
    </xf>
    <xf numFmtId="49" fontId="10" fillId="0" borderId="17" xfId="0" quotePrefix="1" applyNumberFormat="1" applyFont="1" applyBorder="1" applyAlignment="1">
      <alignment horizontal="center"/>
    </xf>
    <xf numFmtId="0" fontId="10" fillId="0" borderId="68" xfId="0" quotePrefix="1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49" fontId="10" fillId="0" borderId="52" xfId="0" applyNumberFormat="1" applyFont="1" applyBorder="1" applyAlignment="1">
      <alignment horizontal="center"/>
    </xf>
    <xf numFmtId="49" fontId="10" fillId="0" borderId="20" xfId="0" applyNumberFormat="1" applyFont="1" applyBorder="1" applyAlignment="1">
      <alignment horizontal="center"/>
    </xf>
    <xf numFmtId="49" fontId="10" fillId="0" borderId="17" xfId="0" applyNumberFormat="1" applyFont="1" applyBorder="1" applyAlignment="1">
      <alignment horizontal="center"/>
    </xf>
    <xf numFmtId="2" fontId="10" fillId="0" borderId="17" xfId="0" applyNumberFormat="1" applyFont="1" applyBorder="1" applyAlignment="1">
      <alignment horizontal="center"/>
    </xf>
    <xf numFmtId="2" fontId="10" fillId="0" borderId="17" xfId="0" quotePrefix="1" applyNumberFormat="1" applyFont="1" applyBorder="1" applyAlignment="1">
      <alignment horizontal="center"/>
    </xf>
    <xf numFmtId="49" fontId="10" fillId="0" borderId="7" xfId="0" applyNumberFormat="1" applyFont="1" applyBorder="1" applyAlignment="1">
      <alignment horizontal="center"/>
    </xf>
    <xf numFmtId="2" fontId="10" fillId="0" borderId="86" xfId="0" applyNumberFormat="1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1" fillId="0" borderId="51" xfId="0" applyFont="1" applyBorder="1" applyAlignment="1">
      <alignment horizontal="left" vertical="center" wrapText="1"/>
    </xf>
    <xf numFmtId="0" fontId="9" fillId="3" borderId="49" xfId="0" applyFont="1" applyFill="1" applyBorder="1" applyAlignment="1">
      <alignment horizontal="left" vertical="center" wrapText="1"/>
    </xf>
    <xf numFmtId="0" fontId="37" fillId="0" borderId="33" xfId="0" applyFont="1" applyBorder="1" applyAlignment="1">
      <alignment horizontal="center" vertical="center"/>
    </xf>
    <xf numFmtId="0" fontId="37" fillId="0" borderId="89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90" xfId="0" applyFont="1" applyBorder="1" applyAlignment="1">
      <alignment horizontal="center" vertical="center"/>
    </xf>
    <xf numFmtId="0" fontId="38" fillId="0" borderId="85" xfId="0" applyFont="1" applyBorder="1" applyAlignment="1">
      <alignment horizontal="center"/>
    </xf>
    <xf numFmtId="0" fontId="38" fillId="0" borderId="92" xfId="0" applyFont="1" applyBorder="1" applyAlignment="1">
      <alignment horizontal="center"/>
    </xf>
    <xf numFmtId="0" fontId="40" fillId="0" borderId="29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0" fillId="0" borderId="90" xfId="0" applyFont="1" applyBorder="1" applyAlignment="1">
      <alignment horizontal="left" vertical="center"/>
    </xf>
    <xf numFmtId="0" fontId="40" fillId="0" borderId="99" xfId="0" applyFont="1" applyBorder="1" applyAlignment="1">
      <alignment horizontal="center" vertical="center"/>
    </xf>
    <xf numFmtId="0" fontId="40" fillId="0" borderId="37" xfId="0" applyFont="1" applyBorder="1" applyAlignment="1">
      <alignment horizontal="center" vertical="center"/>
    </xf>
    <xf numFmtId="0" fontId="1" fillId="0" borderId="46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2" fillId="0" borderId="35" xfId="0" applyFont="1" applyBorder="1" applyAlignment="1">
      <alignment horizontal="left"/>
    </xf>
    <xf numFmtId="0" fontId="12" fillId="0" borderId="36" xfId="0" applyFont="1" applyBorder="1" applyAlignment="1">
      <alignment horizontal="left"/>
    </xf>
    <xf numFmtId="164" fontId="1" fillId="0" borderId="0" xfId="0" applyNumberFormat="1" applyFont="1" applyAlignment="1">
      <alignment horizontal="left" vertical="center"/>
    </xf>
    <xf numFmtId="14" fontId="1" fillId="0" borderId="35" xfId="0" applyNumberFormat="1" applyFont="1" applyBorder="1" applyAlignment="1">
      <alignment horizontal="left"/>
    </xf>
    <xf numFmtId="14" fontId="1" fillId="0" borderId="36" xfId="0" applyNumberFormat="1" applyFont="1" applyBorder="1" applyAlignment="1">
      <alignment horizontal="left"/>
    </xf>
    <xf numFmtId="2" fontId="1" fillId="0" borderId="18" xfId="0" applyNumberFormat="1" applyFont="1" applyBorder="1" applyAlignment="1">
      <alignment horizontal="left"/>
    </xf>
    <xf numFmtId="2" fontId="1" fillId="0" borderId="51" xfId="0" applyNumberFormat="1" applyFont="1" applyBorder="1" applyAlignment="1">
      <alignment horizontal="left"/>
    </xf>
    <xf numFmtId="0" fontId="10" fillId="0" borderId="17" xfId="0" quotePrefix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2" fontId="1" fillId="0" borderId="44" xfId="0" applyNumberFormat="1" applyFont="1" applyBorder="1" applyAlignment="1">
      <alignment horizontal="left"/>
    </xf>
    <xf numFmtId="2" fontId="1" fillId="0" borderId="36" xfId="0" applyNumberFormat="1" applyFont="1" applyBorder="1" applyAlignment="1">
      <alignment horizontal="left"/>
    </xf>
    <xf numFmtId="2" fontId="1" fillId="0" borderId="43" xfId="0" applyNumberFormat="1" applyFont="1" applyBorder="1" applyAlignment="1">
      <alignment horizontal="left"/>
    </xf>
    <xf numFmtId="0" fontId="45" fillId="0" borderId="35" xfId="0" applyFont="1" applyBorder="1" applyAlignment="1">
      <alignment horizontal="center"/>
    </xf>
    <xf numFmtId="0" fontId="45" fillId="0" borderId="36" xfId="0" applyFont="1" applyBorder="1" applyAlignment="1">
      <alignment horizontal="center"/>
    </xf>
    <xf numFmtId="0" fontId="45" fillId="0" borderId="3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0" fillId="0" borderId="87" xfId="0" applyFont="1" applyBorder="1" applyAlignment="1">
      <alignment horizontal="left" wrapText="1"/>
    </xf>
    <xf numFmtId="0" fontId="10" fillId="0" borderId="88" xfId="0" applyFont="1" applyBorder="1" applyAlignment="1">
      <alignment horizontal="left" wrapText="1"/>
    </xf>
    <xf numFmtId="0" fontId="1" fillId="0" borderId="88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49" fontId="1" fillId="0" borderId="57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0" fontId="1" fillId="0" borderId="58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166" fontId="1" fillId="0" borderId="51" xfId="0" applyNumberFormat="1" applyFont="1" applyBorder="1" applyAlignment="1">
      <alignment horizontal="center"/>
    </xf>
    <xf numFmtId="166" fontId="1" fillId="0" borderId="5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44450045892881"/>
          <c:y val="8.9023338153332798E-2"/>
          <c:w val="0.77403035413153465"/>
          <c:h val="0.84841177081555008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Dados!$AI$21:$AL$21</c:f>
              <c:numCache>
                <c:formatCode>General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4-4B9B-BB23-0432F8F1DD35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Dados!$AI$22:$AL$22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4-4B9B-BB23-0432F8F1DD35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Dados!$AI$23:$AL$23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C4-4B9B-BB23-0432F8F1DD35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Dados!$AI$24:$AL$24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C4-4B9B-BB23-0432F8F1DD35}"/>
            </c:ext>
          </c:extLst>
        </c:ser>
        <c:ser>
          <c:idx val="4"/>
          <c:order val="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Dados!$AI$25:$AL$25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C4-4B9B-BB23-0432F8F1DD35}"/>
            </c:ext>
          </c:extLst>
        </c:ser>
        <c:ser>
          <c:idx val="5"/>
          <c:order val="5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Dados!$AI$26:$AL$26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C4-4B9B-BB23-0432F8F1DD35}"/>
            </c:ext>
          </c:extLst>
        </c:ser>
        <c:ser>
          <c:idx val="6"/>
          <c:order val="6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Dados!$AI$27:$AL$27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C4-4B9B-BB23-0432F8F1DD35}"/>
            </c:ext>
          </c:extLst>
        </c:ser>
        <c:ser>
          <c:idx val="7"/>
          <c:order val="7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Dados!$AI$28:$AL$28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C4-4B9B-BB23-0432F8F1DD35}"/>
            </c:ext>
          </c:extLst>
        </c:ser>
        <c:ser>
          <c:idx val="8"/>
          <c:order val="8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Dados!$AI$29:$AL$29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C4-4B9B-BB23-0432F8F1DD35}"/>
            </c:ext>
          </c:extLst>
        </c:ser>
        <c:ser>
          <c:idx val="9"/>
          <c:order val="9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Dados!$AI$30:$AL$30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C4-4B9B-BB23-0432F8F1DD35}"/>
            </c:ext>
          </c:extLst>
        </c:ser>
        <c:ser>
          <c:idx val="10"/>
          <c:order val="1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Dados!$AI$31:$AL$31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C4-4B9B-BB23-0432F8F1DD35}"/>
            </c:ext>
          </c:extLst>
        </c:ser>
        <c:ser>
          <c:idx val="11"/>
          <c:order val="1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Dados!$AI$32:$AL$32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C4-4B9B-BB23-0432F8F1DD35}"/>
            </c:ext>
          </c:extLst>
        </c:ser>
        <c:ser>
          <c:idx val="12"/>
          <c:order val="1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Dados!$AI$33:$AL$33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4C4-4B9B-BB23-0432F8F1DD35}"/>
            </c:ext>
          </c:extLst>
        </c:ser>
        <c:ser>
          <c:idx val="13"/>
          <c:order val="1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Dados!$AI$34:$AL$34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C4-4B9B-BB23-0432F8F1DD35}"/>
            </c:ext>
          </c:extLst>
        </c:ser>
        <c:ser>
          <c:idx val="14"/>
          <c:order val="1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Dados!$AI$35:$AL$35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C4-4B9B-BB23-0432F8F1DD35}"/>
            </c:ext>
          </c:extLst>
        </c:ser>
        <c:ser>
          <c:idx val="15"/>
          <c:order val="15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Dados!$AI$36:$AL$36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C4-4B9B-BB23-0432F8F1DD35}"/>
            </c:ext>
          </c:extLst>
        </c:ser>
        <c:ser>
          <c:idx val="16"/>
          <c:order val="16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Dados!$AI$37:$AL$37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C4-4B9B-BB23-0432F8F1DD35}"/>
            </c:ext>
          </c:extLst>
        </c:ser>
        <c:ser>
          <c:idx val="17"/>
          <c:order val="17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Dados!$AI$38:$AL$38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C4-4B9B-BB23-0432F8F1DD35}"/>
            </c:ext>
          </c:extLst>
        </c:ser>
        <c:ser>
          <c:idx val="18"/>
          <c:order val="18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Dados!$AI$39:$AL$39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4C4-4B9B-BB23-0432F8F1DD35}"/>
            </c:ext>
          </c:extLst>
        </c:ser>
        <c:ser>
          <c:idx val="19"/>
          <c:order val="19"/>
          <c:spPr>
            <a:ln w="12700">
              <a:solidFill>
                <a:srgbClr val="9999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9933"/>
              </a:solidFill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Dados!$AI$40:$AL$40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4C4-4B9B-BB23-0432F8F1DD35}"/>
            </c:ext>
          </c:extLst>
        </c:ser>
        <c:ser>
          <c:idx val="20"/>
          <c:order val="20"/>
          <c:spPr>
            <a:ln w="12700">
              <a:solidFill>
                <a:srgbClr val="996633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6633"/>
              </a:solidFill>
              <a:ln>
                <a:solidFill>
                  <a:srgbClr val="996633"/>
                </a:solidFill>
                <a:prstDash val="solid"/>
              </a:ln>
            </c:spPr>
          </c:marker>
          <c:xVal>
            <c:numRef>
              <c:f>Dados!$AI$20:$AL$20</c:f>
              <c:numCache>
                <c:formatCode>General</c:formatCode>
                <c:ptCount val="4"/>
                <c:pt idx="0">
                  <c:v>0</c:v>
                </c:pt>
                <c:pt idx="1">
                  <c:v>4.47</c:v>
                </c:pt>
                <c:pt idx="2">
                  <c:v>2.2400000000000002</c:v>
                </c:pt>
                <c:pt idx="3">
                  <c:v>20</c:v>
                </c:pt>
              </c:numCache>
            </c:numRef>
          </c:xVal>
          <c:yVal>
            <c:numRef>
              <c:f>Dados!$AI$41:$AL$41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4C4-4B9B-BB23-0432F8F1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28584"/>
        <c:axId val="1"/>
      </c:scatterChart>
      <c:valAx>
        <c:axId val="309428584"/>
        <c:scaling>
          <c:orientation val="minMax"/>
          <c:max val="10"/>
        </c:scaling>
        <c:delete val="0"/>
        <c:axPos val="t"/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max"/>
        <c:crossBetween val="midCat"/>
      </c:valAx>
      <c:valAx>
        <c:axId val="1"/>
        <c:scaling>
          <c:orientation val="minMax"/>
          <c:max val="0"/>
          <c:min val="-20"/>
        </c:scaling>
        <c:delete val="0"/>
        <c:axPos val="l"/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942858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Página &amp;P</c:oddFooter>
    </c:headerFooter>
    <c:pageMargins b="0.98425196899999956" l="0.78740157499999996" r="0.78740157499999996" t="0.98425196899999956" header="0.49212598500000215" footer="0.4921259850000021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"/>
          <c:y val="0.10784339538190149"/>
          <c:w val="0.60795454545454564"/>
          <c:h val="0.82598236917501566"/>
        </c:manualLayout>
      </c:layout>
      <c:scatterChart>
        <c:scatterStyle val="lineMarker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Dados!$W$21:$W$40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11</c:v>
                </c:pt>
                <c:pt idx="7">
                  <c:v>11</c:v>
                </c:pt>
                <c:pt idx="8">
                  <c:v>15</c:v>
                </c:pt>
                <c:pt idx="9">
                  <c:v>15</c:v>
                </c:pt>
                <c:pt idx="10">
                  <c:v>27</c:v>
                </c:pt>
                <c:pt idx="11">
                  <c:v>32</c:v>
                </c:pt>
                <c:pt idx="12">
                  <c:v>47</c:v>
                </c:pt>
              </c:numCache>
            </c:numRef>
          </c:xVal>
          <c:yVal>
            <c:numRef>
              <c:f>Dados!$Y$21:$Y$40</c:f>
              <c:numCache>
                <c:formatCode>General</c:formatCode>
                <c:ptCount val="2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0-43B8-82FE-9AB631901797}"/>
            </c:ext>
          </c:extLst>
        </c:ser>
        <c:ser>
          <c:idx val="0"/>
          <c:order val="1"/>
          <c:tx>
            <c:strRef>
              <c:f>Dados!$Y$21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dot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Dados!$V$21:$V$40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27</c:v>
                </c:pt>
                <c:pt idx="11">
                  <c:v>29</c:v>
                </c:pt>
                <c:pt idx="12">
                  <c:v>47</c:v>
                </c:pt>
              </c:numCache>
            </c:numRef>
          </c:xVal>
          <c:yVal>
            <c:numRef>
              <c:f>Dados!$Y$21:$Y$40</c:f>
              <c:numCache>
                <c:formatCode>General</c:formatCode>
                <c:ptCount val="2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0-43B8-82FE-9AB631901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32520"/>
        <c:axId val="1"/>
      </c:scatterChart>
      <c:valAx>
        <c:axId val="309432520"/>
        <c:scaling>
          <c:orientation val="minMax"/>
          <c:max val="50"/>
        </c:scaling>
        <c:delete val="0"/>
        <c:axPos val="t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1"/>
        <c:crosses val="max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309432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 alignWithMargins="0">
      <c:oddHeader>&amp;A</c:oddHeader>
      <c:oddFooter>Página &amp;P</c:oddFooter>
    </c:headerFooter>
    <c:pageMargins b="0.98425196899999956" l="0.78740157499999996" r="0.78740157499999996" t="0.98425196899999956" header="0.49212598500000215" footer="0.4921259850000021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2784810126703"/>
          <c:y val="0.10714285714285714"/>
          <c:w val="0.70253164556962022"/>
          <c:h val="0.857142857142857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Dados!$P$21:$P$40</c:f>
              <c:numCache>
                <c:formatCode>General</c:formatCode>
                <c:ptCount val="20"/>
              </c:numCache>
            </c:numRef>
          </c:cat>
          <c:val>
            <c:numRef>
              <c:f>Dados!$P$21:$P$40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C5ED-4C6E-8CA9-20D981807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09428256"/>
        <c:axId val="1"/>
      </c:barChart>
      <c:catAx>
        <c:axId val="30942825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1"/>
        <c:crossesAt val="0"/>
        <c:auto val="0"/>
        <c:lblAlgn val="ctr"/>
        <c:lblOffset val="10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t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9428256"/>
        <c:crosses val="autoZero"/>
        <c:crossBetween val="between"/>
        <c:majorUnit val="25"/>
        <c:minorUnit val="1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&amp;F</c:oddHeader>
      <c:oddFooter>Page &amp;P</c:oddFooter>
    </c:headerFooter>
    <c:pageMargins b="0.98425196899999956" l="0.78740157499999996" r="0.78740157499999996" t="0.98425196899999956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78637602179909"/>
          <c:y val="5.0531980515475028E-2"/>
          <c:w val="0.7142888283378771"/>
          <c:h val="0.9122352272004176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Dados!$Y$5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A-4CC6-9001-5F88F2687F82}"/>
            </c:ext>
          </c:extLst>
        </c:ser>
        <c:ser>
          <c:idx val="1"/>
          <c:order val="1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Dados!$Y$7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A-4CC6-9001-5F88F2687F82}"/>
            </c:ext>
          </c:extLst>
        </c:ser>
        <c:ser>
          <c:idx val="2"/>
          <c:order val="2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Dados!$Y$8</c:f>
              <c:numCache>
                <c:formatCode>General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A-4CC6-9001-5F88F2687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0828944"/>
        <c:axId val="1"/>
      </c:barChart>
      <c:catAx>
        <c:axId val="310828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in val="-20"/>
        </c:scaling>
        <c:delete val="1"/>
        <c:axPos val="l"/>
        <c:numFmt formatCode="General" sourceLinked="1"/>
        <c:majorTickMark val="out"/>
        <c:minorTickMark val="none"/>
        <c:tickLblPos val="nextTo"/>
        <c:crossAx val="310828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 alignWithMargins="0">
      <c:oddHeader>&amp;A</c:oddHeader>
      <c:oddFooter>Página &amp;P</c:oddFooter>
    </c:headerFooter>
    <c:pageMargins b="0.98425196899999956" l="0.78740157499999996" r="0.78740157499999996" t="0.98425196899999956" header="0.49212598500000215" footer="0.4921259850000021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62870550401697"/>
          <c:y val="0"/>
          <c:w val="0.72177419354839256"/>
          <c:h val="1"/>
        </c:manualLayout>
      </c:layout>
      <c:scatterChart>
        <c:scatterStyle val="lineMarker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Dados!$W$21:$W$40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11</c:v>
                </c:pt>
                <c:pt idx="7">
                  <c:v>11</c:v>
                </c:pt>
                <c:pt idx="8">
                  <c:v>15</c:v>
                </c:pt>
                <c:pt idx="9">
                  <c:v>15</c:v>
                </c:pt>
                <c:pt idx="10">
                  <c:v>27</c:v>
                </c:pt>
                <c:pt idx="11">
                  <c:v>32</c:v>
                </c:pt>
                <c:pt idx="12">
                  <c:v>47</c:v>
                </c:pt>
              </c:numCache>
            </c:numRef>
          </c:xVal>
          <c:yVal>
            <c:numRef>
              <c:f>Dados!$Y$21:$Y$40</c:f>
              <c:numCache>
                <c:formatCode>General</c:formatCode>
                <c:ptCount val="2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1-4551-8D82-DB682A84559F}"/>
            </c:ext>
          </c:extLst>
        </c:ser>
        <c:ser>
          <c:idx val="0"/>
          <c:order val="1"/>
          <c:tx>
            <c:strRef>
              <c:f>Dados!$Y$21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dot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Dados!$V$21:$V$40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27</c:v>
                </c:pt>
                <c:pt idx="11">
                  <c:v>29</c:v>
                </c:pt>
                <c:pt idx="12">
                  <c:v>47</c:v>
                </c:pt>
              </c:numCache>
            </c:numRef>
          </c:xVal>
          <c:yVal>
            <c:numRef>
              <c:f>Dados!$Y$21:$Y$40</c:f>
              <c:numCache>
                <c:formatCode>General</c:formatCode>
                <c:ptCount val="2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1-4551-8D82-DB682A845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15920"/>
        <c:axId val="1"/>
      </c:scatterChart>
      <c:valAx>
        <c:axId val="311015920"/>
        <c:scaling>
          <c:orientation val="minMax"/>
          <c:max val="50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10159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 alignWithMargins="0">
      <c:oddHeader>&amp;A</c:oddHeader>
      <c:oddFooter>Página &amp;P</c:oddFooter>
    </c:headerFooter>
    <c:pageMargins b="0.98425196899999956" l="0.78740157499999996" r="0.78740157499999996" t="0.98425196899999956" header="0.49212598500000215" footer="0.4921259850000021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07435492974019E-3"/>
          <c:y val="3.0179039171254789E-2"/>
          <c:w val="0.76364314313870341"/>
          <c:h val="0.9403263275654876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Dados!$Y$5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A-48FC-896E-F2D06A4642A9}"/>
            </c:ext>
          </c:extLst>
        </c:ser>
        <c:ser>
          <c:idx val="1"/>
          <c:order val="1"/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Dados!$Y$7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A-48FC-896E-F2D06A4642A9}"/>
            </c:ext>
          </c:extLst>
        </c:ser>
        <c:ser>
          <c:idx val="2"/>
          <c:order val="2"/>
          <c:tx>
            <c:strRef>
              <c:f>[1]Sondagem!$N$16</c:f>
              <c:strCache>
                <c:ptCount val="1"/>
              </c:strCache>
            </c:strRef>
          </c:tx>
          <c:invertIfNegative val="0"/>
          <c:val>
            <c:numRef>
              <c:f>[1]Sondagem!$O$16:$T$16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4-4AA4-BFEC-F1DE18221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013296"/>
        <c:axId val="1"/>
      </c:barChart>
      <c:catAx>
        <c:axId val="311013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in val="-20"/>
        </c:scaling>
        <c:delete val="1"/>
        <c:axPos val="l"/>
        <c:numFmt formatCode="General" sourceLinked="1"/>
        <c:majorTickMark val="out"/>
        <c:minorTickMark val="none"/>
        <c:tickLblPos val="nextTo"/>
        <c:crossAx val="311013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 alignWithMargins="0">
      <c:oddHeader>&amp;A</c:oddHeader>
      <c:oddFooter>Página &amp;P</c:oddFooter>
    </c:headerFooter>
    <c:pageMargins b="0.98425196899999956" l="0.78740157499999996" r="0.78740157499999996" t="0.98425196899999956" header="0.49212598500000215" footer="0.4921259850000021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3" Type="http://schemas.openxmlformats.org/officeDocument/2006/relationships/image" Target="../media/image17.png"/><Relationship Id="rId7" Type="http://schemas.openxmlformats.org/officeDocument/2006/relationships/image" Target="../media/image9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8.emf"/><Relationship Id="rId5" Type="http://schemas.openxmlformats.org/officeDocument/2006/relationships/image" Target="../media/image10.emf"/><Relationship Id="rId4" Type="http://schemas.openxmlformats.org/officeDocument/2006/relationships/image" Target="../media/image1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22860</xdr:colOff>
      <xdr:row>17</xdr:row>
      <xdr:rowOff>137160</xdr:rowOff>
    </xdr:from>
    <xdr:to>
      <xdr:col>41</xdr:col>
      <xdr:colOff>68580</xdr:colOff>
      <xdr:row>41</xdr:row>
      <xdr:rowOff>68580</xdr:rowOff>
    </xdr:to>
    <xdr:graphicFrame macro="">
      <xdr:nvGraphicFramePr>
        <xdr:cNvPr id="2345" name="Chart 5">
          <a:extLst>
            <a:ext uri="{FF2B5EF4-FFF2-40B4-BE49-F238E27FC236}">
              <a16:creationId xmlns:a16="http://schemas.microsoft.com/office/drawing/2014/main" id="{93DD49F2-CE46-41F7-98E6-436B355CC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167640</xdr:colOff>
      <xdr:row>17</xdr:row>
      <xdr:rowOff>129540</xdr:rowOff>
    </xdr:from>
    <xdr:to>
      <xdr:col>26</xdr:col>
      <xdr:colOff>472440</xdr:colOff>
      <xdr:row>41</xdr:row>
      <xdr:rowOff>45720</xdr:rowOff>
    </xdr:to>
    <xdr:graphicFrame macro="">
      <xdr:nvGraphicFramePr>
        <xdr:cNvPr id="2346" name="Chart 1">
          <a:extLst>
            <a:ext uri="{FF2B5EF4-FFF2-40B4-BE49-F238E27FC236}">
              <a16:creationId xmlns:a16="http://schemas.microsoft.com/office/drawing/2014/main" id="{E8893CF8-5196-43AF-9960-642F592B1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25</xdr:col>
      <xdr:colOff>480060</xdr:colOff>
      <xdr:row>15</xdr:row>
      <xdr:rowOff>144780</xdr:rowOff>
    </xdr:from>
    <xdr:to>
      <xdr:col>28</xdr:col>
      <xdr:colOff>30480</xdr:colOff>
      <xdr:row>37</xdr:row>
      <xdr:rowOff>70658</xdr:rowOff>
    </xdr:to>
    <xdr:graphicFrame macro="">
      <xdr:nvGraphicFramePr>
        <xdr:cNvPr id="2347" name="Chart 3">
          <a:extLst>
            <a:ext uri="{FF2B5EF4-FFF2-40B4-BE49-F238E27FC236}">
              <a16:creationId xmlns:a16="http://schemas.microsoft.com/office/drawing/2014/main" id="{CBE18D3D-FCA4-4D0C-B1A6-BC46277BE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129540</xdr:colOff>
      <xdr:row>19</xdr:row>
      <xdr:rowOff>7620</xdr:rowOff>
    </xdr:from>
    <xdr:to>
      <xdr:col>24</xdr:col>
      <xdr:colOff>441960</xdr:colOff>
      <xdr:row>40</xdr:row>
      <xdr:rowOff>137160</xdr:rowOff>
    </xdr:to>
    <xdr:graphicFrame macro="">
      <xdr:nvGraphicFramePr>
        <xdr:cNvPr id="2348" name="Chart 4">
          <a:extLst>
            <a:ext uri="{FF2B5EF4-FFF2-40B4-BE49-F238E27FC236}">
              <a16:creationId xmlns:a16="http://schemas.microsoft.com/office/drawing/2014/main" id="{6EA082E6-AD62-444B-926A-71ADDC395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2</xdr:row>
      <xdr:rowOff>30480</xdr:rowOff>
    </xdr:from>
    <xdr:to>
      <xdr:col>1</xdr:col>
      <xdr:colOff>0</xdr:colOff>
      <xdr:row>7</xdr:row>
      <xdr:rowOff>144780</xdr:rowOff>
    </xdr:to>
    <xdr:pic>
      <xdr:nvPicPr>
        <xdr:cNvPr id="413129" name="Picture 3">
          <a:extLst>
            <a:ext uri="{FF2B5EF4-FFF2-40B4-BE49-F238E27FC236}">
              <a16:creationId xmlns:a16="http://schemas.microsoft.com/office/drawing/2014/main" id="{52E50147-C118-4254-9717-9ED7AE32A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365760"/>
          <a:ext cx="47244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</xdr:colOff>
      <xdr:row>2</xdr:row>
      <xdr:rowOff>7620</xdr:rowOff>
    </xdr:from>
    <xdr:to>
      <xdr:col>2</xdr:col>
      <xdr:colOff>495300</xdr:colOff>
      <xdr:row>7</xdr:row>
      <xdr:rowOff>160020</xdr:rowOff>
    </xdr:to>
    <xdr:pic>
      <xdr:nvPicPr>
        <xdr:cNvPr id="413130" name="Picture 5">
          <a:extLst>
            <a:ext uri="{FF2B5EF4-FFF2-40B4-BE49-F238E27FC236}">
              <a16:creationId xmlns:a16="http://schemas.microsoft.com/office/drawing/2014/main" id="{22B53A4A-7599-4DD0-BBE4-0D0EF611A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" y="342900"/>
          <a:ext cx="48768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7620</xdr:colOff>
      <xdr:row>2</xdr:row>
      <xdr:rowOff>7620</xdr:rowOff>
    </xdr:from>
    <xdr:to>
      <xdr:col>5</xdr:col>
      <xdr:colOff>0</xdr:colOff>
      <xdr:row>7</xdr:row>
      <xdr:rowOff>160020</xdr:rowOff>
    </xdr:to>
    <xdr:pic>
      <xdr:nvPicPr>
        <xdr:cNvPr id="413131" name="Picture 6">
          <a:extLst>
            <a:ext uri="{FF2B5EF4-FFF2-40B4-BE49-F238E27FC236}">
              <a16:creationId xmlns:a16="http://schemas.microsoft.com/office/drawing/2014/main" id="{143C9E4F-E947-4F4E-8DBA-E1374D8C4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342900"/>
          <a:ext cx="4953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</xdr:colOff>
      <xdr:row>2</xdr:row>
      <xdr:rowOff>7620</xdr:rowOff>
    </xdr:from>
    <xdr:to>
      <xdr:col>7</xdr:col>
      <xdr:colOff>7620</xdr:colOff>
      <xdr:row>8</xdr:row>
      <xdr:rowOff>0</xdr:rowOff>
    </xdr:to>
    <xdr:pic>
      <xdr:nvPicPr>
        <xdr:cNvPr id="413132" name="Picture 8">
          <a:extLst>
            <a:ext uri="{FF2B5EF4-FFF2-40B4-BE49-F238E27FC236}">
              <a16:creationId xmlns:a16="http://schemas.microsoft.com/office/drawing/2014/main" id="{13129263-B6C5-4590-AFC8-DFD3BAB65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2900"/>
          <a:ext cx="480060" cy="998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</xdr:colOff>
      <xdr:row>2</xdr:row>
      <xdr:rowOff>45720</xdr:rowOff>
    </xdr:from>
    <xdr:to>
      <xdr:col>9</xdr:col>
      <xdr:colOff>7620</xdr:colOff>
      <xdr:row>8</xdr:row>
      <xdr:rowOff>30480</xdr:rowOff>
    </xdr:to>
    <xdr:pic>
      <xdr:nvPicPr>
        <xdr:cNvPr id="413133" name="Picture 9">
          <a:extLst>
            <a:ext uri="{FF2B5EF4-FFF2-40B4-BE49-F238E27FC236}">
              <a16:creationId xmlns:a16="http://schemas.microsoft.com/office/drawing/2014/main" id="{67FA4219-D9B8-41AC-B971-FB9A91FE3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6220" y="381000"/>
          <a:ext cx="48768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7620</xdr:colOff>
      <xdr:row>2</xdr:row>
      <xdr:rowOff>7620</xdr:rowOff>
    </xdr:from>
    <xdr:to>
      <xdr:col>10</xdr:col>
      <xdr:colOff>480060</xdr:colOff>
      <xdr:row>7</xdr:row>
      <xdr:rowOff>160020</xdr:rowOff>
    </xdr:to>
    <xdr:pic>
      <xdr:nvPicPr>
        <xdr:cNvPr id="413134" name="Picture 10">
          <a:extLst>
            <a:ext uri="{FF2B5EF4-FFF2-40B4-BE49-F238E27FC236}">
              <a16:creationId xmlns:a16="http://schemas.microsoft.com/office/drawing/2014/main" id="{DF8797C5-7D3C-40BB-B556-651ACB5E7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6820" y="342900"/>
          <a:ext cx="47244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</xdr:colOff>
      <xdr:row>14</xdr:row>
      <xdr:rowOff>7620</xdr:rowOff>
    </xdr:from>
    <xdr:to>
      <xdr:col>0</xdr:col>
      <xdr:colOff>495300</xdr:colOff>
      <xdr:row>20</xdr:row>
      <xdr:rowOff>0</xdr:rowOff>
    </xdr:to>
    <xdr:pic>
      <xdr:nvPicPr>
        <xdr:cNvPr id="413135" name="Picture 11">
          <a:extLst>
            <a:ext uri="{FF2B5EF4-FFF2-40B4-BE49-F238E27FC236}">
              <a16:creationId xmlns:a16="http://schemas.microsoft.com/office/drawing/2014/main" id="{644B4C95-2177-441F-9589-21E567BD9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2354580"/>
          <a:ext cx="464820" cy="998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7620</xdr:colOff>
      <xdr:row>14</xdr:row>
      <xdr:rowOff>7620</xdr:rowOff>
    </xdr:from>
    <xdr:to>
      <xdr:col>4</xdr:col>
      <xdr:colOff>495300</xdr:colOff>
      <xdr:row>20</xdr:row>
      <xdr:rowOff>0</xdr:rowOff>
    </xdr:to>
    <xdr:pic>
      <xdr:nvPicPr>
        <xdr:cNvPr id="413136" name="Picture 12">
          <a:extLst>
            <a:ext uri="{FF2B5EF4-FFF2-40B4-BE49-F238E27FC236}">
              <a16:creationId xmlns:a16="http://schemas.microsoft.com/office/drawing/2014/main" id="{54575520-CD1A-4E07-A2E7-4458A49A2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354580"/>
          <a:ext cx="487680" cy="998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14</xdr:row>
      <xdr:rowOff>7620</xdr:rowOff>
    </xdr:from>
    <xdr:to>
      <xdr:col>6</xdr:col>
      <xdr:colOff>480060</xdr:colOff>
      <xdr:row>19</xdr:row>
      <xdr:rowOff>160020</xdr:rowOff>
    </xdr:to>
    <xdr:pic>
      <xdr:nvPicPr>
        <xdr:cNvPr id="413137" name="Picture 13">
          <a:extLst>
            <a:ext uri="{FF2B5EF4-FFF2-40B4-BE49-F238E27FC236}">
              <a16:creationId xmlns:a16="http://schemas.microsoft.com/office/drawing/2014/main" id="{1ED5FDAF-0203-425F-A6B6-EFEF7E6F9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140" y="2354580"/>
          <a:ext cx="47244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</xdr:colOff>
      <xdr:row>14</xdr:row>
      <xdr:rowOff>7620</xdr:rowOff>
    </xdr:from>
    <xdr:to>
      <xdr:col>8</xdr:col>
      <xdr:colOff>480060</xdr:colOff>
      <xdr:row>19</xdr:row>
      <xdr:rowOff>160020</xdr:rowOff>
    </xdr:to>
    <xdr:pic>
      <xdr:nvPicPr>
        <xdr:cNvPr id="413138" name="Picture 14">
          <a:extLst>
            <a:ext uri="{FF2B5EF4-FFF2-40B4-BE49-F238E27FC236}">
              <a16:creationId xmlns:a16="http://schemas.microsoft.com/office/drawing/2014/main" id="{A31D37CB-6333-482E-9445-08FF06641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0980" y="2354580"/>
          <a:ext cx="47244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</xdr:colOff>
      <xdr:row>14</xdr:row>
      <xdr:rowOff>7620</xdr:rowOff>
    </xdr:from>
    <xdr:to>
      <xdr:col>2</xdr:col>
      <xdr:colOff>480060</xdr:colOff>
      <xdr:row>19</xdr:row>
      <xdr:rowOff>160020</xdr:rowOff>
    </xdr:to>
    <xdr:pic>
      <xdr:nvPicPr>
        <xdr:cNvPr id="413139" name="Picture 15">
          <a:extLst>
            <a:ext uri="{FF2B5EF4-FFF2-40B4-BE49-F238E27FC236}">
              <a16:creationId xmlns:a16="http://schemas.microsoft.com/office/drawing/2014/main" id="{DC917E73-84E3-428B-BC62-193E2A97F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" y="2354580"/>
          <a:ext cx="47244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7620</xdr:colOff>
      <xdr:row>14</xdr:row>
      <xdr:rowOff>7620</xdr:rowOff>
    </xdr:from>
    <xdr:to>
      <xdr:col>10</xdr:col>
      <xdr:colOff>457200</xdr:colOff>
      <xdr:row>19</xdr:row>
      <xdr:rowOff>160020</xdr:rowOff>
    </xdr:to>
    <xdr:pic>
      <xdr:nvPicPr>
        <xdr:cNvPr id="413140" name="Picture 16">
          <a:extLst>
            <a:ext uri="{FF2B5EF4-FFF2-40B4-BE49-F238E27FC236}">
              <a16:creationId xmlns:a16="http://schemas.microsoft.com/office/drawing/2014/main" id="{2DD10D8B-995A-43C4-B88C-1E772D82C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6820" y="2354580"/>
          <a:ext cx="44958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30480</xdr:colOff>
      <xdr:row>2</xdr:row>
      <xdr:rowOff>7620</xdr:rowOff>
    </xdr:from>
    <xdr:to>
      <xdr:col>12</xdr:col>
      <xdr:colOff>495300</xdr:colOff>
      <xdr:row>7</xdr:row>
      <xdr:rowOff>160020</xdr:rowOff>
    </xdr:to>
    <xdr:pic>
      <xdr:nvPicPr>
        <xdr:cNvPr id="413141" name="Picture 17">
          <a:extLst>
            <a:ext uri="{FF2B5EF4-FFF2-40B4-BE49-F238E27FC236}">
              <a16:creationId xmlns:a16="http://schemas.microsoft.com/office/drawing/2014/main" id="{8936444B-D217-48FB-90C0-0FBCF2A53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2660" y="342900"/>
          <a:ext cx="46482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7620</xdr:colOff>
      <xdr:row>2</xdr:row>
      <xdr:rowOff>7620</xdr:rowOff>
    </xdr:from>
    <xdr:to>
      <xdr:col>14</xdr:col>
      <xdr:colOff>480060</xdr:colOff>
      <xdr:row>7</xdr:row>
      <xdr:rowOff>160020</xdr:rowOff>
    </xdr:to>
    <xdr:pic>
      <xdr:nvPicPr>
        <xdr:cNvPr id="413142" name="Picture 18">
          <a:extLst>
            <a:ext uri="{FF2B5EF4-FFF2-40B4-BE49-F238E27FC236}">
              <a16:creationId xmlns:a16="http://schemas.microsoft.com/office/drawing/2014/main" id="{0CC8428A-C03E-4E7D-9A76-D3006F757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5640" y="342900"/>
          <a:ext cx="47244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7620</xdr:colOff>
      <xdr:row>14</xdr:row>
      <xdr:rowOff>7620</xdr:rowOff>
    </xdr:from>
    <xdr:to>
      <xdr:col>12</xdr:col>
      <xdr:colOff>480060</xdr:colOff>
      <xdr:row>20</xdr:row>
      <xdr:rowOff>0</xdr:rowOff>
    </xdr:to>
    <xdr:pic>
      <xdr:nvPicPr>
        <xdr:cNvPr id="413143" name="Picture 19">
          <a:extLst>
            <a:ext uri="{FF2B5EF4-FFF2-40B4-BE49-F238E27FC236}">
              <a16:creationId xmlns:a16="http://schemas.microsoft.com/office/drawing/2014/main" id="{9C37099B-C502-4636-8863-966E5E8E2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2354580"/>
          <a:ext cx="472440" cy="998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7620</xdr:colOff>
      <xdr:row>14</xdr:row>
      <xdr:rowOff>7620</xdr:rowOff>
    </xdr:from>
    <xdr:to>
      <xdr:col>14</xdr:col>
      <xdr:colOff>480060</xdr:colOff>
      <xdr:row>19</xdr:row>
      <xdr:rowOff>160020</xdr:rowOff>
    </xdr:to>
    <xdr:pic>
      <xdr:nvPicPr>
        <xdr:cNvPr id="413144" name="Picture 20">
          <a:extLst>
            <a:ext uri="{FF2B5EF4-FFF2-40B4-BE49-F238E27FC236}">
              <a16:creationId xmlns:a16="http://schemas.microsoft.com/office/drawing/2014/main" id="{AECF829C-2F5C-49DF-BC59-7274F1910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5640" y="2354580"/>
          <a:ext cx="47244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30480</xdr:colOff>
      <xdr:row>25</xdr:row>
      <xdr:rowOff>7620</xdr:rowOff>
    </xdr:from>
    <xdr:to>
      <xdr:col>2</xdr:col>
      <xdr:colOff>0</xdr:colOff>
      <xdr:row>30</xdr:row>
      <xdr:rowOff>160020</xdr:rowOff>
    </xdr:to>
    <xdr:pic>
      <xdr:nvPicPr>
        <xdr:cNvPr id="413145" name="Picture 21">
          <a:extLst>
            <a:ext uri="{FF2B5EF4-FFF2-40B4-BE49-F238E27FC236}">
              <a16:creationId xmlns:a16="http://schemas.microsoft.com/office/drawing/2014/main" id="{0C11A084-2E18-46A3-8B64-08844D9F5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4198620"/>
          <a:ext cx="47244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</xdr:colOff>
      <xdr:row>25</xdr:row>
      <xdr:rowOff>7620</xdr:rowOff>
    </xdr:from>
    <xdr:to>
      <xdr:col>3</xdr:col>
      <xdr:colOff>480060</xdr:colOff>
      <xdr:row>30</xdr:row>
      <xdr:rowOff>160020</xdr:rowOff>
    </xdr:to>
    <xdr:pic>
      <xdr:nvPicPr>
        <xdr:cNvPr id="413146" name="Picture 22">
          <a:extLst>
            <a:ext uri="{FF2B5EF4-FFF2-40B4-BE49-F238E27FC236}">
              <a16:creationId xmlns:a16="http://schemas.microsoft.com/office/drawing/2014/main" id="{9C62AE2E-83F2-4512-9505-8030F08BF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6380" y="4198620"/>
          <a:ext cx="47244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</xdr:colOff>
      <xdr:row>37</xdr:row>
      <xdr:rowOff>7620</xdr:rowOff>
    </xdr:from>
    <xdr:to>
      <xdr:col>1</xdr:col>
      <xdr:colOff>480060</xdr:colOff>
      <xdr:row>43</xdr:row>
      <xdr:rowOff>0</xdr:rowOff>
    </xdr:to>
    <xdr:pic>
      <xdr:nvPicPr>
        <xdr:cNvPr id="413147" name="Picture 23">
          <a:extLst>
            <a:ext uri="{FF2B5EF4-FFF2-40B4-BE49-F238E27FC236}">
              <a16:creationId xmlns:a16="http://schemas.microsoft.com/office/drawing/2014/main" id="{39294408-59F2-4CFC-B3B5-4664A4228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6210300"/>
          <a:ext cx="472440" cy="998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</xdr:colOff>
      <xdr:row>37</xdr:row>
      <xdr:rowOff>7620</xdr:rowOff>
    </xdr:from>
    <xdr:to>
      <xdr:col>3</xdr:col>
      <xdr:colOff>480060</xdr:colOff>
      <xdr:row>42</xdr:row>
      <xdr:rowOff>160020</xdr:rowOff>
    </xdr:to>
    <xdr:pic>
      <xdr:nvPicPr>
        <xdr:cNvPr id="413148" name="Picture 24">
          <a:extLst>
            <a:ext uri="{FF2B5EF4-FFF2-40B4-BE49-F238E27FC236}">
              <a16:creationId xmlns:a16="http://schemas.microsoft.com/office/drawing/2014/main" id="{68EB96C7-4E1D-4888-98D9-FB1439082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6380" y="6210300"/>
          <a:ext cx="47244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485140</xdr:colOff>
      <xdr:row>1</xdr:row>
      <xdr:rowOff>170180</xdr:rowOff>
    </xdr:from>
    <xdr:to>
      <xdr:col>12</xdr:col>
      <xdr:colOff>441960</xdr:colOff>
      <xdr:row>7</xdr:row>
      <xdr:rowOff>149860</xdr:rowOff>
    </xdr:to>
    <xdr:pic>
      <xdr:nvPicPr>
        <xdr:cNvPr id="23" name="Picture 17">
          <a:extLst>
            <a:ext uri="{FF2B5EF4-FFF2-40B4-BE49-F238E27FC236}">
              <a16:creationId xmlns:a16="http://schemas.microsoft.com/office/drawing/2014/main" id="{C1019F07-423E-404C-9CBA-4AFBCD538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2660" y="342900"/>
          <a:ext cx="464820" cy="101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2185</xdr:colOff>
      <xdr:row>13</xdr:row>
      <xdr:rowOff>143702</xdr:rowOff>
    </xdr:from>
    <xdr:to>
      <xdr:col>13</xdr:col>
      <xdr:colOff>2185</xdr:colOff>
      <xdr:row>34</xdr:row>
      <xdr:rowOff>102251</xdr:rowOff>
    </xdr:to>
    <xdr:graphicFrame macro="">
      <xdr:nvGraphicFramePr>
        <xdr:cNvPr id="1627" name="Chart 1">
          <a:extLst>
            <a:ext uri="{FF2B5EF4-FFF2-40B4-BE49-F238E27FC236}">
              <a16:creationId xmlns:a16="http://schemas.microsoft.com/office/drawing/2014/main" id="{7338C130-F4E0-44F6-AB53-80BCF4331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270478</xdr:colOff>
      <xdr:row>14</xdr:row>
      <xdr:rowOff>91846</xdr:rowOff>
    </xdr:from>
    <xdr:to>
      <xdr:col>13</xdr:col>
      <xdr:colOff>253414</xdr:colOff>
      <xdr:row>55</xdr:row>
      <xdr:rowOff>45858</xdr:rowOff>
    </xdr:to>
    <xdr:graphicFrame macro="">
      <xdr:nvGraphicFramePr>
        <xdr:cNvPr id="1628" name="Chart 2">
          <a:extLst>
            <a:ext uri="{FF2B5EF4-FFF2-40B4-BE49-F238E27FC236}">
              <a16:creationId xmlns:a16="http://schemas.microsoft.com/office/drawing/2014/main" id="{A38C29A2-84EE-47F6-BC53-C3524DB0B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160020</xdr:colOff>
      <xdr:row>10</xdr:row>
      <xdr:rowOff>106680</xdr:rowOff>
    </xdr:from>
    <xdr:to>
      <xdr:col>9</xdr:col>
      <xdr:colOff>266700</xdr:colOff>
      <xdr:row>10</xdr:row>
      <xdr:rowOff>106680</xdr:rowOff>
    </xdr:to>
    <xdr:sp macro="" textlink="">
      <xdr:nvSpPr>
        <xdr:cNvPr id="1629" name="Line 23">
          <a:extLst>
            <a:ext uri="{FF2B5EF4-FFF2-40B4-BE49-F238E27FC236}">
              <a16:creationId xmlns:a16="http://schemas.microsoft.com/office/drawing/2014/main" id="{C8823541-DE84-4AC7-AD54-F921ED684C74}"/>
            </a:ext>
          </a:extLst>
        </xdr:cNvPr>
        <xdr:cNvSpPr>
          <a:spLocks noChangeShapeType="1"/>
        </xdr:cNvSpPr>
      </xdr:nvSpPr>
      <xdr:spPr bwMode="auto">
        <a:xfrm>
          <a:off x="1539240" y="1645920"/>
          <a:ext cx="4038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70143</xdr:colOff>
      <xdr:row>0</xdr:row>
      <xdr:rowOff>38100</xdr:rowOff>
    </xdr:from>
    <xdr:to>
      <xdr:col>6</xdr:col>
      <xdr:colOff>192063</xdr:colOff>
      <xdr:row>2</xdr:row>
      <xdr:rowOff>83820</xdr:rowOff>
    </xdr:to>
    <xdr:pic>
      <xdr:nvPicPr>
        <xdr:cNvPr id="11" name="Imagem 21">
          <a:extLst>
            <a:ext uri="{FF2B5EF4-FFF2-40B4-BE49-F238E27FC236}">
              <a16:creationId xmlns:a16="http://schemas.microsoft.com/office/drawing/2014/main" id="{2E7AC090-DB46-4627-9E57-F172E02FD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18" t="28110" r="51050" b="24425"/>
        <a:stretch>
          <a:fillRect/>
        </a:stretch>
      </xdr:blipFill>
      <xdr:spPr bwMode="auto">
        <a:xfrm>
          <a:off x="70143" y="38100"/>
          <a:ext cx="993010" cy="3387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213360</xdr:colOff>
      <xdr:row>0</xdr:row>
      <xdr:rowOff>30480</xdr:rowOff>
    </xdr:from>
    <xdr:to>
      <xdr:col>12</xdr:col>
      <xdr:colOff>91440</xdr:colOff>
      <xdr:row>2</xdr:row>
      <xdr:rowOff>114300</xdr:rowOff>
    </xdr:to>
    <xdr:pic>
      <xdr:nvPicPr>
        <xdr:cNvPr id="12" name="Imagem 10">
          <a:extLst>
            <a:ext uri="{FF2B5EF4-FFF2-40B4-BE49-F238E27FC236}">
              <a16:creationId xmlns:a16="http://schemas.microsoft.com/office/drawing/2014/main" id="{46A3EE26-6E5B-4A2F-965C-B8621398B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220" y="30480"/>
          <a:ext cx="135636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12700</xdr:colOff>
      <xdr:row>19</xdr:row>
      <xdr:rowOff>9525</xdr:rowOff>
    </xdr:from>
    <xdr:to>
      <xdr:col>13</xdr:col>
      <xdr:colOff>475615</xdr:colOff>
      <xdr:row>19</xdr:row>
      <xdr:rowOff>243840</xdr:rowOff>
    </xdr:to>
    <xdr:pic>
      <xdr:nvPicPr>
        <xdr:cNvPr id="19" name="Picture 14">
          <a:extLst>
            <a:ext uri="{FF2B5EF4-FFF2-40B4-BE49-F238E27FC236}">
              <a16:creationId xmlns:a16="http://schemas.microsoft.com/office/drawing/2014/main" id="{EDD798D3-6E0D-4E45-84CD-2F3766582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4020" y="3491865"/>
          <a:ext cx="472440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48845</xdr:colOff>
      <xdr:row>13</xdr:row>
      <xdr:rowOff>32564</xdr:rowOff>
    </xdr:from>
    <xdr:to>
      <xdr:col>13</xdr:col>
      <xdr:colOff>431474</xdr:colOff>
      <xdr:row>16</xdr:row>
      <xdr:rowOff>210039</xdr:rowOff>
    </xdr:to>
    <xdr:pic>
      <xdr:nvPicPr>
        <xdr:cNvPr id="23" name="Picture 12">
          <a:extLst>
            <a:ext uri="{FF2B5EF4-FFF2-40B4-BE49-F238E27FC236}">
              <a16:creationId xmlns:a16="http://schemas.microsoft.com/office/drawing/2014/main" id="{C1B605C1-526D-4B3E-818F-6B817B907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345" y="2035256"/>
          <a:ext cx="382629" cy="9101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40705</xdr:colOff>
      <xdr:row>17</xdr:row>
      <xdr:rowOff>32564</xdr:rowOff>
    </xdr:from>
    <xdr:to>
      <xdr:col>13</xdr:col>
      <xdr:colOff>431735</xdr:colOff>
      <xdr:row>25</xdr:row>
      <xdr:rowOff>203525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BFF58DF-DA3F-4CFD-9D00-D503A8B12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8205" y="3012179"/>
          <a:ext cx="391030" cy="21248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13</xdr:col>
      <xdr:colOff>25560</xdr:colOff>
      <xdr:row>26</xdr:row>
      <xdr:rowOff>28372</xdr:rowOff>
    </xdr:from>
    <xdr:ext cx="444609" cy="209022"/>
    <xdr:pic>
      <xdr:nvPicPr>
        <xdr:cNvPr id="14" name="Picture 21">
          <a:extLst>
            <a:ext uri="{FF2B5EF4-FFF2-40B4-BE49-F238E27FC236}">
              <a16:creationId xmlns:a16="http://schemas.microsoft.com/office/drawing/2014/main" id="{70541BF9-2AE1-46B9-A188-1EA0D2AA2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3060" y="2514397"/>
          <a:ext cx="444609" cy="2090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_TEL-TCB_N&#1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Perfil Geológico"/>
      <sheetName val="Sondagem"/>
    </sheetNames>
    <sheetDataSet>
      <sheetData sheetId="0"/>
      <sheetData sheetId="1"/>
      <sheetData sheetId="2">
        <row r="16">
          <cell r="O16" t="str">
            <v>Rocha impenetrável ao trépano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4"/>
  <sheetViews>
    <sheetView showGridLines="0" topLeftCell="A13" zoomScale="110" zoomScaleNormal="110" workbookViewId="0">
      <selection activeCell="H34" sqref="H34"/>
    </sheetView>
  </sheetViews>
  <sheetFormatPr defaultColWidth="9.140625" defaultRowHeight="12.75"/>
  <cols>
    <col min="1" max="1" width="8.7109375" style="67" customWidth="1"/>
    <col min="2" max="2" width="6.140625" style="67" customWidth="1"/>
    <col min="3" max="3" width="7.28515625" style="59" customWidth="1"/>
    <col min="4" max="4" width="8.42578125" style="59" customWidth="1"/>
    <col min="5" max="5" width="11.7109375" style="59" customWidth="1"/>
    <col min="6" max="6" width="6.28515625" style="59" customWidth="1"/>
    <col min="7" max="8" width="8" style="59" customWidth="1"/>
    <col min="9" max="9" width="1.85546875" style="60" customWidth="1"/>
    <col min="10" max="10" width="3" style="60" customWidth="1"/>
    <col min="11" max="11" width="1.85546875" style="60" customWidth="1"/>
    <col min="12" max="12" width="3" style="60" customWidth="1"/>
    <col min="13" max="13" width="1.85546875" style="60" customWidth="1"/>
    <col min="14" max="14" width="3" style="60" customWidth="1"/>
    <col min="15" max="15" width="11.28515625" style="60" bestFit="1" customWidth="1"/>
    <col min="16" max="16" width="9.140625" style="60"/>
    <col min="17" max="17" width="10.85546875" style="60" customWidth="1"/>
    <col min="18" max="18" width="8.7109375" style="61" customWidth="1"/>
    <col min="19" max="19" width="5.7109375" style="62" customWidth="1"/>
    <col min="20" max="20" width="8.28515625" style="59" customWidth="1"/>
    <col min="21" max="21" width="8.7109375" style="60" customWidth="1"/>
    <col min="22" max="22" width="10.85546875" style="59" customWidth="1"/>
    <col min="23" max="23" width="15.42578125" style="59" customWidth="1"/>
    <col min="24" max="24" width="11.42578125" style="60" customWidth="1"/>
    <col min="25" max="25" width="9.85546875" style="63" customWidth="1"/>
    <col min="26" max="26" width="10.85546875" style="63" customWidth="1"/>
    <col min="27" max="28" width="9.140625" style="60"/>
    <col min="29" max="29" width="6.85546875" style="60" customWidth="1"/>
    <col min="30" max="31" width="5.7109375" style="60" customWidth="1"/>
    <col min="32" max="32" width="7.5703125" style="60" customWidth="1"/>
    <col min="33" max="34" width="5.42578125" style="59" customWidth="1"/>
    <col min="35" max="38" width="6" style="59" customWidth="1"/>
    <col min="39" max="40" width="9.140625" style="60"/>
    <col min="41" max="41" width="65.7109375" style="60" customWidth="1"/>
    <col min="42" max="42" width="12.42578125" style="61" customWidth="1"/>
    <col min="43" max="43" width="9.5703125" style="61" customWidth="1"/>
    <col min="44" max="47" width="9.140625" style="60"/>
    <col min="48" max="48" width="10.7109375" style="60" customWidth="1"/>
    <col min="49" max="16384" width="9.140625" style="60"/>
  </cols>
  <sheetData>
    <row r="1" spans="2:43" ht="17.25" customHeight="1" thickBot="1">
      <c r="B1" s="362" t="s">
        <v>77</v>
      </c>
      <c r="C1" s="363"/>
      <c r="D1" s="363"/>
      <c r="E1" s="58"/>
      <c r="G1" s="364" t="s">
        <v>81</v>
      </c>
      <c r="H1" s="365"/>
      <c r="I1" s="366"/>
      <c r="J1" s="366"/>
      <c r="K1" s="366"/>
      <c r="L1" s="367"/>
      <c r="AH1" s="64" t="s">
        <v>0</v>
      </c>
      <c r="AI1" s="65" t="s">
        <v>1</v>
      </c>
      <c r="AP1" s="66" t="s">
        <v>2</v>
      </c>
      <c r="AQ1" s="61" t="s">
        <v>3</v>
      </c>
    </row>
    <row r="2" spans="2:43" ht="17.25" customHeight="1" thickBot="1">
      <c r="AH2" s="64" t="s">
        <v>4</v>
      </c>
      <c r="AI2" s="65" t="s">
        <v>5</v>
      </c>
      <c r="AP2" s="66" t="s">
        <v>6</v>
      </c>
      <c r="AQ2" s="61" t="s">
        <v>7</v>
      </c>
    </row>
    <row r="3" spans="2:43" ht="17.25" customHeight="1" thickBot="1">
      <c r="B3" s="68" t="s">
        <v>8</v>
      </c>
      <c r="C3" s="69"/>
      <c r="D3" s="333" t="s">
        <v>166</v>
      </c>
      <c r="E3" s="243"/>
      <c r="F3" s="69"/>
      <c r="G3" s="69"/>
      <c r="H3" s="70"/>
      <c r="I3" s="70"/>
      <c r="J3" s="70"/>
      <c r="K3" s="70"/>
      <c r="L3" s="70"/>
      <c r="M3" s="71"/>
      <c r="N3" s="70"/>
      <c r="O3" s="72"/>
      <c r="P3" s="70"/>
      <c r="Q3" s="323" t="s">
        <v>168</v>
      </c>
      <c r="V3" s="73" t="s">
        <v>9</v>
      </c>
      <c r="W3" s="60"/>
      <c r="Y3" s="74" t="s">
        <v>10</v>
      </c>
      <c r="AI3" s="65" t="s">
        <v>11</v>
      </c>
      <c r="AO3" s="61"/>
      <c r="AP3" s="66" t="s">
        <v>12</v>
      </c>
      <c r="AQ3" s="61" t="s">
        <v>13</v>
      </c>
    </row>
    <row r="4" spans="2:43" ht="17.25" customHeight="1">
      <c r="B4" s="75" t="s">
        <v>14</v>
      </c>
      <c r="C4" s="76"/>
      <c r="D4" s="77"/>
      <c r="E4" s="78"/>
      <c r="F4" s="78"/>
      <c r="G4" s="78"/>
      <c r="H4" s="79"/>
      <c r="I4" s="79"/>
      <c r="J4" s="79"/>
      <c r="K4" s="79"/>
      <c r="L4" s="79"/>
      <c r="M4" s="80"/>
      <c r="N4" s="81"/>
      <c r="O4" s="79"/>
      <c r="P4" s="82" t="s">
        <v>15</v>
      </c>
      <c r="Q4" s="83">
        <v>15</v>
      </c>
      <c r="R4" s="60"/>
      <c r="V4" s="84"/>
      <c r="W4" s="70"/>
      <c r="X4" s="85" t="s">
        <v>16</v>
      </c>
      <c r="Y4" s="86">
        <v>-20</v>
      </c>
      <c r="AH4" s="60"/>
      <c r="AI4" s="65" t="s">
        <v>17</v>
      </c>
      <c r="AO4" s="87"/>
      <c r="AQ4" s="61" t="s">
        <v>18</v>
      </c>
    </row>
    <row r="5" spans="2:43" ht="17.25" customHeight="1">
      <c r="B5" s="75" t="s">
        <v>19</v>
      </c>
      <c r="C5" s="368" t="s">
        <v>141</v>
      </c>
      <c r="D5" s="368"/>
      <c r="E5" s="368"/>
      <c r="F5" s="368"/>
      <c r="G5" s="368"/>
      <c r="H5" s="368"/>
      <c r="I5" s="368"/>
      <c r="J5" s="368"/>
      <c r="K5" s="368"/>
      <c r="L5" s="368"/>
      <c r="M5" s="369"/>
      <c r="N5" s="81"/>
      <c r="O5" s="79"/>
      <c r="P5" s="82" t="s">
        <v>20</v>
      </c>
      <c r="Q5" s="83">
        <v>45</v>
      </c>
      <c r="R5" s="60"/>
      <c r="S5" s="89"/>
      <c r="T5" s="90"/>
      <c r="V5" s="91"/>
      <c r="W5" s="76"/>
      <c r="X5" s="92" t="s">
        <v>21</v>
      </c>
      <c r="Y5" s="86">
        <f>ABS(O10)*-1</f>
        <v>0</v>
      </c>
      <c r="AI5" s="60" t="s">
        <v>22</v>
      </c>
      <c r="AJ5" s="60"/>
      <c r="AO5" s="93"/>
      <c r="AP5" s="94"/>
      <c r="AQ5" s="61" t="s">
        <v>23</v>
      </c>
    </row>
    <row r="6" spans="2:43" ht="17.25" customHeight="1">
      <c r="B6" s="75" t="s">
        <v>24</v>
      </c>
      <c r="C6" s="95"/>
      <c r="D6" s="77"/>
      <c r="E6" s="77"/>
      <c r="F6" s="77"/>
      <c r="G6" s="77"/>
      <c r="H6" s="77"/>
      <c r="I6" s="77"/>
      <c r="J6" s="77"/>
      <c r="K6" s="77"/>
      <c r="L6" s="77"/>
      <c r="M6" s="88"/>
      <c r="N6" s="81"/>
      <c r="O6" s="96"/>
      <c r="P6" s="97" t="s">
        <v>25</v>
      </c>
      <c r="Q6" s="83" t="s">
        <v>26</v>
      </c>
      <c r="R6" s="60"/>
      <c r="S6" s="60"/>
      <c r="V6" s="91"/>
      <c r="W6" s="76"/>
      <c r="X6" s="92" t="s">
        <v>27</v>
      </c>
      <c r="Y6" s="86">
        <f>ABS(E10)*-1</f>
        <v>0</v>
      </c>
      <c r="AI6" s="60" t="s">
        <v>28</v>
      </c>
      <c r="AO6" s="93"/>
      <c r="AP6" s="94"/>
      <c r="AQ6" s="98"/>
    </row>
    <row r="7" spans="2:43" ht="17.25" customHeight="1">
      <c r="B7" s="75" t="s">
        <v>29</v>
      </c>
      <c r="C7" s="78"/>
      <c r="D7" s="99"/>
      <c r="E7" s="100">
        <v>44147</v>
      </c>
      <c r="F7" s="79"/>
      <c r="G7" s="101"/>
      <c r="H7" s="78"/>
      <c r="I7" s="82" t="s">
        <v>30</v>
      </c>
      <c r="J7" s="99"/>
      <c r="K7" s="96"/>
      <c r="L7" s="79"/>
      <c r="M7" s="102"/>
      <c r="N7" s="81"/>
      <c r="O7" s="79"/>
      <c r="P7" s="97" t="s">
        <v>31</v>
      </c>
      <c r="Q7" s="83">
        <v>0</v>
      </c>
      <c r="R7" s="60"/>
      <c r="V7" s="91"/>
      <c r="W7" s="76"/>
      <c r="X7" s="92" t="s">
        <v>32</v>
      </c>
      <c r="Y7" s="86">
        <f>ABS(O10-E10)*-1</f>
        <v>0</v>
      </c>
      <c r="AH7" s="64" t="s">
        <v>33</v>
      </c>
      <c r="AI7" s="60" t="s">
        <v>34</v>
      </c>
      <c r="AO7" s="93"/>
      <c r="AP7" s="98"/>
      <c r="AQ7" s="98"/>
    </row>
    <row r="8" spans="2:43" ht="17.25" customHeight="1" thickBot="1">
      <c r="B8" s="75" t="s">
        <v>35</v>
      </c>
      <c r="C8" s="78"/>
      <c r="D8" s="79"/>
      <c r="E8" s="99" t="s">
        <v>167</v>
      </c>
      <c r="F8" s="103" t="s">
        <v>139</v>
      </c>
      <c r="G8" s="79"/>
      <c r="H8" s="101"/>
      <c r="I8" s="79"/>
      <c r="J8" s="79"/>
      <c r="K8" s="78"/>
      <c r="L8" s="104"/>
      <c r="M8" s="105"/>
      <c r="N8" s="81"/>
      <c r="O8" s="96"/>
      <c r="P8" s="97" t="s">
        <v>36</v>
      </c>
      <c r="Q8" s="83">
        <v>0</v>
      </c>
      <c r="R8" s="60"/>
      <c r="V8" s="106"/>
      <c r="W8" s="107"/>
      <c r="X8" s="108" t="s">
        <v>37</v>
      </c>
      <c r="Y8" s="86">
        <f>+Y4-Y6</f>
        <v>-20</v>
      </c>
      <c r="AH8" s="60"/>
      <c r="AI8" s="60" t="s">
        <v>38</v>
      </c>
      <c r="AO8" s="61"/>
    </row>
    <row r="9" spans="2:43" ht="17.25" customHeight="1">
      <c r="B9" s="109" t="s">
        <v>136</v>
      </c>
      <c r="C9" s="110"/>
      <c r="D9" s="329">
        <v>0.40277777777777773</v>
      </c>
      <c r="E9" s="112"/>
      <c r="F9" s="113"/>
      <c r="G9" s="111" t="s">
        <v>137</v>
      </c>
      <c r="H9" s="330">
        <v>0.59375</v>
      </c>
      <c r="I9" s="111"/>
      <c r="J9" s="111"/>
      <c r="K9" s="110"/>
      <c r="L9" s="114"/>
      <c r="M9" s="115"/>
      <c r="N9" s="111"/>
      <c r="O9" s="96"/>
      <c r="P9" s="116"/>
      <c r="Q9" s="117"/>
      <c r="R9" s="60"/>
      <c r="V9" s="240" t="s">
        <v>138</v>
      </c>
      <c r="W9" s="61"/>
      <c r="X9" s="66"/>
      <c r="Y9" s="118"/>
      <c r="AH9" s="60"/>
      <c r="AI9" s="60"/>
      <c r="AO9" s="61"/>
    </row>
    <row r="10" spans="2:43" ht="17.25" customHeight="1">
      <c r="B10" s="109" t="s">
        <v>39</v>
      </c>
      <c r="C10" s="110"/>
      <c r="D10" s="111"/>
      <c r="E10" s="331"/>
      <c r="F10" s="119" t="s">
        <v>40</v>
      </c>
      <c r="G10" s="99"/>
      <c r="H10" s="120"/>
      <c r="I10" s="121" t="s">
        <v>41</v>
      </c>
      <c r="J10" s="110"/>
      <c r="K10" s="122"/>
      <c r="L10" s="111"/>
      <c r="M10" s="111"/>
      <c r="N10" s="111"/>
      <c r="O10" s="331"/>
      <c r="P10" s="119" t="s">
        <v>40</v>
      </c>
      <c r="Q10" s="99"/>
      <c r="R10" s="60"/>
      <c r="S10" s="61"/>
      <c r="T10" s="61"/>
      <c r="U10" s="61"/>
      <c r="V10" s="241" t="s">
        <v>140</v>
      </c>
      <c r="W10" s="242" t="s">
        <v>169</v>
      </c>
      <c r="X10" s="61"/>
      <c r="AH10" s="60"/>
      <c r="AI10" s="60" t="s">
        <v>42</v>
      </c>
    </row>
    <row r="11" spans="2:43" ht="17.25" customHeight="1">
      <c r="B11" s="75" t="s">
        <v>125</v>
      </c>
      <c r="C11" s="78"/>
      <c r="D11" s="79"/>
      <c r="E11" s="99"/>
      <c r="F11" s="123"/>
      <c r="G11" s="124"/>
      <c r="H11" s="78"/>
      <c r="I11" s="125"/>
      <c r="J11" s="78"/>
      <c r="K11" s="79"/>
      <c r="L11" s="79"/>
      <c r="M11" s="79"/>
      <c r="N11" s="79"/>
      <c r="O11" s="99"/>
      <c r="P11" s="82"/>
      <c r="Q11" s="126"/>
      <c r="R11" s="60"/>
      <c r="S11" s="61"/>
      <c r="T11" s="61"/>
      <c r="U11" s="61"/>
      <c r="V11" s="241" t="s">
        <v>140</v>
      </c>
      <c r="W11" s="242" t="s">
        <v>170</v>
      </c>
      <c r="X11" s="61"/>
      <c r="AH11" s="60"/>
      <c r="AI11" s="60"/>
    </row>
    <row r="12" spans="2:43" ht="17.25" customHeight="1" thickBot="1">
      <c r="B12" s="343" t="s">
        <v>78</v>
      </c>
      <c r="C12" s="344"/>
      <c r="D12" s="344"/>
      <c r="E12" s="239"/>
      <c r="F12" s="127"/>
      <c r="G12" s="127"/>
      <c r="H12" s="127"/>
      <c r="I12" s="127"/>
      <c r="J12" s="127"/>
      <c r="K12" s="127"/>
      <c r="L12" s="127"/>
      <c r="M12" s="128"/>
      <c r="N12" s="352" t="s">
        <v>76</v>
      </c>
      <c r="O12" s="352"/>
      <c r="P12" s="353"/>
      <c r="Q12" s="353"/>
      <c r="T12" s="60"/>
      <c r="V12" s="240" t="s">
        <v>171</v>
      </c>
      <c r="AH12" s="60"/>
      <c r="AI12" s="60" t="s">
        <v>43</v>
      </c>
    </row>
    <row r="13" spans="2:43" ht="17.25" customHeight="1" thickBot="1">
      <c r="B13" s="345" t="s">
        <v>79</v>
      </c>
      <c r="C13" s="346"/>
      <c r="D13" s="346"/>
      <c r="E13" s="129"/>
      <c r="F13" s="347" t="s">
        <v>80</v>
      </c>
      <c r="G13" s="348"/>
      <c r="H13" s="348"/>
      <c r="I13" s="349"/>
      <c r="J13" s="350"/>
      <c r="K13" s="350"/>
      <c r="L13" s="350"/>
      <c r="M13" s="351"/>
      <c r="N13" s="354" t="s">
        <v>105</v>
      </c>
      <c r="O13" s="355"/>
      <c r="P13" s="356"/>
      <c r="Q13" s="357"/>
      <c r="T13" s="60"/>
      <c r="V13" s="321" t="s">
        <v>154</v>
      </c>
      <c r="Z13" s="130"/>
      <c r="AI13" s="60" t="s">
        <v>44</v>
      </c>
    </row>
    <row r="14" spans="2:43" ht="17.25" customHeight="1" thickBot="1">
      <c r="C14" s="131"/>
      <c r="D14" s="358" t="s">
        <v>124</v>
      </c>
      <c r="E14" s="359"/>
      <c r="F14" s="359"/>
      <c r="G14" s="360" t="s">
        <v>161</v>
      </c>
      <c r="H14" s="360"/>
      <c r="I14" s="360"/>
      <c r="J14" s="360"/>
      <c r="K14" s="360"/>
      <c r="L14" s="360"/>
      <c r="M14" s="360"/>
      <c r="N14" s="360"/>
      <c r="O14" s="361"/>
      <c r="P14" s="61"/>
      <c r="Q14" s="61"/>
      <c r="T14" s="60"/>
      <c r="V14" s="321" t="s">
        <v>155</v>
      </c>
      <c r="AH14" s="64" t="s">
        <v>45</v>
      </c>
      <c r="AI14" s="60" t="s">
        <v>46</v>
      </c>
      <c r="AJ14" s="60"/>
    </row>
    <row r="15" spans="2:43" ht="17.25" customHeight="1" thickBot="1">
      <c r="C15" s="318"/>
      <c r="D15" s="358" t="s">
        <v>153</v>
      </c>
      <c r="E15" s="359"/>
      <c r="F15" s="359"/>
      <c r="G15" s="360" t="s">
        <v>156</v>
      </c>
      <c r="H15" s="360"/>
      <c r="I15" s="360"/>
      <c r="J15" s="360"/>
      <c r="K15" s="360"/>
      <c r="L15" s="360"/>
      <c r="M15" s="360"/>
      <c r="N15" s="360"/>
      <c r="O15" s="361"/>
      <c r="P15" s="61"/>
      <c r="Q15" s="61"/>
      <c r="T15" s="60"/>
      <c r="U15" s="370" t="s">
        <v>158</v>
      </c>
      <c r="V15" s="370"/>
      <c r="W15" s="370"/>
      <c r="X15" s="370"/>
      <c r="AH15" s="64"/>
      <c r="AI15" s="60"/>
      <c r="AJ15" s="60"/>
    </row>
    <row r="16" spans="2:43" ht="17.25" customHeight="1" thickBot="1">
      <c r="C16" s="318"/>
      <c r="D16" s="358" t="s">
        <v>142</v>
      </c>
      <c r="E16" s="359"/>
      <c r="F16" s="359"/>
      <c r="G16" s="360" t="s">
        <v>162</v>
      </c>
      <c r="H16" s="360"/>
      <c r="I16" s="360"/>
      <c r="J16" s="360"/>
      <c r="K16" s="360"/>
      <c r="L16" s="360"/>
      <c r="M16" s="360"/>
      <c r="N16" s="360"/>
      <c r="O16" s="361"/>
      <c r="P16" s="61"/>
      <c r="Q16" s="61"/>
      <c r="T16" s="60"/>
      <c r="U16" s="370"/>
      <c r="V16" s="370"/>
      <c r="W16" s="370"/>
      <c r="X16" s="370"/>
      <c r="AH16" s="64"/>
      <c r="AI16" s="60"/>
      <c r="AJ16" s="60"/>
    </row>
    <row r="17" spans="1:48" ht="17.25" customHeight="1" thickBot="1">
      <c r="C17" s="60"/>
      <c r="D17" s="60"/>
      <c r="E17" s="60"/>
      <c r="F17" s="60"/>
      <c r="G17" s="60"/>
      <c r="H17" s="60"/>
      <c r="U17" s="322" t="s">
        <v>160</v>
      </c>
      <c r="AI17" s="60" t="s">
        <v>47</v>
      </c>
    </row>
    <row r="18" spans="1:48" ht="13.5" thickBot="1">
      <c r="F18" s="132"/>
      <c r="G18" s="133"/>
      <c r="H18" s="134" t="s">
        <v>48</v>
      </c>
      <c r="I18" s="135"/>
      <c r="J18" s="135"/>
      <c r="K18" s="135"/>
      <c r="L18" s="135"/>
      <c r="M18" s="135"/>
      <c r="N18" s="136"/>
      <c r="X18" s="137" t="s">
        <v>49</v>
      </c>
      <c r="Y18" s="60"/>
      <c r="Z18" s="138" t="s">
        <v>50</v>
      </c>
      <c r="AB18" s="62" t="s">
        <v>51</v>
      </c>
      <c r="AO18" s="139"/>
    </row>
    <row r="19" spans="1:48" ht="13.5" thickBot="1">
      <c r="B19" s="140" t="s">
        <v>52</v>
      </c>
      <c r="C19" s="141"/>
      <c r="D19" s="142" t="s">
        <v>53</v>
      </c>
      <c r="E19" s="143"/>
      <c r="F19" s="144"/>
      <c r="G19" s="133" t="s">
        <v>54</v>
      </c>
      <c r="H19" s="134"/>
      <c r="I19" s="144"/>
      <c r="J19" s="145"/>
      <c r="K19" s="145"/>
      <c r="L19" s="134" t="s">
        <v>55</v>
      </c>
      <c r="M19" s="135"/>
      <c r="N19" s="146"/>
      <c r="O19" s="144"/>
      <c r="P19" s="147" t="s">
        <v>56</v>
      </c>
      <c r="Q19" s="136"/>
      <c r="R19" s="148"/>
      <c r="T19" s="149" t="s">
        <v>57</v>
      </c>
      <c r="U19" s="150" t="s">
        <v>58</v>
      </c>
      <c r="V19" s="151" t="s">
        <v>59</v>
      </c>
      <c r="W19" s="151" t="s">
        <v>59</v>
      </c>
      <c r="Y19" s="152" t="s">
        <v>60</v>
      </c>
      <c r="Z19" s="152" t="s">
        <v>60</v>
      </c>
      <c r="AF19" s="153" t="s">
        <v>61</v>
      </c>
      <c r="AG19" s="154" t="s">
        <v>62</v>
      </c>
      <c r="AH19" s="155"/>
      <c r="AI19" s="340" t="s">
        <v>63</v>
      </c>
      <c r="AJ19" s="341"/>
      <c r="AK19" s="341"/>
      <c r="AL19" s="342"/>
      <c r="AO19" s="118"/>
      <c r="AP19" s="118"/>
    </row>
    <row r="20" spans="1:48" ht="13.5" thickBot="1">
      <c r="B20" s="156"/>
      <c r="C20" s="157"/>
      <c r="D20" s="142" t="s">
        <v>64</v>
      </c>
      <c r="E20" s="158" t="s">
        <v>65</v>
      </c>
      <c r="F20" s="159" t="s">
        <v>66</v>
      </c>
      <c r="G20" s="160" t="s">
        <v>67</v>
      </c>
      <c r="H20" s="160" t="s">
        <v>68</v>
      </c>
      <c r="I20" s="161" t="s">
        <v>66</v>
      </c>
      <c r="J20" s="136"/>
      <c r="K20" s="161" t="s">
        <v>67</v>
      </c>
      <c r="L20" s="136"/>
      <c r="M20" s="161" t="s">
        <v>68</v>
      </c>
      <c r="N20" s="136"/>
      <c r="O20" s="134" t="s">
        <v>69</v>
      </c>
      <c r="P20" s="162" t="s">
        <v>70</v>
      </c>
      <c r="Q20" s="158" t="s">
        <v>71</v>
      </c>
      <c r="R20" s="163"/>
      <c r="T20" s="164"/>
      <c r="U20" s="165"/>
      <c r="V20" s="166"/>
      <c r="W20" s="166"/>
      <c r="Y20" s="152" t="s">
        <v>72</v>
      </c>
      <c r="Z20" s="152" t="s">
        <v>72</v>
      </c>
      <c r="AF20" s="167"/>
      <c r="AG20" s="168" t="s">
        <v>64</v>
      </c>
      <c r="AH20" s="169" t="s">
        <v>73</v>
      </c>
      <c r="AI20" s="170">
        <v>0</v>
      </c>
      <c r="AJ20" s="171">
        <v>4.47</v>
      </c>
      <c r="AK20" s="171">
        <v>2.2400000000000002</v>
      </c>
      <c r="AL20" s="172">
        <v>20</v>
      </c>
      <c r="AO20" s="118"/>
      <c r="AP20" s="118"/>
    </row>
    <row r="21" spans="1:48" ht="13.5" thickBot="1">
      <c r="A21" s="173"/>
      <c r="B21" s="174"/>
      <c r="C21" s="175">
        <f>IF(OR(Q6="s",Q6="S"),Q8,0)</f>
        <v>0</v>
      </c>
      <c r="D21" s="176">
        <f>IF(OR(Q6="s",Q6="S"),Q7,0)</f>
        <v>0</v>
      </c>
      <c r="E21" s="177">
        <v>0</v>
      </c>
      <c r="F21" s="178"/>
      <c r="G21" s="179"/>
      <c r="H21" s="179"/>
      <c r="I21" s="180"/>
      <c r="J21" s="181"/>
      <c r="K21" s="182"/>
      <c r="L21" s="181"/>
      <c r="M21" s="182"/>
      <c r="N21" s="183"/>
      <c r="O21" s="184"/>
      <c r="P21" s="185"/>
      <c r="Q21" s="186"/>
      <c r="R21" s="63">
        <v>0</v>
      </c>
      <c r="T21" s="187" t="str">
        <f>IF(OR(Q6="n",Q6="N"),IF(AND(V21="",W21=""),"","apagar"),IF(OR(F21&lt;&gt;"",G21&lt;&gt;"",H21&lt;&gt;""),IF(U21&lt;&gt;"","","copiar"),IF(U21&lt;&gt;"","apagar","")))</f>
        <v>apagar</v>
      </c>
      <c r="U21" s="188">
        <v>0</v>
      </c>
      <c r="V21" s="189">
        <v>0</v>
      </c>
      <c r="W21" s="190">
        <v>0</v>
      </c>
      <c r="Y21" s="63">
        <f t="shared" ref="Y21:Y40" si="0">-R21</f>
        <v>0</v>
      </c>
      <c r="Z21" s="63">
        <f t="shared" ref="Z21:Z40" si="1">-R21</f>
        <v>0</v>
      </c>
      <c r="AF21" s="191">
        <v>0</v>
      </c>
      <c r="AG21" s="192">
        <f>+D21</f>
        <v>0</v>
      </c>
      <c r="AH21" s="193">
        <v>1</v>
      </c>
      <c r="AI21" s="194">
        <f>+AH21*-1</f>
        <v>-1</v>
      </c>
      <c r="AJ21" s="86">
        <f>+AI21</f>
        <v>-1</v>
      </c>
      <c r="AK21" s="86">
        <f>+AJ21</f>
        <v>-1</v>
      </c>
      <c r="AL21" s="195">
        <f>+AK21</f>
        <v>-1</v>
      </c>
      <c r="AO21" s="196" t="s">
        <v>130</v>
      </c>
      <c r="AQ21" s="118"/>
      <c r="AR21" s="61"/>
      <c r="AT21" s="59"/>
      <c r="AU21" s="197"/>
      <c r="AV21" s="198"/>
    </row>
    <row r="22" spans="1:48" ht="12.75" customHeight="1" thickBot="1">
      <c r="A22" s="173"/>
      <c r="B22" s="199"/>
      <c r="C22" s="200">
        <f>+C21+1</f>
        <v>1</v>
      </c>
      <c r="D22" s="201">
        <v>1</v>
      </c>
      <c r="E22" s="202">
        <v>1.45</v>
      </c>
      <c r="F22" s="203">
        <v>2</v>
      </c>
      <c r="G22" s="204">
        <v>2</v>
      </c>
      <c r="H22" s="204">
        <v>2</v>
      </c>
      <c r="I22" s="205"/>
      <c r="J22" s="206">
        <v>15</v>
      </c>
      <c r="K22" s="207">
        <v>15</v>
      </c>
      <c r="L22" s="206">
        <v>15</v>
      </c>
      <c r="M22" s="207"/>
      <c r="N22" s="208">
        <v>15</v>
      </c>
      <c r="O22" s="209"/>
      <c r="P22" s="189"/>
      <c r="Q22" s="190"/>
      <c r="R22" s="63">
        <f t="shared" ref="R22:R40" si="2">+R21+1</f>
        <v>1</v>
      </c>
      <c r="T22" s="187"/>
      <c r="U22" s="210">
        <v>1</v>
      </c>
      <c r="V22" s="189">
        <f>F22+G22</f>
        <v>4</v>
      </c>
      <c r="W22" s="189">
        <f>G22+H22</f>
        <v>4</v>
      </c>
      <c r="Y22" s="63">
        <f t="shared" si="0"/>
        <v>-1</v>
      </c>
      <c r="Z22" s="63">
        <f t="shared" si="1"/>
        <v>-1</v>
      </c>
      <c r="AF22" s="211">
        <v>1</v>
      </c>
      <c r="AG22" s="192">
        <v>1</v>
      </c>
      <c r="AH22" s="212">
        <v>2</v>
      </c>
      <c r="AI22" s="194"/>
      <c r="AJ22" s="86"/>
      <c r="AK22" s="86"/>
      <c r="AL22" s="195"/>
      <c r="AO22" s="196" t="s">
        <v>132</v>
      </c>
      <c r="AQ22" s="118"/>
      <c r="AR22" s="61"/>
      <c r="AT22" s="59"/>
      <c r="AV22" s="198"/>
    </row>
    <row r="23" spans="1:48" ht="13.5" thickBot="1">
      <c r="A23" s="173"/>
      <c r="B23" s="199"/>
      <c r="C23" s="200">
        <f t="shared" ref="C23:C38" si="3">+C22+1</f>
        <v>2</v>
      </c>
      <c r="D23" s="202">
        <f>E22</f>
        <v>1.45</v>
      </c>
      <c r="E23" s="202">
        <v>2.4500000000000002</v>
      </c>
      <c r="F23" s="204">
        <v>2</v>
      </c>
      <c r="G23" s="204">
        <v>2</v>
      </c>
      <c r="H23" s="204">
        <v>1</v>
      </c>
      <c r="I23" s="205"/>
      <c r="J23" s="206">
        <v>15</v>
      </c>
      <c r="K23" s="207"/>
      <c r="L23" s="206">
        <v>15</v>
      </c>
      <c r="M23" s="207"/>
      <c r="N23" s="208">
        <v>15</v>
      </c>
      <c r="O23" s="209"/>
      <c r="P23" s="189"/>
      <c r="Q23" s="190"/>
      <c r="R23" s="63">
        <f t="shared" si="2"/>
        <v>2</v>
      </c>
      <c r="T23" s="187"/>
      <c r="U23" s="210">
        <v>2</v>
      </c>
      <c r="V23" s="189">
        <f t="shared" ref="V23:V33" si="4">F23+G23</f>
        <v>4</v>
      </c>
      <c r="W23" s="189">
        <f t="shared" ref="W23:W33" si="5">G23+H23</f>
        <v>3</v>
      </c>
      <c r="Y23" s="63">
        <f t="shared" si="0"/>
        <v>-2</v>
      </c>
      <c r="Z23" s="63">
        <f t="shared" si="1"/>
        <v>-2</v>
      </c>
      <c r="AF23" s="191">
        <v>2</v>
      </c>
      <c r="AG23" s="192">
        <v>2</v>
      </c>
      <c r="AH23" s="193">
        <v>3</v>
      </c>
      <c r="AI23" s="194"/>
      <c r="AJ23" s="86"/>
      <c r="AK23" s="86"/>
      <c r="AL23" s="195"/>
      <c r="AO23" s="196" t="s">
        <v>132</v>
      </c>
      <c r="AQ23" s="118"/>
      <c r="AR23" s="61"/>
      <c r="AT23" s="59"/>
      <c r="AV23" s="198"/>
    </row>
    <row r="24" spans="1:48" ht="13.5" thickBot="1">
      <c r="A24" s="173"/>
      <c r="B24" s="199"/>
      <c r="C24" s="200">
        <f t="shared" si="3"/>
        <v>3</v>
      </c>
      <c r="D24" s="202">
        <f>E23</f>
        <v>2.4500000000000002</v>
      </c>
      <c r="E24" s="202">
        <v>3.45</v>
      </c>
      <c r="F24" s="204">
        <v>2</v>
      </c>
      <c r="G24" s="204">
        <v>2</v>
      </c>
      <c r="H24" s="204">
        <v>3</v>
      </c>
      <c r="I24" s="205"/>
      <c r="J24" s="206">
        <v>15</v>
      </c>
      <c r="K24" s="207"/>
      <c r="L24" s="206">
        <v>15</v>
      </c>
      <c r="M24" s="207"/>
      <c r="N24" s="208">
        <v>15</v>
      </c>
      <c r="O24" s="209"/>
      <c r="P24" s="189"/>
      <c r="Q24" s="190"/>
      <c r="R24" s="63">
        <f t="shared" si="2"/>
        <v>3</v>
      </c>
      <c r="T24" s="187"/>
      <c r="U24" s="210">
        <v>3</v>
      </c>
      <c r="V24" s="189">
        <f t="shared" si="4"/>
        <v>4</v>
      </c>
      <c r="W24" s="189">
        <f t="shared" si="5"/>
        <v>5</v>
      </c>
      <c r="Y24" s="63">
        <f t="shared" si="0"/>
        <v>-3</v>
      </c>
      <c r="Z24" s="63">
        <f t="shared" si="1"/>
        <v>-3</v>
      </c>
      <c r="AF24" s="211">
        <v>3</v>
      </c>
      <c r="AG24" s="192">
        <v>3</v>
      </c>
      <c r="AH24" s="212">
        <v>4</v>
      </c>
      <c r="AI24" s="194"/>
      <c r="AJ24" s="86"/>
      <c r="AK24" s="86"/>
      <c r="AL24" s="195"/>
      <c r="AO24" s="196"/>
      <c r="AQ24" s="118"/>
      <c r="AT24" s="59"/>
      <c r="AV24" s="198"/>
    </row>
    <row r="25" spans="1:48" ht="13.5" thickBot="1">
      <c r="A25" s="173"/>
      <c r="B25" s="199"/>
      <c r="C25" s="200">
        <f t="shared" si="3"/>
        <v>4</v>
      </c>
      <c r="D25" s="202">
        <f>E24</f>
        <v>3.45</v>
      </c>
      <c r="E25" s="202">
        <v>4.45</v>
      </c>
      <c r="F25" s="204">
        <v>3</v>
      </c>
      <c r="G25" s="204">
        <v>3</v>
      </c>
      <c r="H25" s="204">
        <v>4</v>
      </c>
      <c r="I25" s="205"/>
      <c r="J25" s="206">
        <v>15</v>
      </c>
      <c r="K25" s="207"/>
      <c r="L25" s="206">
        <v>15</v>
      </c>
      <c r="M25" s="207"/>
      <c r="N25" s="208">
        <v>15</v>
      </c>
      <c r="O25" s="209"/>
      <c r="P25" s="189"/>
      <c r="Q25" s="190"/>
      <c r="R25" s="63">
        <f t="shared" si="2"/>
        <v>4</v>
      </c>
      <c r="T25" s="187"/>
      <c r="U25" s="210">
        <v>4</v>
      </c>
      <c r="V25" s="189">
        <f t="shared" si="4"/>
        <v>6</v>
      </c>
      <c r="W25" s="189">
        <f t="shared" si="5"/>
        <v>7</v>
      </c>
      <c r="Y25" s="63">
        <f t="shared" si="0"/>
        <v>-4</v>
      </c>
      <c r="Z25" s="63">
        <f t="shared" si="1"/>
        <v>-4</v>
      </c>
      <c r="AF25" s="191">
        <v>4</v>
      </c>
      <c r="AG25" s="192">
        <v>4</v>
      </c>
      <c r="AH25" s="193">
        <v>5</v>
      </c>
      <c r="AI25" s="194"/>
      <c r="AJ25" s="86"/>
      <c r="AK25" s="86"/>
      <c r="AL25" s="195"/>
      <c r="AO25" s="196"/>
      <c r="AQ25" s="118"/>
      <c r="AT25" s="214"/>
      <c r="AV25" s="198"/>
    </row>
    <row r="26" spans="1:48" ht="12.75" customHeight="1" thickBot="1">
      <c r="A26" s="173"/>
      <c r="B26" s="199"/>
      <c r="C26" s="200">
        <f t="shared" si="3"/>
        <v>5</v>
      </c>
      <c r="D26" s="202">
        <f t="shared" ref="D26:D34" si="6">E25</f>
        <v>4.45</v>
      </c>
      <c r="E26" s="202">
        <v>5.45</v>
      </c>
      <c r="F26" s="215">
        <v>3</v>
      </c>
      <c r="G26" s="216">
        <v>3</v>
      </c>
      <c r="H26" s="216">
        <v>2</v>
      </c>
      <c r="I26" s="205"/>
      <c r="J26" s="206"/>
      <c r="K26" s="207"/>
      <c r="L26" s="206"/>
      <c r="M26" s="207"/>
      <c r="N26" s="208"/>
      <c r="O26" s="209"/>
      <c r="P26" s="189"/>
      <c r="Q26" s="190"/>
      <c r="R26" s="63">
        <f t="shared" si="2"/>
        <v>5</v>
      </c>
      <c r="T26" s="187"/>
      <c r="U26" s="210">
        <v>5</v>
      </c>
      <c r="V26" s="189">
        <f t="shared" si="4"/>
        <v>6</v>
      </c>
      <c r="W26" s="189">
        <f t="shared" si="5"/>
        <v>5</v>
      </c>
      <c r="Y26" s="63">
        <f t="shared" si="0"/>
        <v>-5</v>
      </c>
      <c r="Z26" s="63">
        <f t="shared" si="1"/>
        <v>-5</v>
      </c>
      <c r="AF26" s="211">
        <v>5</v>
      </c>
      <c r="AG26" s="192">
        <v>5</v>
      </c>
      <c r="AH26" s="212">
        <v>6</v>
      </c>
      <c r="AI26" s="194"/>
      <c r="AJ26" s="86"/>
      <c r="AK26" s="86"/>
      <c r="AL26" s="195"/>
      <c r="AO26" s="196"/>
      <c r="AQ26" s="118"/>
      <c r="AT26" s="59"/>
      <c r="AV26" s="198"/>
    </row>
    <row r="27" spans="1:48" ht="13.5" thickBot="1">
      <c r="A27" s="173"/>
      <c r="B27" s="199"/>
      <c r="C27" s="200">
        <f t="shared" si="3"/>
        <v>6</v>
      </c>
      <c r="D27" s="202">
        <f t="shared" si="6"/>
        <v>5.45</v>
      </c>
      <c r="E27" s="202">
        <v>6.45</v>
      </c>
      <c r="F27" s="215">
        <v>5</v>
      </c>
      <c r="G27" s="216">
        <v>5</v>
      </c>
      <c r="H27" s="216">
        <v>6</v>
      </c>
      <c r="I27" s="205"/>
      <c r="J27" s="206"/>
      <c r="K27" s="207"/>
      <c r="L27" s="206"/>
      <c r="M27" s="207"/>
      <c r="N27" s="208"/>
      <c r="O27" s="209"/>
      <c r="P27" s="189"/>
      <c r="Q27" s="190"/>
      <c r="R27" s="63">
        <f t="shared" si="2"/>
        <v>6</v>
      </c>
      <c r="T27" s="187"/>
      <c r="U27" s="210">
        <v>6</v>
      </c>
      <c r="V27" s="189">
        <f t="shared" si="4"/>
        <v>10</v>
      </c>
      <c r="W27" s="189">
        <f t="shared" si="5"/>
        <v>11</v>
      </c>
      <c r="Y27" s="63">
        <f t="shared" si="0"/>
        <v>-6</v>
      </c>
      <c r="Z27" s="63">
        <f t="shared" si="1"/>
        <v>-6</v>
      </c>
      <c r="AF27" s="211">
        <v>6</v>
      </c>
      <c r="AG27" s="192">
        <v>6</v>
      </c>
      <c r="AH27" s="193">
        <v>7</v>
      </c>
      <c r="AI27" s="194"/>
      <c r="AJ27" s="86"/>
      <c r="AK27" s="86"/>
      <c r="AL27" s="195"/>
      <c r="AO27" s="196"/>
      <c r="AQ27" s="118"/>
      <c r="AT27" s="59"/>
      <c r="AV27" s="198"/>
    </row>
    <row r="28" spans="1:48" ht="13.5" thickBot="1">
      <c r="A28" s="173"/>
      <c r="B28" s="199"/>
      <c r="C28" s="200">
        <f t="shared" si="3"/>
        <v>7</v>
      </c>
      <c r="D28" s="202">
        <f t="shared" si="6"/>
        <v>6.45</v>
      </c>
      <c r="E28" s="202">
        <v>7.45</v>
      </c>
      <c r="F28" s="215">
        <v>5</v>
      </c>
      <c r="G28" s="216">
        <v>5</v>
      </c>
      <c r="H28" s="216">
        <v>6</v>
      </c>
      <c r="I28" s="205"/>
      <c r="J28" s="206"/>
      <c r="K28" s="207"/>
      <c r="L28" s="206"/>
      <c r="M28" s="207"/>
      <c r="N28" s="208"/>
      <c r="O28" s="209"/>
      <c r="P28" s="189"/>
      <c r="Q28" s="190"/>
      <c r="R28" s="63">
        <f t="shared" si="2"/>
        <v>7</v>
      </c>
      <c r="T28" s="187"/>
      <c r="U28" s="210">
        <v>7</v>
      </c>
      <c r="V28" s="189">
        <f t="shared" si="4"/>
        <v>10</v>
      </c>
      <c r="W28" s="189">
        <f t="shared" si="5"/>
        <v>11</v>
      </c>
      <c r="Y28" s="63">
        <f t="shared" si="0"/>
        <v>-7</v>
      </c>
      <c r="Z28" s="63">
        <f t="shared" si="1"/>
        <v>-7</v>
      </c>
      <c r="AF28" s="191">
        <v>7</v>
      </c>
      <c r="AG28" s="192">
        <v>7</v>
      </c>
      <c r="AH28" s="212">
        <v>8</v>
      </c>
      <c r="AI28" s="194"/>
      <c r="AJ28" s="86"/>
      <c r="AK28" s="86"/>
      <c r="AL28" s="195"/>
      <c r="AO28" s="196"/>
      <c r="AQ28" s="118"/>
      <c r="AT28" s="59"/>
      <c r="AV28" s="198"/>
    </row>
    <row r="29" spans="1:48" ht="13.5" thickBot="1">
      <c r="A29" s="173"/>
      <c r="B29" s="199"/>
      <c r="C29" s="200">
        <f t="shared" si="3"/>
        <v>8</v>
      </c>
      <c r="D29" s="202">
        <f t="shared" si="6"/>
        <v>7.45</v>
      </c>
      <c r="E29" s="202">
        <v>8.4499999999999993</v>
      </c>
      <c r="F29" s="215">
        <v>6</v>
      </c>
      <c r="G29" s="215">
        <v>7</v>
      </c>
      <c r="H29" s="216">
        <v>8</v>
      </c>
      <c r="I29" s="205"/>
      <c r="J29" s="206"/>
      <c r="K29" s="207"/>
      <c r="L29" s="206"/>
      <c r="M29" s="207"/>
      <c r="N29" s="208"/>
      <c r="O29" s="209"/>
      <c r="P29" s="189"/>
      <c r="Q29" s="190"/>
      <c r="R29" s="63">
        <f t="shared" si="2"/>
        <v>8</v>
      </c>
      <c r="T29" s="187"/>
      <c r="U29" s="210">
        <v>8</v>
      </c>
      <c r="V29" s="189">
        <f t="shared" si="4"/>
        <v>13</v>
      </c>
      <c r="W29" s="189">
        <f t="shared" si="5"/>
        <v>15</v>
      </c>
      <c r="Y29" s="63">
        <f t="shared" si="0"/>
        <v>-8</v>
      </c>
      <c r="Z29" s="63">
        <f t="shared" si="1"/>
        <v>-8</v>
      </c>
      <c r="AF29" s="211">
        <v>8</v>
      </c>
      <c r="AG29" s="192">
        <v>8</v>
      </c>
      <c r="AH29" s="193">
        <v>9</v>
      </c>
      <c r="AI29" s="194"/>
      <c r="AJ29" s="86"/>
      <c r="AK29" s="86"/>
      <c r="AL29" s="195"/>
      <c r="AM29" s="217"/>
      <c r="AO29" s="196"/>
      <c r="AQ29" s="118"/>
      <c r="AT29" s="59"/>
      <c r="AV29" s="198"/>
    </row>
    <row r="30" spans="1:48" ht="13.5" thickBot="1">
      <c r="A30" s="173"/>
      <c r="B30" s="199"/>
      <c r="C30" s="200">
        <f t="shared" si="3"/>
        <v>9</v>
      </c>
      <c r="D30" s="202">
        <f t="shared" si="6"/>
        <v>8.4499999999999993</v>
      </c>
      <c r="E30" s="202">
        <v>9.4499999999999993</v>
      </c>
      <c r="F30" s="215">
        <v>9</v>
      </c>
      <c r="G30" s="215">
        <v>7</v>
      </c>
      <c r="H30" s="216">
        <v>8</v>
      </c>
      <c r="I30" s="205"/>
      <c r="J30" s="206"/>
      <c r="K30" s="207"/>
      <c r="L30" s="206"/>
      <c r="M30" s="207"/>
      <c r="N30" s="208"/>
      <c r="O30" s="209"/>
      <c r="P30" s="189"/>
      <c r="Q30" s="190"/>
      <c r="R30" s="63">
        <f t="shared" si="2"/>
        <v>9</v>
      </c>
      <c r="T30" s="187"/>
      <c r="U30" s="210">
        <v>9</v>
      </c>
      <c r="V30" s="189">
        <f t="shared" si="4"/>
        <v>16</v>
      </c>
      <c r="W30" s="189">
        <f t="shared" si="5"/>
        <v>15</v>
      </c>
      <c r="Y30" s="63">
        <f t="shared" si="0"/>
        <v>-9</v>
      </c>
      <c r="Z30" s="63">
        <f t="shared" si="1"/>
        <v>-9</v>
      </c>
      <c r="AF30" s="211">
        <v>9</v>
      </c>
      <c r="AG30" s="192">
        <v>9</v>
      </c>
      <c r="AH30" s="212">
        <v>10</v>
      </c>
      <c r="AI30" s="194"/>
      <c r="AJ30" s="86"/>
      <c r="AK30" s="86"/>
      <c r="AL30" s="195"/>
      <c r="AO30" s="196"/>
      <c r="AQ30" s="118"/>
      <c r="AT30" s="59"/>
      <c r="AV30" s="198"/>
    </row>
    <row r="31" spans="1:48" ht="13.5" thickBot="1">
      <c r="A31" s="173"/>
      <c r="B31" s="199"/>
      <c r="C31" s="200">
        <f t="shared" si="3"/>
        <v>10</v>
      </c>
      <c r="D31" s="202">
        <f t="shared" si="6"/>
        <v>9.4499999999999993</v>
      </c>
      <c r="E31" s="202">
        <v>10.45</v>
      </c>
      <c r="F31" s="215">
        <v>13</v>
      </c>
      <c r="G31" s="215">
        <v>14</v>
      </c>
      <c r="H31" s="216">
        <v>13</v>
      </c>
      <c r="I31" s="205"/>
      <c r="J31" s="206"/>
      <c r="K31" s="207"/>
      <c r="L31" s="206"/>
      <c r="M31" s="207"/>
      <c r="N31" s="208"/>
      <c r="O31" s="209"/>
      <c r="P31" s="189"/>
      <c r="Q31" s="190"/>
      <c r="R31" s="63">
        <f t="shared" si="2"/>
        <v>10</v>
      </c>
      <c r="T31" s="187" t="str">
        <f>IF(OR(F31&lt;&gt;"",G31&lt;&gt;"",H31&lt;&gt;""),IF(U31&lt;&gt;"","","copiar"),IF(U31&lt;&gt;"","apagar",""))</f>
        <v>copiar</v>
      </c>
      <c r="U31" s="210"/>
      <c r="V31" s="189">
        <f t="shared" si="4"/>
        <v>27</v>
      </c>
      <c r="W31" s="189">
        <f t="shared" si="5"/>
        <v>27</v>
      </c>
      <c r="Y31" s="63">
        <f t="shared" si="0"/>
        <v>-10</v>
      </c>
      <c r="Z31" s="63">
        <f t="shared" si="1"/>
        <v>-10</v>
      </c>
      <c r="AF31" s="191">
        <v>10</v>
      </c>
      <c r="AG31" s="192">
        <v>10</v>
      </c>
      <c r="AH31" s="193">
        <v>11</v>
      </c>
      <c r="AI31" s="194"/>
      <c r="AJ31" s="86"/>
      <c r="AK31" s="86"/>
      <c r="AL31" s="195"/>
      <c r="AO31" s="196"/>
      <c r="AQ31" s="118"/>
      <c r="AT31" s="59"/>
      <c r="AV31" s="198"/>
    </row>
    <row r="32" spans="1:48" ht="13.5" thickBot="1">
      <c r="A32" s="173"/>
      <c r="B32" s="199"/>
      <c r="C32" s="200">
        <f t="shared" si="3"/>
        <v>11</v>
      </c>
      <c r="D32" s="202">
        <f t="shared" si="6"/>
        <v>10.45</v>
      </c>
      <c r="E32" s="202">
        <v>11.45</v>
      </c>
      <c r="F32" s="215">
        <v>13</v>
      </c>
      <c r="G32" s="215">
        <v>16</v>
      </c>
      <c r="H32" s="216">
        <v>16</v>
      </c>
      <c r="I32" s="205"/>
      <c r="J32" s="206"/>
      <c r="K32" s="207"/>
      <c r="L32" s="206"/>
      <c r="M32" s="207"/>
      <c r="N32" s="208"/>
      <c r="O32" s="209"/>
      <c r="P32" s="189"/>
      <c r="Q32" s="190"/>
      <c r="R32" s="63">
        <f t="shared" si="2"/>
        <v>11</v>
      </c>
      <c r="T32" s="187" t="str">
        <f>IF(OR(F32&lt;&gt;"",G32&lt;&gt;"",H32&lt;&gt;""),IF(U32&lt;&gt;"","","copiar"),IF(U32&lt;&gt;"","apagar",""))</f>
        <v>copiar</v>
      </c>
      <c r="U32" s="210"/>
      <c r="V32" s="189">
        <f t="shared" si="4"/>
        <v>29</v>
      </c>
      <c r="W32" s="189">
        <f t="shared" si="5"/>
        <v>32</v>
      </c>
      <c r="Y32" s="63">
        <f t="shared" si="0"/>
        <v>-11</v>
      </c>
      <c r="Z32" s="63">
        <f t="shared" si="1"/>
        <v>-11</v>
      </c>
      <c r="AF32" s="191"/>
      <c r="AG32" s="192"/>
      <c r="AH32" s="193"/>
      <c r="AI32" s="194"/>
      <c r="AJ32" s="86"/>
      <c r="AK32" s="86"/>
      <c r="AL32" s="195"/>
      <c r="AO32" s="196"/>
      <c r="AQ32" s="118"/>
      <c r="AT32" s="59"/>
      <c r="AV32" s="198"/>
    </row>
    <row r="33" spans="1:41" ht="13.5" thickBot="1">
      <c r="A33" s="173"/>
      <c r="B33" s="199"/>
      <c r="C33" s="200">
        <f t="shared" si="3"/>
        <v>12</v>
      </c>
      <c r="D33" s="202">
        <f t="shared" si="6"/>
        <v>11.45</v>
      </c>
      <c r="E33" s="202">
        <v>12.45</v>
      </c>
      <c r="F33" s="215">
        <v>20</v>
      </c>
      <c r="G33" s="215">
        <v>27</v>
      </c>
      <c r="H33" s="216">
        <v>20</v>
      </c>
      <c r="I33" s="205"/>
      <c r="J33" s="206"/>
      <c r="K33" s="207"/>
      <c r="L33" s="206"/>
      <c r="M33" s="207"/>
      <c r="N33" s="208"/>
      <c r="O33" s="209"/>
      <c r="P33" s="189"/>
      <c r="Q33" s="190"/>
      <c r="R33" s="63">
        <f t="shared" si="2"/>
        <v>12</v>
      </c>
      <c r="T33" s="187" t="str">
        <f>IF(OR(F33&lt;&gt;"",G33&lt;&gt;"",H33&lt;&gt;""),IF(U33&lt;&gt;"","","copiar"),IF(U33&lt;&gt;"","apagar",""))</f>
        <v>copiar</v>
      </c>
      <c r="U33" s="210"/>
      <c r="V33" s="189">
        <f t="shared" si="4"/>
        <v>47</v>
      </c>
      <c r="W33" s="189">
        <f t="shared" si="5"/>
        <v>47</v>
      </c>
      <c r="Y33" s="63">
        <f t="shared" si="0"/>
        <v>-12</v>
      </c>
      <c r="Z33" s="63">
        <f t="shared" si="1"/>
        <v>-12</v>
      </c>
      <c r="AF33" s="191"/>
      <c r="AG33" s="192"/>
      <c r="AH33" s="193"/>
      <c r="AI33" s="194"/>
      <c r="AJ33" s="86"/>
      <c r="AK33" s="86"/>
      <c r="AL33" s="195"/>
      <c r="AO33" s="196"/>
    </row>
    <row r="34" spans="1:41">
      <c r="A34" s="173"/>
      <c r="B34" s="199"/>
      <c r="C34" s="200">
        <f t="shared" si="3"/>
        <v>13</v>
      </c>
      <c r="D34" s="202">
        <f t="shared" si="6"/>
        <v>12.45</v>
      </c>
      <c r="E34" s="213"/>
      <c r="F34" s="215"/>
      <c r="G34" s="215"/>
      <c r="H34" s="216"/>
      <c r="I34" s="205"/>
      <c r="J34" s="206"/>
      <c r="K34" s="207"/>
      <c r="L34" s="206"/>
      <c r="M34" s="207"/>
      <c r="N34" s="208"/>
      <c r="O34" s="209"/>
      <c r="P34" s="189"/>
      <c r="Q34" s="190"/>
      <c r="R34" s="63">
        <f t="shared" si="2"/>
        <v>13</v>
      </c>
      <c r="T34" s="187"/>
      <c r="U34" s="210"/>
      <c r="V34" s="189"/>
      <c r="W34" s="189"/>
      <c r="Y34" s="63">
        <f t="shared" si="0"/>
        <v>-13</v>
      </c>
      <c r="Z34" s="63">
        <f t="shared" si="1"/>
        <v>-13</v>
      </c>
      <c r="AF34" s="191"/>
      <c r="AG34" s="192"/>
      <c r="AH34" s="193"/>
      <c r="AI34" s="194"/>
      <c r="AJ34" s="86"/>
      <c r="AK34" s="86"/>
      <c r="AL34" s="195"/>
      <c r="AO34" s="196"/>
    </row>
    <row r="35" spans="1:41">
      <c r="A35" s="60"/>
      <c r="B35" s="199"/>
      <c r="C35" s="200">
        <f t="shared" si="3"/>
        <v>14</v>
      </c>
      <c r="D35" s="201"/>
      <c r="E35" s="213"/>
      <c r="F35" s="215"/>
      <c r="G35" s="215"/>
      <c r="H35" s="216"/>
      <c r="I35" s="205"/>
      <c r="J35" s="206"/>
      <c r="K35" s="207"/>
      <c r="L35" s="206"/>
      <c r="M35" s="207"/>
      <c r="N35" s="208"/>
      <c r="O35" s="209"/>
      <c r="P35" s="189"/>
      <c r="Q35" s="190"/>
      <c r="R35" s="63">
        <f t="shared" si="2"/>
        <v>14</v>
      </c>
      <c r="T35" s="187"/>
      <c r="U35" s="210"/>
      <c r="V35" s="189"/>
      <c r="W35" s="189"/>
      <c r="Y35" s="63">
        <f t="shared" si="0"/>
        <v>-14</v>
      </c>
      <c r="Z35" s="63">
        <f t="shared" si="1"/>
        <v>-14</v>
      </c>
      <c r="AF35" s="211"/>
      <c r="AG35" s="194"/>
      <c r="AH35" s="212"/>
      <c r="AI35" s="194"/>
      <c r="AJ35" s="86"/>
      <c r="AK35" s="86"/>
      <c r="AL35" s="195"/>
      <c r="AO35" s="196"/>
    </row>
    <row r="36" spans="1:41">
      <c r="A36" s="173">
        <v>4</v>
      </c>
      <c r="B36" s="199">
        <v>4</v>
      </c>
      <c r="C36" s="200">
        <f t="shared" si="3"/>
        <v>15</v>
      </c>
      <c r="D36" s="201"/>
      <c r="E36" s="213"/>
      <c r="F36" s="215"/>
      <c r="G36" s="215"/>
      <c r="H36" s="216"/>
      <c r="I36" s="205"/>
      <c r="J36" s="206"/>
      <c r="K36" s="207"/>
      <c r="L36" s="206"/>
      <c r="M36" s="207"/>
      <c r="N36" s="208"/>
      <c r="O36" s="209"/>
      <c r="P36" s="189"/>
      <c r="Q36" s="190"/>
      <c r="R36" s="63">
        <f t="shared" si="2"/>
        <v>15</v>
      </c>
      <c r="T36" s="187"/>
      <c r="U36" s="210"/>
      <c r="V36" s="189"/>
      <c r="W36" s="189"/>
      <c r="Y36" s="63">
        <f t="shared" si="0"/>
        <v>-15</v>
      </c>
      <c r="Z36" s="63">
        <f t="shared" si="1"/>
        <v>-15</v>
      </c>
      <c r="AF36" s="211"/>
      <c r="AG36" s="194"/>
      <c r="AH36" s="212"/>
      <c r="AI36" s="194"/>
      <c r="AJ36" s="86"/>
      <c r="AK36" s="86"/>
      <c r="AL36" s="195"/>
      <c r="AO36" s="196"/>
    </row>
    <row r="37" spans="1:41">
      <c r="A37" s="173"/>
      <c r="B37" s="199"/>
      <c r="C37" s="200">
        <f t="shared" si="3"/>
        <v>16</v>
      </c>
      <c r="D37" s="201"/>
      <c r="E37" s="202"/>
      <c r="F37" s="215"/>
      <c r="G37" s="215"/>
      <c r="H37" s="216"/>
      <c r="I37" s="205"/>
      <c r="J37" s="206"/>
      <c r="K37" s="207"/>
      <c r="L37" s="206"/>
      <c r="M37" s="207"/>
      <c r="N37" s="208"/>
      <c r="O37" s="209"/>
      <c r="P37" s="189"/>
      <c r="Q37" s="190"/>
      <c r="R37" s="63">
        <f t="shared" si="2"/>
        <v>16</v>
      </c>
      <c r="T37" s="187"/>
      <c r="U37" s="210"/>
      <c r="V37" s="189"/>
      <c r="W37" s="189"/>
      <c r="Y37" s="63">
        <f t="shared" si="0"/>
        <v>-16</v>
      </c>
      <c r="Z37" s="63">
        <f t="shared" si="1"/>
        <v>-16</v>
      </c>
      <c r="AF37" s="211"/>
      <c r="AG37" s="194"/>
      <c r="AH37" s="212"/>
      <c r="AI37" s="194"/>
      <c r="AJ37" s="86"/>
      <c r="AK37" s="86"/>
      <c r="AL37" s="195"/>
      <c r="AO37" s="196"/>
    </row>
    <row r="38" spans="1:41">
      <c r="A38" s="173"/>
      <c r="B38" s="199"/>
      <c r="C38" s="200">
        <f t="shared" si="3"/>
        <v>17</v>
      </c>
      <c r="D38" s="201"/>
      <c r="E38" s="213"/>
      <c r="F38" s="215"/>
      <c r="G38" s="215"/>
      <c r="H38" s="216"/>
      <c r="I38" s="205"/>
      <c r="J38" s="206"/>
      <c r="K38" s="207"/>
      <c r="L38" s="206"/>
      <c r="M38" s="207"/>
      <c r="N38" s="208"/>
      <c r="O38" s="209"/>
      <c r="P38" s="189"/>
      <c r="Q38" s="190"/>
      <c r="R38" s="63">
        <f t="shared" si="2"/>
        <v>17</v>
      </c>
      <c r="T38" s="187"/>
      <c r="U38" s="210"/>
      <c r="V38" s="189"/>
      <c r="W38" s="189"/>
      <c r="Y38" s="63">
        <f t="shared" si="0"/>
        <v>-17</v>
      </c>
      <c r="Z38" s="63">
        <f t="shared" si="1"/>
        <v>-17</v>
      </c>
      <c r="AF38" s="211"/>
      <c r="AG38" s="194"/>
      <c r="AH38" s="212"/>
      <c r="AI38" s="194"/>
      <c r="AJ38" s="86"/>
      <c r="AK38" s="86"/>
      <c r="AL38" s="195"/>
      <c r="AO38" s="196"/>
    </row>
    <row r="39" spans="1:41">
      <c r="A39" s="173"/>
      <c r="B39" s="199"/>
      <c r="C39" s="200">
        <f>+C38+1</f>
        <v>18</v>
      </c>
      <c r="D39" s="201"/>
      <c r="E39" s="213"/>
      <c r="F39" s="215"/>
      <c r="G39" s="215"/>
      <c r="H39" s="216"/>
      <c r="I39" s="218"/>
      <c r="J39" s="219"/>
      <c r="K39" s="220"/>
      <c r="L39" s="219"/>
      <c r="M39" s="220"/>
      <c r="N39" s="221"/>
      <c r="O39" s="209"/>
      <c r="P39" s="189"/>
      <c r="Q39" s="190"/>
      <c r="R39" s="63">
        <f t="shared" si="2"/>
        <v>18</v>
      </c>
      <c r="T39" s="187"/>
      <c r="U39" s="210"/>
      <c r="V39" s="189"/>
      <c r="W39" s="189"/>
      <c r="Y39" s="63">
        <f t="shared" si="0"/>
        <v>-18</v>
      </c>
      <c r="Z39" s="63">
        <f t="shared" si="1"/>
        <v>-18</v>
      </c>
      <c r="AF39" s="211"/>
      <c r="AG39" s="194"/>
      <c r="AH39" s="212"/>
      <c r="AI39" s="194"/>
      <c r="AJ39" s="86"/>
      <c r="AK39" s="86"/>
      <c r="AL39" s="195"/>
      <c r="AO39" s="196"/>
    </row>
    <row r="40" spans="1:41" ht="13.5" thickBot="1">
      <c r="A40" s="173"/>
      <c r="B40" s="222"/>
      <c r="C40" s="223">
        <f>+C39+1</f>
        <v>19</v>
      </c>
      <c r="D40" s="201"/>
      <c r="E40" s="202"/>
      <c r="F40" s="224"/>
      <c r="G40" s="224"/>
      <c r="H40" s="225"/>
      <c r="I40" s="226"/>
      <c r="J40" s="227"/>
      <c r="K40" s="228"/>
      <c r="L40" s="227"/>
      <c r="M40" s="228"/>
      <c r="N40" s="229"/>
      <c r="O40" s="209"/>
      <c r="P40" s="189"/>
      <c r="Q40" s="190"/>
      <c r="R40" s="63">
        <f t="shared" si="2"/>
        <v>19</v>
      </c>
      <c r="T40" s="187"/>
      <c r="U40" s="210"/>
      <c r="V40" s="189"/>
      <c r="W40" s="189"/>
      <c r="Y40" s="63">
        <f t="shared" si="0"/>
        <v>-19</v>
      </c>
      <c r="Z40" s="63">
        <f t="shared" si="1"/>
        <v>-19</v>
      </c>
      <c r="AD40" s="61"/>
      <c r="AE40" s="61"/>
      <c r="AF40" s="217"/>
      <c r="AG40" s="217"/>
      <c r="AH40" s="118"/>
      <c r="AI40" s="118"/>
      <c r="AJ40" s="118"/>
      <c r="AK40" s="118"/>
      <c r="AL40" s="118"/>
      <c r="AO40" s="196"/>
    </row>
    <row r="41" spans="1:41">
      <c r="A41" s="173"/>
      <c r="B41" s="173"/>
      <c r="C41" s="60"/>
      <c r="D41" s="118"/>
      <c r="E41" s="60"/>
      <c r="F41" s="118"/>
      <c r="G41" s="118"/>
      <c r="H41" s="118"/>
      <c r="I41" s="230"/>
      <c r="J41" s="230"/>
      <c r="K41" s="230"/>
      <c r="L41" s="230"/>
      <c r="M41" s="230"/>
      <c r="N41" s="230"/>
      <c r="O41" s="230"/>
      <c r="P41" s="118"/>
      <c r="Q41" s="118"/>
      <c r="R41" s="230"/>
      <c r="S41" s="231"/>
      <c r="T41" s="118"/>
      <c r="U41" s="118"/>
      <c r="V41" s="118"/>
      <c r="W41" s="118"/>
      <c r="Y41" s="63">
        <f>-D43</f>
        <v>0</v>
      </c>
      <c r="Z41" s="63">
        <f>-D43</f>
        <v>0</v>
      </c>
      <c r="AO41" s="232"/>
    </row>
    <row r="42" spans="1:41">
      <c r="A42" s="173"/>
      <c r="B42" s="173"/>
      <c r="C42" s="118"/>
      <c r="D42" s="118"/>
      <c r="E42" s="118"/>
      <c r="F42" s="118"/>
      <c r="G42" s="118"/>
      <c r="H42" s="118"/>
      <c r="I42" s="230"/>
      <c r="J42" s="230"/>
      <c r="K42" s="230"/>
      <c r="L42" s="230"/>
      <c r="M42" s="230"/>
      <c r="N42" s="230"/>
      <c r="O42" s="230"/>
      <c r="P42" s="118"/>
      <c r="Q42" s="118"/>
      <c r="R42" s="230"/>
      <c r="S42" s="231"/>
      <c r="T42" s="118"/>
      <c r="U42" s="118"/>
      <c r="V42" s="118"/>
      <c r="W42" s="118"/>
      <c r="Y42" s="63">
        <f t="shared" ref="Y42:Y57" si="7">-C42</f>
        <v>0</v>
      </c>
      <c r="Z42" s="63">
        <f t="shared" ref="Z42:Z57" si="8">-C42</f>
        <v>0</v>
      </c>
    </row>
    <row r="43" spans="1:41">
      <c r="A43" s="173"/>
      <c r="B43" s="173"/>
      <c r="C43" s="118"/>
      <c r="D43" s="118"/>
      <c r="E43" s="118"/>
      <c r="F43" s="118"/>
      <c r="G43" s="118"/>
      <c r="H43" s="118"/>
      <c r="I43" s="230"/>
      <c r="J43" s="230"/>
      <c r="K43" s="230"/>
      <c r="L43" s="230"/>
      <c r="M43" s="230"/>
      <c r="N43" s="230"/>
      <c r="O43" s="230"/>
      <c r="P43" s="118"/>
      <c r="Q43" s="118"/>
      <c r="R43" s="230"/>
      <c r="S43" s="231"/>
      <c r="T43" s="118"/>
      <c r="U43" s="118"/>
      <c r="V43" s="118"/>
      <c r="W43" s="118"/>
      <c r="Y43" s="63">
        <f t="shared" si="7"/>
        <v>0</v>
      </c>
      <c r="Z43" s="63">
        <f t="shared" si="8"/>
        <v>0</v>
      </c>
    </row>
    <row r="44" spans="1:41">
      <c r="A44" s="173"/>
      <c r="B44" s="173"/>
      <c r="C44" s="118"/>
      <c r="D44" s="118"/>
      <c r="E44" s="118"/>
      <c r="F44" s="118"/>
      <c r="G44" s="118"/>
      <c r="H44" s="118"/>
      <c r="I44" s="230"/>
      <c r="J44" s="230"/>
      <c r="K44" s="230"/>
      <c r="L44" s="230"/>
      <c r="M44" s="230"/>
      <c r="N44" s="230"/>
      <c r="O44" s="230"/>
      <c r="P44" s="118"/>
      <c r="Q44" s="118"/>
      <c r="R44" s="230"/>
      <c r="S44" s="231"/>
      <c r="T44" s="118"/>
      <c r="U44" s="118"/>
      <c r="V44" s="118"/>
      <c r="W44" s="118"/>
      <c r="Y44" s="63">
        <f t="shared" si="7"/>
        <v>0</v>
      </c>
      <c r="Z44" s="63">
        <f t="shared" si="8"/>
        <v>0</v>
      </c>
    </row>
    <row r="45" spans="1:41">
      <c r="A45" s="173"/>
      <c r="B45" s="173"/>
      <c r="C45" s="118"/>
      <c r="D45" s="118"/>
      <c r="E45" s="118"/>
      <c r="F45" s="118"/>
      <c r="G45" s="118"/>
      <c r="H45" s="118"/>
      <c r="I45" s="230"/>
      <c r="J45" s="230"/>
      <c r="K45" s="230"/>
      <c r="L45" s="230"/>
      <c r="M45" s="230"/>
      <c r="N45" s="230"/>
      <c r="O45" s="230"/>
      <c r="P45" s="118"/>
      <c r="Q45" s="118"/>
      <c r="R45" s="230"/>
      <c r="S45" s="231"/>
      <c r="T45" s="118"/>
      <c r="U45" s="118"/>
      <c r="V45" s="118"/>
      <c r="W45" s="118"/>
      <c r="Y45" s="63">
        <f t="shared" si="7"/>
        <v>0</v>
      </c>
      <c r="Z45" s="63">
        <f t="shared" si="8"/>
        <v>0</v>
      </c>
    </row>
    <row r="46" spans="1:41">
      <c r="A46" s="173"/>
      <c r="B46" s="173"/>
      <c r="C46" s="118"/>
      <c r="D46" s="118"/>
      <c r="E46" s="118"/>
      <c r="F46" s="118"/>
      <c r="G46" s="118"/>
      <c r="H46" s="118"/>
      <c r="I46" s="230"/>
      <c r="J46" s="230"/>
      <c r="K46" s="230"/>
      <c r="L46" s="230"/>
      <c r="M46" s="230"/>
      <c r="N46" s="230"/>
      <c r="O46" s="230"/>
      <c r="P46" s="118"/>
      <c r="Q46" s="118"/>
      <c r="R46" s="230"/>
      <c r="S46" s="231"/>
      <c r="T46" s="118"/>
      <c r="U46" s="118"/>
      <c r="V46" s="118"/>
      <c r="W46" s="118"/>
      <c r="Y46" s="63">
        <f t="shared" si="7"/>
        <v>0</v>
      </c>
      <c r="Z46" s="63">
        <f t="shared" si="8"/>
        <v>0</v>
      </c>
    </row>
    <row r="47" spans="1:41">
      <c r="A47" s="173"/>
      <c r="B47" s="173"/>
      <c r="C47" s="118"/>
      <c r="D47" s="118"/>
      <c r="E47" s="118"/>
      <c r="F47" s="118"/>
      <c r="G47" s="118"/>
      <c r="H47" s="118"/>
      <c r="I47" s="230"/>
      <c r="J47" s="230"/>
      <c r="K47" s="230"/>
      <c r="L47" s="230"/>
      <c r="M47" s="230"/>
      <c r="N47" s="230"/>
      <c r="O47" s="230"/>
      <c r="P47" s="118"/>
      <c r="Q47" s="118"/>
      <c r="R47" s="230"/>
      <c r="S47" s="231"/>
      <c r="T47" s="118"/>
      <c r="U47" s="118"/>
      <c r="V47" s="118"/>
      <c r="W47" s="118"/>
      <c r="Y47" s="63">
        <f t="shared" si="7"/>
        <v>0</v>
      </c>
      <c r="Z47" s="63">
        <f t="shared" si="8"/>
        <v>0</v>
      </c>
    </row>
    <row r="48" spans="1:41">
      <c r="A48" s="173"/>
      <c r="B48" s="173"/>
      <c r="C48" s="118"/>
      <c r="D48" s="118"/>
      <c r="E48" s="118"/>
      <c r="F48" s="118"/>
      <c r="G48" s="118"/>
      <c r="H48" s="118"/>
      <c r="I48" s="230"/>
      <c r="J48" s="230"/>
      <c r="K48" s="230"/>
      <c r="L48" s="230"/>
      <c r="M48" s="230"/>
      <c r="N48" s="230"/>
      <c r="O48" s="230"/>
      <c r="P48" s="118"/>
      <c r="Q48" s="118"/>
      <c r="R48" s="230"/>
      <c r="S48" s="231"/>
      <c r="T48" s="118"/>
      <c r="U48" s="118"/>
      <c r="V48" s="118"/>
      <c r="W48" s="118"/>
      <c r="Y48" s="63">
        <f t="shared" si="7"/>
        <v>0</v>
      </c>
      <c r="Z48" s="63">
        <f t="shared" si="8"/>
        <v>0</v>
      </c>
    </row>
    <row r="49" spans="1:26">
      <c r="A49" s="173"/>
      <c r="B49" s="173"/>
      <c r="C49" s="118"/>
      <c r="D49" s="118"/>
      <c r="E49" s="118"/>
      <c r="F49" s="118"/>
      <c r="G49" s="118"/>
      <c r="H49" s="118"/>
      <c r="I49" s="230"/>
      <c r="J49" s="230"/>
      <c r="K49" s="230"/>
      <c r="L49" s="230"/>
      <c r="M49" s="230"/>
      <c r="N49" s="230"/>
      <c r="O49" s="230"/>
      <c r="P49" s="118"/>
      <c r="Q49" s="118"/>
      <c r="R49" s="230"/>
      <c r="S49" s="231"/>
      <c r="T49" s="118"/>
      <c r="U49" s="118"/>
      <c r="V49" s="118"/>
      <c r="W49" s="118"/>
      <c r="Y49" s="63">
        <f t="shared" si="7"/>
        <v>0</v>
      </c>
      <c r="Z49" s="63">
        <f t="shared" si="8"/>
        <v>0</v>
      </c>
    </row>
    <row r="50" spans="1:26">
      <c r="A50" s="173"/>
      <c r="B50" s="173"/>
      <c r="C50" s="118"/>
      <c r="D50" s="118"/>
      <c r="E50" s="118"/>
      <c r="F50" s="118"/>
      <c r="G50" s="118"/>
      <c r="H50" s="118"/>
      <c r="I50" s="230"/>
      <c r="J50" s="230"/>
      <c r="K50" s="230"/>
      <c r="L50" s="230"/>
      <c r="M50" s="230"/>
      <c r="N50" s="230"/>
      <c r="O50" s="230"/>
      <c r="P50" s="118"/>
      <c r="Q50" s="118"/>
      <c r="R50" s="230"/>
      <c r="S50" s="231"/>
      <c r="T50" s="118"/>
      <c r="U50" s="118"/>
      <c r="V50" s="118"/>
      <c r="W50" s="118"/>
      <c r="Y50" s="63">
        <f t="shared" si="7"/>
        <v>0</v>
      </c>
      <c r="Z50" s="63">
        <f t="shared" si="8"/>
        <v>0</v>
      </c>
    </row>
    <row r="51" spans="1:26">
      <c r="A51" s="173"/>
      <c r="B51" s="173"/>
      <c r="C51" s="118"/>
      <c r="D51" s="118"/>
      <c r="E51" s="118"/>
      <c r="F51" s="118"/>
      <c r="G51" s="118"/>
      <c r="H51" s="118"/>
      <c r="I51" s="230"/>
      <c r="J51" s="230"/>
      <c r="K51" s="230"/>
      <c r="L51" s="230"/>
      <c r="M51" s="230"/>
      <c r="N51" s="230"/>
      <c r="O51" s="230"/>
      <c r="P51" s="118"/>
      <c r="Q51" s="118"/>
      <c r="R51" s="230"/>
      <c r="S51" s="231"/>
      <c r="T51" s="118"/>
      <c r="U51" s="118"/>
      <c r="V51" s="118"/>
      <c r="W51" s="118"/>
      <c r="Y51" s="63">
        <f t="shared" si="7"/>
        <v>0</v>
      </c>
      <c r="Z51" s="63">
        <f t="shared" si="8"/>
        <v>0</v>
      </c>
    </row>
    <row r="52" spans="1:26">
      <c r="A52" s="173"/>
      <c r="B52" s="173"/>
      <c r="C52" s="118"/>
      <c r="D52" s="118"/>
      <c r="E52" s="118"/>
      <c r="F52" s="118"/>
      <c r="G52" s="118"/>
      <c r="H52" s="118"/>
      <c r="I52" s="230"/>
      <c r="J52" s="230"/>
      <c r="K52" s="230"/>
      <c r="L52" s="230"/>
      <c r="M52" s="230"/>
      <c r="N52" s="230"/>
      <c r="O52" s="230"/>
      <c r="P52" s="118"/>
      <c r="Q52" s="118"/>
      <c r="R52" s="230"/>
      <c r="S52" s="231"/>
      <c r="T52" s="118"/>
      <c r="U52" s="118"/>
      <c r="V52" s="118"/>
      <c r="W52" s="118"/>
      <c r="Y52" s="63">
        <f t="shared" si="7"/>
        <v>0</v>
      </c>
      <c r="Z52" s="63">
        <f t="shared" si="8"/>
        <v>0</v>
      </c>
    </row>
    <row r="53" spans="1:26">
      <c r="A53" s="173"/>
      <c r="B53" s="173"/>
      <c r="C53" s="118"/>
      <c r="D53" s="118"/>
      <c r="E53" s="118"/>
      <c r="F53" s="118"/>
      <c r="G53" s="118"/>
      <c r="H53" s="118"/>
      <c r="I53" s="230"/>
      <c r="J53" s="230"/>
      <c r="K53" s="230"/>
      <c r="L53" s="230"/>
      <c r="M53" s="230"/>
      <c r="N53" s="230"/>
      <c r="O53" s="230"/>
      <c r="P53" s="118"/>
      <c r="Q53" s="118"/>
      <c r="R53" s="230"/>
      <c r="S53" s="231"/>
      <c r="T53" s="118"/>
      <c r="U53" s="118"/>
      <c r="V53" s="118"/>
      <c r="W53" s="118"/>
      <c r="Y53" s="63">
        <f t="shared" si="7"/>
        <v>0</v>
      </c>
      <c r="Z53" s="63">
        <f t="shared" si="8"/>
        <v>0</v>
      </c>
    </row>
    <row r="54" spans="1:26">
      <c r="A54" s="173"/>
      <c r="B54" s="173"/>
      <c r="C54" s="118"/>
      <c r="D54" s="118"/>
      <c r="E54" s="118"/>
      <c r="F54" s="118"/>
      <c r="G54" s="118"/>
      <c r="H54" s="118"/>
      <c r="I54" s="230"/>
      <c r="J54" s="230"/>
      <c r="K54" s="230"/>
      <c r="L54" s="230"/>
      <c r="M54" s="230"/>
      <c r="N54" s="230"/>
      <c r="O54" s="230"/>
      <c r="P54" s="118"/>
      <c r="Q54" s="118"/>
      <c r="R54" s="230"/>
      <c r="S54" s="231"/>
      <c r="T54" s="118"/>
      <c r="U54" s="118"/>
      <c r="V54" s="118"/>
      <c r="W54" s="118"/>
      <c r="Y54" s="63">
        <f t="shared" si="7"/>
        <v>0</v>
      </c>
      <c r="Z54" s="63">
        <f t="shared" si="8"/>
        <v>0</v>
      </c>
    </row>
    <row r="55" spans="1:26">
      <c r="A55" s="173"/>
      <c r="B55" s="173"/>
      <c r="C55" s="118"/>
      <c r="D55" s="118"/>
      <c r="E55" s="118"/>
      <c r="F55" s="118"/>
      <c r="G55" s="118"/>
      <c r="H55" s="118"/>
      <c r="I55" s="230"/>
      <c r="J55" s="230"/>
      <c r="K55" s="230"/>
      <c r="L55" s="230"/>
      <c r="M55" s="230"/>
      <c r="N55" s="230"/>
      <c r="O55" s="230"/>
      <c r="P55" s="118"/>
      <c r="Q55" s="118"/>
      <c r="R55" s="230"/>
      <c r="S55" s="231"/>
      <c r="T55" s="118"/>
      <c r="U55" s="118"/>
      <c r="V55" s="118"/>
      <c r="W55" s="118"/>
      <c r="Y55" s="63">
        <f t="shared" si="7"/>
        <v>0</v>
      </c>
      <c r="Z55" s="63">
        <f t="shared" si="8"/>
        <v>0</v>
      </c>
    </row>
    <row r="56" spans="1:26">
      <c r="A56" s="173"/>
      <c r="B56" s="173"/>
      <c r="C56" s="118"/>
      <c r="D56" s="118"/>
      <c r="E56" s="118"/>
      <c r="F56" s="118"/>
      <c r="G56" s="118"/>
      <c r="H56" s="118"/>
      <c r="I56" s="230"/>
      <c r="J56" s="230"/>
      <c r="K56" s="230"/>
      <c r="L56" s="230"/>
      <c r="M56" s="230"/>
      <c r="N56" s="230"/>
      <c r="O56" s="230"/>
      <c r="P56" s="118"/>
      <c r="Q56" s="118"/>
      <c r="R56" s="230"/>
      <c r="S56" s="231"/>
      <c r="T56" s="118"/>
      <c r="U56" s="118"/>
      <c r="V56" s="118"/>
      <c r="W56" s="118"/>
      <c r="Y56" s="63">
        <f t="shared" si="7"/>
        <v>0</v>
      </c>
      <c r="Z56" s="63">
        <f t="shared" si="8"/>
        <v>0</v>
      </c>
    </row>
    <row r="57" spans="1:26">
      <c r="A57" s="173"/>
      <c r="B57" s="173"/>
      <c r="C57" s="118"/>
      <c r="D57" s="118"/>
      <c r="E57" s="118"/>
      <c r="F57" s="118"/>
      <c r="G57" s="118"/>
      <c r="H57" s="118"/>
      <c r="I57" s="230"/>
      <c r="J57" s="230"/>
      <c r="K57" s="230"/>
      <c r="L57" s="230"/>
      <c r="M57" s="230"/>
      <c r="N57" s="230"/>
      <c r="O57" s="230"/>
      <c r="P57" s="118"/>
      <c r="Q57" s="118"/>
      <c r="R57" s="230"/>
      <c r="S57" s="231"/>
      <c r="T57" s="118"/>
      <c r="U57" s="118"/>
      <c r="V57" s="118"/>
      <c r="W57" s="118"/>
      <c r="Y57" s="63">
        <f t="shared" si="7"/>
        <v>0</v>
      </c>
      <c r="Z57" s="63">
        <f t="shared" si="8"/>
        <v>0</v>
      </c>
    </row>
    <row r="58" spans="1:26">
      <c r="A58" s="173"/>
      <c r="B58" s="173"/>
      <c r="C58" s="118"/>
      <c r="D58" s="118"/>
      <c r="E58" s="118"/>
      <c r="F58" s="118"/>
      <c r="G58" s="118"/>
      <c r="H58" s="118"/>
      <c r="I58" s="230"/>
      <c r="J58" s="230"/>
      <c r="K58" s="230"/>
      <c r="L58" s="230"/>
      <c r="M58" s="230"/>
      <c r="N58" s="230"/>
      <c r="O58" s="230"/>
      <c r="P58" s="118"/>
      <c r="Q58" s="118"/>
      <c r="R58" s="230"/>
      <c r="S58" s="231"/>
      <c r="T58" s="118"/>
      <c r="U58" s="118"/>
      <c r="V58" s="118"/>
      <c r="W58" s="118"/>
      <c r="Y58" s="63">
        <f t="shared" ref="Y58:Y73" si="9">-C58</f>
        <v>0</v>
      </c>
      <c r="Z58" s="63">
        <f t="shared" ref="Z58:Z73" si="10">-C58</f>
        <v>0</v>
      </c>
    </row>
    <row r="59" spans="1:26">
      <c r="A59" s="173"/>
      <c r="B59" s="173"/>
      <c r="C59" s="118"/>
      <c r="D59" s="118"/>
      <c r="E59" s="118"/>
      <c r="F59" s="118"/>
      <c r="G59" s="118"/>
      <c r="H59" s="118"/>
      <c r="I59" s="230"/>
      <c r="J59" s="230"/>
      <c r="K59" s="230"/>
      <c r="L59" s="230"/>
      <c r="M59" s="230"/>
      <c r="N59" s="230"/>
      <c r="O59" s="230"/>
      <c r="P59" s="118"/>
      <c r="Q59" s="118"/>
      <c r="R59" s="230"/>
      <c r="S59" s="231"/>
      <c r="T59" s="118"/>
      <c r="U59" s="118"/>
      <c r="V59" s="118"/>
      <c r="W59" s="118"/>
      <c r="Y59" s="63">
        <f t="shared" si="9"/>
        <v>0</v>
      </c>
      <c r="Z59" s="63">
        <f t="shared" si="10"/>
        <v>0</v>
      </c>
    </row>
    <row r="60" spans="1:26">
      <c r="A60" s="173"/>
      <c r="B60" s="173"/>
      <c r="C60" s="118"/>
      <c r="D60" s="118"/>
      <c r="E60" s="118"/>
      <c r="F60" s="118"/>
      <c r="G60" s="118"/>
      <c r="H60" s="118"/>
      <c r="I60" s="230"/>
      <c r="J60" s="230"/>
      <c r="K60" s="230"/>
      <c r="L60" s="230"/>
      <c r="M60" s="230"/>
      <c r="N60" s="230"/>
      <c r="O60" s="230"/>
      <c r="P60" s="118"/>
      <c r="Q60" s="118"/>
      <c r="R60" s="230"/>
      <c r="S60" s="231"/>
      <c r="T60" s="118"/>
      <c r="U60" s="118"/>
      <c r="V60" s="118"/>
      <c r="W60" s="118"/>
      <c r="Y60" s="63">
        <f t="shared" si="9"/>
        <v>0</v>
      </c>
      <c r="Z60" s="63">
        <f t="shared" si="10"/>
        <v>0</v>
      </c>
    </row>
    <row r="61" spans="1:26">
      <c r="A61" s="173"/>
      <c r="B61" s="173"/>
      <c r="C61" s="118"/>
      <c r="D61" s="118"/>
      <c r="E61" s="118"/>
      <c r="F61" s="118"/>
      <c r="G61" s="118"/>
      <c r="H61" s="118"/>
      <c r="I61" s="230"/>
      <c r="J61" s="230"/>
      <c r="K61" s="230"/>
      <c r="L61" s="230"/>
      <c r="M61" s="230"/>
      <c r="N61" s="230"/>
      <c r="O61" s="230"/>
      <c r="P61" s="118"/>
      <c r="Q61" s="118"/>
      <c r="R61" s="230"/>
      <c r="S61" s="231"/>
      <c r="T61" s="118"/>
      <c r="U61" s="118"/>
      <c r="V61" s="118"/>
      <c r="W61" s="118"/>
      <c r="Y61" s="63">
        <f t="shared" si="9"/>
        <v>0</v>
      </c>
      <c r="Z61" s="63">
        <f t="shared" si="10"/>
        <v>0</v>
      </c>
    </row>
    <row r="62" spans="1:26">
      <c r="A62" s="173"/>
      <c r="B62" s="173"/>
      <c r="C62" s="118"/>
      <c r="D62" s="118"/>
      <c r="E62" s="118"/>
      <c r="F62" s="118"/>
      <c r="G62" s="118"/>
      <c r="H62" s="118"/>
      <c r="I62" s="230"/>
      <c r="J62" s="230"/>
      <c r="K62" s="230"/>
      <c r="L62" s="230"/>
      <c r="M62" s="230"/>
      <c r="N62" s="230"/>
      <c r="O62" s="230"/>
      <c r="P62" s="118"/>
      <c r="Q62" s="118"/>
      <c r="R62" s="230"/>
      <c r="S62" s="231"/>
      <c r="T62" s="118"/>
      <c r="U62" s="118"/>
      <c r="V62" s="118"/>
      <c r="W62" s="118"/>
      <c r="Y62" s="63">
        <f t="shared" si="9"/>
        <v>0</v>
      </c>
      <c r="Z62" s="63">
        <f t="shared" si="10"/>
        <v>0</v>
      </c>
    </row>
    <row r="63" spans="1:26">
      <c r="A63" s="173"/>
      <c r="B63" s="173"/>
      <c r="C63" s="118"/>
      <c r="D63" s="118"/>
      <c r="E63" s="118"/>
      <c r="F63" s="118"/>
      <c r="G63" s="118"/>
      <c r="H63" s="118"/>
      <c r="I63" s="230"/>
      <c r="J63" s="230"/>
      <c r="K63" s="230"/>
      <c r="L63" s="230"/>
      <c r="M63" s="230"/>
      <c r="N63" s="230"/>
      <c r="O63" s="230"/>
      <c r="P63" s="118"/>
      <c r="Q63" s="118"/>
      <c r="R63" s="230"/>
      <c r="S63" s="231"/>
      <c r="T63" s="118"/>
      <c r="U63" s="118"/>
      <c r="V63" s="118"/>
      <c r="W63" s="118"/>
      <c r="Y63" s="63">
        <f t="shared" si="9"/>
        <v>0</v>
      </c>
      <c r="Z63" s="63">
        <f t="shared" si="10"/>
        <v>0</v>
      </c>
    </row>
    <row r="64" spans="1:26">
      <c r="A64" s="173"/>
      <c r="B64" s="173"/>
      <c r="C64" s="118"/>
      <c r="D64" s="118"/>
      <c r="E64" s="118"/>
      <c r="F64" s="118"/>
      <c r="G64" s="118"/>
      <c r="H64" s="118"/>
      <c r="I64" s="230"/>
      <c r="J64" s="230"/>
      <c r="K64" s="230"/>
      <c r="L64" s="230"/>
      <c r="M64" s="230"/>
      <c r="N64" s="230"/>
      <c r="O64" s="230"/>
      <c r="P64" s="118"/>
      <c r="Q64" s="118"/>
      <c r="R64" s="230"/>
      <c r="S64" s="231"/>
      <c r="T64" s="118"/>
      <c r="U64" s="118"/>
      <c r="V64" s="118"/>
      <c r="W64" s="118"/>
      <c r="Y64" s="63">
        <f t="shared" si="9"/>
        <v>0</v>
      </c>
      <c r="Z64" s="63">
        <f t="shared" si="10"/>
        <v>0</v>
      </c>
    </row>
    <row r="65" spans="1:26">
      <c r="A65" s="173"/>
      <c r="B65" s="173"/>
      <c r="C65" s="118"/>
      <c r="D65" s="118"/>
      <c r="E65" s="118"/>
      <c r="F65" s="118"/>
      <c r="G65" s="118"/>
      <c r="H65" s="118"/>
      <c r="I65" s="230"/>
      <c r="J65" s="230"/>
      <c r="K65" s="230"/>
      <c r="L65" s="230"/>
      <c r="M65" s="230"/>
      <c r="N65" s="230"/>
      <c r="O65" s="230"/>
      <c r="P65" s="118"/>
      <c r="Q65" s="118"/>
      <c r="R65" s="230"/>
      <c r="S65" s="231"/>
      <c r="T65" s="118"/>
      <c r="U65" s="118"/>
      <c r="V65" s="118"/>
      <c r="W65" s="118"/>
      <c r="Y65" s="63">
        <f t="shared" si="9"/>
        <v>0</v>
      </c>
      <c r="Z65" s="63">
        <f t="shared" si="10"/>
        <v>0</v>
      </c>
    </row>
    <row r="66" spans="1:26">
      <c r="A66" s="173"/>
      <c r="B66" s="173"/>
      <c r="C66" s="118"/>
      <c r="D66" s="118"/>
      <c r="E66" s="118"/>
      <c r="F66" s="118"/>
      <c r="G66" s="118"/>
      <c r="H66" s="118"/>
      <c r="I66" s="230"/>
      <c r="J66" s="230"/>
      <c r="K66" s="230"/>
      <c r="L66" s="230"/>
      <c r="M66" s="230"/>
      <c r="N66" s="230"/>
      <c r="O66" s="230"/>
      <c r="P66" s="118"/>
      <c r="Q66" s="118"/>
      <c r="R66" s="230"/>
      <c r="S66" s="231"/>
      <c r="T66" s="118"/>
      <c r="U66" s="118"/>
      <c r="V66" s="118"/>
      <c r="W66" s="118"/>
      <c r="Y66" s="63">
        <f t="shared" si="9"/>
        <v>0</v>
      </c>
      <c r="Z66" s="63">
        <f t="shared" si="10"/>
        <v>0</v>
      </c>
    </row>
    <row r="67" spans="1:26">
      <c r="A67" s="173"/>
      <c r="B67" s="173"/>
      <c r="C67" s="118"/>
      <c r="D67" s="118"/>
      <c r="E67" s="118"/>
      <c r="F67" s="118"/>
      <c r="G67" s="118"/>
      <c r="H67" s="118"/>
      <c r="I67" s="230"/>
      <c r="J67" s="230"/>
      <c r="K67" s="230"/>
      <c r="L67" s="230"/>
      <c r="M67" s="230"/>
      <c r="N67" s="230"/>
      <c r="O67" s="230"/>
      <c r="P67" s="118"/>
      <c r="Q67" s="118"/>
      <c r="R67" s="230"/>
      <c r="S67" s="231"/>
      <c r="T67" s="118"/>
      <c r="U67" s="118"/>
      <c r="V67" s="118"/>
      <c r="W67" s="118"/>
      <c r="Y67" s="63">
        <f t="shared" si="9"/>
        <v>0</v>
      </c>
      <c r="Z67" s="63">
        <f t="shared" si="10"/>
        <v>0</v>
      </c>
    </row>
    <row r="68" spans="1:26">
      <c r="A68" s="173"/>
      <c r="B68" s="173"/>
      <c r="C68" s="118"/>
      <c r="D68" s="118"/>
      <c r="E68" s="118"/>
      <c r="F68" s="118"/>
      <c r="G68" s="118"/>
      <c r="H68" s="118"/>
      <c r="I68" s="230"/>
      <c r="J68" s="230"/>
      <c r="K68" s="230"/>
      <c r="L68" s="230"/>
      <c r="M68" s="230"/>
      <c r="N68" s="230"/>
      <c r="O68" s="230"/>
      <c r="P68" s="118"/>
      <c r="Q68" s="118"/>
      <c r="R68" s="230"/>
      <c r="S68" s="231"/>
      <c r="T68" s="118"/>
      <c r="U68" s="118"/>
      <c r="V68" s="118"/>
      <c r="W68" s="118"/>
      <c r="Y68" s="63">
        <f t="shared" si="9"/>
        <v>0</v>
      </c>
      <c r="Z68" s="63">
        <f t="shared" si="10"/>
        <v>0</v>
      </c>
    </row>
    <row r="69" spans="1:26">
      <c r="A69" s="173"/>
      <c r="B69" s="173"/>
      <c r="C69" s="118"/>
      <c r="D69" s="118"/>
      <c r="E69" s="118"/>
      <c r="F69" s="118"/>
      <c r="G69" s="118"/>
      <c r="H69" s="118"/>
      <c r="I69" s="230"/>
      <c r="J69" s="230"/>
      <c r="K69" s="230"/>
      <c r="L69" s="230"/>
      <c r="M69" s="230"/>
      <c r="N69" s="230"/>
      <c r="O69" s="230"/>
      <c r="P69" s="118"/>
      <c r="Q69" s="118"/>
      <c r="R69" s="230"/>
      <c r="S69" s="231"/>
      <c r="T69" s="118"/>
      <c r="U69" s="118"/>
      <c r="V69" s="118"/>
      <c r="W69" s="118"/>
      <c r="Y69" s="63">
        <f t="shared" si="9"/>
        <v>0</v>
      </c>
      <c r="Z69" s="63">
        <f t="shared" si="10"/>
        <v>0</v>
      </c>
    </row>
    <row r="70" spans="1:26">
      <c r="A70" s="173"/>
      <c r="B70" s="173"/>
      <c r="C70" s="118"/>
      <c r="D70" s="118"/>
      <c r="E70" s="118"/>
      <c r="F70" s="118"/>
      <c r="G70" s="118"/>
      <c r="H70" s="118"/>
      <c r="I70" s="230"/>
      <c r="J70" s="230"/>
      <c r="K70" s="230"/>
      <c r="L70" s="230"/>
      <c r="M70" s="230"/>
      <c r="N70" s="230"/>
      <c r="O70" s="230"/>
      <c r="P70" s="118"/>
      <c r="Q70" s="118"/>
      <c r="R70" s="230"/>
      <c r="S70" s="231"/>
      <c r="T70" s="118"/>
      <c r="U70" s="118"/>
      <c r="V70" s="118"/>
      <c r="W70" s="118"/>
      <c r="Y70" s="63">
        <f t="shared" si="9"/>
        <v>0</v>
      </c>
      <c r="Z70" s="63">
        <f t="shared" si="10"/>
        <v>0</v>
      </c>
    </row>
    <row r="71" spans="1:26">
      <c r="A71" s="173"/>
      <c r="B71" s="173"/>
      <c r="C71" s="118"/>
      <c r="D71" s="118"/>
      <c r="E71" s="118"/>
      <c r="F71" s="118"/>
      <c r="G71" s="118"/>
      <c r="H71" s="118"/>
      <c r="I71" s="230"/>
      <c r="J71" s="230"/>
      <c r="K71" s="230"/>
      <c r="L71" s="230"/>
      <c r="M71" s="230"/>
      <c r="N71" s="230"/>
      <c r="O71" s="230"/>
      <c r="P71" s="118"/>
      <c r="Q71" s="118"/>
      <c r="R71" s="230"/>
      <c r="S71" s="231"/>
      <c r="T71" s="118"/>
      <c r="U71" s="118"/>
      <c r="V71" s="118"/>
      <c r="W71" s="118"/>
      <c r="Y71" s="63">
        <f t="shared" si="9"/>
        <v>0</v>
      </c>
      <c r="Z71" s="63">
        <f t="shared" si="10"/>
        <v>0</v>
      </c>
    </row>
    <row r="72" spans="1:26">
      <c r="A72" s="173"/>
      <c r="B72" s="173"/>
      <c r="C72" s="118"/>
      <c r="D72" s="118"/>
      <c r="E72" s="118"/>
      <c r="F72" s="118"/>
      <c r="G72" s="118"/>
      <c r="H72" s="118"/>
      <c r="I72" s="230"/>
      <c r="J72" s="230"/>
      <c r="K72" s="230"/>
      <c r="L72" s="230"/>
      <c r="M72" s="230"/>
      <c r="N72" s="230"/>
      <c r="O72" s="230"/>
      <c r="P72" s="118"/>
      <c r="Q72" s="118"/>
      <c r="R72" s="230"/>
      <c r="S72" s="231"/>
      <c r="T72" s="118"/>
      <c r="U72" s="118"/>
      <c r="V72" s="118"/>
      <c r="W72" s="118"/>
      <c r="Y72" s="63">
        <f t="shared" si="9"/>
        <v>0</v>
      </c>
      <c r="Z72" s="63">
        <f t="shared" si="10"/>
        <v>0</v>
      </c>
    </row>
    <row r="73" spans="1:26">
      <c r="A73" s="173"/>
      <c r="B73" s="173"/>
      <c r="C73" s="118"/>
      <c r="D73" s="118"/>
      <c r="E73" s="118"/>
      <c r="F73" s="118"/>
      <c r="G73" s="118"/>
      <c r="H73" s="118"/>
      <c r="I73" s="230"/>
      <c r="J73" s="230"/>
      <c r="K73" s="230"/>
      <c r="L73" s="230"/>
      <c r="M73" s="230"/>
      <c r="N73" s="230"/>
      <c r="O73" s="230"/>
      <c r="P73" s="118"/>
      <c r="Q73" s="118"/>
      <c r="R73" s="230"/>
      <c r="S73" s="231"/>
      <c r="T73" s="118"/>
      <c r="U73" s="118"/>
      <c r="V73" s="118"/>
      <c r="W73" s="118"/>
      <c r="Y73" s="63">
        <f t="shared" si="9"/>
        <v>0</v>
      </c>
      <c r="Z73" s="63">
        <f t="shared" si="10"/>
        <v>0</v>
      </c>
    </row>
    <row r="74" spans="1:26">
      <c r="A74" s="173"/>
      <c r="B74" s="173"/>
      <c r="C74" s="118"/>
      <c r="D74" s="118"/>
      <c r="E74" s="118"/>
      <c r="F74" s="118"/>
      <c r="G74" s="118"/>
      <c r="H74" s="118"/>
      <c r="I74" s="230"/>
      <c r="J74" s="230"/>
      <c r="K74" s="230"/>
      <c r="L74" s="230"/>
      <c r="M74" s="230"/>
      <c r="N74" s="230"/>
      <c r="O74" s="230"/>
      <c r="P74" s="118"/>
      <c r="Q74" s="118"/>
      <c r="R74" s="230"/>
      <c r="S74" s="231"/>
      <c r="T74" s="118"/>
      <c r="U74" s="118"/>
      <c r="V74" s="118"/>
      <c r="W74" s="118"/>
      <c r="Y74" s="63">
        <f t="shared" ref="Y74:Y80" si="11">-C74</f>
        <v>0</v>
      </c>
      <c r="Z74" s="63">
        <f t="shared" ref="Z74:Z80" si="12">-C74</f>
        <v>0</v>
      </c>
    </row>
    <row r="75" spans="1:26">
      <c r="A75" s="173"/>
      <c r="B75" s="173"/>
      <c r="C75" s="118"/>
      <c r="D75" s="118"/>
      <c r="E75" s="118"/>
      <c r="F75" s="118"/>
      <c r="G75" s="118"/>
      <c r="H75" s="118"/>
      <c r="I75" s="230"/>
      <c r="J75" s="230"/>
      <c r="K75" s="230"/>
      <c r="L75" s="230"/>
      <c r="M75" s="230"/>
      <c r="N75" s="230"/>
      <c r="O75" s="230"/>
      <c r="P75" s="118"/>
      <c r="Q75" s="118"/>
      <c r="R75" s="230"/>
      <c r="S75" s="231"/>
      <c r="T75" s="118"/>
      <c r="U75" s="118"/>
      <c r="V75" s="118"/>
      <c r="W75" s="118"/>
      <c r="Y75" s="63">
        <f t="shared" si="11"/>
        <v>0</v>
      </c>
      <c r="Z75" s="63">
        <f t="shared" si="12"/>
        <v>0</v>
      </c>
    </row>
    <row r="76" spans="1:26">
      <c r="A76" s="173"/>
      <c r="B76" s="173"/>
      <c r="C76" s="118"/>
      <c r="D76" s="118"/>
      <c r="E76" s="118"/>
      <c r="F76" s="118"/>
      <c r="G76" s="118"/>
      <c r="H76" s="118"/>
      <c r="I76" s="230"/>
      <c r="J76" s="230"/>
      <c r="K76" s="230"/>
      <c r="L76" s="230"/>
      <c r="M76" s="230"/>
      <c r="N76" s="230"/>
      <c r="O76" s="230"/>
      <c r="P76" s="118"/>
      <c r="Q76" s="118"/>
      <c r="R76" s="230"/>
      <c r="S76" s="231"/>
      <c r="T76" s="118"/>
      <c r="U76" s="118"/>
      <c r="V76" s="118"/>
      <c r="W76" s="118"/>
      <c r="Y76" s="63">
        <f t="shared" si="11"/>
        <v>0</v>
      </c>
      <c r="Z76" s="63">
        <f t="shared" si="12"/>
        <v>0</v>
      </c>
    </row>
    <row r="77" spans="1:26">
      <c r="A77" s="173"/>
      <c r="B77" s="173"/>
      <c r="C77" s="118"/>
      <c r="D77" s="118"/>
      <c r="E77" s="118"/>
      <c r="F77" s="118"/>
      <c r="G77" s="118"/>
      <c r="H77" s="118"/>
      <c r="I77" s="230"/>
      <c r="J77" s="230"/>
      <c r="K77" s="230"/>
      <c r="L77" s="230"/>
      <c r="M77" s="230"/>
      <c r="N77" s="230"/>
      <c r="O77" s="230"/>
      <c r="P77" s="118"/>
      <c r="Q77" s="118"/>
      <c r="R77" s="230"/>
      <c r="S77" s="231"/>
      <c r="T77" s="118"/>
      <c r="U77" s="118"/>
      <c r="V77" s="118"/>
      <c r="W77" s="118"/>
      <c r="Y77" s="63">
        <f t="shared" si="11"/>
        <v>0</v>
      </c>
      <c r="Z77" s="63">
        <f t="shared" si="12"/>
        <v>0</v>
      </c>
    </row>
    <row r="78" spans="1:26">
      <c r="A78" s="173"/>
      <c r="B78" s="173"/>
      <c r="C78" s="118"/>
      <c r="D78" s="118"/>
      <c r="E78" s="118"/>
      <c r="F78" s="118"/>
      <c r="G78" s="118"/>
      <c r="H78" s="118"/>
      <c r="I78" s="230"/>
      <c r="J78" s="230"/>
      <c r="K78" s="230"/>
      <c r="L78" s="230"/>
      <c r="M78" s="230"/>
      <c r="N78" s="230"/>
      <c r="O78" s="230"/>
      <c r="P78" s="118"/>
      <c r="Q78" s="118"/>
      <c r="R78" s="230"/>
      <c r="S78" s="231"/>
      <c r="T78" s="118"/>
      <c r="U78" s="118"/>
      <c r="V78" s="118"/>
      <c r="W78" s="118"/>
      <c r="Y78" s="63">
        <f t="shared" si="11"/>
        <v>0</v>
      </c>
      <c r="Z78" s="63">
        <f t="shared" si="12"/>
        <v>0</v>
      </c>
    </row>
    <row r="79" spans="1:26">
      <c r="A79" s="173"/>
      <c r="B79" s="173"/>
      <c r="C79" s="118"/>
      <c r="D79" s="118"/>
      <c r="E79" s="118"/>
      <c r="F79" s="118"/>
      <c r="G79" s="118"/>
      <c r="H79" s="118"/>
      <c r="I79" s="230"/>
      <c r="J79" s="230"/>
      <c r="K79" s="230"/>
      <c r="L79" s="230"/>
      <c r="M79" s="230"/>
      <c r="N79" s="230"/>
      <c r="O79" s="230"/>
      <c r="P79" s="118"/>
      <c r="Q79" s="118"/>
      <c r="R79" s="230"/>
      <c r="S79" s="231"/>
      <c r="T79" s="118"/>
      <c r="U79" s="118"/>
      <c r="V79" s="118"/>
      <c r="W79" s="118"/>
      <c r="Y79" s="63">
        <f t="shared" si="11"/>
        <v>0</v>
      </c>
      <c r="Z79" s="63">
        <f t="shared" si="12"/>
        <v>0</v>
      </c>
    </row>
    <row r="80" spans="1:26">
      <c r="A80" s="173"/>
      <c r="B80" s="173"/>
      <c r="C80" s="118"/>
      <c r="D80" s="118"/>
      <c r="E80" s="118"/>
      <c r="F80" s="118"/>
      <c r="G80" s="118"/>
      <c r="H80" s="118"/>
      <c r="I80" s="230"/>
      <c r="J80" s="230"/>
      <c r="K80" s="230"/>
      <c r="L80" s="230"/>
      <c r="M80" s="230"/>
      <c r="N80" s="230"/>
      <c r="O80" s="230"/>
      <c r="P80" s="118"/>
      <c r="Q80" s="118"/>
      <c r="R80" s="230"/>
      <c r="S80" s="231"/>
      <c r="T80" s="118"/>
      <c r="U80" s="118"/>
      <c r="V80" s="118"/>
      <c r="W80" s="118"/>
      <c r="Y80" s="63">
        <f t="shared" si="11"/>
        <v>0</v>
      </c>
      <c r="Z80" s="63">
        <f t="shared" si="12"/>
        <v>0</v>
      </c>
    </row>
    <row r="81" spans="6:23">
      <c r="V81" s="118"/>
      <c r="W81" s="118"/>
    </row>
    <row r="82" spans="6:23">
      <c r="W82" s="118"/>
    </row>
    <row r="84" spans="6:23">
      <c r="F84" s="60"/>
    </row>
  </sheetData>
  <mergeCells count="20">
    <mergeCell ref="B1:D1"/>
    <mergeCell ref="G1:H1"/>
    <mergeCell ref="I1:L1"/>
    <mergeCell ref="C5:M5"/>
    <mergeCell ref="U15:X16"/>
    <mergeCell ref="AI19:AL19"/>
    <mergeCell ref="B12:D12"/>
    <mergeCell ref="B13:D13"/>
    <mergeCell ref="F13:H13"/>
    <mergeCell ref="I13:M13"/>
    <mergeCell ref="N12:O12"/>
    <mergeCell ref="P12:Q12"/>
    <mergeCell ref="N13:O13"/>
    <mergeCell ref="P13:Q13"/>
    <mergeCell ref="D14:F14"/>
    <mergeCell ref="G14:O14"/>
    <mergeCell ref="D15:F15"/>
    <mergeCell ref="G15:O15"/>
    <mergeCell ref="D16:F16"/>
    <mergeCell ref="G16:O16"/>
  </mergeCells>
  <phoneticPr fontId="2" type="noConversion"/>
  <printOptions gridLinesSet="0"/>
  <pageMargins left="0.78740157480314965" right="0.78740157480314965" top="0.98425196850393704" bottom="0.98425196850393704" header="1.1811023622047245" footer="0.51181102362204722"/>
  <pageSetup paperSize="9" orientation="portrait" horizontalDpi="300" verticalDpi="300" r:id="rId1"/>
  <headerFooter alignWithMargins="0">
    <oddHeader>&amp;R&amp;6i:\fundacao/trabalho/2001/&amp;F</oddHead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47"/>
  <sheetViews>
    <sheetView zoomScale="75" workbookViewId="0">
      <selection activeCell="M27" sqref="M27"/>
    </sheetView>
  </sheetViews>
  <sheetFormatPr defaultRowHeight="12.75"/>
  <cols>
    <col min="1" max="10" width="7.28515625" customWidth="1"/>
    <col min="11" max="11" width="7" customWidth="1"/>
    <col min="12" max="17" width="7.28515625" customWidth="1"/>
  </cols>
  <sheetData>
    <row r="3" spans="1:16">
      <c r="A3" s="1"/>
      <c r="C3" s="1"/>
      <c r="E3" s="1"/>
      <c r="G3" s="1"/>
      <c r="I3" s="1"/>
      <c r="K3" s="1"/>
      <c r="M3" s="1"/>
      <c r="O3" s="1"/>
    </row>
    <row r="4" spans="1:16">
      <c r="A4" s="2"/>
      <c r="C4" s="2"/>
      <c r="E4" s="2"/>
      <c r="G4" s="2"/>
      <c r="I4" s="2"/>
      <c r="K4" s="2"/>
      <c r="M4" s="2"/>
      <c r="O4" s="2"/>
    </row>
    <row r="5" spans="1:16">
      <c r="A5" s="2"/>
      <c r="C5" s="2"/>
      <c r="E5" s="2"/>
      <c r="G5" s="2"/>
      <c r="I5" s="2"/>
      <c r="K5" s="2"/>
      <c r="M5" s="2"/>
      <c r="O5" s="2"/>
    </row>
    <row r="6" spans="1:16">
      <c r="A6" s="2"/>
      <c r="C6" s="2"/>
      <c r="E6" s="2"/>
      <c r="G6" s="2"/>
      <c r="I6" s="2"/>
      <c r="K6" s="2"/>
      <c r="M6" s="2"/>
      <c r="O6" s="2"/>
    </row>
    <row r="7" spans="1:16">
      <c r="A7" s="2"/>
      <c r="C7" s="2"/>
      <c r="E7" s="2"/>
      <c r="G7" s="2"/>
      <c r="I7" s="2"/>
      <c r="K7" s="2"/>
      <c r="M7" s="2"/>
      <c r="O7" s="2"/>
    </row>
    <row r="8" spans="1:16">
      <c r="A8" s="2"/>
      <c r="C8" s="3"/>
      <c r="E8" s="3"/>
      <c r="G8" s="3"/>
      <c r="I8" s="3"/>
      <c r="K8" s="3"/>
      <c r="M8" s="3"/>
      <c r="O8" s="3"/>
    </row>
    <row r="9" spans="1:16">
      <c r="A9" s="4"/>
    </row>
    <row r="10" spans="1:16">
      <c r="A10" s="371" t="s">
        <v>107</v>
      </c>
      <c r="C10" s="371" t="s">
        <v>109</v>
      </c>
      <c r="E10" s="372" t="s">
        <v>108</v>
      </c>
      <c r="G10" s="371" t="s">
        <v>110</v>
      </c>
      <c r="I10" s="371" t="s">
        <v>111</v>
      </c>
      <c r="K10" s="372" t="s">
        <v>112</v>
      </c>
      <c r="M10" s="371" t="s">
        <v>119</v>
      </c>
      <c r="O10" s="371" t="s">
        <v>120</v>
      </c>
      <c r="P10" s="371"/>
    </row>
    <row r="11" spans="1:16">
      <c r="A11" s="371"/>
      <c r="C11" s="371"/>
      <c r="E11" s="372"/>
      <c r="G11" s="371"/>
      <c r="I11" s="371"/>
      <c r="K11" s="372"/>
      <c r="M11" s="371"/>
      <c r="O11" s="371"/>
      <c r="P11" s="371"/>
    </row>
    <row r="12" spans="1:16">
      <c r="E12" s="372"/>
      <c r="G12" s="371"/>
      <c r="K12" s="372"/>
      <c r="O12" s="371"/>
      <c r="P12" s="371"/>
    </row>
    <row r="13" spans="1:16">
      <c r="E13" s="372"/>
      <c r="O13" s="371"/>
      <c r="P13" s="371"/>
    </row>
    <row r="15" spans="1:16">
      <c r="A15" s="1"/>
      <c r="C15" s="1"/>
      <c r="E15" s="1"/>
      <c r="G15" s="1"/>
      <c r="I15" s="1"/>
      <c r="K15" s="1"/>
      <c r="M15" s="1"/>
      <c r="O15" s="1"/>
    </row>
    <row r="16" spans="1:16">
      <c r="A16" s="2"/>
      <c r="C16" s="2"/>
      <c r="E16" s="2"/>
      <c r="G16" s="2"/>
      <c r="I16" s="2"/>
      <c r="K16" s="2"/>
      <c r="M16" s="2"/>
      <c r="O16" s="2"/>
    </row>
    <row r="17" spans="1:15">
      <c r="A17" s="2"/>
      <c r="C17" s="2"/>
      <c r="E17" s="2"/>
      <c r="G17" s="2"/>
      <c r="I17" s="2"/>
      <c r="K17" s="2"/>
      <c r="M17" s="2"/>
      <c r="O17" s="2"/>
    </row>
    <row r="18" spans="1:15">
      <c r="A18" s="2"/>
      <c r="C18" s="2"/>
      <c r="E18" s="2"/>
      <c r="G18" s="2"/>
      <c r="I18" s="2"/>
      <c r="K18" s="2"/>
      <c r="M18" s="2"/>
      <c r="O18" s="2"/>
    </row>
    <row r="19" spans="1:15">
      <c r="A19" s="2"/>
      <c r="C19" s="2"/>
      <c r="E19" s="2"/>
      <c r="G19" s="2"/>
      <c r="I19" s="2"/>
      <c r="K19" s="2"/>
      <c r="M19" s="2"/>
      <c r="O19" s="2"/>
    </row>
    <row r="20" spans="1:15">
      <c r="A20" s="3"/>
      <c r="C20" s="3"/>
      <c r="E20" s="3"/>
      <c r="G20" s="3"/>
      <c r="I20" s="3"/>
      <c r="K20" s="3"/>
      <c r="M20" s="3"/>
      <c r="O20" s="3"/>
    </row>
    <row r="22" spans="1:15">
      <c r="A22" s="371" t="s">
        <v>113</v>
      </c>
      <c r="C22" s="372" t="s">
        <v>114</v>
      </c>
      <c r="E22" s="371" t="s">
        <v>115</v>
      </c>
      <c r="G22" s="371" t="s">
        <v>116</v>
      </c>
      <c r="I22" s="371" t="s">
        <v>117</v>
      </c>
      <c r="K22" s="371" t="s">
        <v>118</v>
      </c>
      <c r="M22" s="372" t="s">
        <v>122</v>
      </c>
      <c r="O22" s="372" t="s">
        <v>121</v>
      </c>
    </row>
    <row r="23" spans="1:15">
      <c r="A23" s="371"/>
      <c r="C23" s="372"/>
      <c r="E23" s="371"/>
      <c r="G23" s="371"/>
      <c r="I23" s="371"/>
      <c r="K23" s="371"/>
      <c r="M23" s="372"/>
      <c r="O23" s="372"/>
    </row>
    <row r="24" spans="1:15">
      <c r="C24" s="372"/>
      <c r="M24" s="372"/>
      <c r="O24" s="372"/>
    </row>
    <row r="26" spans="1:15">
      <c r="B26" s="1"/>
      <c r="D26" s="1"/>
    </row>
    <row r="27" spans="1:15">
      <c r="B27" s="2"/>
      <c r="D27" s="2"/>
      <c r="F27" s="5"/>
      <c r="G27" s="5"/>
      <c r="H27" s="5"/>
    </row>
    <row r="28" spans="1:15">
      <c r="B28" s="2"/>
      <c r="D28" s="2"/>
      <c r="F28" s="5"/>
      <c r="G28" s="5"/>
      <c r="H28" s="5"/>
    </row>
    <row r="29" spans="1:15">
      <c r="B29" s="2"/>
      <c r="D29" s="2"/>
      <c r="F29" s="5"/>
      <c r="G29" s="5"/>
      <c r="H29" s="5"/>
    </row>
    <row r="30" spans="1:15">
      <c r="B30" s="2"/>
      <c r="D30" s="2"/>
      <c r="F30" s="5"/>
      <c r="G30" s="5"/>
      <c r="H30" s="5"/>
    </row>
    <row r="31" spans="1:15">
      <c r="B31" s="3"/>
      <c r="D31" s="3"/>
      <c r="F31" s="5"/>
      <c r="G31" s="5"/>
      <c r="H31" s="5"/>
    </row>
    <row r="32" spans="1:15">
      <c r="F32" s="5"/>
      <c r="G32" s="5"/>
      <c r="H32" s="5"/>
    </row>
    <row r="33" spans="2:8">
      <c r="B33" s="371" t="s">
        <v>119</v>
      </c>
      <c r="D33" s="371" t="s">
        <v>120</v>
      </c>
      <c r="E33" s="371"/>
      <c r="F33" s="5"/>
      <c r="G33" s="5"/>
      <c r="H33" s="5"/>
    </row>
    <row r="34" spans="2:8">
      <c r="B34" s="371"/>
      <c r="D34" s="371"/>
      <c r="E34" s="371"/>
      <c r="F34" s="5"/>
      <c r="G34" s="5"/>
      <c r="H34" s="5"/>
    </row>
    <row r="35" spans="2:8">
      <c r="D35" s="371"/>
      <c r="E35" s="371"/>
      <c r="F35" s="5"/>
      <c r="G35" s="5"/>
      <c r="H35" s="5"/>
    </row>
    <row r="36" spans="2:8">
      <c r="D36" s="371"/>
      <c r="E36" s="371"/>
    </row>
    <row r="38" spans="2:8">
      <c r="B38" s="1"/>
      <c r="D38" s="1"/>
    </row>
    <row r="39" spans="2:8">
      <c r="B39" s="2"/>
      <c r="D39" s="2"/>
    </row>
    <row r="40" spans="2:8">
      <c r="B40" s="2"/>
      <c r="D40" s="2"/>
    </row>
    <row r="41" spans="2:8">
      <c r="B41" s="2"/>
      <c r="D41" s="2"/>
    </row>
    <row r="42" spans="2:8">
      <c r="B42" s="2"/>
      <c r="D42" s="2"/>
    </row>
    <row r="43" spans="2:8">
      <c r="B43" s="3"/>
      <c r="D43" s="3"/>
    </row>
    <row r="45" spans="2:8">
      <c r="B45" s="372" t="s">
        <v>122</v>
      </c>
      <c r="D45" s="372" t="s">
        <v>121</v>
      </c>
    </row>
    <row r="46" spans="2:8">
      <c r="B46" s="372"/>
      <c r="D46" s="372"/>
    </row>
    <row r="47" spans="2:8">
      <c r="B47" s="372"/>
      <c r="D47" s="372"/>
    </row>
  </sheetData>
  <mergeCells count="20">
    <mergeCell ref="B45:B47"/>
    <mergeCell ref="D45:D47"/>
    <mergeCell ref="M22:M24"/>
    <mergeCell ref="O22:O24"/>
    <mergeCell ref="B33:B34"/>
    <mergeCell ref="D33:E36"/>
    <mergeCell ref="K22:K23"/>
    <mergeCell ref="A10:A11"/>
    <mergeCell ref="C10:C11"/>
    <mergeCell ref="M10:M11"/>
    <mergeCell ref="O10:P13"/>
    <mergeCell ref="G10:G12"/>
    <mergeCell ref="K10:K12"/>
    <mergeCell ref="E10:E13"/>
    <mergeCell ref="I10:I11"/>
    <mergeCell ref="A22:A23"/>
    <mergeCell ref="E22:E23"/>
    <mergeCell ref="G22:G23"/>
    <mergeCell ref="I22:I23"/>
    <mergeCell ref="C22:C24"/>
  </mergeCells>
  <phoneticPr fontId="2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6"/>
  <sheetViews>
    <sheetView showGridLines="0" tabSelected="1" topLeftCell="A34" zoomScale="117" zoomScaleNormal="117" zoomScaleSheetLayoutView="100" workbookViewId="0">
      <selection activeCell="B44" sqref="B44:N49"/>
    </sheetView>
  </sheetViews>
  <sheetFormatPr defaultColWidth="9.140625" defaultRowHeight="12.75"/>
  <cols>
    <col min="1" max="1" width="1.140625" style="13" customWidth="1"/>
    <col min="2" max="2" width="4.85546875" style="13" customWidth="1"/>
    <col min="3" max="3" width="1.28515625" style="13" customWidth="1"/>
    <col min="4" max="4" width="0.5703125" style="13" customWidth="1"/>
    <col min="5" max="5" width="3.140625" style="13" customWidth="1"/>
    <col min="6" max="6" width="2" style="13" customWidth="1"/>
    <col min="7" max="7" width="4.140625" style="57" customWidth="1"/>
    <col min="8" max="13" width="4.28515625" style="13" customWidth="1"/>
    <col min="14" max="14" width="7.140625" style="13" customWidth="1"/>
    <col min="15" max="15" width="9.140625" style="13"/>
    <col min="16" max="17" width="12.5703125" style="13" customWidth="1"/>
    <col min="18" max="18" width="14.5703125" style="13" customWidth="1"/>
    <col min="19" max="19" width="5.140625" style="13" customWidth="1"/>
    <col min="20" max="20" width="5.42578125" style="13" customWidth="1"/>
    <col min="21" max="36" width="5.5703125" style="13" customWidth="1"/>
    <col min="37" max="16384" width="9.140625" style="13"/>
  </cols>
  <sheetData>
    <row r="1" spans="1:38" s="7" customFormat="1" ht="12.75" customHeight="1">
      <c r="A1" s="255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501" t="s">
        <v>135</v>
      </c>
      <c r="O1" s="502"/>
      <c r="P1" s="458" t="s">
        <v>173</v>
      </c>
      <c r="Q1" s="458"/>
      <c r="R1" s="458"/>
      <c r="S1" s="458"/>
      <c r="T1" s="459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8" s="7" customFormat="1" ht="10.5" customHeight="1">
      <c r="A2" s="257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503"/>
      <c r="O2" s="504"/>
      <c r="P2" s="460"/>
      <c r="Q2" s="460"/>
      <c r="R2" s="460"/>
      <c r="S2" s="460"/>
      <c r="T2" s="461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8" s="7" customFormat="1" ht="12.75" customHeight="1">
      <c r="A3" s="259"/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505" t="s">
        <v>134</v>
      </c>
      <c r="O3" s="506"/>
      <c r="P3" s="460"/>
      <c r="Q3" s="460"/>
      <c r="R3" s="460"/>
      <c r="S3" s="460"/>
      <c r="T3" s="461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8" s="7" customFormat="1" ht="12.75" customHeight="1">
      <c r="A4" s="462" t="s">
        <v>143</v>
      </c>
      <c r="B4" s="463"/>
      <c r="C4" s="463"/>
      <c r="D4" s="463"/>
      <c r="E4" s="463"/>
      <c r="F4" s="463"/>
      <c r="G4" s="463"/>
      <c r="H4" s="463"/>
      <c r="I4" s="463"/>
      <c r="J4" s="463"/>
      <c r="K4" s="463"/>
      <c r="L4" s="463"/>
      <c r="M4" s="463"/>
      <c r="N4" s="463"/>
      <c r="O4" s="463"/>
      <c r="P4" s="261" t="s">
        <v>144</v>
      </c>
      <c r="Q4" s="262"/>
      <c r="R4" s="263"/>
      <c r="S4" s="464" t="s">
        <v>127</v>
      </c>
      <c r="T4" s="465" t="s">
        <v>128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8" s="7" customFormat="1" ht="12.75" customHeight="1">
      <c r="A5" s="469"/>
      <c r="B5" s="470"/>
      <c r="C5" s="470"/>
      <c r="D5" s="470"/>
      <c r="E5" s="470"/>
      <c r="F5" s="470"/>
      <c r="G5" s="470"/>
      <c r="H5" s="470"/>
      <c r="I5" s="470"/>
      <c r="J5" s="470"/>
      <c r="K5" s="471"/>
      <c r="L5" s="471"/>
      <c r="M5" s="471"/>
      <c r="N5" s="264"/>
      <c r="O5" s="265"/>
      <c r="P5" s="472" t="s">
        <v>185</v>
      </c>
      <c r="Q5" s="473"/>
      <c r="R5" s="474"/>
      <c r="S5" s="464"/>
      <c r="T5" s="465"/>
      <c r="U5" s="8"/>
      <c r="V5" s="8"/>
      <c r="W5" s="9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8" s="7" customFormat="1" ht="12" customHeight="1">
      <c r="A6" s="507" t="s">
        <v>186</v>
      </c>
      <c r="B6" s="508"/>
      <c r="C6" s="508"/>
      <c r="D6" s="508"/>
      <c r="E6" s="508"/>
      <c r="F6" s="508"/>
      <c r="G6" s="508"/>
      <c r="H6" s="508"/>
      <c r="I6" s="508"/>
      <c r="J6" s="508"/>
      <c r="K6" s="508"/>
      <c r="L6" s="508"/>
      <c r="M6" s="508"/>
      <c r="N6" s="508"/>
      <c r="O6" s="509"/>
      <c r="P6" s="266" t="s">
        <v>145</v>
      </c>
      <c r="Q6" s="373" t="s">
        <v>174</v>
      </c>
      <c r="R6" s="267"/>
      <c r="S6" s="475">
        <v>1</v>
      </c>
      <c r="T6" s="510">
        <v>0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8" s="7" customFormat="1" ht="12.6" customHeight="1" thickBot="1">
      <c r="A7" s="477"/>
      <c r="B7" s="478"/>
      <c r="C7" s="478"/>
      <c r="D7" s="478"/>
      <c r="E7" s="478"/>
      <c r="F7" s="478"/>
      <c r="G7" s="478"/>
      <c r="H7" s="478"/>
      <c r="I7" s="478"/>
      <c r="J7" s="478"/>
      <c r="K7" s="478"/>
      <c r="L7" s="478"/>
      <c r="M7" s="478"/>
      <c r="N7" s="478"/>
      <c r="O7" s="479"/>
      <c r="P7" s="334"/>
      <c r="Q7" s="374"/>
      <c r="R7" s="335"/>
      <c r="S7" s="476"/>
      <c r="T7" s="511"/>
    </row>
    <row r="8" spans="1:38" s="7" customFormat="1" ht="12" customHeight="1">
      <c r="A8" s="412" t="s">
        <v>82</v>
      </c>
      <c r="B8" s="413"/>
      <c r="C8" s="414"/>
      <c r="D8" s="436" t="s">
        <v>87</v>
      </c>
      <c r="E8" s="414"/>
      <c r="F8" s="394" t="s">
        <v>93</v>
      </c>
      <c r="G8" s="397" t="s">
        <v>89</v>
      </c>
      <c r="H8" s="398"/>
      <c r="I8" s="452" t="s">
        <v>84</v>
      </c>
      <c r="J8" s="452"/>
      <c r="K8" s="452"/>
      <c r="L8" s="452"/>
      <c r="M8" s="453"/>
      <c r="N8" s="423" t="s">
        <v>83</v>
      </c>
      <c r="O8" s="424"/>
      <c r="P8" s="425"/>
      <c r="Q8" s="425"/>
      <c r="R8" s="425"/>
      <c r="S8" s="425"/>
      <c r="T8" s="426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38" s="7" customFormat="1" ht="10.5" customHeight="1">
      <c r="A9" s="415"/>
      <c r="B9" s="416"/>
      <c r="C9" s="417"/>
      <c r="D9" s="437"/>
      <c r="E9" s="417"/>
      <c r="F9" s="395"/>
      <c r="G9" s="399"/>
      <c r="H9" s="400"/>
      <c r="I9" s="454"/>
      <c r="J9" s="454"/>
      <c r="K9" s="454"/>
      <c r="L9" s="454"/>
      <c r="M9" s="455"/>
      <c r="N9" s="427"/>
      <c r="O9" s="425"/>
      <c r="P9" s="425"/>
      <c r="Q9" s="425"/>
      <c r="R9" s="425"/>
      <c r="S9" s="425"/>
      <c r="T9" s="426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38" s="7" customFormat="1" ht="12.75" customHeight="1">
      <c r="A10" s="415"/>
      <c r="B10" s="416"/>
      <c r="C10" s="417"/>
      <c r="D10" s="437"/>
      <c r="E10" s="417"/>
      <c r="F10" s="395"/>
      <c r="G10" s="399"/>
      <c r="H10" s="400"/>
      <c r="I10" s="456" t="s">
        <v>92</v>
      </c>
      <c r="J10" s="457"/>
      <c r="K10" s="421" t="s">
        <v>85</v>
      </c>
      <c r="L10" s="421"/>
      <c r="M10" s="422"/>
      <c r="N10" s="428"/>
      <c r="O10" s="429"/>
      <c r="P10" s="429"/>
      <c r="Q10" s="429"/>
      <c r="R10" s="429"/>
      <c r="S10" s="429"/>
      <c r="T10" s="43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8" s="12" customFormat="1" ht="12" customHeight="1">
      <c r="A11" s="415"/>
      <c r="B11" s="416"/>
      <c r="C11" s="417"/>
      <c r="D11" s="437"/>
      <c r="E11" s="417"/>
      <c r="F11" s="395"/>
      <c r="G11" s="399"/>
      <c r="H11" s="400"/>
      <c r="I11" s="392"/>
      <c r="J11" s="393"/>
      <c r="K11" s="431" t="s">
        <v>86</v>
      </c>
      <c r="L11" s="431"/>
      <c r="M11" s="432"/>
      <c r="N11" s="480" t="s">
        <v>90</v>
      </c>
      <c r="O11" s="403" t="s">
        <v>91</v>
      </c>
      <c r="P11" s="404"/>
      <c r="Q11" s="404"/>
      <c r="R11" s="404"/>
      <c r="S11" s="404"/>
      <c r="T11" s="405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8" ht="12" customHeight="1">
      <c r="A12" s="415"/>
      <c r="B12" s="416"/>
      <c r="C12" s="417"/>
      <c r="D12" s="437"/>
      <c r="E12" s="417"/>
      <c r="F12" s="395"/>
      <c r="G12" s="401"/>
      <c r="H12" s="402"/>
      <c r="I12" s="433" t="s">
        <v>88</v>
      </c>
      <c r="J12" s="434"/>
      <c r="K12" s="434"/>
      <c r="L12" s="434"/>
      <c r="M12" s="435"/>
      <c r="N12" s="480"/>
      <c r="O12" s="406"/>
      <c r="P12" s="407"/>
      <c r="Q12" s="407"/>
      <c r="R12" s="407"/>
      <c r="S12" s="407"/>
      <c r="T12" s="408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8" ht="12" customHeight="1" thickBot="1">
      <c r="A13" s="418"/>
      <c r="B13" s="419"/>
      <c r="C13" s="420"/>
      <c r="D13" s="438"/>
      <c r="E13" s="420"/>
      <c r="F13" s="396"/>
      <c r="G13" s="14" t="s">
        <v>74</v>
      </c>
      <c r="H13" s="15" t="s">
        <v>75</v>
      </c>
      <c r="I13" s="314">
        <v>10</v>
      </c>
      <c r="J13" s="313">
        <v>20</v>
      </c>
      <c r="K13" s="54">
        <v>30</v>
      </c>
      <c r="L13" s="54">
        <v>40</v>
      </c>
      <c r="M13" s="55">
        <v>50</v>
      </c>
      <c r="N13" s="481"/>
      <c r="O13" s="409"/>
      <c r="P13" s="410"/>
      <c r="Q13" s="410"/>
      <c r="R13" s="410"/>
      <c r="S13" s="410"/>
      <c r="T13" s="4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6"/>
    </row>
    <row r="14" spans="1:38" ht="20.100000000000001" customHeight="1" thickBot="1">
      <c r="A14" s="466">
        <f>IF(Dados!E21="","",IF(Dados!E22="",Dados!E21*-1,Dados!D22*-1))</f>
        <v>-1</v>
      </c>
      <c r="B14" s="467"/>
      <c r="C14" s="17"/>
      <c r="D14" s="18"/>
      <c r="E14" s="19">
        <f>+Dados!C21</f>
        <v>0</v>
      </c>
      <c r="F14" s="20"/>
      <c r="G14" s="238" t="s">
        <v>133</v>
      </c>
      <c r="H14" s="21">
        <v>0</v>
      </c>
      <c r="I14" s="315"/>
      <c r="J14" s="22"/>
      <c r="K14" s="22"/>
      <c r="L14" s="23"/>
      <c r="M14" s="233"/>
      <c r="N14" s="375"/>
      <c r="O14" s="390" t="s">
        <v>165</v>
      </c>
      <c r="P14" s="391"/>
      <c r="Q14" s="391"/>
      <c r="R14" s="391"/>
      <c r="S14" s="391"/>
      <c r="T14" s="391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16"/>
      <c r="AL14" s="25"/>
    </row>
    <row r="15" spans="1:38" ht="20.100000000000001" customHeight="1" thickBot="1">
      <c r="A15" s="388">
        <f>IF(Dados!E22="","",IF(Dados!E23="",Dados!E22*-1,Dados!D23*-1))</f>
        <v>-1.45</v>
      </c>
      <c r="B15" s="389"/>
      <c r="C15" s="26"/>
      <c r="D15" s="27"/>
      <c r="E15" s="28">
        <f>+Dados!C22</f>
        <v>1</v>
      </c>
      <c r="F15" s="29"/>
      <c r="G15" s="327">
        <f>Dados!V22</f>
        <v>4</v>
      </c>
      <c r="H15" s="328">
        <f>Dados!W22</f>
        <v>4</v>
      </c>
      <c r="I15" s="32"/>
      <c r="J15" s="33"/>
      <c r="K15" s="33"/>
      <c r="L15" s="34"/>
      <c r="M15" s="234"/>
      <c r="N15" s="376"/>
      <c r="O15" s="390" t="s">
        <v>165</v>
      </c>
      <c r="P15" s="391"/>
      <c r="Q15" s="391"/>
      <c r="R15" s="391"/>
      <c r="S15" s="391"/>
      <c r="T15" s="391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16"/>
      <c r="AL15" s="25"/>
    </row>
    <row r="16" spans="1:38" ht="20.100000000000001" customHeight="1" thickBot="1">
      <c r="A16" s="388">
        <f>IF(Dados!E23="","",IF(Dados!E24="",Dados!E23*-1,Dados!D24*-1))</f>
        <v>-2.4500000000000002</v>
      </c>
      <c r="B16" s="389"/>
      <c r="C16" s="27"/>
      <c r="D16" s="26"/>
      <c r="E16" s="28">
        <f>+Dados!C23</f>
        <v>2</v>
      </c>
      <c r="F16" s="29"/>
      <c r="G16" s="327">
        <f>Dados!V23</f>
        <v>4</v>
      </c>
      <c r="H16" s="328">
        <f>Dados!W23</f>
        <v>3</v>
      </c>
      <c r="I16" s="32"/>
      <c r="J16" s="33"/>
      <c r="K16" s="33"/>
      <c r="L16" s="34"/>
      <c r="M16" s="234"/>
      <c r="N16" s="376"/>
      <c r="O16" s="390" t="s">
        <v>165</v>
      </c>
      <c r="P16" s="391"/>
      <c r="Q16" s="391"/>
      <c r="R16" s="391"/>
      <c r="S16" s="391"/>
      <c r="T16" s="391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16"/>
      <c r="AL16" s="25"/>
    </row>
    <row r="17" spans="1:38" ht="19.5" customHeight="1" thickBot="1">
      <c r="A17" s="388">
        <f>IF(Dados!E24="","",IF(Dados!E25="",Dados!E24*-1,Dados!D25*-1))</f>
        <v>-3.45</v>
      </c>
      <c r="B17" s="389"/>
      <c r="C17" s="26"/>
      <c r="D17" s="27"/>
      <c r="E17" s="28">
        <f>+Dados!C24</f>
        <v>3</v>
      </c>
      <c r="F17" s="29"/>
      <c r="G17" s="327">
        <f>Dados!V24</f>
        <v>4</v>
      </c>
      <c r="H17" s="328">
        <f>Dados!W24</f>
        <v>5</v>
      </c>
      <c r="I17" s="32"/>
      <c r="J17" s="33"/>
      <c r="K17" s="33"/>
      <c r="L17" s="34"/>
      <c r="M17" s="234"/>
      <c r="N17" s="377"/>
      <c r="O17" s="390" t="s">
        <v>165</v>
      </c>
      <c r="P17" s="391"/>
      <c r="Q17" s="391"/>
      <c r="R17" s="391"/>
      <c r="S17" s="391"/>
      <c r="T17" s="391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16"/>
      <c r="AL17" s="25"/>
    </row>
    <row r="18" spans="1:38" ht="20.100000000000001" customHeight="1" thickBot="1">
      <c r="A18" s="388">
        <f>IF(Dados!E25="","",IF(Dados!E26="",Dados!E25*-1,Dados!D26*-1))</f>
        <v>-4.45</v>
      </c>
      <c r="B18" s="389"/>
      <c r="C18" s="27"/>
      <c r="D18" s="26"/>
      <c r="E18" s="326">
        <f>+Dados!C25</f>
        <v>4</v>
      </c>
      <c r="F18" s="29"/>
      <c r="G18" s="327">
        <f>Dados!V25</f>
        <v>6</v>
      </c>
      <c r="H18" s="328">
        <f>Dados!W25</f>
        <v>7</v>
      </c>
      <c r="I18" s="32"/>
      <c r="J18" s="33"/>
      <c r="K18" s="33"/>
      <c r="L18" s="34"/>
      <c r="M18" s="234"/>
      <c r="N18" s="375"/>
      <c r="O18" s="390" t="s">
        <v>172</v>
      </c>
      <c r="P18" s="391"/>
      <c r="Q18" s="391"/>
      <c r="R18" s="391"/>
      <c r="S18" s="391"/>
      <c r="T18" s="391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32" t="s">
        <v>163</v>
      </c>
      <c r="AF18" s="35"/>
      <c r="AG18" s="35"/>
      <c r="AH18" s="35"/>
      <c r="AI18" s="35"/>
      <c r="AJ18" s="35"/>
      <c r="AK18" s="16"/>
      <c r="AL18" s="25"/>
    </row>
    <row r="19" spans="1:38" ht="20.100000000000001" customHeight="1" thickBot="1">
      <c r="A19" s="388">
        <f>IF(Dados!E26="","",IF(Dados!E27="",Dados!E26*-1,Dados!D27*-1))</f>
        <v>-5.45</v>
      </c>
      <c r="B19" s="389"/>
      <c r="C19" s="26"/>
      <c r="D19" s="27"/>
      <c r="E19" s="326">
        <f>+Dados!C26</f>
        <v>5</v>
      </c>
      <c r="F19" s="29"/>
      <c r="G19" s="327">
        <f>Dados!V26</f>
        <v>6</v>
      </c>
      <c r="H19" s="328">
        <f>Dados!W26</f>
        <v>5</v>
      </c>
      <c r="I19" s="32"/>
      <c r="J19" s="33"/>
      <c r="K19" s="33"/>
      <c r="L19" s="34"/>
      <c r="M19" s="234"/>
      <c r="N19" s="376"/>
      <c r="O19" s="390" t="s">
        <v>172</v>
      </c>
      <c r="P19" s="391"/>
      <c r="Q19" s="391"/>
      <c r="R19" s="391"/>
      <c r="S19" s="391"/>
      <c r="T19" s="391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16"/>
      <c r="AL19" s="25"/>
    </row>
    <row r="20" spans="1:38" ht="20.100000000000001" customHeight="1" thickBot="1">
      <c r="A20" s="388">
        <f>IF(Dados!E27="","",IF(Dados!E28="",Dados!E27*-1,Dados!D28*-1))</f>
        <v>-6.45</v>
      </c>
      <c r="B20" s="389"/>
      <c r="C20" s="27"/>
      <c r="D20" s="26"/>
      <c r="E20" s="326">
        <f>+Dados!C27</f>
        <v>6</v>
      </c>
      <c r="F20" s="29"/>
      <c r="G20" s="327">
        <f>Dados!V27</f>
        <v>10</v>
      </c>
      <c r="H20" s="328">
        <f>Dados!W27</f>
        <v>11</v>
      </c>
      <c r="I20" s="32"/>
      <c r="J20" s="33"/>
      <c r="K20" s="33"/>
      <c r="L20" s="34"/>
      <c r="M20" s="234"/>
      <c r="N20" s="376"/>
      <c r="O20" s="390" t="s">
        <v>172</v>
      </c>
      <c r="P20" s="391"/>
      <c r="Q20" s="391"/>
      <c r="R20" s="391"/>
      <c r="S20" s="391"/>
      <c r="T20" s="391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16"/>
      <c r="AL20" s="25"/>
    </row>
    <row r="21" spans="1:38" ht="20.100000000000001" customHeight="1" thickBot="1">
      <c r="A21" s="388">
        <f>IF(Dados!E28="","",IF(Dados!E29="",Dados!E28*-1,Dados!D29*-1))</f>
        <v>-7.45</v>
      </c>
      <c r="B21" s="389"/>
      <c r="C21" s="26"/>
      <c r="D21" s="27"/>
      <c r="E21" s="326">
        <f>+Dados!C28</f>
        <v>7</v>
      </c>
      <c r="F21" s="29"/>
      <c r="G21" s="327">
        <f>Dados!V28</f>
        <v>10</v>
      </c>
      <c r="H21" s="328">
        <f>Dados!W28</f>
        <v>11</v>
      </c>
      <c r="I21" s="32"/>
      <c r="J21" s="33"/>
      <c r="K21" s="33"/>
      <c r="L21" s="34"/>
      <c r="M21" s="234"/>
      <c r="N21" s="376"/>
      <c r="O21" s="390" t="s">
        <v>172</v>
      </c>
      <c r="P21" s="391"/>
      <c r="Q21" s="391"/>
      <c r="R21" s="391"/>
      <c r="S21" s="391"/>
      <c r="T21" s="391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16"/>
      <c r="AL21" s="25"/>
    </row>
    <row r="22" spans="1:38" ht="20.100000000000001" customHeight="1" thickBot="1">
      <c r="A22" s="388">
        <f>IF(Dados!E29="","",IF(Dados!E30="",Dados!E29*-1,Dados!D30*-1))</f>
        <v>-8.4499999999999993</v>
      </c>
      <c r="B22" s="389"/>
      <c r="C22" s="27"/>
      <c r="D22" s="26"/>
      <c r="E22" s="326">
        <f>+Dados!C29</f>
        <v>8</v>
      </c>
      <c r="F22" s="29"/>
      <c r="G22" s="327">
        <f>Dados!V29</f>
        <v>13</v>
      </c>
      <c r="H22" s="328">
        <f>Dados!W29</f>
        <v>15</v>
      </c>
      <c r="I22" s="32"/>
      <c r="J22" s="33"/>
      <c r="K22" s="33"/>
      <c r="L22" s="34"/>
      <c r="M22" s="234"/>
      <c r="N22" s="376"/>
      <c r="O22" s="390" t="s">
        <v>172</v>
      </c>
      <c r="P22" s="391"/>
      <c r="Q22" s="391"/>
      <c r="R22" s="391"/>
      <c r="S22" s="391"/>
      <c r="T22" s="391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16"/>
      <c r="AL22" s="25"/>
    </row>
    <row r="23" spans="1:38" ht="20.100000000000001" customHeight="1" thickBot="1">
      <c r="A23" s="388">
        <f>IF(Dados!E30="","",IF(Dados!E31="",Dados!E30*-1,Dados!D31*-1))</f>
        <v>-9.4499999999999993</v>
      </c>
      <c r="B23" s="389"/>
      <c r="C23" s="26"/>
      <c r="D23" s="27"/>
      <c r="E23" s="28">
        <f>+Dados!C30</f>
        <v>9</v>
      </c>
      <c r="F23" s="29"/>
      <c r="G23" s="327">
        <f>Dados!V30</f>
        <v>16</v>
      </c>
      <c r="H23" s="328">
        <f>Dados!W30</f>
        <v>15</v>
      </c>
      <c r="I23" s="32"/>
      <c r="J23" s="33"/>
      <c r="K23" s="33"/>
      <c r="L23" s="34"/>
      <c r="M23" s="234"/>
      <c r="N23" s="376"/>
      <c r="O23" s="390" t="s">
        <v>172</v>
      </c>
      <c r="P23" s="391"/>
      <c r="Q23" s="391"/>
      <c r="R23" s="391"/>
      <c r="S23" s="391"/>
      <c r="T23" s="391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16"/>
      <c r="AL23" s="25"/>
    </row>
    <row r="24" spans="1:38" ht="20.100000000000001" customHeight="1" thickBot="1">
      <c r="A24" s="388">
        <f>IF(Dados!E31="","",IF(Dados!E32="",Dados!E31*-1,Dados!D32*-1))</f>
        <v>-10.45</v>
      </c>
      <c r="B24" s="389"/>
      <c r="C24" s="27"/>
      <c r="D24" s="26"/>
      <c r="E24" s="28">
        <f>+Dados!C31</f>
        <v>10</v>
      </c>
      <c r="F24" s="29"/>
      <c r="G24" s="327">
        <f>Dados!V31</f>
        <v>27</v>
      </c>
      <c r="H24" s="328">
        <f>Dados!W31</f>
        <v>27</v>
      </c>
      <c r="I24" s="32"/>
      <c r="J24" s="33"/>
      <c r="K24" s="33"/>
      <c r="L24" s="34"/>
      <c r="M24" s="234"/>
      <c r="N24" s="376"/>
      <c r="O24" s="390" t="s">
        <v>172</v>
      </c>
      <c r="P24" s="391"/>
      <c r="Q24" s="391"/>
      <c r="R24" s="391"/>
      <c r="S24" s="391"/>
      <c r="T24" s="391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16"/>
      <c r="AL24" s="25"/>
    </row>
    <row r="25" spans="1:38" ht="20.100000000000001" customHeight="1" thickBot="1">
      <c r="A25" s="388">
        <f>IF(Dados!E32="","",IF(Dados!E33="",Dados!E32*-1,Dados!D33*-1))</f>
        <v>-11.45</v>
      </c>
      <c r="B25" s="389"/>
      <c r="C25" s="26"/>
      <c r="D25" s="27"/>
      <c r="E25" s="28">
        <f>+Dados!C32</f>
        <v>11</v>
      </c>
      <c r="F25" s="29"/>
      <c r="G25" s="327">
        <f>Dados!V32</f>
        <v>29</v>
      </c>
      <c r="H25" s="328">
        <f>Dados!W32</f>
        <v>32</v>
      </c>
      <c r="I25" s="32"/>
      <c r="J25" s="33"/>
      <c r="K25" s="33"/>
      <c r="L25" s="34"/>
      <c r="M25" s="234"/>
      <c r="N25" s="376"/>
      <c r="O25" s="390" t="s">
        <v>172</v>
      </c>
      <c r="P25" s="391"/>
      <c r="Q25" s="391"/>
      <c r="R25" s="391"/>
      <c r="S25" s="391"/>
      <c r="T25" s="391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</row>
    <row r="26" spans="1:38" ht="20.100000000000001" customHeight="1" thickBot="1">
      <c r="A26" s="388">
        <f>IF(Dados!E33="","",IF(Dados!E34="",Dados!E33*-1,Dados!D34*-1))</f>
        <v>-12.45</v>
      </c>
      <c r="B26" s="389"/>
      <c r="C26" s="27"/>
      <c r="D26" s="26"/>
      <c r="E26" s="28">
        <f>+Dados!C33</f>
        <v>12</v>
      </c>
      <c r="F26" s="29"/>
      <c r="G26" s="327">
        <f>Dados!V33</f>
        <v>47</v>
      </c>
      <c r="H26" s="328">
        <f>Dados!W33</f>
        <v>47</v>
      </c>
      <c r="I26" s="32"/>
      <c r="J26" s="33"/>
      <c r="K26" s="33"/>
      <c r="L26" s="34"/>
      <c r="M26" s="234"/>
      <c r="N26" s="377"/>
      <c r="O26" s="390" t="s">
        <v>172</v>
      </c>
      <c r="P26" s="391"/>
      <c r="Q26" s="391"/>
      <c r="R26" s="391"/>
      <c r="S26" s="391"/>
      <c r="T26" s="391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</row>
    <row r="27" spans="1:38" ht="20.100000000000001" customHeight="1" thickBot="1">
      <c r="A27" s="388" t="str">
        <f>IF(Dados!E34="","",IF(Dados!E35="",Dados!E34*-1,Dados!D35*-1))</f>
        <v/>
      </c>
      <c r="B27" s="389"/>
      <c r="C27" s="26"/>
      <c r="D27" s="27"/>
      <c r="E27" s="28">
        <f>+Dados!C34</f>
        <v>13</v>
      </c>
      <c r="F27" s="29"/>
      <c r="G27" s="30"/>
      <c r="H27" s="31"/>
      <c r="I27" s="32"/>
      <c r="J27" s="33"/>
      <c r="K27" s="33"/>
      <c r="L27" s="34"/>
      <c r="M27" s="234"/>
      <c r="N27" s="336"/>
      <c r="O27" s="468" t="s">
        <v>175</v>
      </c>
      <c r="P27" s="468"/>
      <c r="Q27" s="468"/>
      <c r="R27" s="468"/>
      <c r="S27" s="468"/>
      <c r="T27" s="468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</row>
    <row r="28" spans="1:38" ht="20.100000000000001" customHeight="1" thickBot="1">
      <c r="A28" s="388" t="str">
        <f>IF(Dados!E35="","",IF(Dados!E36="",Dados!E35*-1,Dados!D36*-1))</f>
        <v/>
      </c>
      <c r="B28" s="389"/>
      <c r="C28" s="27"/>
      <c r="D28" s="26"/>
      <c r="E28" s="28">
        <f>+Dados!C35</f>
        <v>14</v>
      </c>
      <c r="F28" s="29"/>
      <c r="G28" s="30"/>
      <c r="H28" s="31"/>
      <c r="I28" s="32"/>
      <c r="J28" s="33"/>
      <c r="K28" s="33"/>
      <c r="L28" s="34"/>
      <c r="M28" s="234"/>
      <c r="N28" s="236"/>
      <c r="O28" s="387" t="str">
        <f>IF(+Dados!AO35="","",Dados!AO35)</f>
        <v/>
      </c>
      <c r="P28" s="387"/>
      <c r="Q28" s="387"/>
      <c r="R28" s="387"/>
      <c r="S28" s="387"/>
      <c r="T28" s="387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</row>
    <row r="29" spans="1:38" ht="20.100000000000001" customHeight="1" thickBot="1">
      <c r="A29" s="388" t="str">
        <f>IF(Dados!E36="","",IF(Dados!E37="",Dados!E36*-1,Dados!D37*-1))</f>
        <v/>
      </c>
      <c r="B29" s="389"/>
      <c r="C29" s="26"/>
      <c r="D29" s="27"/>
      <c r="E29" s="28">
        <f>+Dados!C36</f>
        <v>15</v>
      </c>
      <c r="F29" s="29"/>
      <c r="G29" s="30"/>
      <c r="H29" s="31"/>
      <c r="I29" s="32"/>
      <c r="J29" s="33"/>
      <c r="K29" s="33"/>
      <c r="L29" s="34"/>
      <c r="M29" s="234"/>
      <c r="N29" s="236"/>
      <c r="O29" s="500" t="str">
        <f>IF(+Dados!AO36="","",Dados!AO36)</f>
        <v/>
      </c>
      <c r="P29" s="500"/>
      <c r="Q29" s="500"/>
      <c r="R29" s="500"/>
      <c r="S29" s="500"/>
      <c r="T29" s="500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</row>
    <row r="30" spans="1:38" ht="20.100000000000001" customHeight="1" thickBot="1">
      <c r="A30" s="388" t="str">
        <f>IF(Dados!E37="","",IF(Dados!E38="",Dados!E37*-1,Dados!D38*-1))</f>
        <v/>
      </c>
      <c r="B30" s="389"/>
      <c r="C30" s="27"/>
      <c r="D30" s="26"/>
      <c r="E30" s="28">
        <f>+Dados!C37</f>
        <v>16</v>
      </c>
      <c r="F30" s="29"/>
      <c r="G30" s="30"/>
      <c r="H30" s="31"/>
      <c r="I30" s="32"/>
      <c r="J30" s="33"/>
      <c r="K30" s="33"/>
      <c r="L30" s="34"/>
      <c r="M30" s="234"/>
      <c r="N30" s="236"/>
      <c r="O30" s="387" t="str">
        <f>IF(+Dados!AO37="","",Dados!AO37)</f>
        <v/>
      </c>
      <c r="P30" s="387"/>
      <c r="Q30" s="387"/>
      <c r="R30" s="387"/>
      <c r="S30" s="387"/>
      <c r="T30" s="387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</row>
    <row r="31" spans="1:38" ht="20.100000000000001" customHeight="1" thickBot="1">
      <c r="A31" s="388" t="str">
        <f>IF(Dados!E38="","",IF(Dados!E39="",Dados!E38*-1,Dados!D39*-1))</f>
        <v/>
      </c>
      <c r="B31" s="389"/>
      <c r="C31" s="26"/>
      <c r="D31" s="27"/>
      <c r="E31" s="28">
        <f>+Dados!C38</f>
        <v>17</v>
      </c>
      <c r="F31" s="29"/>
      <c r="G31" s="30"/>
      <c r="H31" s="31"/>
      <c r="I31" s="32"/>
      <c r="J31" s="33"/>
      <c r="K31" s="33"/>
      <c r="L31" s="34"/>
      <c r="M31" s="234"/>
      <c r="N31" s="236"/>
      <c r="O31" s="387" t="str">
        <f>IF(+Dados!AO38="","",Dados!AO38)</f>
        <v/>
      </c>
      <c r="P31" s="387"/>
      <c r="Q31" s="387"/>
      <c r="R31" s="387"/>
      <c r="S31" s="387"/>
      <c r="T31" s="387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</row>
    <row r="32" spans="1:38" ht="20.100000000000001" customHeight="1" thickBot="1">
      <c r="A32" s="388" t="str">
        <f>IF(Dados!E39="","",IF(Dados!E40="",Dados!E39*-1,Dados!D40*-1))</f>
        <v/>
      </c>
      <c r="B32" s="389"/>
      <c r="C32" s="27"/>
      <c r="D32" s="26"/>
      <c r="E32" s="28">
        <f>+Dados!C39</f>
        <v>18</v>
      </c>
      <c r="F32" s="37"/>
      <c r="G32" s="30"/>
      <c r="H32" s="31"/>
      <c r="I32" s="32"/>
      <c r="J32" s="33"/>
      <c r="K32" s="33"/>
      <c r="L32" s="34"/>
      <c r="M32" s="234"/>
      <c r="N32" s="236"/>
      <c r="O32" s="387" t="str">
        <f>IF(+Dados!AO39="","",Dados!AO39)</f>
        <v/>
      </c>
      <c r="P32" s="387"/>
      <c r="Q32" s="387"/>
      <c r="R32" s="387"/>
      <c r="S32" s="387"/>
      <c r="T32" s="387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</row>
    <row r="33" spans="1:36" ht="20.100000000000001" customHeight="1" thickBot="1">
      <c r="A33" s="439" t="str">
        <f>IF(Dados!E40="","",IF(Dados!E41="",Dados!E40*-1,Dados!D41*-1))</f>
        <v/>
      </c>
      <c r="B33" s="440"/>
      <c r="C33" s="38"/>
      <c r="D33" s="39"/>
      <c r="E33" s="40">
        <f>+Dados!C40</f>
        <v>19</v>
      </c>
      <c r="F33" s="37"/>
      <c r="G33" s="316"/>
      <c r="H33" s="317"/>
      <c r="I33" s="41"/>
      <c r="J33" s="42"/>
      <c r="K33" s="42"/>
      <c r="L33" s="43"/>
      <c r="M33" s="235"/>
      <c r="N33" s="236"/>
      <c r="O33" s="387" t="str">
        <f>IF(+Dados!AO40="","",Dados!AO40)</f>
        <v/>
      </c>
      <c r="P33" s="387"/>
      <c r="Q33" s="387"/>
      <c r="R33" s="387"/>
      <c r="S33" s="387"/>
      <c r="T33" s="387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</row>
    <row r="34" spans="1:36" ht="4.5" customHeight="1" thickBot="1">
      <c r="A34" s="44"/>
      <c r="B34" s="268"/>
      <c r="C34" s="269"/>
      <c r="D34" s="270"/>
      <c r="E34" s="271"/>
      <c r="F34" s="272"/>
      <c r="G34" s="273"/>
      <c r="H34" s="273"/>
      <c r="I34" s="274"/>
      <c r="J34" s="274"/>
      <c r="K34" s="274"/>
      <c r="L34" s="274"/>
      <c r="M34" s="274"/>
      <c r="N34" s="274"/>
      <c r="O34" s="275"/>
      <c r="P34" s="275"/>
      <c r="Q34" s="275"/>
      <c r="R34" s="275"/>
      <c r="S34" s="275"/>
      <c r="T34" s="276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</row>
    <row r="35" spans="1:36" ht="13.5" customHeight="1">
      <c r="A35" s="247"/>
      <c r="B35" s="444" t="s">
        <v>106</v>
      </c>
      <c r="C35" s="445"/>
      <c r="D35" s="445"/>
      <c r="E35" s="445"/>
      <c r="F35" s="445"/>
      <c r="G35" s="445"/>
      <c r="H35" s="446"/>
      <c r="I35" s="277">
        <v>10</v>
      </c>
      <c r="J35" s="277">
        <v>20</v>
      </c>
      <c r="K35" s="278">
        <v>30</v>
      </c>
      <c r="L35" s="279"/>
      <c r="M35" s="280"/>
      <c r="N35" s="279"/>
      <c r="O35" s="281"/>
      <c r="P35" s="248"/>
      <c r="Q35" s="248"/>
      <c r="R35" s="249"/>
      <c r="S35" s="249"/>
      <c r="T35" s="250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ht="13.5" customHeight="1" thickBot="1">
      <c r="A36" s="247"/>
      <c r="B36" s="447" t="s">
        <v>126</v>
      </c>
      <c r="C36" s="448"/>
      <c r="D36" s="448"/>
      <c r="E36" s="448"/>
      <c r="F36" s="448"/>
      <c r="G36" s="448"/>
      <c r="H36" s="449"/>
      <c r="I36" s="282"/>
      <c r="J36" s="282"/>
      <c r="K36" s="283"/>
      <c r="L36" s="279"/>
      <c r="M36" s="279"/>
      <c r="N36" s="279"/>
      <c r="O36" s="281"/>
      <c r="P36" s="248"/>
      <c r="Q36" s="248"/>
      <c r="R36" s="249"/>
      <c r="S36" s="249"/>
      <c r="T36" s="250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ht="4.5" customHeight="1">
      <c r="A37" s="247"/>
      <c r="B37" s="281"/>
      <c r="C37" s="281"/>
      <c r="D37" s="281"/>
      <c r="E37" s="281"/>
      <c r="F37" s="281"/>
      <c r="G37" s="284"/>
      <c r="H37" s="281"/>
      <c r="I37" s="279"/>
      <c r="J37" s="279"/>
      <c r="K37" s="279"/>
      <c r="L37" s="279"/>
      <c r="M37" s="279"/>
      <c r="N37" s="279"/>
      <c r="O37" s="281"/>
      <c r="P37" s="248"/>
      <c r="Q37" s="248"/>
      <c r="R37" s="249"/>
      <c r="S37" s="249"/>
      <c r="T37" s="250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49" customFormat="1" ht="12.75" customHeight="1" thickBot="1">
      <c r="A38" s="285"/>
      <c r="B38" s="450" t="s">
        <v>94</v>
      </c>
      <c r="C38" s="450"/>
      <c r="D38" s="450"/>
      <c r="E38" s="450"/>
      <c r="F38" s="450"/>
      <c r="G38" s="450"/>
      <c r="H38" s="450"/>
      <c r="I38" s="450"/>
      <c r="J38" s="450"/>
      <c r="K38" s="286"/>
      <c r="L38" s="286"/>
      <c r="M38" s="287"/>
      <c r="N38" s="287"/>
      <c r="O38" s="248"/>
      <c r="P38" s="248"/>
      <c r="Q38" s="248"/>
      <c r="R38" s="288"/>
      <c r="T38" s="48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</row>
    <row r="39" spans="1:36" s="49" customFormat="1" ht="12.75" customHeight="1" thickBot="1">
      <c r="A39" s="285"/>
      <c r="B39" s="441" t="s">
        <v>95</v>
      </c>
      <c r="C39" s="442"/>
      <c r="D39" s="443" t="s">
        <v>96</v>
      </c>
      <c r="E39" s="443"/>
      <c r="F39" s="443"/>
      <c r="G39" s="442" t="s">
        <v>97</v>
      </c>
      <c r="H39" s="442"/>
      <c r="I39" s="443" t="s">
        <v>123</v>
      </c>
      <c r="J39" s="451"/>
      <c r="K39" s="378" t="s">
        <v>176</v>
      </c>
      <c r="L39" s="379"/>
      <c r="M39" s="379"/>
      <c r="N39" s="380"/>
      <c r="O39" s="248"/>
      <c r="P39" s="248"/>
      <c r="Q39" s="248"/>
      <c r="R39" s="288"/>
      <c r="T39" s="48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</row>
    <row r="40" spans="1:36" s="52" customFormat="1" ht="12.75" customHeight="1">
      <c r="A40" s="247"/>
      <c r="B40" s="490" t="s">
        <v>182</v>
      </c>
      <c r="C40" s="491"/>
      <c r="D40" s="488" t="s">
        <v>183</v>
      </c>
      <c r="E40" s="488"/>
      <c r="F40" s="488"/>
      <c r="G40" s="494" t="s">
        <v>177</v>
      </c>
      <c r="H40" s="495"/>
      <c r="I40" s="488" t="s">
        <v>184</v>
      </c>
      <c r="J40" s="489"/>
      <c r="K40" s="337" t="s">
        <v>178</v>
      </c>
      <c r="L40" s="287"/>
      <c r="M40" s="287"/>
      <c r="N40" s="338"/>
      <c r="O40" s="248"/>
      <c r="P40" s="244" t="s">
        <v>129</v>
      </c>
      <c r="Q40" s="289" t="str">
        <f>Dados!W10</f>
        <v>E 739.017,126</v>
      </c>
      <c r="R40" s="237"/>
      <c r="S40" s="50"/>
      <c r="T40" s="51"/>
    </row>
    <row r="41" spans="1:36" s="52" customFormat="1" ht="12.75" customHeight="1">
      <c r="A41" s="247"/>
      <c r="B41" s="492"/>
      <c r="C41" s="493"/>
      <c r="D41" s="488"/>
      <c r="E41" s="488"/>
      <c r="F41" s="488"/>
      <c r="G41" s="495"/>
      <c r="H41" s="495"/>
      <c r="I41" s="524"/>
      <c r="J41" s="489"/>
      <c r="K41" s="337"/>
      <c r="L41" s="287"/>
      <c r="M41" s="287"/>
      <c r="N41" s="338"/>
      <c r="O41" s="248"/>
      <c r="P41" s="247"/>
      <c r="Q41" s="290" t="str">
        <f>Dados!W11</f>
        <v>N 8.195.326,187</v>
      </c>
      <c r="R41" s="519"/>
      <c r="S41" s="519"/>
      <c r="T41" s="53"/>
    </row>
    <row r="42" spans="1:36" s="7" customFormat="1" ht="13.5" thickBot="1">
      <c r="A42" s="247"/>
      <c r="B42" s="497" t="s">
        <v>179</v>
      </c>
      <c r="C42" s="498"/>
      <c r="D42" s="525"/>
      <c r="E42" s="525"/>
      <c r="F42" s="525"/>
      <c r="G42" s="496"/>
      <c r="H42" s="496"/>
      <c r="I42" s="525"/>
      <c r="J42" s="526"/>
      <c r="K42" s="291"/>
      <c r="L42" s="252"/>
      <c r="M42" s="252"/>
      <c r="N42" s="254"/>
      <c r="O42" s="248"/>
      <c r="P42" s="291"/>
      <c r="Q42" s="252"/>
      <c r="R42" s="252"/>
      <c r="S42" s="239"/>
      <c r="T42" s="253"/>
    </row>
    <row r="43" spans="1:36" ht="4.5" customHeight="1" thickBot="1">
      <c r="A43" s="247"/>
      <c r="B43" s="248"/>
      <c r="C43" s="248"/>
      <c r="D43" s="248"/>
      <c r="E43" s="248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9"/>
      <c r="T43" s="250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>
      <c r="A44" s="247"/>
      <c r="B44" s="484" t="s">
        <v>100</v>
      </c>
      <c r="C44" s="485"/>
      <c r="D44" s="485"/>
      <c r="E44" s="485"/>
      <c r="F44" s="485"/>
      <c r="G44" s="485"/>
      <c r="H44" s="533"/>
      <c r="I44" s="533"/>
      <c r="J44" s="533"/>
      <c r="K44" s="533"/>
      <c r="L44" s="533"/>
      <c r="M44" s="533"/>
      <c r="N44" s="534"/>
      <c r="O44" s="248"/>
      <c r="P44" s="244" t="s">
        <v>103</v>
      </c>
      <c r="Q44" s="237" t="str">
        <f>Dados!V12</f>
        <v>Profundidade de projeto 19m</v>
      </c>
      <c r="R44" s="237"/>
      <c r="S44" s="245"/>
      <c r="T44" s="246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5.75" thickBot="1">
      <c r="A45" s="247"/>
      <c r="B45" s="530" t="s">
        <v>180</v>
      </c>
      <c r="C45" s="531"/>
      <c r="D45" s="531"/>
      <c r="E45" s="531"/>
      <c r="F45" s="531"/>
      <c r="G45" s="531"/>
      <c r="H45" s="531"/>
      <c r="I45" s="531"/>
      <c r="J45" s="531"/>
      <c r="K45" s="531"/>
      <c r="L45" s="531"/>
      <c r="M45" s="531"/>
      <c r="N45" s="532"/>
      <c r="O45" s="248"/>
      <c r="P45" s="285"/>
      <c r="Q45" s="288" t="str">
        <f>Dados!U17</f>
        <v>Não atingiu a profundidade projetada.</v>
      </c>
      <c r="R45" s="288"/>
      <c r="S45" s="288"/>
      <c r="T45" s="325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>
      <c r="A46" s="247"/>
      <c r="B46" s="486" t="s">
        <v>101</v>
      </c>
      <c r="C46" s="487"/>
      <c r="D46" s="487"/>
      <c r="E46" s="339"/>
      <c r="F46" s="339"/>
      <c r="G46" s="292"/>
      <c r="H46" s="292"/>
      <c r="I46" s="292"/>
      <c r="J46" s="292"/>
      <c r="K46" s="292"/>
      <c r="L46" s="292"/>
      <c r="M46" s="292"/>
      <c r="N46" s="293"/>
      <c r="O46" s="292"/>
      <c r="P46" s="285"/>
      <c r="Q46" s="288" t="s">
        <v>164</v>
      </c>
      <c r="R46" s="288"/>
      <c r="S46" s="288"/>
      <c r="T46" s="325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13.5" thickBot="1">
      <c r="A47" s="247"/>
      <c r="B47" s="381" t="s">
        <v>187</v>
      </c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3"/>
      <c r="O47" s="292"/>
      <c r="P47" s="251" t="s">
        <v>159</v>
      </c>
      <c r="Q47" s="324">
        <f>Dados!E7</f>
        <v>44147</v>
      </c>
      <c r="R47" s="252"/>
      <c r="S47" s="239"/>
      <c r="T47" s="253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15" customHeight="1" thickBot="1">
      <c r="A48" s="247"/>
      <c r="B48" s="539" t="s">
        <v>131</v>
      </c>
      <c r="C48" s="540"/>
      <c r="D48" s="540"/>
      <c r="E48" s="296"/>
      <c r="F48" s="295"/>
      <c r="G48" s="296"/>
      <c r="H48" s="295"/>
      <c r="I48" s="295"/>
      <c r="J48" s="297"/>
      <c r="K48" s="295"/>
      <c r="L48" s="295"/>
      <c r="M48" s="295"/>
      <c r="N48" s="298"/>
      <c r="O48" s="248"/>
      <c r="P48" s="248"/>
      <c r="Q48" s="248"/>
      <c r="R48" s="248"/>
      <c r="S48" s="249"/>
      <c r="T48" s="250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12.75" customHeight="1">
      <c r="A49" s="247"/>
      <c r="B49" s="384" t="s">
        <v>181</v>
      </c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6"/>
      <c r="O49" s="248"/>
      <c r="P49" s="512" t="s">
        <v>146</v>
      </c>
      <c r="Q49" s="513"/>
      <c r="R49" s="513"/>
      <c r="S49" s="513"/>
      <c r="T49" s="514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ht="13.15" customHeight="1">
      <c r="A50" s="247"/>
      <c r="B50" s="486" t="s">
        <v>99</v>
      </c>
      <c r="C50" s="487"/>
      <c r="D50" s="487"/>
      <c r="E50" s="487"/>
      <c r="F50" s="248"/>
      <c r="G50" s="292"/>
      <c r="H50" s="248"/>
      <c r="I50" s="299"/>
      <c r="J50" s="482" t="s">
        <v>147</v>
      </c>
      <c r="K50" s="483"/>
      <c r="L50" s="544">
        <f>Dados!D9</f>
        <v>0.40277777777777773</v>
      </c>
      <c r="M50" s="545"/>
      <c r="N50" s="535" t="s">
        <v>102</v>
      </c>
      <c r="O50" s="248"/>
      <c r="P50" s="300" t="s">
        <v>148</v>
      </c>
      <c r="Q50" s="499" t="str">
        <f>Dados!G15</f>
        <v>Ediemes Pereira Neves</v>
      </c>
      <c r="R50" s="499"/>
      <c r="S50" s="301"/>
      <c r="T50" s="302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1:36">
      <c r="A51" s="247"/>
      <c r="B51" s="303" t="s">
        <v>149</v>
      </c>
      <c r="C51" s="304"/>
      <c r="D51" s="304"/>
      <c r="E51" s="304"/>
      <c r="F51" s="304"/>
      <c r="G51" s="294"/>
      <c r="H51" s="304"/>
      <c r="I51" s="305"/>
      <c r="J51" s="522" t="s">
        <v>98</v>
      </c>
      <c r="K51" s="523"/>
      <c r="L51" s="544">
        <f>Dados!H9</f>
        <v>0.59375</v>
      </c>
      <c r="M51" s="545"/>
      <c r="N51" s="536"/>
      <c r="O51" s="248"/>
      <c r="P51" s="306" t="s">
        <v>150</v>
      </c>
      <c r="Q51" s="307" t="str">
        <f>Dados!G16</f>
        <v>Rodrigo Borges Leonel</v>
      </c>
      <c r="R51" s="307"/>
      <c r="S51" s="307"/>
      <c r="T51" s="308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</row>
    <row r="52" spans="1:36">
      <c r="A52" s="247"/>
      <c r="B52" s="309" t="s">
        <v>151</v>
      </c>
      <c r="C52" s="295"/>
      <c r="D52" s="295"/>
      <c r="E52" s="295"/>
      <c r="F52" s="295"/>
      <c r="G52" s="296"/>
      <c r="H52" s="310"/>
      <c r="I52" s="541" t="s">
        <v>104</v>
      </c>
      <c r="J52" s="542"/>
      <c r="K52" s="542"/>
      <c r="L52" s="542"/>
      <c r="M52" s="543"/>
      <c r="N52" s="537" t="str">
        <f>Dados!Q3</f>
        <v>300m</v>
      </c>
      <c r="O52" s="248"/>
      <c r="P52" s="319" t="s">
        <v>152</v>
      </c>
      <c r="Q52" s="320"/>
      <c r="R52" s="320" t="str">
        <f>Dados!G14</f>
        <v>José Borges Junior</v>
      </c>
      <c r="S52" s="515"/>
      <c r="T52" s="51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</row>
    <row r="53" spans="1:36" ht="13.5" thickBot="1">
      <c r="A53" s="291"/>
      <c r="B53" s="520">
        <f>Q47</f>
        <v>44147</v>
      </c>
      <c r="C53" s="521"/>
      <c r="D53" s="521"/>
      <c r="E53" s="521"/>
      <c r="F53" s="252"/>
      <c r="G53" s="311"/>
      <c r="H53" s="312"/>
      <c r="I53" s="527"/>
      <c r="J53" s="528"/>
      <c r="K53" s="528"/>
      <c r="L53" s="528"/>
      <c r="M53" s="529"/>
      <c r="N53" s="538"/>
      <c r="O53" s="252"/>
      <c r="P53" s="517"/>
      <c r="Q53" s="518"/>
      <c r="R53" s="518"/>
      <c r="S53" s="252"/>
      <c r="T53" s="254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</row>
    <row r="54" spans="1:36">
      <c r="B54" s="56"/>
    </row>
    <row r="55" spans="1:36">
      <c r="B55" s="56"/>
    </row>
    <row r="56" spans="1:36">
      <c r="B56" s="56"/>
    </row>
    <row r="57" spans="1:36">
      <c r="B57" s="56"/>
    </row>
    <row r="58" spans="1:36">
      <c r="B58" s="56"/>
    </row>
    <row r="59" spans="1:36">
      <c r="B59" s="56"/>
    </row>
    <row r="60" spans="1:36">
      <c r="B60" s="56"/>
    </row>
    <row r="61" spans="1:36">
      <c r="B61" s="56"/>
    </row>
    <row r="62" spans="1:36">
      <c r="B62" s="56"/>
      <c r="S62" s="322" t="s">
        <v>157</v>
      </c>
    </row>
    <row r="63" spans="1:36">
      <c r="B63" s="56"/>
    </row>
    <row r="64" spans="1:36">
      <c r="B64" s="56"/>
    </row>
    <row r="65" spans="2:2">
      <c r="B65" s="56"/>
    </row>
    <row r="66" spans="2:2">
      <c r="B66" s="56"/>
    </row>
  </sheetData>
  <mergeCells count="111">
    <mergeCell ref="N1:O2"/>
    <mergeCell ref="N3:O3"/>
    <mergeCell ref="A6:O6"/>
    <mergeCell ref="T6:T7"/>
    <mergeCell ref="P49:T49"/>
    <mergeCell ref="S52:T52"/>
    <mergeCell ref="P53:R53"/>
    <mergeCell ref="R41:S41"/>
    <mergeCell ref="B53:E53"/>
    <mergeCell ref="J51:K51"/>
    <mergeCell ref="I41:J41"/>
    <mergeCell ref="I42:J42"/>
    <mergeCell ref="I53:M53"/>
    <mergeCell ref="B45:N45"/>
    <mergeCell ref="H44:N44"/>
    <mergeCell ref="N50:N51"/>
    <mergeCell ref="N52:N53"/>
    <mergeCell ref="B48:D48"/>
    <mergeCell ref="B50:E50"/>
    <mergeCell ref="I52:M52"/>
    <mergeCell ref="L51:M51"/>
    <mergeCell ref="L50:M50"/>
    <mergeCell ref="D41:F41"/>
    <mergeCell ref="D42:F42"/>
    <mergeCell ref="O16:T16"/>
    <mergeCell ref="O17:T17"/>
    <mergeCell ref="O14:T14"/>
    <mergeCell ref="A32:B32"/>
    <mergeCell ref="A28:B28"/>
    <mergeCell ref="A31:B31"/>
    <mergeCell ref="J50:K50"/>
    <mergeCell ref="B44:G44"/>
    <mergeCell ref="B46:D46"/>
    <mergeCell ref="I40:J40"/>
    <mergeCell ref="B40:C40"/>
    <mergeCell ref="B41:C41"/>
    <mergeCell ref="G40:H40"/>
    <mergeCell ref="G41:H41"/>
    <mergeCell ref="G42:H42"/>
    <mergeCell ref="B42:C42"/>
    <mergeCell ref="D40:F40"/>
    <mergeCell ref="A17:B17"/>
    <mergeCell ref="Q50:R50"/>
    <mergeCell ref="O29:T29"/>
    <mergeCell ref="A20:B20"/>
    <mergeCell ref="A23:B23"/>
    <mergeCell ref="O21:T21"/>
    <mergeCell ref="O23:T23"/>
    <mergeCell ref="I8:M9"/>
    <mergeCell ref="I10:J10"/>
    <mergeCell ref="P1:T3"/>
    <mergeCell ref="A4:O4"/>
    <mergeCell ref="S4:S5"/>
    <mergeCell ref="T4:T5"/>
    <mergeCell ref="A14:B14"/>
    <mergeCell ref="O33:T33"/>
    <mergeCell ref="O19:T19"/>
    <mergeCell ref="O20:T20"/>
    <mergeCell ref="O26:T26"/>
    <mergeCell ref="O27:T27"/>
    <mergeCell ref="O31:T31"/>
    <mergeCell ref="O32:T32"/>
    <mergeCell ref="A5:J5"/>
    <mergeCell ref="K5:M5"/>
    <mergeCell ref="P5:R5"/>
    <mergeCell ref="S6:S7"/>
    <mergeCell ref="A15:B15"/>
    <mergeCell ref="A16:B16"/>
    <mergeCell ref="A7:O7"/>
    <mergeCell ref="N11:N13"/>
    <mergeCell ref="O18:T18"/>
    <mergeCell ref="O28:T28"/>
    <mergeCell ref="O24:T24"/>
    <mergeCell ref="A21:B21"/>
    <mergeCell ref="A26:B26"/>
    <mergeCell ref="A25:B25"/>
    <mergeCell ref="A33:B33"/>
    <mergeCell ref="B39:C39"/>
    <mergeCell ref="D39:F39"/>
    <mergeCell ref="G39:H39"/>
    <mergeCell ref="B35:H35"/>
    <mergeCell ref="B36:H36"/>
    <mergeCell ref="B38:J38"/>
    <mergeCell ref="I39:J39"/>
    <mergeCell ref="O25:T25"/>
    <mergeCell ref="O22:T22"/>
    <mergeCell ref="A24:B24"/>
    <mergeCell ref="Q6:Q7"/>
    <mergeCell ref="N14:N17"/>
    <mergeCell ref="N18:N26"/>
    <mergeCell ref="K39:N39"/>
    <mergeCell ref="B47:N47"/>
    <mergeCell ref="B49:N49"/>
    <mergeCell ref="O30:T30"/>
    <mergeCell ref="A27:B27"/>
    <mergeCell ref="A29:B29"/>
    <mergeCell ref="A30:B30"/>
    <mergeCell ref="A22:B22"/>
    <mergeCell ref="O15:T15"/>
    <mergeCell ref="I11:J11"/>
    <mergeCell ref="F8:F13"/>
    <mergeCell ref="G8:H12"/>
    <mergeCell ref="O11:T13"/>
    <mergeCell ref="A8:C13"/>
    <mergeCell ref="K10:M10"/>
    <mergeCell ref="N8:T10"/>
    <mergeCell ref="A18:B18"/>
    <mergeCell ref="A19:B19"/>
    <mergeCell ref="K11:M11"/>
    <mergeCell ref="I12:M12"/>
    <mergeCell ref="D8:E13"/>
  </mergeCells>
  <phoneticPr fontId="2" type="noConversion"/>
  <printOptions horizontalCentered="1" verticalCentered="1" gridLinesSet="0"/>
  <pageMargins left="0.19685039370078741" right="0.19685039370078741" top="0.39370078740157483" bottom="0.19685039370078741" header="1.1417322834645669" footer="0"/>
  <pageSetup paperSize="9" scale="92" orientation="portrait" horizontalDpi="4294967292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902837D1A5414AB6DF97B4132ACAE3" ma:contentTypeVersion="13" ma:contentTypeDescription="Create a new document." ma:contentTypeScope="" ma:versionID="267857db40635d4cf9a9d64bc6f8e8b6">
  <xsd:schema xmlns:xsd="http://www.w3.org/2001/XMLSchema" xmlns:xs="http://www.w3.org/2001/XMLSchema" xmlns:p="http://schemas.microsoft.com/office/2006/metadata/properties" xmlns:ns2="78cb2edc-550c-41e4-acc8-71b8a2365e6b" xmlns:ns3="fded843b-f9b1-4754-8530-008d038346b6" targetNamespace="http://schemas.microsoft.com/office/2006/metadata/properties" ma:root="true" ma:fieldsID="6552b98a2b9b08b2395023d8e78acc50" ns2:_="" ns3:_="">
    <xsd:import namespace="78cb2edc-550c-41e4-acc8-71b8a2365e6b"/>
    <xsd:import namespace="fded843b-f9b1-4754-8530-008d038346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b2edc-550c-41e4-acc8-71b8a2365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ed843b-f9b1-4754-8530-008d038346b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B0B07E-CAE3-446B-9F47-84D310DC9508}"/>
</file>

<file path=customXml/itemProps2.xml><?xml version="1.0" encoding="utf-8"?>
<ds:datastoreItem xmlns:ds="http://schemas.openxmlformats.org/officeDocument/2006/customXml" ds:itemID="{67394023-CE6C-40FA-8DC7-86063E601E57}"/>
</file>

<file path=customXml/itemProps3.xml><?xml version="1.0" encoding="utf-8"?>
<ds:datastoreItem xmlns:ds="http://schemas.openxmlformats.org/officeDocument/2006/customXml" ds:itemID="{C0278508-CB53-493C-BE68-28266E7AA2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Dados</vt:lpstr>
      <vt:lpstr>Perfil Geológico</vt:lpstr>
      <vt:lpstr>Sondagem</vt:lpstr>
      <vt:lpstr>Sondagem!Area_de_impressao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Cópia exclusiva para DEMONSTRA</dc:creator>
  <cp:lastModifiedBy>Alpha Construcoes</cp:lastModifiedBy>
  <cp:lastPrinted>2021-03-26T13:45:21Z</cp:lastPrinted>
  <dcterms:created xsi:type="dcterms:W3CDTF">1998-06-29T17:39:58Z</dcterms:created>
  <dcterms:modified xsi:type="dcterms:W3CDTF">2021-03-29T19:46:44Z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0x0101006B902837D1A5414AB6DF97B4132ACAE3</vt:lpwstr>
  </property>
</Properties>
</file>