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OneDrive\Documents\"/>
    </mc:Choice>
  </mc:AlternateContent>
  <xr:revisionPtr revIDLastSave="0" documentId="8_{B198F3C9-4687-481B-BC27-25245EE4C77B}" xr6:coauthVersionLast="47" xr6:coauthVersionMax="47" xr10:uidLastSave="{00000000-0000-0000-0000-000000000000}"/>
  <bookViews>
    <workbookView xWindow="-108" yWindow="-108" windowWidth="23256" windowHeight="12576" activeTab="8" xr2:uid="{6DD6D703-3BCD-467A-B7C9-993BCAC21933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" sheetId="1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C26" i="1"/>
  <c r="C28" i="1"/>
  <c r="C27" i="1"/>
  <c r="C29" i="1"/>
  <c r="T5" i="1"/>
  <c r="T4" i="1"/>
  <c r="T3" i="1"/>
  <c r="L2" i="1"/>
  <c r="N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24" i="1"/>
  <c r="L25" i="1"/>
  <c r="K29" i="1"/>
  <c r="J29" i="1"/>
  <c r="H29" i="1"/>
  <c r="K24" i="1"/>
  <c r="K25" i="1"/>
  <c r="K26" i="1"/>
  <c r="K27" i="1"/>
  <c r="K28" i="1"/>
  <c r="J28" i="1"/>
  <c r="J27" i="1"/>
  <c r="J26" i="1"/>
  <c r="J25" i="1"/>
  <c r="J2" i="1"/>
  <c r="J24" i="1"/>
  <c r="H26" i="1"/>
  <c r="H27" i="1"/>
  <c r="H28" i="1"/>
  <c r="D3" i="1"/>
  <c r="D4" i="1"/>
  <c r="D5" i="1"/>
  <c r="E5" i="1" s="1"/>
  <c r="D6" i="1"/>
  <c r="E4" i="1" s="1"/>
  <c r="F4" i="1" s="1"/>
  <c r="D7" i="1"/>
  <c r="E7" i="1" s="1"/>
  <c r="F7" i="1" s="1"/>
  <c r="D8" i="1"/>
  <c r="D9" i="1"/>
  <c r="D10" i="1"/>
  <c r="D11" i="1"/>
  <c r="D12" i="1"/>
  <c r="D13" i="1"/>
  <c r="D14" i="1"/>
  <c r="D15" i="1"/>
  <c r="E15" i="1" s="1"/>
  <c r="D16" i="1"/>
  <c r="E16" i="1" s="1"/>
  <c r="D17" i="1"/>
  <c r="E17" i="1" s="1"/>
  <c r="F16" i="1" s="1"/>
  <c r="G16" i="1" s="1"/>
  <c r="D18" i="1"/>
  <c r="E18" i="1" s="1"/>
  <c r="D19" i="1"/>
  <c r="E19" i="1" s="1"/>
  <c r="F19" i="1" s="1"/>
  <c r="D20" i="1"/>
  <c r="D21" i="1"/>
  <c r="D22" i="1"/>
  <c r="E21" i="1" s="1"/>
  <c r="D23" i="1"/>
  <c r="D24" i="1"/>
  <c r="E22" i="1" s="1"/>
  <c r="D25" i="1"/>
  <c r="D2" i="1"/>
  <c r="E8" i="1"/>
  <c r="E13" i="1"/>
  <c r="F13" i="1" s="1"/>
  <c r="E14" i="1"/>
  <c r="F14" i="1" s="1"/>
  <c r="G14" i="1" s="1"/>
  <c r="E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J3" i="1"/>
  <c r="F18" i="1" l="1"/>
  <c r="G18" i="1" s="1"/>
  <c r="G13" i="1"/>
  <c r="F15" i="1"/>
  <c r="G15" i="1" s="1"/>
  <c r="F5" i="1"/>
  <c r="G5" i="1" s="1"/>
  <c r="G4" i="1"/>
  <c r="F21" i="1"/>
  <c r="G21" i="1" s="1"/>
  <c r="E12" i="1"/>
  <c r="F12" i="1" s="1"/>
  <c r="G12" i="1" s="1"/>
  <c r="R6" i="1" s="1"/>
  <c r="H12" i="1" s="1"/>
  <c r="E23" i="1"/>
  <c r="F23" i="1" s="1"/>
  <c r="G23" i="1" s="1"/>
  <c r="E11" i="1"/>
  <c r="F11" i="1" s="1"/>
  <c r="G11" i="1" s="1"/>
  <c r="R5" i="1" s="1"/>
  <c r="G19" i="1"/>
  <c r="G7" i="1"/>
  <c r="E10" i="1"/>
  <c r="E9" i="1"/>
  <c r="F9" i="1" s="1"/>
  <c r="G9" i="1" s="1"/>
  <c r="G17" i="1"/>
  <c r="F8" i="1"/>
  <c r="G8" i="1" s="1"/>
  <c r="F20" i="1"/>
  <c r="G20" i="1" s="1"/>
  <c r="E6" i="1"/>
  <c r="F6" i="1" s="1"/>
  <c r="G6" i="1" s="1"/>
  <c r="F17" i="1"/>
  <c r="K12" i="1" l="1"/>
  <c r="L12" i="1" s="1"/>
  <c r="I12" i="1"/>
  <c r="R4" i="1"/>
  <c r="F10" i="1"/>
  <c r="G10" i="1" s="1"/>
  <c r="F22" i="1"/>
  <c r="G22" i="1" s="1"/>
  <c r="R7" i="1"/>
  <c r="H17" i="1" s="1"/>
  <c r="I17" i="1" s="1"/>
  <c r="H25" i="1"/>
  <c r="I25" i="1" s="1"/>
  <c r="H21" i="1"/>
  <c r="I21" i="1" s="1"/>
  <c r="H9" i="1"/>
  <c r="H13" i="1"/>
  <c r="I13" i="1" s="1"/>
  <c r="H5" i="1"/>
  <c r="I5" i="1" s="1"/>
  <c r="H11" i="1"/>
  <c r="I11" i="1" s="1"/>
  <c r="H3" i="1"/>
  <c r="I3" i="1" s="1"/>
  <c r="H7" i="1"/>
  <c r="H15" i="1"/>
  <c r="I15" i="1" s="1"/>
  <c r="H19" i="1"/>
  <c r="H23" i="1"/>
  <c r="I23" i="1" s="1"/>
  <c r="H20" i="1"/>
  <c r="I20" i="1" s="1"/>
  <c r="H4" i="1"/>
  <c r="H8" i="1"/>
  <c r="H16" i="1"/>
  <c r="I16" i="1" s="1"/>
  <c r="H24" i="1"/>
  <c r="I24" i="1" s="1"/>
  <c r="K9" i="1" l="1"/>
  <c r="L9" i="1" s="1"/>
  <c r="I9" i="1"/>
  <c r="K3" i="1"/>
  <c r="L3" i="1" s="1"/>
  <c r="K4" i="1"/>
  <c r="L4" i="1" s="1"/>
  <c r="I4" i="1"/>
  <c r="H2" i="1"/>
  <c r="H22" i="1"/>
  <c r="H18" i="1"/>
  <c r="H14" i="1"/>
  <c r="H10" i="1"/>
  <c r="H6" i="1"/>
  <c r="K15" i="1"/>
  <c r="L15" i="1" s="1"/>
  <c r="K8" i="1"/>
  <c r="L8" i="1" s="1"/>
  <c r="I8" i="1"/>
  <c r="K19" i="1"/>
  <c r="L19" i="1" s="1"/>
  <c r="I19" i="1"/>
  <c r="K7" i="1"/>
  <c r="L7" i="1" s="1"/>
  <c r="I7" i="1"/>
  <c r="K23" i="1"/>
  <c r="L23" i="1" s="1"/>
  <c r="K5" i="1"/>
  <c r="L5" i="1" s="1"/>
  <c r="K17" i="1"/>
  <c r="L17" i="1" s="1"/>
  <c r="K16" i="1"/>
  <c r="L16" i="1" s="1"/>
  <c r="K13" i="1"/>
  <c r="L13" i="1" s="1"/>
  <c r="K21" i="1"/>
  <c r="L21" i="1" s="1"/>
  <c r="K11" i="1"/>
  <c r="L11" i="1" s="1"/>
  <c r="K20" i="1"/>
  <c r="L20" i="1" s="1"/>
  <c r="I10" i="1" l="1"/>
  <c r="K10" i="1"/>
  <c r="L10" i="1" s="1"/>
  <c r="I14" i="1"/>
  <c r="K14" i="1"/>
  <c r="L14" i="1" s="1"/>
  <c r="I18" i="1"/>
  <c r="K18" i="1"/>
  <c r="L18" i="1" s="1"/>
  <c r="I22" i="1"/>
  <c r="K22" i="1"/>
  <c r="L22" i="1" s="1"/>
  <c r="K2" i="1"/>
  <c r="I2" i="1"/>
  <c r="I6" i="1"/>
  <c r="K6" i="1"/>
  <c r="L6" i="1" s="1"/>
  <c r="M2" i="1" l="1"/>
</calcChain>
</file>

<file path=xl/sharedStrings.xml><?xml version="1.0" encoding="utf-8"?>
<sst xmlns="http://schemas.openxmlformats.org/spreadsheetml/2006/main" count="255" uniqueCount="45">
  <si>
    <t>Year</t>
  </si>
  <si>
    <t>Quarter</t>
  </si>
  <si>
    <t>Sales(in 1000s) = Y_t</t>
  </si>
  <si>
    <t>MA</t>
  </si>
  <si>
    <t>CMA</t>
  </si>
  <si>
    <t>Y_t-CMA</t>
  </si>
  <si>
    <t>S_t</t>
  </si>
  <si>
    <t xml:space="preserve">deseason </t>
  </si>
  <si>
    <t>Trend T_t</t>
  </si>
  <si>
    <t>Forecast</t>
  </si>
  <si>
    <t xml:space="preserve">abs error </t>
  </si>
  <si>
    <t>abs percentage error</t>
  </si>
  <si>
    <t>RMSE</t>
  </si>
  <si>
    <t>MAPE</t>
  </si>
  <si>
    <t>MAE</t>
  </si>
  <si>
    <t>Q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</si>
  <si>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</si>
  <si>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</si>
  <si>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</si>
  <si>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</si>
  <si>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</si>
  <si>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</si>
  <si>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</si>
  <si>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</si>
  <si>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</si>
  <si>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</si>
  <si>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</si>
  <si>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</si>
  <si>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</si>
  <si>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</si>
  <si>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</si>
  <si>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</si>
  <si>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</si>
  <si>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</si>
  <si>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</si>
  <si>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</si>
  <si>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</si>
  <si>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</si>
  <si>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</si>
  <si>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</si>
  <si>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</si>
  <si>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</t>
  </si>
  <si>
    <t xml:space="preserve">sales(in 1000000s) </t>
  </si>
  <si>
    <t>square error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</si>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</sst>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4" borderId="0" xfId="0" applyFill="1"/>
    <xf numFmtId="0" fontId="3" fillId="3" borderId="0" xfId="0" applyFont="1" applyFill="1"/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SERIES FORECASTING</a:t>
            </a:r>
          </a:p>
        </c:rich>
      </c:tx>
      <c:layout>
        <c:manualLayout>
          <c:xMode val="edge"/>
          <c:yMode val="edge"/>
          <c:x val="0.32631788373392107"/>
          <c:y val="6.03708495040965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086331045354027E-2"/>
          <c:y val="0.2461836998706339"/>
          <c:w val="0.91504097702072951"/>
          <c:h val="0.60171367647608087"/>
        </c:manualLayout>
      </c:layout>
      <c:lineChart>
        <c:grouping val="standard"/>
        <c:varyColors val="0"/>
        <c:ser>
          <c:idx val="5"/>
          <c:order val="4"/>
          <c:tx>
            <c:strRef>
              <c:f>Sheet1!$F$1:$F$4</c:f>
              <c:strCache>
                <c:ptCount val="4"/>
                <c:pt idx="0">
                  <c:v>CMA</c:v>
                </c:pt>
                <c:pt idx="3">
                  <c:v>15.13125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2000</c:v>
                  </c:pt>
                  <c:pt idx="4">
                    <c:v>2001</c:v>
                  </c:pt>
                  <c:pt idx="8">
                    <c:v>2002</c:v>
                  </c:pt>
                  <c:pt idx="12">
                    <c:v>2003</c:v>
                  </c:pt>
                  <c:pt idx="16">
                    <c:v>2004</c:v>
                  </c:pt>
                  <c:pt idx="20">
                    <c:v>2005</c:v>
                  </c:pt>
                  <c:pt idx="24">
                    <c:v>2006</c:v>
                  </c:pt>
                </c:lvl>
              </c:multiLvlStrCache>
            </c:multiLvlStrRef>
          </c:cat>
          <c:val>
            <c:numRef>
              <c:f>Sheet1!$F$5:$F$29</c:f>
              <c:numCache>
                <c:formatCode>General</c:formatCode>
                <c:ptCount val="25"/>
                <c:pt idx="0">
                  <c:v>15.276249999999999</c:v>
                </c:pt>
                <c:pt idx="1">
                  <c:v>15.379999999999999</c:v>
                </c:pt>
                <c:pt idx="2">
                  <c:v>15.653749999999999</c:v>
                </c:pt>
                <c:pt idx="3">
                  <c:v>15.925000000000001</c:v>
                </c:pt>
                <c:pt idx="4">
                  <c:v>16.164999999999999</c:v>
                </c:pt>
                <c:pt idx="5">
                  <c:v>16.346249999999998</c:v>
                </c:pt>
                <c:pt idx="6">
                  <c:v>16.241250000000001</c:v>
                </c:pt>
                <c:pt idx="7">
                  <c:v>16.078749999999999</c:v>
                </c:pt>
                <c:pt idx="8">
                  <c:v>15.863750000000001</c:v>
                </c:pt>
                <c:pt idx="9">
                  <c:v>15.610000000000001</c:v>
                </c:pt>
                <c:pt idx="10">
                  <c:v>15.563750000000002</c:v>
                </c:pt>
                <c:pt idx="11">
                  <c:v>15.456250000000001</c:v>
                </c:pt>
                <c:pt idx="12">
                  <c:v>14.993749999999999</c:v>
                </c:pt>
                <c:pt idx="13">
                  <c:v>14.713750000000001</c:v>
                </c:pt>
                <c:pt idx="14">
                  <c:v>14.921249999999999</c:v>
                </c:pt>
                <c:pt idx="15">
                  <c:v>15.272499999999997</c:v>
                </c:pt>
                <c:pt idx="16">
                  <c:v>16.034999999999997</c:v>
                </c:pt>
                <c:pt idx="17">
                  <c:v>16.564999999999998</c:v>
                </c:pt>
                <c:pt idx="18">
                  <c:v>16.54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54-4E9F-8CAC-6D6D05251009}"/>
            </c:ext>
          </c:extLst>
        </c:ser>
        <c:ser>
          <c:idx val="2"/>
          <c:order val="9"/>
          <c:tx>
            <c:v>sales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Sheet1!$A$2:$B$29</c:f>
              <c:multiLvlStrCache>
                <c:ptCount val="2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</c:lvl>
                <c:lvl>
                  <c:pt idx="0">
                    <c:v>2000</c:v>
                  </c:pt>
                  <c:pt idx="4">
                    <c:v>2001</c:v>
                  </c:pt>
                  <c:pt idx="8">
                    <c:v>2002</c:v>
                  </c:pt>
                  <c:pt idx="12">
                    <c:v>2003</c:v>
                  </c:pt>
                  <c:pt idx="16">
                    <c:v>2004</c:v>
                  </c:pt>
                  <c:pt idx="20">
                    <c:v>2005</c:v>
                  </c:pt>
                  <c:pt idx="24">
                    <c:v>2006</c:v>
                  </c:pt>
                </c:lvl>
              </c:multiLvlStrCache>
            </c:multiLvl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15.17</c:v>
                </c:pt>
                <c:pt idx="1">
                  <c:v>12.48</c:v>
                </c:pt>
                <c:pt idx="2">
                  <c:v>16.77</c:v>
                </c:pt>
                <c:pt idx="3">
                  <c:v>13.93</c:v>
                </c:pt>
                <c:pt idx="4">
                  <c:v>15.58</c:v>
                </c:pt>
                <c:pt idx="5">
                  <c:v>13.68</c:v>
                </c:pt>
                <c:pt idx="6">
                  <c:v>17.899999999999999</c:v>
                </c:pt>
                <c:pt idx="7">
                  <c:v>13.96</c:v>
                </c:pt>
                <c:pt idx="8">
                  <c:v>16.38</c:v>
                </c:pt>
                <c:pt idx="9">
                  <c:v>15.07</c:v>
                </c:pt>
                <c:pt idx="10">
                  <c:v>18.68</c:v>
                </c:pt>
                <c:pt idx="11">
                  <c:v>15.1</c:v>
                </c:pt>
                <c:pt idx="12">
                  <c:v>16.690000000000001</c:v>
                </c:pt>
                <c:pt idx="13">
                  <c:v>13.92</c:v>
                </c:pt>
                <c:pt idx="14">
                  <c:v>18.53</c:v>
                </c:pt>
                <c:pt idx="15">
                  <c:v>13.53</c:v>
                </c:pt>
                <c:pt idx="16">
                  <c:v>16.23</c:v>
                </c:pt>
                <c:pt idx="17">
                  <c:v>14.01</c:v>
                </c:pt>
                <c:pt idx="18">
                  <c:v>17.579999999999998</c:v>
                </c:pt>
                <c:pt idx="19">
                  <c:v>10.78</c:v>
                </c:pt>
                <c:pt idx="20">
                  <c:v>16.739999999999998</c:v>
                </c:pt>
                <c:pt idx="21">
                  <c:v>15.16</c:v>
                </c:pt>
                <c:pt idx="22">
                  <c:v>19.239999999999998</c:v>
                </c:pt>
                <c:pt idx="23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54-4E9F-8CAC-6D6D05251009}"/>
            </c:ext>
          </c:extLst>
        </c:ser>
        <c:ser>
          <c:idx val="11"/>
          <c:order val="11"/>
          <c:tx>
            <c:v>FORECAST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Sheet1!$K$2:$K$29</c:f>
              <c:numCache>
                <c:formatCode>General</c:formatCode>
                <c:ptCount val="28"/>
                <c:pt idx="0">
                  <c:v>12.756482009153018</c:v>
                </c:pt>
                <c:pt idx="1">
                  <c:v>10.982967875372774</c:v>
                </c:pt>
                <c:pt idx="2">
                  <c:v>14.96170374159253</c:v>
                </c:pt>
                <c:pt idx="3">
                  <c:v>10.679189607812285</c:v>
                </c:pt>
                <c:pt idx="4">
                  <c:v>13.730425474032042</c:v>
                </c:pt>
                <c:pt idx="5">
                  <c:v>11.956911340251796</c:v>
                </c:pt>
                <c:pt idx="6">
                  <c:v>15.935647206471552</c:v>
                </c:pt>
                <c:pt idx="7">
                  <c:v>11.653133072691309</c:v>
                </c:pt>
                <c:pt idx="8">
                  <c:v>14.704368938911065</c:v>
                </c:pt>
                <c:pt idx="9">
                  <c:v>12.930854805130821</c:v>
                </c:pt>
                <c:pt idx="10">
                  <c:v>16.909590671350575</c:v>
                </c:pt>
                <c:pt idx="11">
                  <c:v>12.627076537570332</c:v>
                </c:pt>
                <c:pt idx="12">
                  <c:v>15.678312403790089</c:v>
                </c:pt>
                <c:pt idx="13">
                  <c:v>13.904798270009843</c:v>
                </c:pt>
                <c:pt idx="14">
                  <c:v>17.883534136229599</c:v>
                </c:pt>
                <c:pt idx="15">
                  <c:v>13.601020002449356</c:v>
                </c:pt>
                <c:pt idx="16">
                  <c:v>16.652255868669108</c:v>
                </c:pt>
                <c:pt idx="17">
                  <c:v>14.878741734888866</c:v>
                </c:pt>
                <c:pt idx="18">
                  <c:v>18.857477601108624</c:v>
                </c:pt>
                <c:pt idx="19">
                  <c:v>14.574963467328381</c:v>
                </c:pt>
                <c:pt idx="20">
                  <c:v>17.626199333548133</c:v>
                </c:pt>
                <c:pt idx="21">
                  <c:v>15.85268519976789</c:v>
                </c:pt>
                <c:pt idx="22">
                  <c:v>19.831421065987644</c:v>
                </c:pt>
                <c:pt idx="23">
                  <c:v>15.548906932207402</c:v>
                </c:pt>
                <c:pt idx="24">
                  <c:v>18.600142798427157</c:v>
                </c:pt>
                <c:pt idx="25">
                  <c:v>16.826628664646915</c:v>
                </c:pt>
                <c:pt idx="26">
                  <c:v>20.805364530866669</c:v>
                </c:pt>
                <c:pt idx="27">
                  <c:v>16.522850397086426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54-4E9F-8CAC-6D6D0525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77535"/>
        <c:axId val="18845157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Sheet1!$A$1:$A$4</c15:sqref>
                        </c15:formulaRef>
                      </c:ext>
                    </c:extLst>
                    <c:strCache>
                      <c:ptCount val="4"/>
                      <c:pt idx="0">
                        <c:v>Year</c:v>
                      </c:pt>
                      <c:pt idx="1">
                        <c:v>2000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Sheet1!$A$5:$A$29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1">
                        <c:v>2001</c:v>
                      </c:pt>
                      <c:pt idx="5">
                        <c:v>2002</c:v>
                      </c:pt>
                      <c:pt idx="9">
                        <c:v>2003</c:v>
                      </c:pt>
                      <c:pt idx="13">
                        <c:v>2004</c:v>
                      </c:pt>
                      <c:pt idx="17">
                        <c:v>2005</c:v>
                      </c:pt>
                      <c:pt idx="21">
                        <c:v>2006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54-4E9F-8CAC-6D6D0525100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Sheet1!$B$1:$B$4</c15:sqref>
                        </c15:formulaRef>
                      </c:ext>
                    </c:extLst>
                    <c:strCache>
                      <c:ptCount val="4"/>
                      <c:pt idx="0">
                        <c:v>Quarter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Sheet1!$B$5:$B$29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F54-4E9F-8CAC-6D6D05251009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Sheet1!$D$1:$D$4</c15:sqref>
                        </c15:formulaRef>
                      </c:ext>
                    </c:extLst>
                    <c:strCache>
                      <c:ptCount val="4"/>
                      <c:pt idx="0">
                        <c:v>sales(in 1000000s) </c:v>
                      </c:pt>
                      <c:pt idx="1">
                        <c:v>15.17</c:v>
                      </c:pt>
                      <c:pt idx="2">
                        <c:v>12.48</c:v>
                      </c:pt>
                      <c:pt idx="3">
                        <c:v>16.77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13.93</c:v>
                      </c:pt>
                      <c:pt idx="1">
                        <c:v>15.58</c:v>
                      </c:pt>
                      <c:pt idx="2">
                        <c:v>13.68</c:v>
                      </c:pt>
                      <c:pt idx="3">
                        <c:v>17.899999999999999</c:v>
                      </c:pt>
                      <c:pt idx="4">
                        <c:v>13.96</c:v>
                      </c:pt>
                      <c:pt idx="5">
                        <c:v>16.38</c:v>
                      </c:pt>
                      <c:pt idx="6">
                        <c:v>15.07</c:v>
                      </c:pt>
                      <c:pt idx="7">
                        <c:v>18.68</c:v>
                      </c:pt>
                      <c:pt idx="8">
                        <c:v>15.1</c:v>
                      </c:pt>
                      <c:pt idx="9">
                        <c:v>16.690000000000001</c:v>
                      </c:pt>
                      <c:pt idx="10">
                        <c:v>13.92</c:v>
                      </c:pt>
                      <c:pt idx="11">
                        <c:v>18.53</c:v>
                      </c:pt>
                      <c:pt idx="12">
                        <c:v>13.53</c:v>
                      </c:pt>
                      <c:pt idx="13">
                        <c:v>16.23</c:v>
                      </c:pt>
                      <c:pt idx="14">
                        <c:v>14.01</c:v>
                      </c:pt>
                      <c:pt idx="15">
                        <c:v>17.579999999999998</c:v>
                      </c:pt>
                      <c:pt idx="16">
                        <c:v>10.78</c:v>
                      </c:pt>
                      <c:pt idx="17">
                        <c:v>16.739999999999998</c:v>
                      </c:pt>
                      <c:pt idx="18">
                        <c:v>15.16</c:v>
                      </c:pt>
                      <c:pt idx="19">
                        <c:v>19.239999999999998</c:v>
                      </c:pt>
                      <c:pt idx="20">
                        <c:v>15.22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F54-4E9F-8CAC-6D6D05251009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Sheet1!$E$1:$E$4</c15:sqref>
                        </c15:formulaRef>
                      </c:ext>
                    </c:extLst>
                    <c:strCache>
                      <c:ptCount val="4"/>
                      <c:pt idx="0">
                        <c:v>MA</c:v>
                      </c:pt>
                      <c:pt idx="3">
                        <c:v>14.99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15.272499999999999</c:v>
                      </c:pt>
                      <c:pt idx="1">
                        <c:v>15.28</c:v>
                      </c:pt>
                      <c:pt idx="2">
                        <c:v>15.48</c:v>
                      </c:pt>
                      <c:pt idx="3">
                        <c:v>15.827499999999999</c:v>
                      </c:pt>
                      <c:pt idx="4">
                        <c:v>16.022500000000001</c:v>
                      </c:pt>
                      <c:pt idx="5">
                        <c:v>16.307499999999997</c:v>
                      </c:pt>
                      <c:pt idx="6">
                        <c:v>16.385000000000002</c:v>
                      </c:pt>
                      <c:pt idx="7">
                        <c:v>16.0975</c:v>
                      </c:pt>
                      <c:pt idx="8">
                        <c:v>16.060000000000002</c:v>
                      </c:pt>
                      <c:pt idx="9">
                        <c:v>15.6675</c:v>
                      </c:pt>
                      <c:pt idx="10">
                        <c:v>15.552500000000002</c:v>
                      </c:pt>
                      <c:pt idx="11">
                        <c:v>15.575000000000001</c:v>
                      </c:pt>
                      <c:pt idx="12">
                        <c:v>15.337499999999999</c:v>
                      </c:pt>
                      <c:pt idx="13">
                        <c:v>14.65</c:v>
                      </c:pt>
                      <c:pt idx="14">
                        <c:v>14.7775</c:v>
                      </c:pt>
                      <c:pt idx="15">
                        <c:v>15.064999999999998</c:v>
                      </c:pt>
                      <c:pt idx="16">
                        <c:v>15.479999999999997</c:v>
                      </c:pt>
                      <c:pt idx="17">
                        <c:v>16.59</c:v>
                      </c:pt>
                      <c:pt idx="18">
                        <c:v>16.54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F54-4E9F-8CAC-6D6D05251009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Sheet1!$G$1:$G$4</c15:sqref>
                        </c15:formulaRef>
                      </c:ext>
                    </c:extLst>
                    <c:strCache>
                      <c:ptCount val="4"/>
                      <c:pt idx="0">
                        <c:v>Y_t-CMA</c:v>
                      </c:pt>
                      <c:pt idx="3">
                        <c:v>1.63875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-1.3462499999999995</c:v>
                      </c:pt>
                      <c:pt idx="1">
                        <c:v>0.20000000000000107</c:v>
                      </c:pt>
                      <c:pt idx="2">
                        <c:v>-1.973749999999999</c:v>
                      </c:pt>
                      <c:pt idx="3">
                        <c:v>1.9749999999999979</c:v>
                      </c:pt>
                      <c:pt idx="4">
                        <c:v>-2.2049999999999983</c:v>
                      </c:pt>
                      <c:pt idx="5">
                        <c:v>3.3750000000001279E-2</c:v>
                      </c:pt>
                      <c:pt idx="6">
                        <c:v>-1.1712500000000006</c:v>
                      </c:pt>
                      <c:pt idx="7">
                        <c:v>2.6012500000000003</c:v>
                      </c:pt>
                      <c:pt idx="8">
                        <c:v>-0.76375000000000171</c:v>
                      </c:pt>
                      <c:pt idx="9">
                        <c:v>1.08</c:v>
                      </c:pt>
                      <c:pt idx="10">
                        <c:v>-1.6437500000000025</c:v>
                      </c:pt>
                      <c:pt idx="11">
                        <c:v>3.0737500000000004</c:v>
                      </c:pt>
                      <c:pt idx="12">
                        <c:v>-1.4637499999999992</c:v>
                      </c:pt>
                      <c:pt idx="13">
                        <c:v>1.5162499999999994</c:v>
                      </c:pt>
                      <c:pt idx="14">
                        <c:v>-0.91124999999999901</c:v>
                      </c:pt>
                      <c:pt idx="15">
                        <c:v>2.307500000000001</c:v>
                      </c:pt>
                      <c:pt idx="16">
                        <c:v>-5.2549999999999972</c:v>
                      </c:pt>
                      <c:pt idx="17">
                        <c:v>0.17500000000000071</c:v>
                      </c:pt>
                      <c:pt idx="18">
                        <c:v>-1.379999999999999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F54-4E9F-8CAC-6D6D05251009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Sheet1!$H$1:$H$4</c15:sqref>
                        </c15:formulaRef>
                      </c:ext>
                    </c:extLst>
                    <c:strCache>
                      <c:ptCount val="4"/>
                      <c:pt idx="0">
                        <c:v>S_t</c:v>
                      </c:pt>
                      <c:pt idx="1">
                        <c:v>0.601</c:v>
                      </c:pt>
                      <c:pt idx="2">
                        <c:v>-1.416</c:v>
                      </c:pt>
                      <c:pt idx="3">
                        <c:v>2.31925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-2.2067499999999991</c:v>
                      </c:pt>
                      <c:pt idx="1">
                        <c:v>0.60100000000000053</c:v>
                      </c:pt>
                      <c:pt idx="2">
                        <c:v>-1.4159999999999999</c:v>
                      </c:pt>
                      <c:pt idx="3">
                        <c:v>2.3192499999999998</c:v>
                      </c:pt>
                      <c:pt idx="4">
                        <c:v>-2.2067499999999991</c:v>
                      </c:pt>
                      <c:pt idx="5">
                        <c:v>0.60100000000000053</c:v>
                      </c:pt>
                      <c:pt idx="6">
                        <c:v>-1.4159999999999999</c:v>
                      </c:pt>
                      <c:pt idx="7">
                        <c:v>2.3192499999999998</c:v>
                      </c:pt>
                      <c:pt idx="8">
                        <c:v>-2.2067499999999991</c:v>
                      </c:pt>
                      <c:pt idx="9">
                        <c:v>0.60100000000000053</c:v>
                      </c:pt>
                      <c:pt idx="10">
                        <c:v>-1.4159999999999999</c:v>
                      </c:pt>
                      <c:pt idx="11">
                        <c:v>2.3192499999999998</c:v>
                      </c:pt>
                      <c:pt idx="12">
                        <c:v>-2.2067499999999991</c:v>
                      </c:pt>
                      <c:pt idx="13">
                        <c:v>0.60100000000000053</c:v>
                      </c:pt>
                      <c:pt idx="14">
                        <c:v>-1.4159999999999999</c:v>
                      </c:pt>
                      <c:pt idx="15">
                        <c:v>2.3192499999999998</c:v>
                      </c:pt>
                      <c:pt idx="16">
                        <c:v>-2.2067499999999991</c:v>
                      </c:pt>
                      <c:pt idx="17">
                        <c:v>0.60100000000000053</c:v>
                      </c:pt>
                      <c:pt idx="18">
                        <c:v>-1.4159999999999999</c:v>
                      </c:pt>
                      <c:pt idx="19">
                        <c:v>2.3192499999999998</c:v>
                      </c:pt>
                      <c:pt idx="20">
                        <c:v>-2.2067499999999991</c:v>
                      </c:pt>
                      <c:pt idx="21">
                        <c:v>0.60100000000000053</c:v>
                      </c:pt>
                      <c:pt idx="22">
                        <c:v>-1.4159999999999999</c:v>
                      </c:pt>
                      <c:pt idx="23">
                        <c:v>2.3192499999999998</c:v>
                      </c:pt>
                      <c:pt idx="24">
                        <c:v>-2.2067499999999991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F54-4E9F-8CAC-6D6D05251009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Sheet1!$I$1:$I$4</c15:sqref>
                        </c15:formulaRef>
                      </c:ext>
                    </c:extLst>
                    <c:strCache>
                      <c:ptCount val="4"/>
                      <c:pt idx="0">
                        <c:v>deseason </c:v>
                      </c:pt>
                      <c:pt idx="1">
                        <c:v>14.569</c:v>
                      </c:pt>
                      <c:pt idx="2">
                        <c:v>13.896</c:v>
                      </c:pt>
                      <c:pt idx="3">
                        <c:v>14.45075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16.136749999999999</c:v>
                      </c:pt>
                      <c:pt idx="1">
                        <c:v>14.978999999999999</c:v>
                      </c:pt>
                      <c:pt idx="2">
                        <c:v>15.096</c:v>
                      </c:pt>
                      <c:pt idx="3">
                        <c:v>15.580749999999998</c:v>
                      </c:pt>
                      <c:pt idx="4">
                        <c:v>16.16675</c:v>
                      </c:pt>
                      <c:pt idx="5">
                        <c:v>15.778999999999998</c:v>
                      </c:pt>
                      <c:pt idx="6">
                        <c:v>16.486000000000001</c:v>
                      </c:pt>
                      <c:pt idx="7">
                        <c:v>16.360749999999999</c:v>
                      </c:pt>
                      <c:pt idx="8">
                        <c:v>17.306749999999997</c:v>
                      </c:pt>
                      <c:pt idx="9">
                        <c:v>16.089000000000002</c:v>
                      </c:pt>
                      <c:pt idx="10">
                        <c:v>15.336</c:v>
                      </c:pt>
                      <c:pt idx="11">
                        <c:v>16.210750000000001</c:v>
                      </c:pt>
                      <c:pt idx="12">
                        <c:v>15.736749999999999</c:v>
                      </c:pt>
                      <c:pt idx="13">
                        <c:v>15.629</c:v>
                      </c:pt>
                      <c:pt idx="14">
                        <c:v>15.426</c:v>
                      </c:pt>
                      <c:pt idx="15">
                        <c:v>15.260749999999998</c:v>
                      </c:pt>
                      <c:pt idx="16">
                        <c:v>12.986749999999999</c:v>
                      </c:pt>
                      <c:pt idx="17">
                        <c:v>16.138999999999999</c:v>
                      </c:pt>
                      <c:pt idx="18">
                        <c:v>16.576000000000001</c:v>
                      </c:pt>
                      <c:pt idx="19">
                        <c:v>16.920749999999998</c:v>
                      </c:pt>
                      <c:pt idx="20">
                        <c:v>17.426749999999998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F54-4E9F-8CAC-6D6D05251009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Sheet1!$J$1:$J$4</c15:sqref>
                        </c15:formulaRef>
                      </c:ext>
                    </c:extLst>
                    <c:strCache>
                      <c:ptCount val="4"/>
                      <c:pt idx="0">
                        <c:v>Trend T_t</c:v>
                      </c:pt>
                      <c:pt idx="1">
                        <c:v>12.15548201</c:v>
                      </c:pt>
                      <c:pt idx="2">
                        <c:v>12.39896788</c:v>
                      </c:pt>
                      <c:pt idx="3">
                        <c:v>12.64245374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Sheet1!$A$2:$B$29</c15:sqref>
                        </c15:formulaRef>
                      </c:ext>
                    </c:extLst>
                    <c:multiLvlStrCache>
                      <c:ptCount val="28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</c:lvl>
                      <c:lvl>
                        <c:pt idx="0">
                          <c:v>2000</c:v>
                        </c:pt>
                        <c:pt idx="4">
                          <c:v>2001</c:v>
                        </c:pt>
                        <c:pt idx="8">
                          <c:v>2002</c:v>
                        </c:pt>
                        <c:pt idx="12">
                          <c:v>2003</c:v>
                        </c:pt>
                        <c:pt idx="16">
                          <c:v>2004</c:v>
                        </c:pt>
                        <c:pt idx="20">
                          <c:v>2005</c:v>
                        </c:pt>
                        <c:pt idx="24">
                          <c:v>2006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Sheet1!$J$5:$J$29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12.885939607812285</c:v>
                      </c:pt>
                      <c:pt idx="1">
                        <c:v>13.129425474032042</c:v>
                      </c:pt>
                      <c:pt idx="2">
                        <c:v>13.372911340251797</c:v>
                      </c:pt>
                      <c:pt idx="3">
                        <c:v>13.616397206471552</c:v>
                      </c:pt>
                      <c:pt idx="4">
                        <c:v>13.859883072691309</c:v>
                      </c:pt>
                      <c:pt idx="5">
                        <c:v>14.103368938911064</c:v>
                      </c:pt>
                      <c:pt idx="6">
                        <c:v>14.346854805130821</c:v>
                      </c:pt>
                      <c:pt idx="7">
                        <c:v>14.590340671350576</c:v>
                      </c:pt>
                      <c:pt idx="8">
                        <c:v>14.833826537570332</c:v>
                      </c:pt>
                      <c:pt idx="9">
                        <c:v>15.077312403790089</c:v>
                      </c:pt>
                      <c:pt idx="10">
                        <c:v>15.320798270009844</c:v>
                      </c:pt>
                      <c:pt idx="11">
                        <c:v>15.564284136229599</c:v>
                      </c:pt>
                      <c:pt idx="12">
                        <c:v>15.807770002449356</c:v>
                      </c:pt>
                      <c:pt idx="13">
                        <c:v>16.051255868669109</c:v>
                      </c:pt>
                      <c:pt idx="14">
                        <c:v>16.294741734888866</c:v>
                      </c:pt>
                      <c:pt idx="15">
                        <c:v>16.538227601108623</c:v>
                      </c:pt>
                      <c:pt idx="16">
                        <c:v>16.78171346732838</c:v>
                      </c:pt>
                      <c:pt idx="17">
                        <c:v>17.025199333548134</c:v>
                      </c:pt>
                      <c:pt idx="18">
                        <c:v>17.268685199767891</c:v>
                      </c:pt>
                      <c:pt idx="19">
                        <c:v>17.512171065987644</c:v>
                      </c:pt>
                      <c:pt idx="20">
                        <c:v>17.755656932207401</c:v>
                      </c:pt>
                      <c:pt idx="21">
                        <c:v>17.999142798427158</c:v>
                      </c:pt>
                      <c:pt idx="22">
                        <c:v>18.242628664646915</c:v>
                      </c:pt>
                      <c:pt idx="23">
                        <c:v>18.486114530866669</c:v>
                      </c:pt>
                      <c:pt idx="24">
                        <c:v>18.729600397086426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F54-4E9F-8CAC-6D6D0525100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Sheet1!$K$2:$K$27</c15:sqref>
                        </c15:formulaRef>
                      </c:ext>
                    </c:extLst>
                    <c:strCache>
                      <c:ptCount val="26"/>
                      <c:pt idx="0">
                        <c:v>12.75648201</c:v>
                      </c:pt>
                      <c:pt idx="1">
                        <c:v>10.98296788</c:v>
                      </c:pt>
                      <c:pt idx="2">
                        <c:v>14.96170374</c:v>
                      </c:pt>
                      <c:pt idx="3">
                        <c:v>10.67918961</c:v>
                      </c:pt>
                      <c:pt idx="4">
                        <c:v>13.73042547</c:v>
                      </c:pt>
                      <c:pt idx="5">
                        <c:v>11.95691134</c:v>
                      </c:pt>
                      <c:pt idx="6">
                        <c:v>15.93564721</c:v>
                      </c:pt>
                      <c:pt idx="7">
                        <c:v>11.65313307</c:v>
                      </c:pt>
                      <c:pt idx="8">
                        <c:v>14.70436894</c:v>
                      </c:pt>
                      <c:pt idx="9">
                        <c:v>12.93085481</c:v>
                      </c:pt>
                      <c:pt idx="10">
                        <c:v>16.90959067</c:v>
                      </c:pt>
                      <c:pt idx="11">
                        <c:v>12.62707654</c:v>
                      </c:pt>
                      <c:pt idx="12">
                        <c:v>15.6783124</c:v>
                      </c:pt>
                      <c:pt idx="13">
                        <c:v>13.90479827</c:v>
                      </c:pt>
                      <c:pt idx="14">
                        <c:v>17.88353414</c:v>
                      </c:pt>
                      <c:pt idx="15">
                        <c:v>13.60102</c:v>
                      </c:pt>
                      <c:pt idx="16">
                        <c:v>16.65225587</c:v>
                      </c:pt>
                      <c:pt idx="17">
                        <c:v>14.87874173</c:v>
                      </c:pt>
                      <c:pt idx="18">
                        <c:v>18.8574776</c:v>
                      </c:pt>
                      <c:pt idx="19">
                        <c:v>14.57496347</c:v>
                      </c:pt>
                      <c:pt idx="20">
                        <c:v>17.62619933</c:v>
                      </c:pt>
                      <c:pt idx="21">
                        <c:v>15.8526852</c:v>
                      </c:pt>
                      <c:pt idx="22">
                        <c:v>19.83142107</c:v>
                      </c:pt>
                      <c:pt idx="23">
                        <c:v>15.54890693</c:v>
                      </c:pt>
                      <c:pt idx="24">
                        <c:v>18.6001428</c:v>
                      </c:pt>
                      <c:pt idx="25">
                        <c:v>16.82662866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12.756482009153018</c:v>
                      </c:pt>
                      <c:pt idx="1">
                        <c:v>10.982967875372774</c:v>
                      </c:pt>
                      <c:pt idx="2">
                        <c:v>14.96170374159253</c:v>
                      </c:pt>
                      <c:pt idx="3">
                        <c:v>10.679189607812285</c:v>
                      </c:pt>
                      <c:pt idx="4">
                        <c:v>13.730425474032042</c:v>
                      </c:pt>
                      <c:pt idx="5">
                        <c:v>11.956911340251796</c:v>
                      </c:pt>
                      <c:pt idx="6">
                        <c:v>15.935647206471552</c:v>
                      </c:pt>
                      <c:pt idx="7">
                        <c:v>11.653133072691309</c:v>
                      </c:pt>
                      <c:pt idx="8">
                        <c:v>14.704368938911065</c:v>
                      </c:pt>
                      <c:pt idx="9">
                        <c:v>12.930854805130821</c:v>
                      </c:pt>
                      <c:pt idx="10">
                        <c:v>16.909590671350575</c:v>
                      </c:pt>
                      <c:pt idx="11">
                        <c:v>12.627076537570332</c:v>
                      </c:pt>
                      <c:pt idx="12">
                        <c:v>15.678312403790089</c:v>
                      </c:pt>
                      <c:pt idx="13">
                        <c:v>13.904798270009843</c:v>
                      </c:pt>
                      <c:pt idx="14">
                        <c:v>17.883534136229599</c:v>
                      </c:pt>
                      <c:pt idx="15">
                        <c:v>13.601020002449356</c:v>
                      </c:pt>
                      <c:pt idx="16">
                        <c:v>16.652255868669108</c:v>
                      </c:pt>
                      <c:pt idx="17">
                        <c:v>14.878741734888866</c:v>
                      </c:pt>
                      <c:pt idx="18">
                        <c:v>18.857477601108624</c:v>
                      </c:pt>
                      <c:pt idx="19">
                        <c:v>14.574963467328381</c:v>
                      </c:pt>
                      <c:pt idx="20">
                        <c:v>17.626199333548133</c:v>
                      </c:pt>
                      <c:pt idx="21">
                        <c:v>15.85268519976789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F54-4E9F-8CAC-6D6D05251009}"/>
                  </c:ext>
                </c:extLst>
              </c15:ser>
            </c15:filteredLineSeries>
          </c:ext>
        </c:extLst>
      </c:lineChart>
      <c:catAx>
        <c:axId val="91047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15727"/>
        <c:crosses val="autoZero"/>
        <c:auto val="1"/>
        <c:lblAlgn val="ctr"/>
        <c:lblOffset val="100"/>
        <c:noMultiLvlLbl val="0"/>
      </c:catAx>
      <c:valAx>
        <c:axId val="18845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494272399623518E-2"/>
          <c:y val="0.87332443729139275"/>
          <c:w val="0.89101126389813523"/>
          <c:h val="0.100802341492565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12</xdr:row>
      <xdr:rowOff>160020</xdr:rowOff>
    </xdr:from>
    <xdr:to>
      <xdr:col>16</xdr:col>
      <xdr:colOff>510540</xdr:colOff>
      <xdr:row>28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5EBC4-3A0D-8917-B96E-9FDD3099E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van\Downloads\UNRATE%20(1).xlsx" TargetMode="External"/><Relationship Id="rId1" Type="http://schemas.openxmlformats.org/officeDocument/2006/relationships/externalLinkPath" Target="/Users/pavan/Downloads/UNRATE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Sheet4"/>
      <sheetName val="Sheet5"/>
      <sheetName val="Sheet6"/>
      <sheetName val="i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E4">
            <v>2000</v>
          </cell>
          <cell r="F4">
            <v>1</v>
          </cell>
          <cell r="G4">
            <v>4.0333333333333332</v>
          </cell>
        </row>
        <row r="5">
          <cell r="F5">
            <v>2</v>
          </cell>
          <cell r="G5">
            <v>3.9333333333333336</v>
          </cell>
        </row>
        <row r="6">
          <cell r="F6">
            <v>3</v>
          </cell>
          <cell r="G6">
            <v>4</v>
          </cell>
          <cell r="J6">
            <v>3.9916666666666667</v>
          </cell>
        </row>
        <row r="7">
          <cell r="F7">
            <v>4</v>
          </cell>
          <cell r="G7">
            <v>3.9</v>
          </cell>
          <cell r="J7">
            <v>4.0749999999999993</v>
          </cell>
        </row>
        <row r="8">
          <cell r="E8">
            <v>2001</v>
          </cell>
          <cell r="F8">
            <v>1</v>
          </cell>
          <cell r="G8">
            <v>4.2333333333333334</v>
          </cell>
          <cell r="J8">
            <v>4.2374999999999989</v>
          </cell>
        </row>
        <row r="9">
          <cell r="F9">
            <v>2</v>
          </cell>
          <cell r="G9">
            <v>4.3999999999999995</v>
          </cell>
          <cell r="J9">
            <v>4.5416666666666661</v>
          </cell>
        </row>
        <row r="10">
          <cell r="F10">
            <v>3</v>
          </cell>
          <cell r="G10">
            <v>4.833333333333333</v>
          </cell>
          <cell r="J10">
            <v>4.9249999999999998</v>
          </cell>
        </row>
        <row r="11">
          <cell r="F11">
            <v>4</v>
          </cell>
          <cell r="G11">
            <v>5.5</v>
          </cell>
          <cell r="J11">
            <v>5.2874999999999996</v>
          </cell>
        </row>
        <row r="12">
          <cell r="E12">
            <v>2002</v>
          </cell>
          <cell r="F12">
            <v>1</v>
          </cell>
          <cell r="G12">
            <v>5.7</v>
          </cell>
          <cell r="J12">
            <v>5.5791666666666657</v>
          </cell>
        </row>
        <row r="13">
          <cell r="F13">
            <v>2</v>
          </cell>
          <cell r="G13">
            <v>5.833333333333333</v>
          </cell>
          <cell r="J13">
            <v>5.7374999999999998</v>
          </cell>
        </row>
        <row r="14">
          <cell r="F14">
            <v>3</v>
          </cell>
          <cell r="G14">
            <v>5.7333333333333334</v>
          </cell>
          <cell r="J14">
            <v>5.8041666666666671</v>
          </cell>
        </row>
        <row r="15">
          <cell r="F15">
            <v>4</v>
          </cell>
          <cell r="G15">
            <v>5.8666666666666671</v>
          </cell>
          <cell r="J15">
            <v>5.8625000000000007</v>
          </cell>
        </row>
        <row r="16">
          <cell r="E16">
            <v>2003</v>
          </cell>
          <cell r="F16">
            <v>1</v>
          </cell>
          <cell r="G16">
            <v>5.8666666666666671</v>
          </cell>
          <cell r="J16">
            <v>5.95</v>
          </cell>
        </row>
        <row r="17">
          <cell r="F17">
            <v>2</v>
          </cell>
          <cell r="G17">
            <v>6.1333333333333329</v>
          </cell>
          <cell r="J17">
            <v>5.9958333333333336</v>
          </cell>
        </row>
        <row r="18">
          <cell r="F18">
            <v>3</v>
          </cell>
          <cell r="G18">
            <v>6.1333333333333329</v>
          </cell>
          <cell r="J18">
            <v>5.9708333333333332</v>
          </cell>
        </row>
        <row r="19">
          <cell r="F19">
            <v>4</v>
          </cell>
          <cell r="G19">
            <v>5.833333333333333</v>
          </cell>
          <cell r="J19">
            <v>5.8833333333333329</v>
          </cell>
        </row>
        <row r="20">
          <cell r="E20">
            <v>2004</v>
          </cell>
          <cell r="F20">
            <v>1</v>
          </cell>
          <cell r="G20">
            <v>5.7</v>
          </cell>
          <cell r="J20">
            <v>5.7291666666666661</v>
          </cell>
        </row>
        <row r="21">
          <cell r="F21">
            <v>2</v>
          </cell>
          <cell r="G21">
            <v>5.5999999999999988</v>
          </cell>
          <cell r="J21">
            <v>5.5916666666666668</v>
          </cell>
        </row>
        <row r="22">
          <cell r="F22">
            <v>3</v>
          </cell>
          <cell r="G22">
            <v>5.4333333333333336</v>
          </cell>
          <cell r="J22">
            <v>5.4916666666666671</v>
          </cell>
        </row>
        <row r="23">
          <cell r="F23">
            <v>4</v>
          </cell>
          <cell r="G23">
            <v>5.4333333333333336</v>
          </cell>
          <cell r="J23">
            <v>5.3791666666666664</v>
          </cell>
        </row>
        <row r="24">
          <cell r="E24">
            <v>2005</v>
          </cell>
          <cell r="F24">
            <v>1</v>
          </cell>
          <cell r="G24">
            <v>5.3</v>
          </cell>
          <cell r="J24">
            <v>5.2583333333333346</v>
          </cell>
        </row>
        <row r="25">
          <cell r="F25">
            <v>2</v>
          </cell>
          <cell r="G25">
            <v>5.1000000000000005</v>
          </cell>
          <cell r="J25">
            <v>5.1416666666666675</v>
          </cell>
        </row>
        <row r="26">
          <cell r="F26">
            <v>3</v>
          </cell>
          <cell r="G26">
            <v>4.9666666666666668</v>
          </cell>
          <cell r="J26">
            <v>5.0125000000000002</v>
          </cell>
        </row>
        <row r="27">
          <cell r="F27">
            <v>4</v>
          </cell>
          <cell r="G27">
            <v>4.9666666666666668</v>
          </cell>
          <cell r="J27">
            <v>4.8833333333333329</v>
          </cell>
        </row>
        <row r="28">
          <cell r="E28">
            <v>2006</v>
          </cell>
          <cell r="F28">
            <v>1</v>
          </cell>
          <cell r="G28">
            <v>4.7333333333333334</v>
          </cell>
          <cell r="J28">
            <v>4.7833333333333332</v>
          </cell>
        </row>
        <row r="29">
          <cell r="F29">
            <v>2</v>
          </cell>
          <cell r="G29">
            <v>4.6333333333333337</v>
          </cell>
          <cell r="J29">
            <v>4.6749999999999998</v>
          </cell>
        </row>
        <row r="30">
          <cell r="F30">
            <v>3</v>
          </cell>
          <cell r="G30">
            <v>4.6333333333333337</v>
          </cell>
          <cell r="J30">
            <v>4.5791666666666675</v>
          </cell>
        </row>
        <row r="31">
          <cell r="F31">
            <v>4</v>
          </cell>
          <cell r="G31">
            <v>4.4333333333333336</v>
          </cell>
          <cell r="J31">
            <v>4.5333333333333332</v>
          </cell>
        </row>
        <row r="32">
          <cell r="E32">
            <v>2007</v>
          </cell>
          <cell r="F32">
            <v>1</v>
          </cell>
          <cell r="G32">
            <v>4.5</v>
          </cell>
          <cell r="J32">
            <v>4.5208333333333339</v>
          </cell>
        </row>
        <row r="33">
          <cell r="F33">
            <v>2</v>
          </cell>
          <cell r="G33">
            <v>4.5</v>
          </cell>
          <cell r="J33">
            <v>4.5708333333333337</v>
          </cell>
        </row>
        <row r="34">
          <cell r="F34">
            <v>3</v>
          </cell>
          <cell r="G34">
            <v>4.666666666666667</v>
          </cell>
          <cell r="J34">
            <v>4.6791666666666671</v>
          </cell>
        </row>
        <row r="35">
          <cell r="F35">
            <v>4</v>
          </cell>
          <cell r="G35">
            <v>4.8</v>
          </cell>
          <cell r="J35">
            <v>4.8458333333333332</v>
          </cell>
        </row>
        <row r="36">
          <cell r="E36">
            <v>2008</v>
          </cell>
          <cell r="F36">
            <v>1</v>
          </cell>
          <cell r="G36">
            <v>5</v>
          </cell>
          <cell r="J36">
            <v>5.1166666666666671</v>
          </cell>
        </row>
        <row r="37">
          <cell r="F37">
            <v>2</v>
          </cell>
          <cell r="G37">
            <v>5.333333333333333</v>
          </cell>
          <cell r="J37">
            <v>5.5416666666666661</v>
          </cell>
        </row>
        <row r="38">
          <cell r="F38">
            <v>3</v>
          </cell>
          <cell r="G38">
            <v>6</v>
          </cell>
          <cell r="J38">
            <v>6.2083333333333339</v>
          </cell>
        </row>
        <row r="39">
          <cell r="F39">
            <v>4</v>
          </cell>
          <cell r="G39">
            <v>6.8666666666666671</v>
          </cell>
          <cell r="J39">
            <v>7.1124999999999998</v>
          </cell>
        </row>
        <row r="40">
          <cell r="E40">
            <v>2009</v>
          </cell>
          <cell r="F40">
            <v>1</v>
          </cell>
          <cell r="G40">
            <v>8.2666666666666675</v>
          </cell>
          <cell r="J40">
            <v>8.0625</v>
          </cell>
        </row>
        <row r="41">
          <cell r="F41">
            <v>2</v>
          </cell>
          <cell r="G41">
            <v>9.2999999999999989</v>
          </cell>
          <cell r="J41">
            <v>8.9</v>
          </cell>
        </row>
        <row r="42">
          <cell r="F42">
            <v>3</v>
          </cell>
          <cell r="G42">
            <v>9.6333333333333346</v>
          </cell>
          <cell r="J42">
            <v>9.4791666666666679</v>
          </cell>
        </row>
        <row r="43">
          <cell r="F43">
            <v>4</v>
          </cell>
          <cell r="G43">
            <v>9.9333333333333318</v>
          </cell>
          <cell r="J43">
            <v>9.7166666666666668</v>
          </cell>
        </row>
        <row r="44">
          <cell r="E44">
            <v>2010</v>
          </cell>
          <cell r="F44">
            <v>1</v>
          </cell>
          <cell r="G44">
            <v>9.8333333333333339</v>
          </cell>
          <cell r="J44">
            <v>9.7375000000000007</v>
          </cell>
        </row>
        <row r="45">
          <cell r="F45">
            <v>2</v>
          </cell>
          <cell r="G45">
            <v>9.6333333333333329</v>
          </cell>
          <cell r="J45">
            <v>9.6625000000000014</v>
          </cell>
        </row>
        <row r="46">
          <cell r="F46">
            <v>3</v>
          </cell>
          <cell r="G46">
            <v>9.4666666666666668</v>
          </cell>
          <cell r="J46">
            <v>9.5083333333333329</v>
          </cell>
        </row>
        <row r="47">
          <cell r="F47">
            <v>4</v>
          </cell>
          <cell r="G47">
            <v>9.5000000000000018</v>
          </cell>
          <cell r="J47">
            <v>9.3375000000000004</v>
          </cell>
        </row>
        <row r="48">
          <cell r="E48">
            <v>2011</v>
          </cell>
          <cell r="F48">
            <v>1</v>
          </cell>
          <cell r="G48">
            <v>9.0333333333333332</v>
          </cell>
          <cell r="J48">
            <v>9.2083333333333339</v>
          </cell>
        </row>
        <row r="49">
          <cell r="F49">
            <v>2</v>
          </cell>
          <cell r="G49">
            <v>9.0666666666666682</v>
          </cell>
          <cell r="J49">
            <v>9.0416666666666679</v>
          </cell>
        </row>
        <row r="50">
          <cell r="F50">
            <v>3</v>
          </cell>
          <cell r="G50">
            <v>9</v>
          </cell>
          <cell r="J50">
            <v>8.8375000000000004</v>
          </cell>
        </row>
        <row r="51">
          <cell r="F51">
            <v>4</v>
          </cell>
          <cell r="G51">
            <v>8.6333333333333329</v>
          </cell>
          <cell r="J51">
            <v>8.6333333333333329</v>
          </cell>
        </row>
        <row r="52">
          <cell r="E52">
            <v>2012</v>
          </cell>
          <cell r="F52">
            <v>1</v>
          </cell>
          <cell r="G52">
            <v>8.2666666666666675</v>
          </cell>
          <cell r="J52">
            <v>8.404166666666665</v>
          </cell>
        </row>
        <row r="53">
          <cell r="F53">
            <v>2</v>
          </cell>
          <cell r="G53">
            <v>8.1999999999999993</v>
          </cell>
          <cell r="J53">
            <v>8.1791666666666671</v>
          </cell>
        </row>
        <row r="54">
          <cell r="F54">
            <v>3</v>
          </cell>
          <cell r="G54">
            <v>8.0333333333333332</v>
          </cell>
          <cell r="J54">
            <v>8.0083333333333329</v>
          </cell>
        </row>
        <row r="55">
          <cell r="F55">
            <v>4</v>
          </cell>
          <cell r="G55">
            <v>7.8</v>
          </cell>
          <cell r="J55">
            <v>7.8583333333333343</v>
          </cell>
        </row>
        <row r="56">
          <cell r="E56">
            <v>2013</v>
          </cell>
          <cell r="F56">
            <v>1</v>
          </cell>
          <cell r="G56">
            <v>7.7333333333333334</v>
          </cell>
          <cell r="J56">
            <v>7.6750000000000007</v>
          </cell>
        </row>
        <row r="57">
          <cell r="F57">
            <v>2</v>
          </cell>
          <cell r="G57">
            <v>7.5333333333333341</v>
          </cell>
          <cell r="J57">
            <v>7.4666666666666668</v>
          </cell>
        </row>
        <row r="58">
          <cell r="F58">
            <v>3</v>
          </cell>
          <cell r="G58">
            <v>7.2333333333333334</v>
          </cell>
          <cell r="J58">
            <v>7.2250000000000005</v>
          </cell>
        </row>
        <row r="59">
          <cell r="F59">
            <v>4</v>
          </cell>
          <cell r="G59">
            <v>6.9333333333333336</v>
          </cell>
          <cell r="J59">
            <v>6.9250000000000007</v>
          </cell>
        </row>
        <row r="60">
          <cell r="E60">
            <v>2014</v>
          </cell>
          <cell r="F60">
            <v>1</v>
          </cell>
          <cell r="G60">
            <v>6.666666666666667</v>
          </cell>
          <cell r="J60">
            <v>6.6125000000000007</v>
          </cell>
        </row>
        <row r="61">
          <cell r="F61">
            <v>2</v>
          </cell>
          <cell r="G61">
            <v>6.2</v>
          </cell>
          <cell r="J61">
            <v>6.3125</v>
          </cell>
        </row>
        <row r="62">
          <cell r="F62">
            <v>3</v>
          </cell>
          <cell r="G62">
            <v>6.0666666666666673</v>
          </cell>
          <cell r="J62">
            <v>6.0166666666666675</v>
          </cell>
        </row>
        <row r="63">
          <cell r="F63">
            <v>4</v>
          </cell>
          <cell r="G63">
            <v>5.7</v>
          </cell>
          <cell r="J63">
            <v>5.7791666666666668</v>
          </cell>
        </row>
        <row r="64">
          <cell r="E64">
            <v>2015</v>
          </cell>
          <cell r="F64">
            <v>1</v>
          </cell>
          <cell r="G64">
            <v>5.5333333333333341</v>
          </cell>
          <cell r="J64">
            <v>5.5625</v>
          </cell>
        </row>
        <row r="65">
          <cell r="F65">
            <v>2</v>
          </cell>
          <cell r="G65">
            <v>5.4333333333333336</v>
          </cell>
          <cell r="J65">
            <v>5.3583333333333343</v>
          </cell>
        </row>
        <row r="66">
          <cell r="F66">
            <v>3</v>
          </cell>
          <cell r="G66">
            <v>5.1000000000000005</v>
          </cell>
          <cell r="J66">
            <v>5.1958333333333337</v>
          </cell>
        </row>
        <row r="67">
          <cell r="F67">
            <v>4</v>
          </cell>
          <cell r="G67">
            <v>5.0333333333333332</v>
          </cell>
          <cell r="J67">
            <v>5.0541666666666671</v>
          </cell>
        </row>
        <row r="68">
          <cell r="E68">
            <v>2016</v>
          </cell>
          <cell r="F68">
            <v>1</v>
          </cell>
          <cell r="G68">
            <v>4.8999999999999995</v>
          </cell>
          <cell r="J68">
            <v>4.9666666666666668</v>
          </cell>
        </row>
        <row r="69">
          <cell r="F69">
            <v>2</v>
          </cell>
          <cell r="G69">
            <v>4.9333333333333327</v>
          </cell>
          <cell r="J69">
            <v>4.9083333333333332</v>
          </cell>
        </row>
        <row r="70">
          <cell r="F70">
            <v>3</v>
          </cell>
          <cell r="G70">
            <v>4.8999999999999995</v>
          </cell>
          <cell r="J70">
            <v>4.8333333333333321</v>
          </cell>
        </row>
        <row r="71">
          <cell r="F71">
            <v>4</v>
          </cell>
          <cell r="G71">
            <v>4.7666666666666666</v>
          </cell>
          <cell r="J71">
            <v>4.7208333333333332</v>
          </cell>
        </row>
        <row r="72">
          <cell r="E72">
            <v>2017</v>
          </cell>
          <cell r="F72">
            <v>1</v>
          </cell>
          <cell r="G72">
            <v>4.5666666666666673</v>
          </cell>
          <cell r="J72">
            <v>4.5791666666666675</v>
          </cell>
        </row>
        <row r="73">
          <cell r="F73">
            <v>2</v>
          </cell>
          <cell r="G73">
            <v>4.3666666666666671</v>
          </cell>
          <cell r="J73">
            <v>4.4333333333333336</v>
          </cell>
        </row>
        <row r="74">
          <cell r="F74">
            <v>3</v>
          </cell>
          <cell r="G74">
            <v>4.333333333333333</v>
          </cell>
          <cell r="J74">
            <v>4.2916666666666661</v>
          </cell>
        </row>
        <row r="75">
          <cell r="F75">
            <v>4</v>
          </cell>
          <cell r="G75">
            <v>4.166666666666667</v>
          </cell>
          <cell r="J75">
            <v>4.1708333333333334</v>
          </cell>
        </row>
        <row r="76">
          <cell r="E76">
            <v>2018</v>
          </cell>
          <cell r="F76">
            <v>1</v>
          </cell>
          <cell r="G76">
            <v>4.0333333333333332</v>
          </cell>
          <cell r="J76">
            <v>4.0458333333333334</v>
          </cell>
        </row>
        <row r="77">
          <cell r="F77">
            <v>2</v>
          </cell>
          <cell r="G77">
            <v>3.9333333333333336</v>
          </cell>
          <cell r="J77">
            <v>3.9333333333333336</v>
          </cell>
        </row>
        <row r="78">
          <cell r="F78">
            <v>3</v>
          </cell>
          <cell r="G78">
            <v>3.7666666666666671</v>
          </cell>
          <cell r="J78">
            <v>3.8708333333333336</v>
          </cell>
        </row>
        <row r="79">
          <cell r="F79">
            <v>4</v>
          </cell>
          <cell r="G79">
            <v>3.8333333333333335</v>
          </cell>
          <cell r="J79">
            <v>3.8125</v>
          </cell>
        </row>
        <row r="80">
          <cell r="E80">
            <v>2019</v>
          </cell>
          <cell r="F80">
            <v>1</v>
          </cell>
          <cell r="G80">
            <v>3.8666666666666667</v>
          </cell>
          <cell r="J80">
            <v>3.7583333333333333</v>
          </cell>
        </row>
        <row r="81">
          <cell r="F81">
            <v>2</v>
          </cell>
          <cell r="G81">
            <v>3.6333333333333333</v>
          </cell>
          <cell r="J81">
            <v>3.7124999999999999</v>
          </cell>
        </row>
        <row r="82">
          <cell r="F82">
            <v>3</v>
          </cell>
          <cell r="G82">
            <v>3.6333333333333333</v>
          </cell>
          <cell r="J82">
            <v>3.6749999999999998</v>
          </cell>
        </row>
        <row r="83">
          <cell r="F83">
            <v>4</v>
          </cell>
          <cell r="G83">
            <v>3.6</v>
          </cell>
          <cell r="J83">
            <v>4.8333333333333339</v>
          </cell>
        </row>
        <row r="84">
          <cell r="E84">
            <v>2020</v>
          </cell>
          <cell r="F84">
            <v>1</v>
          </cell>
          <cell r="G84">
            <v>3.8000000000000003</v>
          </cell>
          <cell r="J84">
            <v>6.65</v>
          </cell>
        </row>
        <row r="85">
          <cell r="F85">
            <v>2</v>
          </cell>
          <cell r="G85">
            <v>12.966666666666667</v>
          </cell>
          <cell r="J85">
            <v>7.6958333333333337</v>
          </cell>
        </row>
        <row r="86">
          <cell r="F86">
            <v>3</v>
          </cell>
          <cell r="G86">
            <v>8.8333333333333339</v>
          </cell>
          <cell r="J86">
            <v>8.3916666666666657</v>
          </cell>
        </row>
        <row r="87">
          <cell r="F87">
            <v>4</v>
          </cell>
          <cell r="G87">
            <v>6.7666666666666666</v>
          </cell>
          <cell r="J87">
            <v>7.8125</v>
          </cell>
        </row>
        <row r="88">
          <cell r="E88">
            <v>2021</v>
          </cell>
          <cell r="F88">
            <v>1</v>
          </cell>
          <cell r="G88">
            <v>6.2</v>
          </cell>
          <cell r="J88">
            <v>6.4708333333333332</v>
          </cell>
        </row>
        <row r="89">
          <cell r="F89">
            <v>2</v>
          </cell>
          <cell r="G89">
            <v>5.9333333333333327</v>
          </cell>
          <cell r="J89">
            <v>5.6875</v>
          </cell>
        </row>
        <row r="90">
          <cell r="F90">
            <v>3</v>
          </cell>
          <cell r="G90">
            <v>5.1333333333333337</v>
          </cell>
          <cell r="J90">
            <v>5.0666666666666664</v>
          </cell>
        </row>
        <row r="91">
          <cell r="F91">
            <v>4</v>
          </cell>
          <cell r="G91">
            <v>4.2</v>
          </cell>
          <cell r="J91">
            <v>4.4749999999999996</v>
          </cell>
        </row>
        <row r="92">
          <cell r="E92">
            <v>2022</v>
          </cell>
          <cell r="F92">
            <v>1</v>
          </cell>
          <cell r="G92">
            <v>3.8000000000000003</v>
          </cell>
          <cell r="J92">
            <v>3.9874999999999998</v>
          </cell>
        </row>
        <row r="93">
          <cell r="F93">
            <v>2</v>
          </cell>
          <cell r="G93">
            <v>3.6</v>
          </cell>
          <cell r="J93">
            <v>3.7166666666666668</v>
          </cell>
        </row>
        <row r="94">
          <cell r="F94">
            <v>3</v>
          </cell>
          <cell r="G94">
            <v>3.5666666666666664</v>
          </cell>
          <cell r="J94">
            <v>3.5916666666666668</v>
          </cell>
        </row>
        <row r="95">
          <cell r="F95">
            <v>4</v>
          </cell>
          <cell r="G95">
            <v>3.6</v>
          </cell>
          <cell r="J95">
            <v>3.5319444444444441</v>
          </cell>
        </row>
        <row r="96">
          <cell r="E96">
            <v>2023</v>
          </cell>
          <cell r="F96">
            <v>1</v>
          </cell>
          <cell r="G96">
            <v>3.4</v>
          </cell>
        </row>
        <row r="97">
          <cell r="F97">
            <v>2</v>
          </cell>
        </row>
        <row r="98">
          <cell r="F98">
            <v>3</v>
          </cell>
        </row>
        <row r="99">
          <cell r="F99">
            <v>4</v>
          </cell>
        </row>
        <row r="100">
          <cell r="E100">
            <v>2024</v>
          </cell>
        </row>
        <row r="104">
          <cell r="E104">
            <v>2025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F373-1FB4-4C14-ACD8-B1C4650A1F57}">
  <dimension ref="A1:I18"/>
  <sheetViews>
    <sheetView workbookViewId="0">
      <selection activeCell="I18" sqref="A1:I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0.4762708012333467</v>
      </c>
    </row>
    <row r="5" spans="1:9" x14ac:dyDescent="0.3">
      <c r="A5" s="4" t="s">
        <v>19</v>
      </c>
      <c r="B5" s="4">
        <v>0.22683387610745406</v>
      </c>
    </row>
    <row r="6" spans="1:9" x14ac:dyDescent="0.3">
      <c r="A6" s="4" t="s">
        <v>20</v>
      </c>
      <c r="B6" s="4">
        <v>0.18817556991282677</v>
      </c>
    </row>
    <row r="7" spans="1:9" x14ac:dyDescent="0.3">
      <c r="A7" s="4" t="s">
        <v>21</v>
      </c>
      <c r="B7" s="4">
        <v>179.69687984585437</v>
      </c>
    </row>
    <row r="8" spans="1:9" ht="15" thickBot="1" x14ac:dyDescent="0.35">
      <c r="A8" s="5" t="s">
        <v>22</v>
      </c>
      <c r="B8" s="5">
        <v>22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189472.49110965536</v>
      </c>
      <c r="D12" s="4">
        <v>189472.49110965536</v>
      </c>
      <c r="E12" s="4">
        <v>5.8676620482399535</v>
      </c>
      <c r="F12" s="4">
        <v>2.5041792718554737E-2</v>
      </c>
    </row>
    <row r="13" spans="1:9" x14ac:dyDescent="0.3">
      <c r="A13" s="4" t="s">
        <v>25</v>
      </c>
      <c r="B13" s="4">
        <v>20</v>
      </c>
      <c r="C13" s="4">
        <v>645819.37252670841</v>
      </c>
      <c r="D13" s="4">
        <v>32290.96862633542</v>
      </c>
      <c r="E13" s="4"/>
      <c r="F13" s="4"/>
    </row>
    <row r="14" spans="1:9" ht="15" thickBot="1" x14ac:dyDescent="0.35">
      <c r="A14" s="5" t="s">
        <v>26</v>
      </c>
      <c r="B14" s="5">
        <v>21</v>
      </c>
      <c r="C14" s="5">
        <v>835291.86363636376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11.059392253770739</v>
      </c>
      <c r="C17" s="4">
        <v>630.60675754958879</v>
      </c>
      <c r="D17" s="4">
        <v>1.7537700193295289E-2</v>
      </c>
      <c r="E17" s="4">
        <v>0.98618143639197242</v>
      </c>
      <c r="F17" s="4">
        <v>-1304.3632535935189</v>
      </c>
      <c r="G17" s="4">
        <v>1326.4820381010604</v>
      </c>
      <c r="H17" s="4">
        <v>-1304.3632535935189</v>
      </c>
      <c r="I17" s="4">
        <v>1326.4820381010604</v>
      </c>
    </row>
    <row r="18" spans="1:9" ht="15" thickBot="1" x14ac:dyDescent="0.35">
      <c r="A18" s="5" t="s">
        <v>40</v>
      </c>
      <c r="B18" s="5">
        <v>0.98024367128389434</v>
      </c>
      <c r="C18" s="5">
        <v>0.40467045793553208</v>
      </c>
      <c r="D18" s="5">
        <v>2.422325751883911</v>
      </c>
      <c r="E18" s="5">
        <v>2.5041792718554737E-2</v>
      </c>
      <c r="F18" s="5">
        <v>0.13611588784203565</v>
      </c>
      <c r="G18" s="5">
        <v>1.824371454725753</v>
      </c>
      <c r="H18" s="5">
        <v>0.13611588784203565</v>
      </c>
      <c r="I18" s="5">
        <v>1.824371454725753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2E67-E8C4-4C23-9311-E74D13F14C38}">
  <dimension ref="A1:I18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0.99999996088386112</v>
      </c>
    </row>
    <row r="5" spans="1:9" x14ac:dyDescent="0.3">
      <c r="A5" s="4" t="s">
        <v>19</v>
      </c>
      <c r="B5" s="4">
        <v>0.99999992176772379</v>
      </c>
    </row>
    <row r="6" spans="1:9" x14ac:dyDescent="0.3">
      <c r="A6" s="4" t="s">
        <v>20</v>
      </c>
      <c r="B6" s="4">
        <v>0.99999991821171119</v>
      </c>
    </row>
    <row r="7" spans="1:9" x14ac:dyDescent="0.3">
      <c r="A7" s="4" t="s">
        <v>21</v>
      </c>
      <c r="B7" s="4">
        <v>5.9043806935244379E-2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980359.54830423498</v>
      </c>
      <c r="D12" s="4">
        <v>980359.54830423498</v>
      </c>
      <c r="E12" s="4">
        <v>281213833.0746401</v>
      </c>
      <c r="F12" s="4">
        <v>1.1299023237432398E-79</v>
      </c>
    </row>
    <row r="13" spans="1:9" x14ac:dyDescent="0.3">
      <c r="A13" s="4" t="s">
        <v>25</v>
      </c>
      <c r="B13" s="4">
        <v>22</v>
      </c>
      <c r="C13" s="4">
        <v>7.6695765022941065E-2</v>
      </c>
      <c r="D13" s="4">
        <v>3.4861711374064119E-3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980359.625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0.2413502808328758</v>
      </c>
      <c r="C17" s="4">
        <v>9.3279576997250493E-2</v>
      </c>
      <c r="D17" s="4">
        <v>2.587386098888397</v>
      </c>
      <c r="E17" s="4">
        <v>1.6808289222233697E-2</v>
      </c>
      <c r="F17" s="4">
        <v>4.7900278312798111E-2</v>
      </c>
      <c r="G17" s="4">
        <v>0.43480028335295351</v>
      </c>
      <c r="H17" s="4">
        <v>4.7900278312798111E-2</v>
      </c>
      <c r="I17" s="4">
        <v>0.43480028335295351</v>
      </c>
    </row>
    <row r="18" spans="1:9" ht="15" thickBot="1" x14ac:dyDescent="0.35">
      <c r="A18" s="5" t="s">
        <v>40</v>
      </c>
      <c r="B18" s="5">
        <v>1.0004827374068372</v>
      </c>
      <c r="C18" s="5">
        <v>5.9661100436072304E-5</v>
      </c>
      <c r="D18" s="5">
        <v>16769.431507199039</v>
      </c>
      <c r="E18" s="5">
        <v>1.1299023237432398E-79</v>
      </c>
      <c r="F18" s="5">
        <v>1.0003590078574414</v>
      </c>
      <c r="G18" s="5">
        <v>1.0006064669562331</v>
      </c>
      <c r="H18" s="5">
        <v>1.0003590078574414</v>
      </c>
      <c r="I18" s="5">
        <v>1.0006064669562331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2591-DBE6-442C-A6FC-2AE16CDC8B6A}">
  <dimension ref="A1:I18"/>
  <sheetViews>
    <sheetView workbookViewId="0">
      <selection activeCell="I18" sqref="A1:I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0.48553690567840163</v>
      </c>
    </row>
    <row r="5" spans="1:9" x14ac:dyDescent="0.3">
      <c r="A5" s="4" t="s">
        <v>19</v>
      </c>
      <c r="B5" s="4">
        <v>0.23574608677575706</v>
      </c>
    </row>
    <row r="6" spans="1:9" x14ac:dyDescent="0.3">
      <c r="A6" s="4" t="s">
        <v>20</v>
      </c>
      <c r="B6" s="4">
        <v>0.20100727253829148</v>
      </c>
    </row>
    <row r="7" spans="1:9" x14ac:dyDescent="0.3">
      <c r="A7" s="4" t="s">
        <v>21</v>
      </c>
      <c r="B7" s="4">
        <v>184.54411640251885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231115.94522669865</v>
      </c>
      <c r="D12" s="4">
        <v>231115.94522669865</v>
      </c>
      <c r="E12" s="4">
        <v>6.7862444919466025</v>
      </c>
      <c r="F12" s="4">
        <v>1.616393052900985E-2</v>
      </c>
    </row>
    <row r="13" spans="1:9" x14ac:dyDescent="0.3">
      <c r="A13" s="4" t="s">
        <v>25</v>
      </c>
      <c r="B13" s="4">
        <v>22</v>
      </c>
      <c r="C13" s="4">
        <v>749243.67977330135</v>
      </c>
      <c r="D13" s="4">
        <v>34056.530898786426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980359.625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32.309923397502416</v>
      </c>
      <c r="C17" s="4">
        <v>584.34042853077358</v>
      </c>
      <c r="D17" s="4">
        <v>5.5292979605638996E-2</v>
      </c>
      <c r="E17" s="4">
        <v>0.95640413589808349</v>
      </c>
      <c r="F17" s="4">
        <v>-1179.5379538199661</v>
      </c>
      <c r="G17" s="4">
        <v>1244.1578006149709</v>
      </c>
      <c r="H17" s="4">
        <v>-1179.5379538199661</v>
      </c>
      <c r="I17" s="4">
        <v>1244.1578006149709</v>
      </c>
    </row>
    <row r="18" spans="1:9" ht="15" thickBot="1" x14ac:dyDescent="0.35">
      <c r="A18" s="5" t="s">
        <v>40</v>
      </c>
      <c r="B18" s="5">
        <v>0.96821261305979212</v>
      </c>
      <c r="C18" s="5">
        <v>0.37166869680080838</v>
      </c>
      <c r="D18" s="5">
        <v>2.6050421286318195</v>
      </c>
      <c r="E18" s="5">
        <v>1.616393052900985E-2</v>
      </c>
      <c r="F18" s="5">
        <v>0.19741891258160849</v>
      </c>
      <c r="G18" s="5">
        <v>1.7390063135379759</v>
      </c>
      <c r="H18" s="5">
        <v>0.19741891258160849</v>
      </c>
      <c r="I18" s="5">
        <v>1.7390063135379759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C9D4-51C0-4B4E-8569-9D9E30DE4739}">
  <dimension ref="A1:I18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0.48553690567840097</v>
      </c>
    </row>
    <row r="5" spans="1:9" x14ac:dyDescent="0.3">
      <c r="A5" s="4" t="s">
        <v>19</v>
      </c>
      <c r="B5" s="4">
        <v>0.23574608677575645</v>
      </c>
    </row>
    <row r="6" spans="1:9" x14ac:dyDescent="0.3">
      <c r="A6" s="4" t="s">
        <v>20</v>
      </c>
      <c r="B6" s="4">
        <v>0.20100727253829084</v>
      </c>
    </row>
    <row r="7" spans="1:9" x14ac:dyDescent="0.3">
      <c r="A7" s="4" t="s">
        <v>21</v>
      </c>
      <c r="B7" s="4">
        <v>0.18454411640251894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0.23111594522669809</v>
      </c>
      <c r="D12" s="4">
        <v>0.23111594522669809</v>
      </c>
      <c r="E12" s="4">
        <v>6.7862444919465794</v>
      </c>
      <c r="F12" s="4">
        <v>1.6163930529010037E-2</v>
      </c>
    </row>
    <row r="13" spans="1:9" x14ac:dyDescent="0.3">
      <c r="A13" s="4" t="s">
        <v>25</v>
      </c>
      <c r="B13" s="4">
        <v>22</v>
      </c>
      <c r="C13" s="4">
        <v>0.74924367977330208</v>
      </c>
      <c r="D13" s="4">
        <v>3.4056530898786457E-2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0.98035962500000018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3.2309923397504159E-2</v>
      </c>
      <c r="C17" s="4">
        <v>0.58434042853077406</v>
      </c>
      <c r="D17" s="4">
        <v>5.5292979605641938E-2</v>
      </c>
      <c r="E17" s="4">
        <v>0.95640413589808104</v>
      </c>
      <c r="F17" s="4">
        <v>-1.1795379538199653</v>
      </c>
      <c r="G17" s="4">
        <v>1.2441578006149736</v>
      </c>
      <c r="H17" s="4">
        <v>-1.1795379538199653</v>
      </c>
      <c r="I17" s="4">
        <v>1.2441578006149736</v>
      </c>
    </row>
    <row r="18" spans="1:9" ht="15" thickBot="1" x14ac:dyDescent="0.35">
      <c r="A18" s="5" t="s">
        <v>40</v>
      </c>
      <c r="B18" s="5">
        <v>0.96821261305979078</v>
      </c>
      <c r="C18" s="5">
        <v>0.37166869680080872</v>
      </c>
      <c r="D18" s="5">
        <v>2.6050421286318133</v>
      </c>
      <c r="E18" s="5">
        <v>1.6163930529010093E-2</v>
      </c>
      <c r="F18" s="5">
        <v>0.19741891258160638</v>
      </c>
      <c r="G18" s="5">
        <v>1.7390063135379752</v>
      </c>
      <c r="H18" s="5">
        <v>0.19741891258160638</v>
      </c>
      <c r="I18" s="5">
        <v>1.7390063135379752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5BB9-765D-42B2-A096-D87781F2D80C}">
  <dimension ref="A1:I18"/>
  <sheetViews>
    <sheetView workbookViewId="0">
      <selection activeCell="I18" sqref="A1:I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0.48553690567840085</v>
      </c>
    </row>
    <row r="5" spans="1:9" x14ac:dyDescent="0.3">
      <c r="A5" s="4" t="s">
        <v>19</v>
      </c>
      <c r="B5" s="4">
        <v>0.23574608677575634</v>
      </c>
    </row>
    <row r="6" spans="1:9" x14ac:dyDescent="0.3">
      <c r="A6" s="4" t="s">
        <v>20</v>
      </c>
      <c r="B6" s="4">
        <v>0.20100727253829073</v>
      </c>
    </row>
    <row r="7" spans="1:9" x14ac:dyDescent="0.3">
      <c r="A7" s="4" t="s">
        <v>21</v>
      </c>
      <c r="B7" s="4">
        <v>9.2544734524854108E-2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5.8120980207933964E-2</v>
      </c>
      <c r="D12" s="4">
        <v>5.8120980207933964E-2</v>
      </c>
      <c r="E12" s="4">
        <v>6.7862444919465759</v>
      </c>
      <c r="F12" s="4">
        <v>1.6163930529010072E-2</v>
      </c>
    </row>
    <row r="13" spans="1:9" x14ac:dyDescent="0.3">
      <c r="A13" s="4" t="s">
        <v>25</v>
      </c>
      <c r="B13" s="4">
        <v>22</v>
      </c>
      <c r="C13" s="4">
        <v>0.18841961354206591</v>
      </c>
      <c r="D13" s="4">
        <v>8.5645278882757227E-3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0.24654059374999987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1.191199614293327</v>
      </c>
      <c r="C17" s="4">
        <v>0.14622793773650825</v>
      </c>
      <c r="D17" s="4">
        <v>8.1461835045487625</v>
      </c>
      <c r="E17" s="4">
        <v>4.3648442748719557E-8</v>
      </c>
      <c r="F17" s="4">
        <v>0.88794143244643575</v>
      </c>
      <c r="G17" s="4">
        <v>1.4944577961402183</v>
      </c>
      <c r="H17" s="4">
        <v>0.88794143244643575</v>
      </c>
      <c r="I17" s="4">
        <v>1.4944577961402183</v>
      </c>
    </row>
    <row r="18" spans="1:9" ht="15" thickBot="1" x14ac:dyDescent="0.35">
      <c r="A18" s="5" t="s">
        <v>40</v>
      </c>
      <c r="B18" s="5">
        <v>0.24348586621975565</v>
      </c>
      <c r="C18" s="5">
        <v>9.346715108505213E-2</v>
      </c>
      <c r="D18" s="5">
        <v>2.6050421286318151</v>
      </c>
      <c r="E18" s="5">
        <v>1.6163930529010034E-2</v>
      </c>
      <c r="F18" s="5">
        <v>4.9646858850749487E-2</v>
      </c>
      <c r="G18" s="5">
        <v>0.43732487358876182</v>
      </c>
      <c r="H18" s="5">
        <v>4.9646858850749487E-2</v>
      </c>
      <c r="I18" s="5">
        <v>0.43732487358876182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FDCD-F7C4-44A0-921A-372B683CAD37}">
  <dimension ref="A1:I18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0.48553690567840102</v>
      </c>
    </row>
    <row r="5" spans="1:9" x14ac:dyDescent="0.3">
      <c r="A5" s="4" t="s">
        <v>19</v>
      </c>
      <c r="B5" s="4">
        <v>0.23574608677575648</v>
      </c>
    </row>
    <row r="6" spans="1:9" x14ac:dyDescent="0.3">
      <c r="A6" s="4" t="s">
        <v>20</v>
      </c>
      <c r="B6" s="4">
        <v>0.20100727253829087</v>
      </c>
    </row>
    <row r="7" spans="1:9" x14ac:dyDescent="0.3">
      <c r="A7" s="4" t="s">
        <v>21</v>
      </c>
      <c r="B7" s="4">
        <v>1.8454411640251891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23.111594522669805</v>
      </c>
      <c r="D12" s="4">
        <v>23.111594522669805</v>
      </c>
      <c r="E12" s="4">
        <v>6.7862444919465803</v>
      </c>
      <c r="F12" s="4">
        <v>1.6163930529010006E-2</v>
      </c>
    </row>
    <row r="13" spans="1:9" x14ac:dyDescent="0.3">
      <c r="A13" s="4" t="s">
        <v>25</v>
      </c>
      <c r="B13" s="4">
        <v>22</v>
      </c>
      <c r="C13" s="4">
        <v>74.924367977330178</v>
      </c>
      <c r="D13" s="4">
        <v>3.4056530898786446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98.035962499999982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0.32309923397503759</v>
      </c>
      <c r="C17" s="4">
        <v>5.8434042853077397</v>
      </c>
      <c r="D17" s="4">
        <v>5.5292979605641258E-2</v>
      </c>
      <c r="E17" s="4">
        <v>0.95640413589808171</v>
      </c>
      <c r="F17" s="4">
        <v>-11.795379538199656</v>
      </c>
      <c r="G17" s="4">
        <v>12.441578006149731</v>
      </c>
      <c r="H17" s="4">
        <v>-11.795379538199656</v>
      </c>
      <c r="I17" s="4">
        <v>12.441578006149731</v>
      </c>
    </row>
    <row r="18" spans="1:9" ht="15" thickBot="1" x14ac:dyDescent="0.35">
      <c r="A18" s="5" t="s">
        <v>40</v>
      </c>
      <c r="B18" s="5">
        <v>0.96821261305979145</v>
      </c>
      <c r="C18" s="5">
        <v>0.37166869680080861</v>
      </c>
      <c r="D18" s="5">
        <v>2.6050421286318159</v>
      </c>
      <c r="E18" s="5">
        <v>1.6163930529009971E-2</v>
      </c>
      <c r="F18" s="5">
        <v>0.19741891258160738</v>
      </c>
      <c r="G18" s="5">
        <v>1.7390063135379754</v>
      </c>
      <c r="H18" s="5">
        <v>0.19741891258160738</v>
      </c>
      <c r="I18" s="5">
        <v>1.7390063135379754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74FD-2C1E-49E9-A985-89D5A7BC07D7}">
  <dimension ref="A1:I18"/>
  <sheetViews>
    <sheetView workbookViewId="0">
      <selection activeCell="I26" sqref="I26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0.48553690567840124</v>
      </c>
    </row>
    <row r="5" spans="1:9" x14ac:dyDescent="0.3">
      <c r="A5" s="4" t="s">
        <v>19</v>
      </c>
      <c r="B5" s="4">
        <v>0.2357460867757567</v>
      </c>
    </row>
    <row r="6" spans="1:9" x14ac:dyDescent="0.3">
      <c r="A6" s="4" t="s">
        <v>20</v>
      </c>
      <c r="B6" s="4">
        <v>0.20100727253829109</v>
      </c>
    </row>
    <row r="7" spans="1:9" x14ac:dyDescent="0.3">
      <c r="A7" s="4" t="s">
        <v>21</v>
      </c>
      <c r="B7" s="4">
        <v>0.925447345248541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5.8120980207934068</v>
      </c>
      <c r="D12" s="4">
        <v>5.8120980207934068</v>
      </c>
      <c r="E12" s="4">
        <v>6.7862444919465883</v>
      </c>
      <c r="F12" s="4">
        <v>1.6163930529009912E-2</v>
      </c>
    </row>
    <row r="13" spans="1:9" x14ac:dyDescent="0.3">
      <c r="A13" s="4" t="s">
        <v>25</v>
      </c>
      <c r="B13" s="4">
        <v>22</v>
      </c>
      <c r="C13" s="4">
        <v>18.841961354206589</v>
      </c>
      <c r="D13" s="4">
        <v>0.85645278882757225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24.654059374999996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11.911996142933262</v>
      </c>
      <c r="C17" s="4">
        <v>1.4622793773650824</v>
      </c>
      <c r="D17" s="4">
        <v>8.1461835045487572</v>
      </c>
      <c r="E17" s="4">
        <v>4.3648442748720119E-8</v>
      </c>
      <c r="F17" s="4">
        <v>8.8794143244643493</v>
      </c>
      <c r="G17" s="4">
        <v>14.944577961402175</v>
      </c>
      <c r="H17" s="4">
        <v>8.8794143244643493</v>
      </c>
      <c r="I17" s="4">
        <v>14.944577961402175</v>
      </c>
    </row>
    <row r="18" spans="1:9" ht="15" thickBot="1" x14ac:dyDescent="0.35">
      <c r="A18" s="5" t="s">
        <v>40</v>
      </c>
      <c r="B18" s="5">
        <v>0.24348586621975582</v>
      </c>
      <c r="C18" s="5">
        <v>9.346715108505213E-2</v>
      </c>
      <c r="D18" s="5">
        <v>2.6050421286318168</v>
      </c>
      <c r="E18" s="5">
        <v>1.6163930529009982E-2</v>
      </c>
      <c r="F18" s="5">
        <v>4.9646858850749653E-2</v>
      </c>
      <c r="G18" s="5">
        <v>0.43732487358876199</v>
      </c>
      <c r="H18" s="5">
        <v>4.9646858850749653E-2</v>
      </c>
      <c r="I18" s="5">
        <v>0.43732487358876199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7FAB-36BF-4ACB-9EA7-DF456547E228}">
  <dimension ref="A1:I18"/>
  <sheetViews>
    <sheetView workbookViewId="0">
      <selection activeCell="D19" sqref="D19"/>
    </sheetView>
  </sheetViews>
  <sheetFormatPr defaultRowHeight="14.4" x14ac:dyDescent="0.3"/>
  <sheetData>
    <row r="1" spans="1:9" x14ac:dyDescent="0.3">
      <c r="A1" t="s">
        <v>16</v>
      </c>
    </row>
    <row r="2" spans="1:9" ht="15" thickBot="1" x14ac:dyDescent="0.35"/>
    <row r="3" spans="1:9" x14ac:dyDescent="0.3">
      <c r="A3" s="7" t="s">
        <v>17</v>
      </c>
      <c r="B3" s="7"/>
    </row>
    <row r="4" spans="1:9" x14ac:dyDescent="0.3">
      <c r="A4" s="4" t="s">
        <v>18</v>
      </c>
      <c r="B4" s="4">
        <v>0.48553690567840102</v>
      </c>
    </row>
    <row r="5" spans="1:9" x14ac:dyDescent="0.3">
      <c r="A5" s="4" t="s">
        <v>19</v>
      </c>
      <c r="B5" s="4">
        <v>0.23574608677575648</v>
      </c>
    </row>
    <row r="6" spans="1:9" x14ac:dyDescent="0.3">
      <c r="A6" s="4" t="s">
        <v>20</v>
      </c>
      <c r="B6" s="4">
        <v>0.20100727253829087</v>
      </c>
    </row>
    <row r="7" spans="1:9" x14ac:dyDescent="0.3">
      <c r="A7" s="4" t="s">
        <v>21</v>
      </c>
      <c r="B7" s="4">
        <v>1.8454411640251891</v>
      </c>
    </row>
    <row r="8" spans="1:9" ht="15" thickBot="1" x14ac:dyDescent="0.35">
      <c r="A8" s="5" t="s">
        <v>22</v>
      </c>
      <c r="B8" s="5">
        <v>24</v>
      </c>
    </row>
    <row r="10" spans="1:9" ht="15" thickBot="1" x14ac:dyDescent="0.35">
      <c r="A10" t="s">
        <v>23</v>
      </c>
    </row>
    <row r="11" spans="1:9" x14ac:dyDescent="0.3">
      <c r="A11" s="6"/>
      <c r="B11" s="6" t="s">
        <v>28</v>
      </c>
      <c r="C11" s="6" t="s">
        <v>29</v>
      </c>
      <c r="D11" s="6" t="s">
        <v>30</v>
      </c>
      <c r="E11" s="6" t="s">
        <v>31</v>
      </c>
      <c r="F11" s="6" t="s">
        <v>32</v>
      </c>
    </row>
    <row r="12" spans="1:9" x14ac:dyDescent="0.3">
      <c r="A12" s="4" t="s">
        <v>24</v>
      </c>
      <c r="B12" s="4">
        <v>1</v>
      </c>
      <c r="C12" s="4">
        <v>23.111594522669805</v>
      </c>
      <c r="D12" s="4">
        <v>23.111594522669805</v>
      </c>
      <c r="E12" s="4">
        <v>6.7862444919465803</v>
      </c>
      <c r="F12" s="4">
        <v>1.6163930529010006E-2</v>
      </c>
    </row>
    <row r="13" spans="1:9" x14ac:dyDescent="0.3">
      <c r="A13" s="4" t="s">
        <v>25</v>
      </c>
      <c r="B13" s="4">
        <v>22</v>
      </c>
      <c r="C13" s="4">
        <v>74.924367977330178</v>
      </c>
      <c r="D13" s="4">
        <v>3.4056530898786446</v>
      </c>
      <c r="E13" s="4"/>
      <c r="F13" s="4"/>
    </row>
    <row r="14" spans="1:9" ht="15" thickBot="1" x14ac:dyDescent="0.35">
      <c r="A14" s="5" t="s">
        <v>26</v>
      </c>
      <c r="B14" s="5">
        <v>23</v>
      </c>
      <c r="C14" s="5">
        <v>98.035962499999982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33</v>
      </c>
      <c r="C16" s="6" t="s">
        <v>21</v>
      </c>
      <c r="D16" s="6" t="s">
        <v>34</v>
      </c>
      <c r="E16" s="6" t="s">
        <v>35</v>
      </c>
      <c r="F16" s="6" t="s">
        <v>36</v>
      </c>
      <c r="G16" s="6" t="s">
        <v>37</v>
      </c>
      <c r="H16" s="6" t="s">
        <v>38</v>
      </c>
      <c r="I16" s="6" t="s">
        <v>39</v>
      </c>
    </row>
    <row r="17" spans="1:9" x14ac:dyDescent="0.3">
      <c r="A17" s="4" t="s">
        <v>27</v>
      </c>
      <c r="B17" s="4">
        <v>0.32309923397503759</v>
      </c>
      <c r="C17" s="4">
        <v>5.8434042853077397</v>
      </c>
      <c r="D17" s="4">
        <v>5.5292979605641258E-2</v>
      </c>
      <c r="E17" s="4">
        <v>0.95640413589808171</v>
      </c>
      <c r="F17" s="4">
        <v>-11.795379538199656</v>
      </c>
      <c r="G17" s="4">
        <v>12.441578006149731</v>
      </c>
      <c r="H17" s="4">
        <v>-11.795379538199656</v>
      </c>
      <c r="I17" s="4">
        <v>12.441578006149731</v>
      </c>
    </row>
    <row r="18" spans="1:9" ht="15" thickBot="1" x14ac:dyDescent="0.35">
      <c r="A18" s="5" t="s">
        <v>40</v>
      </c>
      <c r="B18" s="5">
        <v>0.96821261305979145</v>
      </c>
      <c r="C18" s="5">
        <v>0.37166869680080861</v>
      </c>
      <c r="D18" s="5">
        <v>2.6050421286318159</v>
      </c>
      <c r="E18" s="5">
        <v>1.6163930529009971E-2</v>
      </c>
      <c r="F18" s="5">
        <v>0.19741891258160738</v>
      </c>
      <c r="G18" s="5">
        <v>1.7390063135379754</v>
      </c>
      <c r="H18" s="5">
        <v>0.19741891258160738</v>
      </c>
      <c r="I18" s="5">
        <v>1.7390063135379754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3729-A344-4DE7-9C08-DA1CE669B97D}">
  <dimension ref="A1:T48"/>
  <sheetViews>
    <sheetView tabSelected="1" workbookViewId="0">
      <selection activeCell="R9" sqref="R9"/>
    </sheetView>
  </sheetViews>
  <sheetFormatPr defaultRowHeight="14.4" x14ac:dyDescent="0.3"/>
  <cols>
    <col min="3" max="3" width="21.33203125" customWidth="1"/>
    <col min="13" max="13" width="20.33203125" customWidth="1"/>
  </cols>
  <sheetData>
    <row r="1" spans="1:20" ht="28.2" customHeight="1" x14ac:dyDescent="0.3">
      <c r="A1" s="1" t="s">
        <v>0</v>
      </c>
      <c r="B1" s="1" t="s">
        <v>1</v>
      </c>
      <c r="C1" s="3" t="s">
        <v>2</v>
      </c>
      <c r="D1" t="s">
        <v>42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43</v>
      </c>
      <c r="P1" t="s">
        <v>41</v>
      </c>
    </row>
    <row r="2" spans="1:20" x14ac:dyDescent="0.3">
      <c r="A2" s="2">
        <v>2000</v>
      </c>
      <c r="B2" s="1">
        <v>1</v>
      </c>
      <c r="C2" s="1">
        <v>1517</v>
      </c>
      <c r="D2">
        <f>C2/100</f>
        <v>15.17</v>
      </c>
      <c r="H2">
        <f>VLOOKUP(B2,$Q$4:$R$7,2, FALSE)</f>
        <v>0.60100000000000053</v>
      </c>
      <c r="I2">
        <f>D2-H2</f>
        <v>14.568999999999999</v>
      </c>
      <c r="J2">
        <f>B47+B48*P2</f>
        <v>12.155482009153017</v>
      </c>
      <c r="K2">
        <f>H2+J2</f>
        <v>12.756482009153018</v>
      </c>
      <c r="L2">
        <f>ABS(D2-K2)</f>
        <v>2.4135179908469819</v>
      </c>
      <c r="M2">
        <f>L2/D2</f>
        <v>0.15909808772887157</v>
      </c>
      <c r="N2">
        <f>(D2-K2)^2</f>
        <v>5.8250690921420523</v>
      </c>
      <c r="P2">
        <v>1</v>
      </c>
    </row>
    <row r="3" spans="1:20" x14ac:dyDescent="0.3">
      <c r="A3" s="2"/>
      <c r="B3" s="1">
        <v>2</v>
      </c>
      <c r="C3" s="1">
        <v>1248</v>
      </c>
      <c r="D3">
        <f t="shared" ref="D3:D25" si="0">C3/100</f>
        <v>12.48</v>
      </c>
      <c r="H3">
        <f t="shared" ref="H3:H29" si="1">VLOOKUP(B3,$Q$4:$R$7,2, FALSE)</f>
        <v>-1.4159999999999999</v>
      </c>
      <c r="I3">
        <f t="shared" ref="I3:I25" si="2">D3-H3</f>
        <v>13.896000000000001</v>
      </c>
      <c r="J3">
        <f>B47+B48*P3</f>
        <v>12.398967875372774</v>
      </c>
      <c r="K3">
        <f t="shared" ref="K3:K29" si="3">H3+J3</f>
        <v>10.982967875372774</v>
      </c>
      <c r="L3">
        <f t="shared" ref="L3:L29" si="4">ABS(D3-K3)</f>
        <v>1.4970321246272267</v>
      </c>
      <c r="M3">
        <f t="shared" ref="M3:M29" si="5">L3/D3</f>
        <v>0.11995449716564316</v>
      </c>
      <c r="N3">
        <f t="shared" ref="N3:N25" si="6">(D3-K3)^2</f>
        <v>2.2411051821659083</v>
      </c>
      <c r="P3">
        <v>2</v>
      </c>
      <c r="Q3" t="s">
        <v>15</v>
      </c>
      <c r="R3" t="s">
        <v>6</v>
      </c>
      <c r="S3" t="s">
        <v>14</v>
      </c>
      <c r="T3">
        <f>MAX(L2:L25)</f>
        <v>3.7949634673283814</v>
      </c>
    </row>
    <row r="4" spans="1:20" x14ac:dyDescent="0.3">
      <c r="A4" s="2"/>
      <c r="B4" s="1">
        <v>3</v>
      </c>
      <c r="C4" s="1">
        <v>1677</v>
      </c>
      <c r="D4">
        <f t="shared" si="0"/>
        <v>16.77</v>
      </c>
      <c r="E4">
        <f>AVERAGE(D4:D7)</f>
        <v>14.99</v>
      </c>
      <c r="F4">
        <f>AVERAGE(E4,E5)</f>
        <v>15.13125</v>
      </c>
      <c r="G4">
        <f>D4-F4</f>
        <v>1.6387499999999999</v>
      </c>
      <c r="H4">
        <f t="shared" si="1"/>
        <v>2.3192499999999998</v>
      </c>
      <c r="I4">
        <f t="shared" si="2"/>
        <v>14.450749999999999</v>
      </c>
      <c r="J4">
        <f>B47+B48*P4</f>
        <v>12.642453741592529</v>
      </c>
      <c r="K4">
        <f t="shared" si="3"/>
        <v>14.96170374159253</v>
      </c>
      <c r="L4">
        <f t="shared" si="4"/>
        <v>1.80829625840747</v>
      </c>
      <c r="M4">
        <f t="shared" si="5"/>
        <v>0.10782923425208528</v>
      </c>
      <c r="N4">
        <f t="shared" si="6"/>
        <v>3.2699353581704553</v>
      </c>
      <c r="P4">
        <v>3</v>
      </c>
      <c r="Q4">
        <v>1</v>
      </c>
      <c r="R4">
        <f>AVERAGEIF($B$4:$B$23,Q4,$G$4:$G$23)</f>
        <v>0.60100000000000053</v>
      </c>
      <c r="S4" t="s">
        <v>13</v>
      </c>
      <c r="T4">
        <f>MAX(M2:M25)</f>
        <v>0.35203742739595378</v>
      </c>
    </row>
    <row r="5" spans="1:20" x14ac:dyDescent="0.3">
      <c r="A5" s="2"/>
      <c r="B5" s="1">
        <v>4</v>
      </c>
      <c r="C5" s="1">
        <v>1393</v>
      </c>
      <c r="D5">
        <f t="shared" si="0"/>
        <v>13.93</v>
      </c>
      <c r="E5">
        <f t="shared" ref="E5:E23" si="7">AVERAGE(D5:D8)</f>
        <v>15.272499999999999</v>
      </c>
      <c r="F5">
        <f t="shared" ref="F5:F23" si="8">AVERAGE(E5,E6)</f>
        <v>15.276249999999999</v>
      </c>
      <c r="G5">
        <f t="shared" ref="G5:G23" si="9">D5-F5</f>
        <v>-1.3462499999999995</v>
      </c>
      <c r="H5">
        <f t="shared" si="1"/>
        <v>-2.2067499999999991</v>
      </c>
      <c r="I5">
        <f t="shared" si="2"/>
        <v>16.136749999999999</v>
      </c>
      <c r="J5">
        <f>B47+B48*P5</f>
        <v>12.885939607812285</v>
      </c>
      <c r="K5">
        <f t="shared" si="3"/>
        <v>10.679189607812285</v>
      </c>
      <c r="L5">
        <f t="shared" si="4"/>
        <v>3.2508103921877147</v>
      </c>
      <c r="M5">
        <f t="shared" si="5"/>
        <v>0.2333675802001231</v>
      </c>
      <c r="N5">
        <f t="shared" si="6"/>
        <v>10.567768205955643</v>
      </c>
      <c r="P5">
        <v>4</v>
      </c>
      <c r="Q5">
        <v>2</v>
      </c>
      <c r="R5">
        <f>AVERAGEIF($B$4:$B$23,Q5,$G$4:$G$23)</f>
        <v>-1.4159999999999999</v>
      </c>
      <c r="S5" t="s">
        <v>12</v>
      </c>
      <c r="T5">
        <f>SQRT(N31)</f>
        <v>8.6164999253363508</v>
      </c>
    </row>
    <row r="6" spans="1:20" x14ac:dyDescent="0.3">
      <c r="A6" s="2">
        <v>2001</v>
      </c>
      <c r="B6" s="1">
        <v>1</v>
      </c>
      <c r="C6" s="1">
        <v>1558</v>
      </c>
      <c r="D6">
        <f t="shared" si="0"/>
        <v>15.58</v>
      </c>
      <c r="E6">
        <f t="shared" si="7"/>
        <v>15.28</v>
      </c>
      <c r="F6">
        <f t="shared" si="8"/>
        <v>15.379999999999999</v>
      </c>
      <c r="G6">
        <f t="shared" si="9"/>
        <v>0.20000000000000107</v>
      </c>
      <c r="H6">
        <f t="shared" si="1"/>
        <v>0.60100000000000053</v>
      </c>
      <c r="I6">
        <f t="shared" si="2"/>
        <v>14.978999999999999</v>
      </c>
      <c r="J6">
        <f>B47+B48*P6</f>
        <v>13.129425474032042</v>
      </c>
      <c r="K6">
        <f t="shared" si="3"/>
        <v>13.730425474032042</v>
      </c>
      <c r="L6">
        <f t="shared" si="4"/>
        <v>1.8495745259679577</v>
      </c>
      <c r="M6">
        <f t="shared" si="5"/>
        <v>0.11871466790551718</v>
      </c>
      <c r="N6">
        <f t="shared" si="6"/>
        <v>3.4209259271095953</v>
      </c>
      <c r="P6">
        <v>5</v>
      </c>
      <c r="Q6">
        <v>3</v>
      </c>
      <c r="R6">
        <f t="shared" ref="R6:R7" si="10">AVERAGEIF($B$4:$B$23,Q6,$G$4:$G$23)</f>
        <v>2.3192499999999998</v>
      </c>
    </row>
    <row r="7" spans="1:20" x14ac:dyDescent="0.3">
      <c r="A7" s="2"/>
      <c r="B7" s="1">
        <v>2</v>
      </c>
      <c r="C7" s="1">
        <v>1368</v>
      </c>
      <c r="D7">
        <f t="shared" si="0"/>
        <v>13.68</v>
      </c>
      <c r="E7">
        <f t="shared" si="7"/>
        <v>15.48</v>
      </c>
      <c r="F7">
        <f t="shared" si="8"/>
        <v>15.653749999999999</v>
      </c>
      <c r="G7">
        <f t="shared" si="9"/>
        <v>-1.973749999999999</v>
      </c>
      <c r="H7">
        <f t="shared" si="1"/>
        <v>-1.4159999999999999</v>
      </c>
      <c r="I7">
        <f t="shared" si="2"/>
        <v>15.096</v>
      </c>
      <c r="J7">
        <f>B47+B48*P7</f>
        <v>13.372911340251797</v>
      </c>
      <c r="K7">
        <f t="shared" si="3"/>
        <v>11.956911340251796</v>
      </c>
      <c r="L7">
        <f t="shared" si="4"/>
        <v>1.7230886597482034</v>
      </c>
      <c r="M7">
        <f t="shared" si="5"/>
        <v>0.12595677337340669</v>
      </c>
      <c r="N7">
        <f t="shared" si="6"/>
        <v>2.9690345293528595</v>
      </c>
      <c r="P7">
        <v>6</v>
      </c>
      <c r="Q7">
        <v>4</v>
      </c>
      <c r="R7">
        <f t="shared" si="10"/>
        <v>-2.2067499999999991</v>
      </c>
    </row>
    <row r="8" spans="1:20" x14ac:dyDescent="0.3">
      <c r="A8" s="2"/>
      <c r="B8" s="1">
        <v>3</v>
      </c>
      <c r="C8" s="1">
        <v>1790</v>
      </c>
      <c r="D8">
        <f t="shared" si="0"/>
        <v>17.899999999999999</v>
      </c>
      <c r="E8">
        <f t="shared" si="7"/>
        <v>15.827499999999999</v>
      </c>
      <c r="F8">
        <f t="shared" si="8"/>
        <v>15.925000000000001</v>
      </c>
      <c r="G8">
        <f t="shared" si="9"/>
        <v>1.9749999999999979</v>
      </c>
      <c r="H8">
        <f t="shared" si="1"/>
        <v>2.3192499999999998</v>
      </c>
      <c r="I8">
        <f t="shared" si="2"/>
        <v>15.580749999999998</v>
      </c>
      <c r="J8">
        <f>B47+B48*P8</f>
        <v>13.616397206471552</v>
      </c>
      <c r="K8">
        <f t="shared" si="3"/>
        <v>15.935647206471552</v>
      </c>
      <c r="L8">
        <f t="shared" si="4"/>
        <v>1.9643527935284464</v>
      </c>
      <c r="M8">
        <f t="shared" si="5"/>
        <v>0.10974037952672885</v>
      </c>
      <c r="N8">
        <f t="shared" si="6"/>
        <v>3.8586818974430113</v>
      </c>
      <c r="P8">
        <v>7</v>
      </c>
      <c r="R8">
        <f>AVERAGE(G6,G10,G14,G18,G22)</f>
        <v>0.60100000000000053</v>
      </c>
    </row>
    <row r="9" spans="1:20" x14ac:dyDescent="0.3">
      <c r="A9" s="2"/>
      <c r="B9" s="1">
        <v>4</v>
      </c>
      <c r="C9" s="1">
        <v>1396</v>
      </c>
      <c r="D9">
        <f t="shared" si="0"/>
        <v>13.96</v>
      </c>
      <c r="E9">
        <f t="shared" si="7"/>
        <v>16.022500000000001</v>
      </c>
      <c r="F9">
        <f t="shared" si="8"/>
        <v>16.164999999999999</v>
      </c>
      <c r="G9">
        <f t="shared" si="9"/>
        <v>-2.2049999999999983</v>
      </c>
      <c r="H9">
        <f t="shared" si="1"/>
        <v>-2.2067499999999991</v>
      </c>
      <c r="I9">
        <f t="shared" si="2"/>
        <v>16.16675</v>
      </c>
      <c r="J9">
        <f>B47+B48*P9</f>
        <v>13.859883072691309</v>
      </c>
      <c r="K9">
        <f t="shared" si="3"/>
        <v>11.653133072691309</v>
      </c>
      <c r="L9">
        <f t="shared" si="4"/>
        <v>2.3068669273086915</v>
      </c>
      <c r="M9">
        <f t="shared" si="5"/>
        <v>0.16524834722841628</v>
      </c>
      <c r="N9">
        <f t="shared" si="6"/>
        <v>5.3216350203106435</v>
      </c>
      <c r="P9">
        <v>8</v>
      </c>
    </row>
    <row r="10" spans="1:20" x14ac:dyDescent="0.3">
      <c r="A10" s="2">
        <v>2002</v>
      </c>
      <c r="B10" s="1">
        <v>1</v>
      </c>
      <c r="C10" s="1">
        <v>1638</v>
      </c>
      <c r="D10">
        <f t="shared" si="0"/>
        <v>16.38</v>
      </c>
      <c r="E10">
        <f t="shared" si="7"/>
        <v>16.307499999999997</v>
      </c>
      <c r="F10">
        <f t="shared" si="8"/>
        <v>16.346249999999998</v>
      </c>
      <c r="G10">
        <f t="shared" si="9"/>
        <v>3.3750000000001279E-2</v>
      </c>
      <c r="H10">
        <f t="shared" si="1"/>
        <v>0.60100000000000053</v>
      </c>
      <c r="I10">
        <f t="shared" si="2"/>
        <v>15.778999999999998</v>
      </c>
      <c r="J10">
        <f>B47+B48*P10</f>
        <v>14.103368938911064</v>
      </c>
      <c r="K10">
        <f t="shared" si="3"/>
        <v>14.704368938911065</v>
      </c>
      <c r="L10">
        <f t="shared" si="4"/>
        <v>1.675631061088934</v>
      </c>
      <c r="M10">
        <f t="shared" si="5"/>
        <v>0.102297378576858</v>
      </c>
      <c r="N10">
        <f t="shared" si="6"/>
        <v>2.8077394528860267</v>
      </c>
      <c r="P10">
        <v>9</v>
      </c>
    </row>
    <row r="11" spans="1:20" x14ac:dyDescent="0.3">
      <c r="A11" s="2"/>
      <c r="B11" s="1">
        <v>2</v>
      </c>
      <c r="C11" s="1">
        <v>1507</v>
      </c>
      <c r="D11">
        <f t="shared" si="0"/>
        <v>15.07</v>
      </c>
      <c r="E11">
        <f t="shared" si="7"/>
        <v>16.385000000000002</v>
      </c>
      <c r="F11">
        <f t="shared" si="8"/>
        <v>16.241250000000001</v>
      </c>
      <c r="G11">
        <f t="shared" si="9"/>
        <v>-1.1712500000000006</v>
      </c>
      <c r="H11">
        <f t="shared" si="1"/>
        <v>-1.4159999999999999</v>
      </c>
      <c r="I11">
        <f t="shared" si="2"/>
        <v>16.486000000000001</v>
      </c>
      <c r="J11">
        <f>B47+B48*P11</f>
        <v>14.346854805130821</v>
      </c>
      <c r="K11">
        <f t="shared" si="3"/>
        <v>12.930854805130821</v>
      </c>
      <c r="L11">
        <f t="shared" si="4"/>
        <v>2.1391451948691795</v>
      </c>
      <c r="M11">
        <f t="shared" si="5"/>
        <v>0.14194725911540673</v>
      </c>
      <c r="N11">
        <f t="shared" si="6"/>
        <v>4.5759421647319005</v>
      </c>
      <c r="P11">
        <v>10</v>
      </c>
    </row>
    <row r="12" spans="1:20" x14ac:dyDescent="0.3">
      <c r="A12" s="2"/>
      <c r="B12" s="1">
        <v>3</v>
      </c>
      <c r="C12" s="1">
        <v>1868</v>
      </c>
      <c r="D12">
        <f t="shared" si="0"/>
        <v>18.68</v>
      </c>
      <c r="E12">
        <f t="shared" si="7"/>
        <v>16.0975</v>
      </c>
      <c r="F12">
        <f t="shared" si="8"/>
        <v>16.078749999999999</v>
      </c>
      <c r="G12">
        <f t="shared" si="9"/>
        <v>2.6012500000000003</v>
      </c>
      <c r="H12">
        <f t="shared" si="1"/>
        <v>2.3192499999999998</v>
      </c>
      <c r="I12">
        <f t="shared" si="2"/>
        <v>16.360749999999999</v>
      </c>
      <c r="J12">
        <f>B47+B48*P12</f>
        <v>14.590340671350576</v>
      </c>
      <c r="K12">
        <f t="shared" si="3"/>
        <v>16.909590671350575</v>
      </c>
      <c r="L12">
        <f t="shared" si="4"/>
        <v>1.7704093286494249</v>
      </c>
      <c r="M12">
        <f t="shared" si="5"/>
        <v>9.4775659991939237E-2</v>
      </c>
      <c r="N12">
        <f t="shared" si="6"/>
        <v>3.1343491909689076</v>
      </c>
      <c r="P12">
        <v>11</v>
      </c>
    </row>
    <row r="13" spans="1:20" x14ac:dyDescent="0.3">
      <c r="A13" s="2"/>
      <c r="B13" s="1">
        <v>4</v>
      </c>
      <c r="C13" s="1">
        <v>1510</v>
      </c>
      <c r="D13">
        <f t="shared" si="0"/>
        <v>15.1</v>
      </c>
      <c r="E13">
        <f t="shared" si="7"/>
        <v>16.060000000000002</v>
      </c>
      <c r="F13">
        <f t="shared" si="8"/>
        <v>15.863750000000001</v>
      </c>
      <c r="G13">
        <f t="shared" si="9"/>
        <v>-0.76375000000000171</v>
      </c>
      <c r="H13">
        <f t="shared" si="1"/>
        <v>-2.2067499999999991</v>
      </c>
      <c r="I13">
        <f t="shared" si="2"/>
        <v>17.306749999999997</v>
      </c>
      <c r="J13">
        <f>B47+B48*P13</f>
        <v>14.833826537570332</v>
      </c>
      <c r="K13">
        <f t="shared" si="3"/>
        <v>12.627076537570332</v>
      </c>
      <c r="L13">
        <f t="shared" si="4"/>
        <v>2.4729234624296677</v>
      </c>
      <c r="M13">
        <f t="shared" si="5"/>
        <v>0.16376976572381904</v>
      </c>
      <c r="N13">
        <f t="shared" si="6"/>
        <v>6.1153504510351357</v>
      </c>
      <c r="P13">
        <v>12</v>
      </c>
    </row>
    <row r="14" spans="1:20" x14ac:dyDescent="0.3">
      <c r="A14" s="2">
        <v>2003</v>
      </c>
      <c r="B14" s="1">
        <v>1</v>
      </c>
      <c r="C14" s="1">
        <v>1669</v>
      </c>
      <c r="D14">
        <f t="shared" si="0"/>
        <v>16.690000000000001</v>
      </c>
      <c r="E14">
        <f t="shared" si="7"/>
        <v>15.6675</v>
      </c>
      <c r="F14">
        <f t="shared" si="8"/>
        <v>15.610000000000001</v>
      </c>
      <c r="G14">
        <f t="shared" si="9"/>
        <v>1.08</v>
      </c>
      <c r="H14">
        <f t="shared" si="1"/>
        <v>0.60100000000000053</v>
      </c>
      <c r="I14">
        <f t="shared" si="2"/>
        <v>16.089000000000002</v>
      </c>
      <c r="J14">
        <f>B47+B48*P14</f>
        <v>15.077312403790089</v>
      </c>
      <c r="K14">
        <f t="shared" si="3"/>
        <v>15.678312403790089</v>
      </c>
      <c r="L14">
        <f t="shared" si="4"/>
        <v>1.0116875962099119</v>
      </c>
      <c r="M14">
        <f t="shared" si="5"/>
        <v>6.0616392822643007E-2</v>
      </c>
      <c r="N14">
        <f t="shared" si="6"/>
        <v>1.0235117923249897</v>
      </c>
      <c r="P14">
        <v>13</v>
      </c>
    </row>
    <row r="15" spans="1:20" x14ac:dyDescent="0.3">
      <c r="A15" s="2"/>
      <c r="B15" s="1">
        <v>2</v>
      </c>
      <c r="C15" s="1">
        <v>1392</v>
      </c>
      <c r="D15">
        <f t="shared" si="0"/>
        <v>13.92</v>
      </c>
      <c r="E15">
        <f t="shared" si="7"/>
        <v>15.552500000000002</v>
      </c>
      <c r="F15">
        <f t="shared" si="8"/>
        <v>15.563750000000002</v>
      </c>
      <c r="G15">
        <f t="shared" si="9"/>
        <v>-1.6437500000000025</v>
      </c>
      <c r="H15">
        <f t="shared" si="1"/>
        <v>-1.4159999999999999</v>
      </c>
      <c r="I15">
        <f t="shared" si="2"/>
        <v>15.336</v>
      </c>
      <c r="J15">
        <f>B47+B48*P15</f>
        <v>15.320798270009844</v>
      </c>
      <c r="K15">
        <f t="shared" si="3"/>
        <v>13.904798270009843</v>
      </c>
      <c r="L15">
        <f t="shared" si="4"/>
        <v>1.5201729990156565E-2</v>
      </c>
      <c r="M15">
        <f t="shared" si="5"/>
        <v>1.0920783038905579E-3</v>
      </c>
      <c r="N15">
        <f t="shared" si="6"/>
        <v>2.3109259469362552E-4</v>
      </c>
      <c r="P15">
        <v>14</v>
      </c>
    </row>
    <row r="16" spans="1:20" x14ac:dyDescent="0.3">
      <c r="A16" s="2"/>
      <c r="B16" s="1">
        <v>3</v>
      </c>
      <c r="C16" s="1">
        <v>1853</v>
      </c>
      <c r="D16">
        <f t="shared" si="0"/>
        <v>18.53</v>
      </c>
      <c r="E16">
        <f t="shared" si="7"/>
        <v>15.575000000000001</v>
      </c>
      <c r="F16">
        <f t="shared" si="8"/>
        <v>15.456250000000001</v>
      </c>
      <c r="G16">
        <f t="shared" si="9"/>
        <v>3.0737500000000004</v>
      </c>
      <c r="H16">
        <f t="shared" si="1"/>
        <v>2.3192499999999998</v>
      </c>
      <c r="I16">
        <f t="shared" si="2"/>
        <v>16.210750000000001</v>
      </c>
      <c r="J16">
        <f>B47+B48*P16</f>
        <v>15.564284136229599</v>
      </c>
      <c r="K16">
        <f t="shared" si="3"/>
        <v>17.883534136229599</v>
      </c>
      <c r="L16">
        <f t="shared" si="4"/>
        <v>0.64646586377040194</v>
      </c>
      <c r="M16">
        <f t="shared" si="5"/>
        <v>3.4887526377247811E-2</v>
      </c>
      <c r="N16">
        <f t="shared" si="6"/>
        <v>0.41791811302041187</v>
      </c>
      <c r="P16">
        <v>15</v>
      </c>
    </row>
    <row r="17" spans="1:16" x14ac:dyDescent="0.3">
      <c r="A17" s="2"/>
      <c r="B17" s="1">
        <v>4</v>
      </c>
      <c r="C17" s="1">
        <v>1353</v>
      </c>
      <c r="D17">
        <f t="shared" si="0"/>
        <v>13.53</v>
      </c>
      <c r="E17">
        <f t="shared" si="7"/>
        <v>15.337499999999999</v>
      </c>
      <c r="F17">
        <f t="shared" si="8"/>
        <v>14.993749999999999</v>
      </c>
      <c r="G17">
        <f t="shared" si="9"/>
        <v>-1.4637499999999992</v>
      </c>
      <c r="H17">
        <f t="shared" si="1"/>
        <v>-2.2067499999999991</v>
      </c>
      <c r="I17">
        <f t="shared" si="2"/>
        <v>15.736749999999999</v>
      </c>
      <c r="J17">
        <f>B47+B48*P17</f>
        <v>15.807770002449356</v>
      </c>
      <c r="K17">
        <f t="shared" si="3"/>
        <v>13.601020002449356</v>
      </c>
      <c r="L17">
        <f t="shared" si="4"/>
        <v>7.1020002449357023E-2</v>
      </c>
      <c r="M17">
        <f t="shared" si="5"/>
        <v>5.2490763081564692E-3</v>
      </c>
      <c r="N17">
        <f t="shared" si="6"/>
        <v>5.0438407479066775E-3</v>
      </c>
      <c r="P17">
        <v>16</v>
      </c>
    </row>
    <row r="18" spans="1:16" x14ac:dyDescent="0.3">
      <c r="A18" s="2">
        <v>2004</v>
      </c>
      <c r="B18" s="1">
        <v>1</v>
      </c>
      <c r="C18" s="1">
        <v>1623</v>
      </c>
      <c r="D18">
        <f t="shared" si="0"/>
        <v>16.23</v>
      </c>
      <c r="E18">
        <f t="shared" si="7"/>
        <v>14.65</v>
      </c>
      <c r="F18">
        <f t="shared" si="8"/>
        <v>14.713750000000001</v>
      </c>
      <c r="G18">
        <f t="shared" si="9"/>
        <v>1.5162499999999994</v>
      </c>
      <c r="H18">
        <f t="shared" si="1"/>
        <v>0.60100000000000053</v>
      </c>
      <c r="I18">
        <f t="shared" si="2"/>
        <v>15.629</v>
      </c>
      <c r="J18">
        <f>B47+B48*P18</f>
        <v>16.051255868669109</v>
      </c>
      <c r="K18">
        <f t="shared" si="3"/>
        <v>16.652255868669108</v>
      </c>
      <c r="L18">
        <f t="shared" si="4"/>
        <v>0.42225586866910803</v>
      </c>
      <c r="M18">
        <f t="shared" si="5"/>
        <v>2.6016997453426248E-2</v>
      </c>
      <c r="N18">
        <f t="shared" si="6"/>
        <v>0.17830001862550302</v>
      </c>
      <c r="P18">
        <v>17</v>
      </c>
    </row>
    <row r="19" spans="1:16" x14ac:dyDescent="0.3">
      <c r="A19" s="2"/>
      <c r="B19" s="1">
        <v>2</v>
      </c>
      <c r="C19" s="1">
        <v>1401</v>
      </c>
      <c r="D19">
        <f t="shared" si="0"/>
        <v>14.01</v>
      </c>
      <c r="E19">
        <f t="shared" si="7"/>
        <v>14.7775</v>
      </c>
      <c r="F19">
        <f t="shared" si="8"/>
        <v>14.921249999999999</v>
      </c>
      <c r="G19">
        <f t="shared" si="9"/>
        <v>-0.91124999999999901</v>
      </c>
      <c r="H19">
        <f t="shared" si="1"/>
        <v>-1.4159999999999999</v>
      </c>
      <c r="I19">
        <f t="shared" si="2"/>
        <v>15.426</v>
      </c>
      <c r="J19">
        <f>B47+B48*P19</f>
        <v>16.294741734888866</v>
      </c>
      <c r="K19">
        <f t="shared" si="3"/>
        <v>14.878741734888866</v>
      </c>
      <c r="L19">
        <f t="shared" si="4"/>
        <v>0.86874173488886619</v>
      </c>
      <c r="M19">
        <f t="shared" si="5"/>
        <v>6.2008689142674246E-2</v>
      </c>
      <c r="N19">
        <f t="shared" si="6"/>
        <v>0.75471220193771704</v>
      </c>
      <c r="P19">
        <v>18</v>
      </c>
    </row>
    <row r="20" spans="1:16" x14ac:dyDescent="0.3">
      <c r="A20" s="2"/>
      <c r="B20" s="1">
        <v>3</v>
      </c>
      <c r="C20" s="1">
        <v>1758</v>
      </c>
      <c r="D20">
        <f t="shared" si="0"/>
        <v>17.579999999999998</v>
      </c>
      <c r="E20">
        <f t="shared" si="7"/>
        <v>15.064999999999998</v>
      </c>
      <c r="F20">
        <f t="shared" si="8"/>
        <v>15.272499999999997</v>
      </c>
      <c r="G20">
        <f t="shared" si="9"/>
        <v>2.307500000000001</v>
      </c>
      <c r="H20">
        <f t="shared" si="1"/>
        <v>2.3192499999999998</v>
      </c>
      <c r="I20">
        <f t="shared" si="2"/>
        <v>15.260749999999998</v>
      </c>
      <c r="J20">
        <f>B47+B48*P20</f>
        <v>16.538227601108623</v>
      </c>
      <c r="K20">
        <f t="shared" si="3"/>
        <v>18.857477601108624</v>
      </c>
      <c r="L20">
        <f t="shared" si="4"/>
        <v>1.2774776011086253</v>
      </c>
      <c r="M20">
        <f t="shared" si="5"/>
        <v>7.2666530210957078E-2</v>
      </c>
      <c r="N20">
        <f t="shared" si="6"/>
        <v>1.631949021334248</v>
      </c>
      <c r="P20">
        <v>19</v>
      </c>
    </row>
    <row r="21" spans="1:16" x14ac:dyDescent="0.3">
      <c r="A21" s="2"/>
      <c r="B21" s="1">
        <v>4</v>
      </c>
      <c r="C21" s="1">
        <v>1078</v>
      </c>
      <c r="D21">
        <f t="shared" si="0"/>
        <v>10.78</v>
      </c>
      <c r="E21">
        <f t="shared" si="7"/>
        <v>15.479999999999997</v>
      </c>
      <c r="F21">
        <f t="shared" si="8"/>
        <v>16.034999999999997</v>
      </c>
      <c r="G21">
        <f t="shared" si="9"/>
        <v>-5.2549999999999972</v>
      </c>
      <c r="H21">
        <f t="shared" si="1"/>
        <v>-2.2067499999999991</v>
      </c>
      <c r="I21">
        <f t="shared" si="2"/>
        <v>12.986749999999999</v>
      </c>
      <c r="J21">
        <f>B47+B48*P21</f>
        <v>16.78171346732838</v>
      </c>
      <c r="K21">
        <f t="shared" si="3"/>
        <v>14.574963467328381</v>
      </c>
      <c r="L21">
        <f t="shared" si="4"/>
        <v>3.7949634673283814</v>
      </c>
      <c r="M21">
        <f t="shared" si="5"/>
        <v>0.35203742739595378</v>
      </c>
      <c r="N21">
        <f t="shared" si="6"/>
        <v>14.401747718357051</v>
      </c>
      <c r="P21">
        <v>20</v>
      </c>
    </row>
    <row r="22" spans="1:16" x14ac:dyDescent="0.3">
      <c r="A22" s="2">
        <v>2005</v>
      </c>
      <c r="B22" s="1">
        <v>1</v>
      </c>
      <c r="C22" s="1">
        <v>1674</v>
      </c>
      <c r="D22">
        <f t="shared" si="0"/>
        <v>16.739999999999998</v>
      </c>
      <c r="E22">
        <f t="shared" si="7"/>
        <v>16.59</v>
      </c>
      <c r="F22">
        <f t="shared" si="8"/>
        <v>16.564999999999998</v>
      </c>
      <c r="G22">
        <f t="shared" si="9"/>
        <v>0.17500000000000071</v>
      </c>
      <c r="H22">
        <f t="shared" si="1"/>
        <v>0.60100000000000053</v>
      </c>
      <c r="I22">
        <f t="shared" si="2"/>
        <v>16.138999999999999</v>
      </c>
      <c r="J22">
        <f>B47+B48*P22</f>
        <v>17.025199333548134</v>
      </c>
      <c r="K22">
        <f t="shared" si="3"/>
        <v>17.626199333548133</v>
      </c>
      <c r="L22">
        <f t="shared" si="4"/>
        <v>0.8861993335481344</v>
      </c>
      <c r="M22">
        <f t="shared" si="5"/>
        <v>5.2939028288419024E-2</v>
      </c>
      <c r="N22">
        <f t="shared" si="6"/>
        <v>0.78534925878115758</v>
      </c>
      <c r="P22">
        <v>21</v>
      </c>
    </row>
    <row r="23" spans="1:16" x14ac:dyDescent="0.3">
      <c r="A23" s="2"/>
      <c r="B23" s="1">
        <v>2</v>
      </c>
      <c r="C23" s="1">
        <v>1516</v>
      </c>
      <c r="D23">
        <f t="shared" si="0"/>
        <v>15.16</v>
      </c>
      <c r="E23">
        <f t="shared" si="7"/>
        <v>16.54</v>
      </c>
      <c r="F23">
        <f t="shared" si="8"/>
        <v>16.54</v>
      </c>
      <c r="G23">
        <f t="shared" si="9"/>
        <v>-1.379999999999999</v>
      </c>
      <c r="H23">
        <f t="shared" si="1"/>
        <v>-1.4159999999999999</v>
      </c>
      <c r="I23">
        <f t="shared" si="2"/>
        <v>16.576000000000001</v>
      </c>
      <c r="J23">
        <f>B47+B48*P23</f>
        <v>17.268685199767891</v>
      </c>
      <c r="K23">
        <f t="shared" si="3"/>
        <v>15.85268519976789</v>
      </c>
      <c r="L23">
        <f t="shared" si="4"/>
        <v>0.69268519976789023</v>
      </c>
      <c r="M23">
        <f t="shared" si="5"/>
        <v>4.5691635868594344E-2</v>
      </c>
      <c r="N23">
        <f t="shared" si="6"/>
        <v>0.479812785977482</v>
      </c>
      <c r="P23">
        <v>22</v>
      </c>
    </row>
    <row r="24" spans="1:16" x14ac:dyDescent="0.3">
      <c r="A24" s="2"/>
      <c r="B24" s="1">
        <v>3</v>
      </c>
      <c r="C24" s="1">
        <v>1924</v>
      </c>
      <c r="D24">
        <f t="shared" si="0"/>
        <v>19.239999999999998</v>
      </c>
      <c r="H24">
        <f t="shared" si="1"/>
        <v>2.3192499999999998</v>
      </c>
      <c r="I24">
        <f t="shared" si="2"/>
        <v>16.920749999999998</v>
      </c>
      <c r="J24">
        <f>B47+B48*P24</f>
        <v>17.512171065987644</v>
      </c>
      <c r="K24">
        <f t="shared" si="3"/>
        <v>19.831421065987644</v>
      </c>
      <c r="L24">
        <f t="shared" si="4"/>
        <v>0.59142106598764599</v>
      </c>
      <c r="M24">
        <f t="shared" si="5"/>
        <v>3.0739140643848546E-2</v>
      </c>
      <c r="N24">
        <f t="shared" si="6"/>
        <v>0.34977887729396351</v>
      </c>
      <c r="P24">
        <v>23</v>
      </c>
    </row>
    <row r="25" spans="1:16" x14ac:dyDescent="0.3">
      <c r="A25" s="2"/>
      <c r="B25" s="1">
        <v>4</v>
      </c>
      <c r="C25" s="1">
        <v>1522</v>
      </c>
      <c r="D25">
        <f t="shared" si="0"/>
        <v>15.22</v>
      </c>
      <c r="H25">
        <f t="shared" si="1"/>
        <v>-2.2067499999999991</v>
      </c>
      <c r="I25">
        <f t="shared" si="2"/>
        <v>17.426749999999998</v>
      </c>
      <c r="J25">
        <f>B47+B48*P25</f>
        <v>17.755656932207401</v>
      </c>
      <c r="K25">
        <f t="shared" si="3"/>
        <v>15.548906932207402</v>
      </c>
      <c r="L25">
        <f t="shared" si="4"/>
        <v>0.32890693220740097</v>
      </c>
      <c r="M25">
        <f t="shared" si="5"/>
        <v>2.16101795142839E-2</v>
      </c>
      <c r="N25">
        <f t="shared" si="6"/>
        <v>0.10817977005408386</v>
      </c>
      <c r="P25">
        <v>24</v>
      </c>
    </row>
    <row r="26" spans="1:16" x14ac:dyDescent="0.3">
      <c r="A26" s="2">
        <v>2006</v>
      </c>
      <c r="B26" s="1">
        <v>1</v>
      </c>
      <c r="C26" s="11">
        <f>K26*100</f>
        <v>1860.0142798427157</v>
      </c>
      <c r="H26">
        <f t="shared" si="1"/>
        <v>0.60100000000000053</v>
      </c>
      <c r="J26">
        <f>B47+B48*P26</f>
        <v>17.999142798427158</v>
      </c>
      <c r="K26" s="9">
        <f t="shared" si="3"/>
        <v>18.600142798427157</v>
      </c>
      <c r="L26" s="8"/>
      <c r="P26">
        <v>25</v>
      </c>
    </row>
    <row r="27" spans="1:16" x14ac:dyDescent="0.3">
      <c r="A27" s="2"/>
      <c r="B27" s="1">
        <v>2</v>
      </c>
      <c r="C27" s="10">
        <f t="shared" ref="C27:C29" si="11">K27*100</f>
        <v>1682.6628664646914</v>
      </c>
      <c r="H27">
        <f t="shared" si="1"/>
        <v>-1.4159999999999999</v>
      </c>
      <c r="J27">
        <f>B47+B48*P27</f>
        <v>18.242628664646915</v>
      </c>
      <c r="K27" s="9">
        <f t="shared" si="3"/>
        <v>16.826628664646915</v>
      </c>
      <c r="L27" s="8"/>
      <c r="P27">
        <v>26</v>
      </c>
    </row>
    <row r="28" spans="1:16" x14ac:dyDescent="0.3">
      <c r="A28" s="2"/>
      <c r="B28" s="1">
        <v>3</v>
      </c>
      <c r="C28" s="10">
        <f>K28*100</f>
        <v>2080.5364530866668</v>
      </c>
      <c r="H28">
        <f t="shared" si="1"/>
        <v>2.3192499999999998</v>
      </c>
      <c r="J28">
        <f>B47+B48*P28</f>
        <v>18.486114530866669</v>
      </c>
      <c r="K28" s="9">
        <f t="shared" si="3"/>
        <v>20.805364530866669</v>
      </c>
      <c r="L28" s="8"/>
      <c r="P28">
        <v>27</v>
      </c>
    </row>
    <row r="29" spans="1:16" x14ac:dyDescent="0.3">
      <c r="A29" s="2"/>
      <c r="B29" s="1">
        <v>4</v>
      </c>
      <c r="C29" s="10">
        <f t="shared" si="11"/>
        <v>1652.2850397086427</v>
      </c>
      <c r="H29">
        <f t="shared" si="1"/>
        <v>-2.2067499999999991</v>
      </c>
      <c r="J29">
        <f>B47+B48*P29</f>
        <v>18.729600397086426</v>
      </c>
      <c r="K29" s="9">
        <f t="shared" si="3"/>
        <v>16.522850397086426</v>
      </c>
      <c r="L29" s="8"/>
      <c r="P29">
        <v>28</v>
      </c>
    </row>
    <row r="30" spans="1:16" x14ac:dyDescent="0.3">
      <c r="N30" t="s">
        <v>44</v>
      </c>
    </row>
    <row r="31" spans="1:16" x14ac:dyDescent="0.3">
      <c r="A31" t="s">
        <v>16</v>
      </c>
      <c r="N31">
        <f>SUM(N2:N25)</f>
        <v>74.244070963321334</v>
      </c>
    </row>
    <row r="32" spans="1:16" ht="15" thickBot="1" x14ac:dyDescent="0.35"/>
    <row r="33" spans="1:9" x14ac:dyDescent="0.3">
      <c r="A33" s="7" t="s">
        <v>17</v>
      </c>
      <c r="B33" s="7"/>
    </row>
    <row r="34" spans="1:9" x14ac:dyDescent="0.3">
      <c r="A34" s="4" t="s">
        <v>18</v>
      </c>
      <c r="B34" s="4">
        <v>0.48553690567840124</v>
      </c>
    </row>
    <row r="35" spans="1:9" x14ac:dyDescent="0.3">
      <c r="A35" s="4" t="s">
        <v>19</v>
      </c>
      <c r="B35" s="4">
        <v>0.2357460867757567</v>
      </c>
    </row>
    <row r="36" spans="1:9" x14ac:dyDescent="0.3">
      <c r="A36" s="4" t="s">
        <v>20</v>
      </c>
      <c r="B36" s="4">
        <v>0.20100727253829109</v>
      </c>
    </row>
    <row r="37" spans="1:9" x14ac:dyDescent="0.3">
      <c r="A37" s="4" t="s">
        <v>21</v>
      </c>
      <c r="B37" s="4">
        <v>0.925447345248541</v>
      </c>
    </row>
    <row r="38" spans="1:9" ht="15" thickBot="1" x14ac:dyDescent="0.35">
      <c r="A38" s="5" t="s">
        <v>22</v>
      </c>
      <c r="B38" s="5">
        <v>24</v>
      </c>
    </row>
    <row r="40" spans="1:9" ht="15" thickBot="1" x14ac:dyDescent="0.35">
      <c r="A40" t="s">
        <v>23</v>
      </c>
    </row>
    <row r="41" spans="1:9" x14ac:dyDescent="0.3">
      <c r="A41" s="6"/>
      <c r="B41" s="6" t="s">
        <v>28</v>
      </c>
      <c r="C41" s="6" t="s">
        <v>29</v>
      </c>
      <c r="D41" s="6" t="s">
        <v>30</v>
      </c>
      <c r="E41" s="6" t="s">
        <v>31</v>
      </c>
      <c r="F41" s="6" t="s">
        <v>32</v>
      </c>
    </row>
    <row r="42" spans="1:9" x14ac:dyDescent="0.3">
      <c r="A42" s="4" t="s">
        <v>24</v>
      </c>
      <c r="B42" s="4">
        <v>1</v>
      </c>
      <c r="C42" s="4">
        <v>5.8120980207934068</v>
      </c>
      <c r="D42" s="4">
        <v>5.8120980207934068</v>
      </c>
      <c r="E42" s="4">
        <v>6.7862444919465883</v>
      </c>
      <c r="F42" s="4">
        <v>1.6163930529009912E-2</v>
      </c>
    </row>
    <row r="43" spans="1:9" x14ac:dyDescent="0.3">
      <c r="A43" s="4" t="s">
        <v>25</v>
      </c>
      <c r="B43" s="4">
        <v>22</v>
      </c>
      <c r="C43" s="4">
        <v>18.841961354206589</v>
      </c>
      <c r="D43" s="4">
        <v>0.85645278882757225</v>
      </c>
      <c r="E43" s="4"/>
      <c r="F43" s="4"/>
    </row>
    <row r="44" spans="1:9" ht="15" thickBot="1" x14ac:dyDescent="0.35">
      <c r="A44" s="5" t="s">
        <v>26</v>
      </c>
      <c r="B44" s="5">
        <v>23</v>
      </c>
      <c r="C44" s="5">
        <v>24.654059374999996</v>
      </c>
      <c r="D44" s="5"/>
      <c r="E44" s="5"/>
      <c r="F44" s="5"/>
    </row>
    <row r="45" spans="1:9" ht="15" thickBot="1" x14ac:dyDescent="0.35"/>
    <row r="46" spans="1:9" x14ac:dyDescent="0.3">
      <c r="A46" s="6"/>
      <c r="B46" s="6" t="s">
        <v>33</v>
      </c>
      <c r="C46" s="6" t="s">
        <v>21</v>
      </c>
      <c r="D46" s="6" t="s">
        <v>34</v>
      </c>
      <c r="E46" s="6" t="s">
        <v>35</v>
      </c>
      <c r="F46" s="6" t="s">
        <v>36</v>
      </c>
      <c r="G46" s="6" t="s">
        <v>37</v>
      </c>
      <c r="H46" s="6" t="s">
        <v>38</v>
      </c>
      <c r="I46" s="6" t="s">
        <v>39</v>
      </c>
    </row>
    <row r="47" spans="1:9" x14ac:dyDescent="0.3">
      <c r="A47" s="4" t="s">
        <v>27</v>
      </c>
      <c r="B47" s="4">
        <v>11.911996142933262</v>
      </c>
      <c r="C47" s="4">
        <v>1.4622793773650824</v>
      </c>
      <c r="D47" s="4">
        <v>8.1461835045487572</v>
      </c>
      <c r="E47" s="4">
        <v>4.3648442748720119E-8</v>
      </c>
      <c r="F47" s="4">
        <v>8.8794143244643493</v>
      </c>
      <c r="G47" s="4">
        <v>14.944577961402175</v>
      </c>
      <c r="H47" s="4">
        <v>8.8794143244643493</v>
      </c>
      <c r="I47" s="4">
        <v>14.944577961402175</v>
      </c>
    </row>
    <row r="48" spans="1:9" ht="15" thickBot="1" x14ac:dyDescent="0.35">
      <c r="A48" s="5" t="s">
        <v>40</v>
      </c>
      <c r="B48" s="5">
        <v>0.24348586621975582</v>
      </c>
      <c r="C48" s="5">
        <v>9.346715108505213E-2</v>
      </c>
      <c r="D48" s="5">
        <v>2.6050421286318168</v>
      </c>
      <c r="E48" s="5">
        <v>1.6163930529009982E-2</v>
      </c>
      <c r="F48" s="5">
        <v>4.9646858850749653E-2</v>
      </c>
      <c r="G48" s="5">
        <v>0.43732487358876199</v>
      </c>
      <c r="H48" s="5">
        <v>4.9646858850749653E-2</v>
      </c>
      <c r="I48" s="5">
        <v>0.43732487358876199</v>
      </c>
    </row>
  </sheetData>
  <mergeCells count="7">
    <mergeCell ref="A26:A2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velagaleti</dc:creator>
  <cp:lastModifiedBy>kushal velagaleti</cp:lastModifiedBy>
  <dcterms:created xsi:type="dcterms:W3CDTF">2023-03-09T07:34:09Z</dcterms:created>
  <dcterms:modified xsi:type="dcterms:W3CDTF">2023-03-09T12:19:10Z</dcterms:modified>
</cp:coreProperties>
</file>