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OneDrive\Documents\"/>
    </mc:Choice>
  </mc:AlternateContent>
  <xr:revisionPtr revIDLastSave="0" documentId="13_ncr:1_{D0C6C5E3-31E7-4E17-AD02-66E6628AF556}" xr6:coauthVersionLast="47" xr6:coauthVersionMax="47" xr10:uidLastSave="{00000000-0000-0000-0000-000000000000}"/>
  <bookViews>
    <workbookView xWindow="-108" yWindow="-108" windowWidth="23256" windowHeight="12576" activeTab="2" xr2:uid="{6DD6D703-3BCD-467A-B7C9-993BCAC21933}"/>
  </bookViews>
  <sheets>
    <sheet name="Additive decomposition" sheetId="1" r:id="rId1"/>
    <sheet name="Multiplicative" sheetId="10" r:id="rId2"/>
    <sheet name="Mixed-Model" sheetId="11" r:id="rId3"/>
  </sheets>
  <externalReferences>
    <externalReference r:id="rId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9" i="11" l="1"/>
  <c r="J28" i="11"/>
  <c r="J27" i="11"/>
  <c r="J26" i="11"/>
  <c r="J25" i="11"/>
  <c r="D25" i="11"/>
  <c r="J24" i="11"/>
  <c r="D24" i="11"/>
  <c r="J23" i="11"/>
  <c r="D23" i="11"/>
  <c r="J22" i="11"/>
  <c r="D22" i="11"/>
  <c r="J21" i="11"/>
  <c r="D21" i="11"/>
  <c r="J20" i="11"/>
  <c r="E20" i="11"/>
  <c r="D20" i="11"/>
  <c r="J19" i="11"/>
  <c r="D19" i="11"/>
  <c r="J18" i="11"/>
  <c r="D18" i="11"/>
  <c r="E18" i="11" s="1"/>
  <c r="J17" i="11"/>
  <c r="D17" i="11"/>
  <c r="J16" i="11"/>
  <c r="D16" i="11"/>
  <c r="J15" i="11"/>
  <c r="D15" i="11"/>
  <c r="J14" i="11"/>
  <c r="E14" i="11"/>
  <c r="D14" i="11"/>
  <c r="J13" i="11"/>
  <c r="D13" i="11"/>
  <c r="J12" i="11"/>
  <c r="D12" i="11"/>
  <c r="E12" i="11" s="1"/>
  <c r="J11" i="11"/>
  <c r="D11" i="11"/>
  <c r="J10" i="11"/>
  <c r="D10" i="11"/>
  <c r="J9" i="11"/>
  <c r="D9" i="11"/>
  <c r="E8" i="11" s="1"/>
  <c r="J8" i="11"/>
  <c r="D8" i="11"/>
  <c r="J7" i="11"/>
  <c r="D7" i="11"/>
  <c r="J6" i="11"/>
  <c r="D6" i="11"/>
  <c r="J5" i="11"/>
  <c r="D5" i="11"/>
  <c r="E5" i="11" s="1"/>
  <c r="J4" i="11"/>
  <c r="D4" i="11"/>
  <c r="J3" i="11"/>
  <c r="D3" i="11"/>
  <c r="J2" i="11"/>
  <c r="D2" i="11"/>
  <c r="V2" i="10"/>
  <c r="U3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U26" i="10"/>
  <c r="U2" i="10"/>
  <c r="F8" i="11" l="1"/>
  <c r="G8" i="11" s="1"/>
  <c r="F5" i="11"/>
  <c r="G5" i="11" s="1"/>
  <c r="F18" i="11"/>
  <c r="G18" i="11" s="1"/>
  <c r="F12" i="11"/>
  <c r="G12" i="11" s="1"/>
  <c r="F20" i="11"/>
  <c r="G20" i="11" s="1"/>
  <c r="E10" i="11"/>
  <c r="E22" i="11"/>
  <c r="F22" i="11" s="1"/>
  <c r="G22" i="11" s="1"/>
  <c r="G9" i="11"/>
  <c r="E11" i="11"/>
  <c r="F11" i="11" s="1"/>
  <c r="E23" i="11"/>
  <c r="F23" i="11" s="1"/>
  <c r="G11" i="11"/>
  <c r="E13" i="11"/>
  <c r="F13" i="11" s="1"/>
  <c r="G13" i="11" s="1"/>
  <c r="G23" i="11"/>
  <c r="E16" i="11"/>
  <c r="F16" i="11" s="1"/>
  <c r="G16" i="11" s="1"/>
  <c r="E21" i="11"/>
  <c r="E7" i="11"/>
  <c r="F7" i="11" s="1"/>
  <c r="E17" i="11"/>
  <c r="F17" i="11" s="1"/>
  <c r="G17" i="11" s="1"/>
  <c r="E9" i="11"/>
  <c r="F9" i="11" s="1"/>
  <c r="E6" i="11"/>
  <c r="F6" i="11" s="1"/>
  <c r="G6" i="11" s="1"/>
  <c r="E15" i="11"/>
  <c r="F14" i="11" s="1"/>
  <c r="G14" i="11" s="1"/>
  <c r="E4" i="11"/>
  <c r="F4" i="11" s="1"/>
  <c r="G4" i="11" s="1"/>
  <c r="G7" i="11"/>
  <c r="E19" i="11"/>
  <c r="F19" i="11" s="1"/>
  <c r="G19" i="11" s="1"/>
  <c r="R6" i="11" l="1"/>
  <c r="F21" i="11"/>
  <c r="G21" i="11" s="1"/>
  <c r="R7" i="11" s="1"/>
  <c r="F10" i="11"/>
  <c r="G10" i="11" s="1"/>
  <c r="R4" i="11" s="1"/>
  <c r="F15" i="11"/>
  <c r="G15" i="11" s="1"/>
  <c r="R5" i="11" s="1"/>
  <c r="H3" i="11" l="1"/>
  <c r="H7" i="11"/>
  <c r="H15" i="11"/>
  <c r="H11" i="11"/>
  <c r="H23" i="11"/>
  <c r="H27" i="11"/>
  <c r="K27" i="11" s="1"/>
  <c r="C27" i="11" s="1"/>
  <c r="H19" i="11"/>
  <c r="H18" i="11"/>
  <c r="H26" i="11"/>
  <c r="H6" i="11"/>
  <c r="H14" i="11"/>
  <c r="H22" i="11"/>
  <c r="H10" i="11"/>
  <c r="O10" i="11" s="1"/>
  <c r="H2" i="11"/>
  <c r="H21" i="11"/>
  <c r="H9" i="11"/>
  <c r="H29" i="11"/>
  <c r="K29" i="11" s="1"/>
  <c r="C29" i="11" s="1"/>
  <c r="H5" i="11"/>
  <c r="H13" i="11"/>
  <c r="H17" i="11"/>
  <c r="H25" i="11"/>
  <c r="O15" i="11"/>
  <c r="O21" i="11"/>
  <c r="R8" i="11"/>
  <c r="H24" i="11"/>
  <c r="H4" i="11"/>
  <c r="H16" i="11"/>
  <c r="H28" i="11"/>
  <c r="K28" i="11" s="1"/>
  <c r="C28" i="11" s="1"/>
  <c r="H12" i="11"/>
  <c r="H20" i="11"/>
  <c r="H8" i="11"/>
  <c r="K7" i="11" l="1"/>
  <c r="L7" i="11" s="1"/>
  <c r="I7" i="11"/>
  <c r="U7" i="11"/>
  <c r="O7" i="11"/>
  <c r="K22" i="11"/>
  <c r="L22" i="11" s="1"/>
  <c r="I22" i="11"/>
  <c r="U22" i="11"/>
  <c r="O22" i="11"/>
  <c r="K26" i="11"/>
  <c r="C26" i="11" s="1"/>
  <c r="U26" i="11"/>
  <c r="U24" i="11"/>
  <c r="O24" i="11"/>
  <c r="K24" i="11"/>
  <c r="L24" i="11" s="1"/>
  <c r="I24" i="11"/>
  <c r="K10" i="11"/>
  <c r="L10" i="11" s="1"/>
  <c r="I10" i="11"/>
  <c r="U10" i="11"/>
  <c r="K6" i="11"/>
  <c r="L6" i="11" s="1"/>
  <c r="U6" i="11"/>
  <c r="I6" i="11"/>
  <c r="O6" i="11"/>
  <c r="K8" i="11"/>
  <c r="L8" i="11" s="1"/>
  <c r="I8" i="11"/>
  <c r="U8" i="11"/>
  <c r="O8" i="11"/>
  <c r="K17" i="11"/>
  <c r="L17" i="11" s="1"/>
  <c r="I17" i="11"/>
  <c r="U17" i="11"/>
  <c r="O17" i="11"/>
  <c r="K18" i="11"/>
  <c r="L18" i="11" s="1"/>
  <c r="I18" i="11"/>
  <c r="U18" i="11"/>
  <c r="O18" i="11"/>
  <c r="I20" i="11"/>
  <c r="K20" i="11"/>
  <c r="L20" i="11" s="1"/>
  <c r="U20" i="11"/>
  <c r="O20" i="11"/>
  <c r="K13" i="11"/>
  <c r="L13" i="11" s="1"/>
  <c r="U13" i="11"/>
  <c r="I13" i="11"/>
  <c r="O13" i="11"/>
  <c r="I19" i="11"/>
  <c r="K19" i="11"/>
  <c r="L19" i="11" s="1"/>
  <c r="U19" i="11"/>
  <c r="O19" i="11"/>
  <c r="K3" i="11"/>
  <c r="L3" i="11" s="1"/>
  <c r="I3" i="11"/>
  <c r="U3" i="11"/>
  <c r="K14" i="11"/>
  <c r="L14" i="11" s="1"/>
  <c r="U14" i="11"/>
  <c r="I14" i="11"/>
  <c r="O14" i="11"/>
  <c r="O25" i="11"/>
  <c r="K25" i="11"/>
  <c r="L25" i="11" s="1"/>
  <c r="I25" i="11"/>
  <c r="U25" i="11"/>
  <c r="K12" i="11"/>
  <c r="L12" i="11" s="1"/>
  <c r="U12" i="11"/>
  <c r="I12" i="11"/>
  <c r="O12" i="11"/>
  <c r="K5" i="11"/>
  <c r="L5" i="11" s="1"/>
  <c r="I5" i="11"/>
  <c r="U5" i="11"/>
  <c r="O5" i="11"/>
  <c r="U2" i="11"/>
  <c r="V2" i="11" s="1"/>
  <c r="I2" i="11"/>
  <c r="K2" i="11"/>
  <c r="L2" i="11" s="1"/>
  <c r="K23" i="11"/>
  <c r="L23" i="11" s="1"/>
  <c r="U23" i="11"/>
  <c r="I23" i="11"/>
  <c r="O23" i="11"/>
  <c r="I16" i="11"/>
  <c r="K16" i="11"/>
  <c r="L16" i="11" s="1"/>
  <c r="U16" i="11"/>
  <c r="O16" i="11"/>
  <c r="K9" i="11"/>
  <c r="L9" i="11" s="1"/>
  <c r="U9" i="11"/>
  <c r="I9" i="11"/>
  <c r="O9" i="11"/>
  <c r="K11" i="11"/>
  <c r="L11" i="11" s="1"/>
  <c r="I11" i="11"/>
  <c r="U11" i="11"/>
  <c r="O11" i="11"/>
  <c r="K4" i="11"/>
  <c r="L4" i="11" s="1"/>
  <c r="U4" i="11"/>
  <c r="I4" i="11"/>
  <c r="O4" i="11"/>
  <c r="K21" i="11"/>
  <c r="L21" i="11" s="1"/>
  <c r="I21" i="11"/>
  <c r="U21" i="11"/>
  <c r="K15" i="11"/>
  <c r="L15" i="11" s="1"/>
  <c r="U15" i="11"/>
  <c r="I15" i="11"/>
  <c r="N20" i="11" l="1"/>
  <c r="M20" i="11"/>
  <c r="N11" i="11"/>
  <c r="M11" i="11"/>
  <c r="M12" i="11"/>
  <c r="N12" i="11"/>
  <c r="N15" i="11"/>
  <c r="M15" i="11"/>
  <c r="N3" i="11"/>
  <c r="M3" i="11"/>
  <c r="N23" i="11"/>
  <c r="M23" i="11"/>
  <c r="N2" i="11"/>
  <c r="T3" i="11"/>
  <c r="M2" i="11"/>
  <c r="N19" i="11"/>
  <c r="M19" i="11"/>
  <c r="M8" i="11"/>
  <c r="N8" i="11"/>
  <c r="N9" i="11"/>
  <c r="M9" i="11"/>
  <c r="N22" i="11"/>
  <c r="M22" i="11"/>
  <c r="M25" i="11"/>
  <c r="N25" i="11"/>
  <c r="N6" i="11"/>
  <c r="M6" i="11"/>
  <c r="N21" i="11"/>
  <c r="M21" i="11"/>
  <c r="N10" i="11"/>
  <c r="M10" i="11"/>
  <c r="M18" i="11"/>
  <c r="N18" i="11"/>
  <c r="M16" i="11"/>
  <c r="N16" i="11"/>
  <c r="M13" i="11"/>
  <c r="N13" i="11"/>
  <c r="N17" i="11"/>
  <c r="M17" i="11"/>
  <c r="N4" i="11"/>
  <c r="M4" i="11"/>
  <c r="M5" i="11"/>
  <c r="N5" i="11"/>
  <c r="N14" i="11"/>
  <c r="M14" i="11"/>
  <c r="N24" i="11"/>
  <c r="M24" i="11"/>
  <c r="N7" i="11"/>
  <c r="M7" i="11"/>
  <c r="T4" i="11" l="1"/>
  <c r="N31" i="11"/>
  <c r="T5" i="11" s="1"/>
  <c r="K3" i="10" l="1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2" i="10"/>
  <c r="O23" i="10"/>
  <c r="O24" i="10"/>
  <c r="O25" i="10"/>
  <c r="O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4" i="10"/>
  <c r="J29" i="10"/>
  <c r="J28" i="10"/>
  <c r="J27" i="10"/>
  <c r="J26" i="10"/>
  <c r="J25" i="10"/>
  <c r="D25" i="10"/>
  <c r="J24" i="10"/>
  <c r="D24" i="10"/>
  <c r="J23" i="10"/>
  <c r="D23" i="10"/>
  <c r="J22" i="10"/>
  <c r="D22" i="10"/>
  <c r="E22" i="10" s="1"/>
  <c r="J21" i="10"/>
  <c r="D21" i="10"/>
  <c r="J20" i="10"/>
  <c r="D20" i="10"/>
  <c r="J19" i="10"/>
  <c r="E19" i="10"/>
  <c r="D19" i="10"/>
  <c r="J18" i="10"/>
  <c r="D18" i="10"/>
  <c r="E18" i="10" s="1"/>
  <c r="F18" i="10" s="1"/>
  <c r="J17" i="10"/>
  <c r="D17" i="10"/>
  <c r="E17" i="10" s="1"/>
  <c r="F17" i="10" s="1"/>
  <c r="J16" i="10"/>
  <c r="D16" i="10"/>
  <c r="E16" i="10" s="1"/>
  <c r="J15" i="10"/>
  <c r="E15" i="10"/>
  <c r="F15" i="10" s="1"/>
  <c r="D15" i="10"/>
  <c r="J14" i="10"/>
  <c r="D14" i="10"/>
  <c r="J13" i="10"/>
  <c r="D13" i="10"/>
  <c r="J12" i="10"/>
  <c r="D12" i="10"/>
  <c r="J11" i="10"/>
  <c r="D11" i="10"/>
  <c r="J10" i="10"/>
  <c r="D10" i="10"/>
  <c r="J9" i="10"/>
  <c r="E9" i="10"/>
  <c r="D9" i="10"/>
  <c r="J8" i="10"/>
  <c r="E8" i="10"/>
  <c r="F8" i="10" s="1"/>
  <c r="D8" i="10"/>
  <c r="J7" i="10"/>
  <c r="E7" i="10"/>
  <c r="F7" i="10" s="1"/>
  <c r="D7" i="10"/>
  <c r="J6" i="10"/>
  <c r="E6" i="10"/>
  <c r="F6" i="10" s="1"/>
  <c r="D6" i="10"/>
  <c r="J5" i="10"/>
  <c r="D5" i="10"/>
  <c r="J4" i="10"/>
  <c r="D4" i="10"/>
  <c r="J3" i="10"/>
  <c r="D3" i="10"/>
  <c r="J2" i="10"/>
  <c r="D2" i="10"/>
  <c r="N31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" i="1"/>
  <c r="T4" i="1"/>
  <c r="J29" i="1"/>
  <c r="J28" i="1"/>
  <c r="J27" i="1"/>
  <c r="J26" i="1"/>
  <c r="J25" i="1"/>
  <c r="J2" i="1"/>
  <c r="J24" i="1"/>
  <c r="D3" i="1"/>
  <c r="D4" i="1"/>
  <c r="D5" i="1"/>
  <c r="D6" i="1"/>
  <c r="D7" i="1"/>
  <c r="D8" i="1"/>
  <c r="D9" i="1"/>
  <c r="D10" i="1"/>
  <c r="D11" i="1"/>
  <c r="D12" i="1"/>
  <c r="D13" i="1"/>
  <c r="E13" i="1" s="1"/>
  <c r="D14" i="1"/>
  <c r="D15" i="1"/>
  <c r="E15" i="1" s="1"/>
  <c r="D16" i="1"/>
  <c r="D17" i="1"/>
  <c r="E17" i="1" s="1"/>
  <c r="D18" i="1"/>
  <c r="D19" i="1"/>
  <c r="D20" i="1"/>
  <c r="D21" i="1"/>
  <c r="D22" i="1"/>
  <c r="E21" i="1" s="1"/>
  <c r="D23" i="1"/>
  <c r="D24" i="1"/>
  <c r="D25" i="1"/>
  <c r="D2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4" i="1"/>
  <c r="J3" i="1"/>
  <c r="F22" i="10" l="1"/>
  <c r="F16" i="10"/>
  <c r="E13" i="10"/>
  <c r="E14" i="10"/>
  <c r="F14" i="10" s="1"/>
  <c r="R4" i="10" s="1"/>
  <c r="E12" i="10"/>
  <c r="E4" i="10"/>
  <c r="E11" i="10"/>
  <c r="F11" i="10" s="1"/>
  <c r="E23" i="10"/>
  <c r="F23" i="10" s="1"/>
  <c r="E5" i="10"/>
  <c r="F5" i="10" s="1"/>
  <c r="E10" i="10"/>
  <c r="F10" i="10" s="1"/>
  <c r="R8" i="10" s="1"/>
  <c r="E21" i="10"/>
  <c r="F21" i="10" s="1"/>
  <c r="E20" i="10"/>
  <c r="E19" i="1"/>
  <c r="F19" i="1" s="1"/>
  <c r="E7" i="1"/>
  <c r="F7" i="1" s="1"/>
  <c r="G7" i="1" s="1"/>
  <c r="E20" i="1"/>
  <c r="E18" i="1"/>
  <c r="E4" i="1"/>
  <c r="E14" i="1"/>
  <c r="F14" i="1" s="1"/>
  <c r="G14" i="1" s="1"/>
  <c r="E5" i="1"/>
  <c r="F16" i="1"/>
  <c r="G16" i="1" s="1"/>
  <c r="E16" i="1"/>
  <c r="E8" i="1"/>
  <c r="F8" i="1" s="1"/>
  <c r="G8" i="1" s="1"/>
  <c r="E22" i="1"/>
  <c r="F21" i="1" s="1"/>
  <c r="G21" i="1" s="1"/>
  <c r="F15" i="1"/>
  <c r="G15" i="1" s="1"/>
  <c r="F5" i="1"/>
  <c r="G5" i="1" s="1"/>
  <c r="E12" i="1"/>
  <c r="F12" i="1" s="1"/>
  <c r="G12" i="1" s="1"/>
  <c r="E23" i="1"/>
  <c r="F23" i="1" s="1"/>
  <c r="G23" i="1" s="1"/>
  <c r="E11" i="1"/>
  <c r="F11" i="1" s="1"/>
  <c r="G11" i="1" s="1"/>
  <c r="G19" i="1"/>
  <c r="E10" i="1"/>
  <c r="E9" i="1"/>
  <c r="F9" i="1" s="1"/>
  <c r="G9" i="1" s="1"/>
  <c r="F20" i="1"/>
  <c r="G20" i="1" s="1"/>
  <c r="E6" i="1"/>
  <c r="F17" i="1"/>
  <c r="G17" i="1" s="1"/>
  <c r="H6" i="10" l="1"/>
  <c r="H22" i="10"/>
  <c r="H10" i="10"/>
  <c r="H26" i="10"/>
  <c r="C26" i="10" s="1"/>
  <c r="H18" i="10"/>
  <c r="H14" i="10"/>
  <c r="H2" i="10"/>
  <c r="F13" i="10"/>
  <c r="F20" i="10"/>
  <c r="F19" i="10"/>
  <c r="R5" i="10" s="1"/>
  <c r="F9" i="10"/>
  <c r="R7" i="10" s="1"/>
  <c r="F4" i="10"/>
  <c r="F12" i="10"/>
  <c r="R6" i="1"/>
  <c r="F6" i="1"/>
  <c r="G6" i="1" s="1"/>
  <c r="F13" i="1"/>
  <c r="G13" i="1" s="1"/>
  <c r="R7" i="1" s="1"/>
  <c r="R5" i="1"/>
  <c r="H27" i="1" s="1"/>
  <c r="K27" i="1" s="1"/>
  <c r="C27" i="1" s="1"/>
  <c r="F18" i="1"/>
  <c r="G18" i="1" s="1"/>
  <c r="F4" i="1"/>
  <c r="G4" i="1" s="1"/>
  <c r="F10" i="1"/>
  <c r="G10" i="1" s="1"/>
  <c r="F22" i="1"/>
  <c r="G22" i="1" s="1"/>
  <c r="H4" i="1"/>
  <c r="H8" i="1"/>
  <c r="H16" i="1"/>
  <c r="I16" i="1" s="1"/>
  <c r="H24" i="1"/>
  <c r="H7" i="10" l="1"/>
  <c r="H23" i="10"/>
  <c r="H11" i="10"/>
  <c r="H3" i="10"/>
  <c r="H15" i="10"/>
  <c r="H27" i="10"/>
  <c r="C27" i="10" s="1"/>
  <c r="H19" i="10"/>
  <c r="H21" i="10"/>
  <c r="H9" i="10"/>
  <c r="H5" i="10"/>
  <c r="H29" i="10"/>
  <c r="C29" i="10" s="1"/>
  <c r="H13" i="10"/>
  <c r="H17" i="10"/>
  <c r="H25" i="10"/>
  <c r="L6" i="10"/>
  <c r="L14" i="10"/>
  <c r="L18" i="10"/>
  <c r="L2" i="10"/>
  <c r="L10" i="10"/>
  <c r="L22" i="10"/>
  <c r="R6" i="10"/>
  <c r="H17" i="1"/>
  <c r="I17" i="1" s="1"/>
  <c r="H29" i="1"/>
  <c r="K29" i="1" s="1"/>
  <c r="C29" i="1" s="1"/>
  <c r="H25" i="1"/>
  <c r="H21" i="1"/>
  <c r="I21" i="1" s="1"/>
  <c r="H5" i="1"/>
  <c r="I5" i="1" s="1"/>
  <c r="H13" i="1"/>
  <c r="I13" i="1" s="1"/>
  <c r="H9" i="1"/>
  <c r="R8" i="1"/>
  <c r="H12" i="1"/>
  <c r="H28" i="1"/>
  <c r="K28" i="1" s="1"/>
  <c r="C28" i="1" s="1"/>
  <c r="H20" i="1"/>
  <c r="I20" i="1" s="1"/>
  <c r="I24" i="1"/>
  <c r="K24" i="1"/>
  <c r="H23" i="1"/>
  <c r="I23" i="1" s="1"/>
  <c r="H15" i="1"/>
  <c r="I15" i="1" s="1"/>
  <c r="R4" i="1"/>
  <c r="H26" i="1" s="1"/>
  <c r="K26" i="1" s="1"/>
  <c r="C26" i="1" s="1"/>
  <c r="H19" i="1"/>
  <c r="I19" i="1" s="1"/>
  <c r="H3" i="1"/>
  <c r="I3" i="1" s="1"/>
  <c r="H7" i="1"/>
  <c r="H11" i="1"/>
  <c r="I11" i="1" s="1"/>
  <c r="K9" i="1"/>
  <c r="I9" i="1"/>
  <c r="K3" i="1"/>
  <c r="K4" i="1"/>
  <c r="I4" i="1"/>
  <c r="H18" i="1"/>
  <c r="K8" i="1"/>
  <c r="I8" i="1"/>
  <c r="K19" i="1"/>
  <c r="K7" i="1"/>
  <c r="I7" i="1"/>
  <c r="K23" i="1"/>
  <c r="K5" i="1"/>
  <c r="K17" i="1"/>
  <c r="K16" i="1"/>
  <c r="K13" i="1"/>
  <c r="L17" i="10" l="1"/>
  <c r="M10" i="10"/>
  <c r="N10" i="10"/>
  <c r="L13" i="10"/>
  <c r="N14" i="10"/>
  <c r="M14" i="10"/>
  <c r="L5" i="10"/>
  <c r="L15" i="10"/>
  <c r="N2" i="10"/>
  <c r="M2" i="10"/>
  <c r="L9" i="10"/>
  <c r="L7" i="10"/>
  <c r="L21" i="10"/>
  <c r="N18" i="10"/>
  <c r="M18" i="10"/>
  <c r="L19" i="10"/>
  <c r="N6" i="10"/>
  <c r="M6" i="10"/>
  <c r="L3" i="10"/>
  <c r="H20" i="10"/>
  <c r="H8" i="10"/>
  <c r="H4" i="10"/>
  <c r="H12" i="10"/>
  <c r="H28" i="10"/>
  <c r="C28" i="10" s="1"/>
  <c r="H24" i="10"/>
  <c r="H16" i="10"/>
  <c r="L11" i="10"/>
  <c r="M22" i="10"/>
  <c r="N22" i="10"/>
  <c r="L25" i="10"/>
  <c r="L23" i="10"/>
  <c r="L24" i="1"/>
  <c r="M24" i="1" s="1"/>
  <c r="L4" i="1"/>
  <c r="M4" i="1" s="1"/>
  <c r="K20" i="1"/>
  <c r="L3" i="1"/>
  <c r="M3" i="1" s="1"/>
  <c r="K11" i="1"/>
  <c r="L8" i="1"/>
  <c r="M8" i="1" s="1"/>
  <c r="L9" i="1"/>
  <c r="M9" i="1" s="1"/>
  <c r="K12" i="1"/>
  <c r="I12" i="1"/>
  <c r="K21" i="1"/>
  <c r="L13" i="1"/>
  <c r="M13" i="1" s="1"/>
  <c r="H6" i="1"/>
  <c r="L19" i="1"/>
  <c r="M19" i="1" s="1"/>
  <c r="K15" i="1"/>
  <c r="L16" i="1"/>
  <c r="M16" i="1" s="1"/>
  <c r="H10" i="1"/>
  <c r="I10" i="1" s="1"/>
  <c r="L17" i="1"/>
  <c r="M17" i="1" s="1"/>
  <c r="H14" i="1"/>
  <c r="L5" i="1"/>
  <c r="M5" i="1" s="1"/>
  <c r="L23" i="1"/>
  <c r="M23" i="1" s="1"/>
  <c r="H22" i="1"/>
  <c r="I25" i="1"/>
  <c r="K25" i="1"/>
  <c r="H2" i="1"/>
  <c r="K2" i="1" s="1"/>
  <c r="L7" i="1"/>
  <c r="M7" i="1" s="1"/>
  <c r="K10" i="1"/>
  <c r="I14" i="1"/>
  <c r="K14" i="1"/>
  <c r="I18" i="1"/>
  <c r="K18" i="1"/>
  <c r="I22" i="1"/>
  <c r="K22" i="1"/>
  <c r="I2" i="1"/>
  <c r="I6" i="1"/>
  <c r="K6" i="1"/>
  <c r="N11" i="10" l="1"/>
  <c r="M11" i="10"/>
  <c r="L16" i="10"/>
  <c r="L12" i="10"/>
  <c r="N21" i="10"/>
  <c r="M21" i="10"/>
  <c r="M5" i="10"/>
  <c r="N5" i="10"/>
  <c r="L4" i="10"/>
  <c r="L24" i="10"/>
  <c r="M23" i="10"/>
  <c r="N23" i="10"/>
  <c r="N7" i="10"/>
  <c r="M7" i="10"/>
  <c r="N15" i="10"/>
  <c r="M15" i="10"/>
  <c r="N25" i="10"/>
  <c r="M25" i="10"/>
  <c r="M3" i="10"/>
  <c r="N3" i="10"/>
  <c r="N19" i="10"/>
  <c r="M19" i="10"/>
  <c r="L20" i="10"/>
  <c r="M13" i="10"/>
  <c r="N13" i="10"/>
  <c r="N17" i="10"/>
  <c r="M17" i="10"/>
  <c r="L8" i="10"/>
  <c r="N9" i="10"/>
  <c r="M9" i="10"/>
  <c r="L2" i="1"/>
  <c r="L14" i="1"/>
  <c r="M14" i="1" s="1"/>
  <c r="L25" i="1"/>
  <c r="M25" i="1" s="1"/>
  <c r="L21" i="1"/>
  <c r="M21" i="1" s="1"/>
  <c r="L15" i="1"/>
  <c r="M15" i="1" s="1"/>
  <c r="L11" i="1"/>
  <c r="M11" i="1" s="1"/>
  <c r="L22" i="1"/>
  <c r="M22" i="1" s="1"/>
  <c r="L18" i="1"/>
  <c r="M18" i="1" s="1"/>
  <c r="L20" i="1"/>
  <c r="M20" i="1" s="1"/>
  <c r="L10" i="1"/>
  <c r="M10" i="1" s="1"/>
  <c r="L6" i="1"/>
  <c r="M6" i="1" s="1"/>
  <c r="L12" i="1"/>
  <c r="M12" i="1" s="1"/>
  <c r="N4" i="10" l="1"/>
  <c r="M4" i="10"/>
  <c r="N8" i="10"/>
  <c r="M8" i="10"/>
  <c r="N24" i="10"/>
  <c r="M24" i="10"/>
  <c r="T3" i="10"/>
  <c r="N12" i="10"/>
  <c r="M12" i="10"/>
  <c r="N20" i="10"/>
  <c r="M20" i="10"/>
  <c r="N16" i="10"/>
  <c r="M16" i="10"/>
  <c r="T3" i="1"/>
  <c r="T5" i="1"/>
  <c r="T4" i="10" l="1"/>
  <c r="N31" i="10"/>
  <c r="T5" i="10" s="1"/>
  <c r="M2" i="1" l="1"/>
</calcChain>
</file>

<file path=xl/sharedStrings.xml><?xml version="1.0" encoding="utf-8"?>
<sst xmlns="http://schemas.openxmlformats.org/spreadsheetml/2006/main" count="221" uniqueCount="47">
  <si>
    <t>Year</t>
  </si>
  <si>
    <t>Quarter</t>
  </si>
  <si>
    <t>Sales(in 1000s) = Y_t</t>
  </si>
  <si>
    <t>MA</t>
  </si>
  <si>
    <t>CMA</t>
  </si>
  <si>
    <t>Y_t-CMA</t>
  </si>
  <si>
    <t>S_t</t>
  </si>
  <si>
    <t xml:space="preserve">deseason </t>
  </si>
  <si>
    <t>Trend T_t</t>
  </si>
  <si>
    <t>Forecast</t>
  </si>
  <si>
    <t xml:space="preserve">abs error </t>
  </si>
  <si>
    <t>abs percentage error</t>
  </si>
  <si>
    <t>RMSE</t>
  </si>
  <si>
    <t>MAPE</t>
  </si>
  <si>
    <t>MAE</t>
  </si>
  <si>
    <t>Q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</si>
  <si>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</si>
  <si>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</si>
  <si>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</si>
  <si>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</si>
  <si>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</si>
  <si>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</si>
  <si>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</si>
  <si>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</si>
  <si>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</si>
  <si>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</si>
  <si>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</si>
  <si>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</si>
  <si>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</si>
  <si>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</si>
  <si>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</si>
  <si>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</si>
  <si>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</si>
  <si>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</si>
  <si>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</si>
  <si>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</si>
  <si>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</si>
  <si>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</si>
  <si>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</si>
  <si>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</si>
  <si>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X Variable 1</t>
  </si>
  <si>
    <t>t</t>
  </si>
  <si>
    <t xml:space="preserve">sales(in 1000000s) </t>
  </si>
  <si>
    <t>square error</t>
  </si>
  <si>
    <t>sum</t>
  </si>
  <si>
    <t>Y_t/CMA</t>
  </si>
  <si>
    <t>noise=y_t/(CMA*s_t)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</si>
</sst>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4" borderId="0" xfId="0" applyFill="1"/>
    <xf numFmtId="0" fontId="3" fillId="3" borderId="0" xfId="0" applyFont="1" applyFill="1"/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'Additive decomposition'!$D$1</c:f>
              <c:strCache>
                <c:ptCount val="1"/>
                <c:pt idx="0">
                  <c:v>sales(in 1000000s) 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multiLvlStrRef>
              <c:f>'Additive decomposition'!$A$1:$B$29</c:f>
              <c:multiLvlStrCache>
                <c:ptCount val="29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</c:lvl>
                <c:lvl>
                  <c:pt idx="0">
                    <c:v>Year</c:v>
                  </c:pt>
                  <c:pt idx="1">
                    <c:v>2000</c:v>
                  </c:pt>
                  <c:pt idx="5">
                    <c:v>2001</c:v>
                  </c:pt>
                  <c:pt idx="9">
                    <c:v>2002</c:v>
                  </c:pt>
                  <c:pt idx="13">
                    <c:v>2003</c:v>
                  </c:pt>
                  <c:pt idx="17">
                    <c:v>2004</c:v>
                  </c:pt>
                  <c:pt idx="21">
                    <c:v>2005</c:v>
                  </c:pt>
                  <c:pt idx="25">
                    <c:v>2006</c:v>
                  </c:pt>
                </c:lvl>
              </c:multiLvlStrCache>
            </c:multiLvlStrRef>
          </c:cat>
          <c:val>
            <c:numRef>
              <c:f>'Additive decomposition'!$D$2:$D$29</c:f>
              <c:numCache>
                <c:formatCode>General</c:formatCode>
                <c:ptCount val="28"/>
                <c:pt idx="0">
                  <c:v>15.17</c:v>
                </c:pt>
                <c:pt idx="1">
                  <c:v>12.48</c:v>
                </c:pt>
                <c:pt idx="2">
                  <c:v>16.77</c:v>
                </c:pt>
                <c:pt idx="3">
                  <c:v>13.93</c:v>
                </c:pt>
                <c:pt idx="4">
                  <c:v>15.58</c:v>
                </c:pt>
                <c:pt idx="5">
                  <c:v>13.68</c:v>
                </c:pt>
                <c:pt idx="6">
                  <c:v>17.899999999999999</c:v>
                </c:pt>
                <c:pt idx="7">
                  <c:v>13.96</c:v>
                </c:pt>
                <c:pt idx="8">
                  <c:v>16.38</c:v>
                </c:pt>
                <c:pt idx="9">
                  <c:v>15.07</c:v>
                </c:pt>
                <c:pt idx="10">
                  <c:v>18.68</c:v>
                </c:pt>
                <c:pt idx="11">
                  <c:v>15.1</c:v>
                </c:pt>
                <c:pt idx="12">
                  <c:v>16.690000000000001</c:v>
                </c:pt>
                <c:pt idx="13">
                  <c:v>13.92</c:v>
                </c:pt>
                <c:pt idx="14">
                  <c:v>18.53</c:v>
                </c:pt>
                <c:pt idx="15">
                  <c:v>13.53</c:v>
                </c:pt>
                <c:pt idx="16">
                  <c:v>16.23</c:v>
                </c:pt>
                <c:pt idx="17">
                  <c:v>14.01</c:v>
                </c:pt>
                <c:pt idx="18">
                  <c:v>17.579999999999998</c:v>
                </c:pt>
                <c:pt idx="19">
                  <c:v>10.78</c:v>
                </c:pt>
                <c:pt idx="20">
                  <c:v>16.739999999999998</c:v>
                </c:pt>
                <c:pt idx="21">
                  <c:v>15.16</c:v>
                </c:pt>
                <c:pt idx="22">
                  <c:v>19.239999999999998</c:v>
                </c:pt>
                <c:pt idx="23">
                  <c:v>15.22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C26-4CE4-9568-B5F516CB4293}"/>
            </c:ext>
          </c:extLst>
        </c:ser>
        <c:ser>
          <c:idx val="5"/>
          <c:order val="5"/>
          <c:tx>
            <c:strRef>
              <c:f>'Additive decomposition'!$F$1</c:f>
              <c:strCache>
                <c:ptCount val="1"/>
                <c:pt idx="0">
                  <c:v>CMA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multiLvlStrRef>
              <c:f>'Additive decomposition'!$A$1:$B$29</c:f>
              <c:multiLvlStrCache>
                <c:ptCount val="29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</c:lvl>
                <c:lvl>
                  <c:pt idx="0">
                    <c:v>Year</c:v>
                  </c:pt>
                  <c:pt idx="1">
                    <c:v>2000</c:v>
                  </c:pt>
                  <c:pt idx="5">
                    <c:v>2001</c:v>
                  </c:pt>
                  <c:pt idx="9">
                    <c:v>2002</c:v>
                  </c:pt>
                  <c:pt idx="13">
                    <c:v>2003</c:v>
                  </c:pt>
                  <c:pt idx="17">
                    <c:v>2004</c:v>
                  </c:pt>
                  <c:pt idx="21">
                    <c:v>2005</c:v>
                  </c:pt>
                  <c:pt idx="25">
                    <c:v>2006</c:v>
                  </c:pt>
                </c:lvl>
              </c:multiLvlStrCache>
            </c:multiLvlStrRef>
          </c:cat>
          <c:val>
            <c:numRef>
              <c:f>'Additive decomposition'!$F$2:$F$29</c:f>
              <c:numCache>
                <c:formatCode>General</c:formatCode>
                <c:ptCount val="28"/>
                <c:pt idx="2">
                  <c:v>15.13125</c:v>
                </c:pt>
                <c:pt idx="3">
                  <c:v>15.276249999999999</c:v>
                </c:pt>
                <c:pt idx="4">
                  <c:v>15.379999999999999</c:v>
                </c:pt>
                <c:pt idx="5">
                  <c:v>15.653749999999999</c:v>
                </c:pt>
                <c:pt idx="6">
                  <c:v>15.925000000000001</c:v>
                </c:pt>
                <c:pt idx="7">
                  <c:v>16.164999999999999</c:v>
                </c:pt>
                <c:pt idx="8">
                  <c:v>16.346249999999998</c:v>
                </c:pt>
                <c:pt idx="9">
                  <c:v>16.241250000000001</c:v>
                </c:pt>
                <c:pt idx="10">
                  <c:v>16.078749999999999</c:v>
                </c:pt>
                <c:pt idx="11">
                  <c:v>15.863750000000001</c:v>
                </c:pt>
                <c:pt idx="12">
                  <c:v>15.610000000000001</c:v>
                </c:pt>
                <c:pt idx="13">
                  <c:v>15.563750000000002</c:v>
                </c:pt>
                <c:pt idx="14">
                  <c:v>15.456250000000001</c:v>
                </c:pt>
                <c:pt idx="15">
                  <c:v>14.993749999999999</c:v>
                </c:pt>
                <c:pt idx="16">
                  <c:v>14.713750000000001</c:v>
                </c:pt>
                <c:pt idx="17">
                  <c:v>14.921249999999999</c:v>
                </c:pt>
                <c:pt idx="18">
                  <c:v>15.272499999999997</c:v>
                </c:pt>
                <c:pt idx="19">
                  <c:v>16.034999999999997</c:v>
                </c:pt>
                <c:pt idx="20">
                  <c:v>16.564999999999998</c:v>
                </c:pt>
                <c:pt idx="21">
                  <c:v>16.54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C26-4CE4-9568-B5F516CB4293}"/>
            </c:ext>
          </c:extLst>
        </c:ser>
        <c:ser>
          <c:idx val="9"/>
          <c:order val="9"/>
          <c:tx>
            <c:strRef>
              <c:f>'Additive decomposition'!$J$1</c:f>
              <c:strCache>
                <c:ptCount val="1"/>
                <c:pt idx="0">
                  <c:v>Trend T_t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multiLvlStrRef>
              <c:f>'Additive decomposition'!$A$1:$B$29</c:f>
              <c:multiLvlStrCache>
                <c:ptCount val="29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</c:lvl>
                <c:lvl>
                  <c:pt idx="0">
                    <c:v>Year</c:v>
                  </c:pt>
                  <c:pt idx="1">
                    <c:v>2000</c:v>
                  </c:pt>
                  <c:pt idx="5">
                    <c:v>2001</c:v>
                  </c:pt>
                  <c:pt idx="9">
                    <c:v>2002</c:v>
                  </c:pt>
                  <c:pt idx="13">
                    <c:v>2003</c:v>
                  </c:pt>
                  <c:pt idx="17">
                    <c:v>2004</c:v>
                  </c:pt>
                  <c:pt idx="21">
                    <c:v>2005</c:v>
                  </c:pt>
                  <c:pt idx="25">
                    <c:v>2006</c:v>
                  </c:pt>
                </c:lvl>
              </c:multiLvlStrCache>
            </c:multiLvlStrRef>
          </c:cat>
          <c:val>
            <c:numRef>
              <c:f>'Additive decomposition'!$J$2:$J$29</c:f>
              <c:numCache>
                <c:formatCode>General</c:formatCode>
                <c:ptCount val="28"/>
                <c:pt idx="0">
                  <c:v>15.563410714285718</c:v>
                </c:pt>
                <c:pt idx="1">
                  <c:v>15.574125000000002</c:v>
                </c:pt>
                <c:pt idx="2">
                  <c:v>15.584839285714288</c:v>
                </c:pt>
                <c:pt idx="3">
                  <c:v>15.595553571428574</c:v>
                </c:pt>
                <c:pt idx="4">
                  <c:v>15.606267857142861</c:v>
                </c:pt>
                <c:pt idx="5">
                  <c:v>15.616982142857145</c:v>
                </c:pt>
                <c:pt idx="6">
                  <c:v>15.627696428571431</c:v>
                </c:pt>
                <c:pt idx="7">
                  <c:v>15.638410714285717</c:v>
                </c:pt>
                <c:pt idx="8">
                  <c:v>15.649125000000003</c:v>
                </c:pt>
                <c:pt idx="9">
                  <c:v>15.659839285714288</c:v>
                </c:pt>
                <c:pt idx="10">
                  <c:v>15.670553571428574</c:v>
                </c:pt>
                <c:pt idx="11">
                  <c:v>15.68126785714286</c:v>
                </c:pt>
                <c:pt idx="12">
                  <c:v>15.691982142857146</c:v>
                </c:pt>
                <c:pt idx="13">
                  <c:v>15.70269642857143</c:v>
                </c:pt>
                <c:pt idx="14">
                  <c:v>15.713410714285716</c:v>
                </c:pt>
                <c:pt idx="15">
                  <c:v>15.724125000000003</c:v>
                </c:pt>
                <c:pt idx="16">
                  <c:v>15.734839285714289</c:v>
                </c:pt>
                <c:pt idx="17">
                  <c:v>15.745553571428573</c:v>
                </c:pt>
                <c:pt idx="18">
                  <c:v>15.756267857142859</c:v>
                </c:pt>
                <c:pt idx="19">
                  <c:v>15.766982142857145</c:v>
                </c:pt>
                <c:pt idx="20">
                  <c:v>15.777696428571431</c:v>
                </c:pt>
                <c:pt idx="21">
                  <c:v>15.788410714285716</c:v>
                </c:pt>
                <c:pt idx="22">
                  <c:v>15.799125000000002</c:v>
                </c:pt>
                <c:pt idx="23">
                  <c:v>15.809839285714288</c:v>
                </c:pt>
                <c:pt idx="24">
                  <c:v>15.820553571428572</c:v>
                </c:pt>
                <c:pt idx="25">
                  <c:v>15.831267857142858</c:v>
                </c:pt>
                <c:pt idx="26">
                  <c:v>15.841982142857145</c:v>
                </c:pt>
                <c:pt idx="27">
                  <c:v>15.852696428571431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C26-4CE4-9568-B5F516CB4293}"/>
            </c:ext>
          </c:extLst>
        </c:ser>
        <c:ser>
          <c:idx val="10"/>
          <c:order val="10"/>
          <c:tx>
            <c:strRef>
              <c:f>'Additive decomposition'!$K$1</c:f>
              <c:strCache>
                <c:ptCount val="1"/>
                <c:pt idx="0">
                  <c:v>Forecast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multiLvlStrRef>
              <c:f>'Additive decomposition'!$A$1:$B$29</c:f>
              <c:multiLvlStrCache>
                <c:ptCount val="29"/>
                <c:lvl>
                  <c:pt idx="0">
                    <c:v>Quarter</c:v>
                  </c:pt>
                  <c:pt idx="1">
                    <c:v>1</c:v>
                  </c:pt>
                  <c:pt idx="2">
                    <c:v>2</c:v>
                  </c:pt>
                  <c:pt idx="3">
                    <c:v>3</c:v>
                  </c:pt>
                  <c:pt idx="4">
                    <c:v>4</c:v>
                  </c:pt>
                  <c:pt idx="5">
                    <c:v>1</c:v>
                  </c:pt>
                  <c:pt idx="6">
                    <c:v>2</c:v>
                  </c:pt>
                  <c:pt idx="7">
                    <c:v>3</c:v>
                  </c:pt>
                  <c:pt idx="8">
                    <c:v>4</c:v>
                  </c:pt>
                  <c:pt idx="9">
                    <c:v>1</c:v>
                  </c:pt>
                  <c:pt idx="10">
                    <c:v>2</c:v>
                  </c:pt>
                  <c:pt idx="11">
                    <c:v>3</c:v>
                  </c:pt>
                  <c:pt idx="12">
                    <c:v>4</c:v>
                  </c:pt>
                  <c:pt idx="13">
                    <c:v>1</c:v>
                  </c:pt>
                  <c:pt idx="14">
                    <c:v>2</c:v>
                  </c:pt>
                  <c:pt idx="15">
                    <c:v>3</c:v>
                  </c:pt>
                  <c:pt idx="16">
                    <c:v>4</c:v>
                  </c:pt>
                  <c:pt idx="17">
                    <c:v>1</c:v>
                  </c:pt>
                  <c:pt idx="18">
                    <c:v>2</c:v>
                  </c:pt>
                  <c:pt idx="19">
                    <c:v>3</c:v>
                  </c:pt>
                  <c:pt idx="20">
                    <c:v>4</c:v>
                  </c:pt>
                  <c:pt idx="21">
                    <c:v>1</c:v>
                  </c:pt>
                  <c:pt idx="22">
                    <c:v>2</c:v>
                  </c:pt>
                  <c:pt idx="23">
                    <c:v>3</c:v>
                  </c:pt>
                  <c:pt idx="24">
                    <c:v>4</c:v>
                  </c:pt>
                  <c:pt idx="25">
                    <c:v>1</c:v>
                  </c:pt>
                  <c:pt idx="26">
                    <c:v>2</c:v>
                  </c:pt>
                  <c:pt idx="27">
                    <c:v>3</c:v>
                  </c:pt>
                  <c:pt idx="28">
                    <c:v>4</c:v>
                  </c:pt>
                </c:lvl>
                <c:lvl>
                  <c:pt idx="0">
                    <c:v>Year</c:v>
                  </c:pt>
                  <c:pt idx="1">
                    <c:v>2000</c:v>
                  </c:pt>
                  <c:pt idx="5">
                    <c:v>2001</c:v>
                  </c:pt>
                  <c:pt idx="9">
                    <c:v>2002</c:v>
                  </c:pt>
                  <c:pt idx="13">
                    <c:v>2003</c:v>
                  </c:pt>
                  <c:pt idx="17">
                    <c:v>2004</c:v>
                  </c:pt>
                  <c:pt idx="21">
                    <c:v>2005</c:v>
                  </c:pt>
                  <c:pt idx="25">
                    <c:v>2006</c:v>
                  </c:pt>
                </c:lvl>
              </c:multiLvlStrCache>
            </c:multiLvlStrRef>
          </c:cat>
          <c:val>
            <c:numRef>
              <c:f>'Additive decomposition'!$K$2:$K$29</c:f>
              <c:numCache>
                <c:formatCode>General</c:formatCode>
                <c:ptCount val="28"/>
                <c:pt idx="0">
                  <c:v>16.164410714285719</c:v>
                </c:pt>
                <c:pt idx="1">
                  <c:v>14.158125000000002</c:v>
                </c:pt>
                <c:pt idx="2">
                  <c:v>17.904089285714289</c:v>
                </c:pt>
                <c:pt idx="3">
                  <c:v>13.388803571428575</c:v>
                </c:pt>
                <c:pt idx="4">
                  <c:v>16.20726785714286</c:v>
                </c:pt>
                <c:pt idx="5">
                  <c:v>14.200982142857145</c:v>
                </c:pt>
                <c:pt idx="6">
                  <c:v>17.94694642857143</c:v>
                </c:pt>
                <c:pt idx="7">
                  <c:v>13.431660714285718</c:v>
                </c:pt>
                <c:pt idx="8">
                  <c:v>16.250125000000004</c:v>
                </c:pt>
                <c:pt idx="9">
                  <c:v>14.243839285714287</c:v>
                </c:pt>
                <c:pt idx="10">
                  <c:v>17.989803571428574</c:v>
                </c:pt>
                <c:pt idx="11">
                  <c:v>13.47451785714286</c:v>
                </c:pt>
                <c:pt idx="12">
                  <c:v>16.292982142857145</c:v>
                </c:pt>
                <c:pt idx="13">
                  <c:v>14.28669642857143</c:v>
                </c:pt>
                <c:pt idx="14">
                  <c:v>18.032660714285715</c:v>
                </c:pt>
                <c:pt idx="15">
                  <c:v>13.517375000000003</c:v>
                </c:pt>
                <c:pt idx="16">
                  <c:v>16.33583928571429</c:v>
                </c:pt>
                <c:pt idx="17">
                  <c:v>14.329553571428573</c:v>
                </c:pt>
                <c:pt idx="18">
                  <c:v>18.075517857142859</c:v>
                </c:pt>
                <c:pt idx="19">
                  <c:v>13.560232142857146</c:v>
                </c:pt>
                <c:pt idx="20">
                  <c:v>16.37869642857143</c:v>
                </c:pt>
                <c:pt idx="21">
                  <c:v>14.372410714285715</c:v>
                </c:pt>
                <c:pt idx="22">
                  <c:v>18.118375</c:v>
                </c:pt>
                <c:pt idx="23">
                  <c:v>13.603089285714288</c:v>
                </c:pt>
                <c:pt idx="24">
                  <c:v>16.421553571428571</c:v>
                </c:pt>
                <c:pt idx="25">
                  <c:v>14.415267857142858</c:v>
                </c:pt>
                <c:pt idx="26">
                  <c:v>18.161232142857145</c:v>
                </c:pt>
                <c:pt idx="27">
                  <c:v>13.645946428571431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C26-4CE4-9568-B5F516CB42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2321471"/>
        <c:axId val="762772063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'Additive decomposition'!$A$1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uri="{02D57815-91ED-43cb-92C2-25804820EDAC}">
                        <c15:formulaRef>
                          <c15:sqref>'Additive decomposition'!$A$1:$B$29</c15:sqref>
                        </c15:formulaRef>
                      </c:ext>
                    </c:extLst>
                    <c:multiLvlStrCache>
                      <c:ptCount val="29"/>
                      <c:lvl>
                        <c:pt idx="0">
                          <c:v>Quarter</c:v>
                        </c:pt>
                        <c:pt idx="1">
                          <c:v>1</c:v>
                        </c:pt>
                        <c:pt idx="2">
                          <c:v>2</c:v>
                        </c:pt>
                        <c:pt idx="3">
                          <c:v>3</c:v>
                        </c:pt>
                        <c:pt idx="4">
                          <c:v>4</c:v>
                        </c:pt>
                        <c:pt idx="5">
                          <c:v>1</c:v>
                        </c:pt>
                        <c:pt idx="6">
                          <c:v>2</c:v>
                        </c:pt>
                        <c:pt idx="7">
                          <c:v>3</c:v>
                        </c:pt>
                        <c:pt idx="8">
                          <c:v>4</c:v>
                        </c:pt>
                        <c:pt idx="9">
                          <c:v>1</c:v>
                        </c:pt>
                        <c:pt idx="10">
                          <c:v>2</c:v>
                        </c:pt>
                        <c:pt idx="11">
                          <c:v>3</c:v>
                        </c:pt>
                        <c:pt idx="12">
                          <c:v>4</c:v>
                        </c:pt>
                        <c:pt idx="13">
                          <c:v>1</c:v>
                        </c:pt>
                        <c:pt idx="14">
                          <c:v>2</c:v>
                        </c:pt>
                        <c:pt idx="15">
                          <c:v>3</c:v>
                        </c:pt>
                        <c:pt idx="16">
                          <c:v>4</c:v>
                        </c:pt>
                        <c:pt idx="17">
                          <c:v>1</c:v>
                        </c:pt>
                        <c:pt idx="18">
                          <c:v>2</c:v>
                        </c:pt>
                        <c:pt idx="19">
                          <c:v>3</c:v>
                        </c:pt>
                        <c:pt idx="20">
                          <c:v>4</c:v>
                        </c:pt>
                        <c:pt idx="21">
                          <c:v>1</c:v>
                        </c:pt>
                        <c:pt idx="22">
                          <c:v>2</c:v>
                        </c:pt>
                        <c:pt idx="23">
                          <c:v>3</c:v>
                        </c:pt>
                        <c:pt idx="24">
                          <c:v>4</c:v>
                        </c:pt>
                        <c:pt idx="25">
                          <c:v>1</c:v>
                        </c:pt>
                        <c:pt idx="26">
                          <c:v>2</c:v>
                        </c:pt>
                        <c:pt idx="27">
                          <c:v>3</c:v>
                        </c:pt>
                        <c:pt idx="28">
                          <c:v>4</c:v>
                        </c:pt>
                      </c:lvl>
                      <c:lvl>
                        <c:pt idx="0">
                          <c:v>Year</c:v>
                        </c:pt>
                        <c:pt idx="1">
                          <c:v>2000</c:v>
                        </c:pt>
                        <c:pt idx="5">
                          <c:v>2001</c:v>
                        </c:pt>
                        <c:pt idx="9">
                          <c:v>2002</c:v>
                        </c:pt>
                        <c:pt idx="13">
                          <c:v>2003</c:v>
                        </c:pt>
                        <c:pt idx="17">
                          <c:v>2004</c:v>
                        </c:pt>
                        <c:pt idx="21">
                          <c:v>2005</c:v>
                        </c:pt>
                        <c:pt idx="25">
                          <c:v>2006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uri="{02D57815-91ED-43cb-92C2-25804820EDAC}">
                        <c15:formulaRef>
                          <c15:sqref>'Additive decomposition'!$A$2:$A$29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2000</c:v>
                      </c:pt>
                      <c:pt idx="4">
                        <c:v>2001</c:v>
                      </c:pt>
                      <c:pt idx="8">
                        <c:v>2002</c:v>
                      </c:pt>
                      <c:pt idx="12">
                        <c:v>2003</c:v>
                      </c:pt>
                      <c:pt idx="16">
                        <c:v>2004</c:v>
                      </c:pt>
                      <c:pt idx="20">
                        <c:v>2005</c:v>
                      </c:pt>
                      <c:pt idx="24">
                        <c:v>2006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AC26-4CE4-9568-B5F516CB4293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decomposition'!$B$1</c15:sqref>
                        </c15:formulaRef>
                      </c:ext>
                    </c:extLst>
                    <c:strCache>
                      <c:ptCount val="1"/>
                      <c:pt idx="0">
                        <c:v>Quarter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decomposition'!$A$1:$B$29</c15:sqref>
                        </c15:formulaRef>
                      </c:ext>
                    </c:extLst>
                    <c:multiLvlStrCache>
                      <c:ptCount val="29"/>
                      <c:lvl>
                        <c:pt idx="0">
                          <c:v>Quarter</c:v>
                        </c:pt>
                        <c:pt idx="1">
                          <c:v>1</c:v>
                        </c:pt>
                        <c:pt idx="2">
                          <c:v>2</c:v>
                        </c:pt>
                        <c:pt idx="3">
                          <c:v>3</c:v>
                        </c:pt>
                        <c:pt idx="4">
                          <c:v>4</c:v>
                        </c:pt>
                        <c:pt idx="5">
                          <c:v>1</c:v>
                        </c:pt>
                        <c:pt idx="6">
                          <c:v>2</c:v>
                        </c:pt>
                        <c:pt idx="7">
                          <c:v>3</c:v>
                        </c:pt>
                        <c:pt idx="8">
                          <c:v>4</c:v>
                        </c:pt>
                        <c:pt idx="9">
                          <c:v>1</c:v>
                        </c:pt>
                        <c:pt idx="10">
                          <c:v>2</c:v>
                        </c:pt>
                        <c:pt idx="11">
                          <c:v>3</c:v>
                        </c:pt>
                        <c:pt idx="12">
                          <c:v>4</c:v>
                        </c:pt>
                        <c:pt idx="13">
                          <c:v>1</c:v>
                        </c:pt>
                        <c:pt idx="14">
                          <c:v>2</c:v>
                        </c:pt>
                        <c:pt idx="15">
                          <c:v>3</c:v>
                        </c:pt>
                        <c:pt idx="16">
                          <c:v>4</c:v>
                        </c:pt>
                        <c:pt idx="17">
                          <c:v>1</c:v>
                        </c:pt>
                        <c:pt idx="18">
                          <c:v>2</c:v>
                        </c:pt>
                        <c:pt idx="19">
                          <c:v>3</c:v>
                        </c:pt>
                        <c:pt idx="20">
                          <c:v>4</c:v>
                        </c:pt>
                        <c:pt idx="21">
                          <c:v>1</c:v>
                        </c:pt>
                        <c:pt idx="22">
                          <c:v>2</c:v>
                        </c:pt>
                        <c:pt idx="23">
                          <c:v>3</c:v>
                        </c:pt>
                        <c:pt idx="24">
                          <c:v>4</c:v>
                        </c:pt>
                        <c:pt idx="25">
                          <c:v>1</c:v>
                        </c:pt>
                        <c:pt idx="26">
                          <c:v>2</c:v>
                        </c:pt>
                        <c:pt idx="27">
                          <c:v>3</c:v>
                        </c:pt>
                        <c:pt idx="28">
                          <c:v>4</c:v>
                        </c:pt>
                      </c:lvl>
                      <c:lvl>
                        <c:pt idx="0">
                          <c:v>Year</c:v>
                        </c:pt>
                        <c:pt idx="1">
                          <c:v>2000</c:v>
                        </c:pt>
                        <c:pt idx="5">
                          <c:v>2001</c:v>
                        </c:pt>
                        <c:pt idx="9">
                          <c:v>2002</c:v>
                        </c:pt>
                        <c:pt idx="13">
                          <c:v>2003</c:v>
                        </c:pt>
                        <c:pt idx="17">
                          <c:v>2004</c:v>
                        </c:pt>
                        <c:pt idx="21">
                          <c:v>2005</c:v>
                        </c:pt>
                        <c:pt idx="25">
                          <c:v>2006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decomposition'!$B$2:$B$29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1</c:v>
                      </c:pt>
                      <c:pt idx="5">
                        <c:v>2</c:v>
                      </c:pt>
                      <c:pt idx="6">
                        <c:v>3</c:v>
                      </c:pt>
                      <c:pt idx="7">
                        <c:v>4</c:v>
                      </c:pt>
                      <c:pt idx="8">
                        <c:v>1</c:v>
                      </c:pt>
                      <c:pt idx="9">
                        <c:v>2</c:v>
                      </c:pt>
                      <c:pt idx="10">
                        <c:v>3</c:v>
                      </c:pt>
                      <c:pt idx="11">
                        <c:v>4</c:v>
                      </c:pt>
                      <c:pt idx="12">
                        <c:v>1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4</c:v>
                      </c:pt>
                      <c:pt idx="16">
                        <c:v>1</c:v>
                      </c:pt>
                      <c:pt idx="17">
                        <c:v>2</c:v>
                      </c:pt>
                      <c:pt idx="18">
                        <c:v>3</c:v>
                      </c:pt>
                      <c:pt idx="19">
                        <c:v>4</c:v>
                      </c:pt>
                      <c:pt idx="20">
                        <c:v>1</c:v>
                      </c:pt>
                      <c:pt idx="21">
                        <c:v>2</c:v>
                      </c:pt>
                      <c:pt idx="22">
                        <c:v>3</c:v>
                      </c:pt>
                      <c:pt idx="23">
                        <c:v>4</c:v>
                      </c:pt>
                      <c:pt idx="24">
                        <c:v>1</c:v>
                      </c:pt>
                      <c:pt idx="25">
                        <c:v>2</c:v>
                      </c:pt>
                      <c:pt idx="26">
                        <c:v>3</c:v>
                      </c:pt>
                      <c:pt idx="27">
                        <c:v>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AC26-4CE4-9568-B5F516CB4293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decomposition'!$C$1</c15:sqref>
                        </c15:formulaRef>
                      </c:ext>
                    </c:extLst>
                    <c:strCache>
                      <c:ptCount val="1"/>
                      <c:pt idx="0">
                        <c:v>Sales(in 1000s) = Y_t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decomposition'!$A$1:$B$29</c15:sqref>
                        </c15:formulaRef>
                      </c:ext>
                    </c:extLst>
                    <c:multiLvlStrCache>
                      <c:ptCount val="29"/>
                      <c:lvl>
                        <c:pt idx="0">
                          <c:v>Quarter</c:v>
                        </c:pt>
                        <c:pt idx="1">
                          <c:v>1</c:v>
                        </c:pt>
                        <c:pt idx="2">
                          <c:v>2</c:v>
                        </c:pt>
                        <c:pt idx="3">
                          <c:v>3</c:v>
                        </c:pt>
                        <c:pt idx="4">
                          <c:v>4</c:v>
                        </c:pt>
                        <c:pt idx="5">
                          <c:v>1</c:v>
                        </c:pt>
                        <c:pt idx="6">
                          <c:v>2</c:v>
                        </c:pt>
                        <c:pt idx="7">
                          <c:v>3</c:v>
                        </c:pt>
                        <c:pt idx="8">
                          <c:v>4</c:v>
                        </c:pt>
                        <c:pt idx="9">
                          <c:v>1</c:v>
                        </c:pt>
                        <c:pt idx="10">
                          <c:v>2</c:v>
                        </c:pt>
                        <c:pt idx="11">
                          <c:v>3</c:v>
                        </c:pt>
                        <c:pt idx="12">
                          <c:v>4</c:v>
                        </c:pt>
                        <c:pt idx="13">
                          <c:v>1</c:v>
                        </c:pt>
                        <c:pt idx="14">
                          <c:v>2</c:v>
                        </c:pt>
                        <c:pt idx="15">
                          <c:v>3</c:v>
                        </c:pt>
                        <c:pt idx="16">
                          <c:v>4</c:v>
                        </c:pt>
                        <c:pt idx="17">
                          <c:v>1</c:v>
                        </c:pt>
                        <c:pt idx="18">
                          <c:v>2</c:v>
                        </c:pt>
                        <c:pt idx="19">
                          <c:v>3</c:v>
                        </c:pt>
                        <c:pt idx="20">
                          <c:v>4</c:v>
                        </c:pt>
                        <c:pt idx="21">
                          <c:v>1</c:v>
                        </c:pt>
                        <c:pt idx="22">
                          <c:v>2</c:v>
                        </c:pt>
                        <c:pt idx="23">
                          <c:v>3</c:v>
                        </c:pt>
                        <c:pt idx="24">
                          <c:v>4</c:v>
                        </c:pt>
                        <c:pt idx="25">
                          <c:v>1</c:v>
                        </c:pt>
                        <c:pt idx="26">
                          <c:v>2</c:v>
                        </c:pt>
                        <c:pt idx="27">
                          <c:v>3</c:v>
                        </c:pt>
                        <c:pt idx="28">
                          <c:v>4</c:v>
                        </c:pt>
                      </c:lvl>
                      <c:lvl>
                        <c:pt idx="0">
                          <c:v>Year</c:v>
                        </c:pt>
                        <c:pt idx="1">
                          <c:v>2000</c:v>
                        </c:pt>
                        <c:pt idx="5">
                          <c:v>2001</c:v>
                        </c:pt>
                        <c:pt idx="9">
                          <c:v>2002</c:v>
                        </c:pt>
                        <c:pt idx="13">
                          <c:v>2003</c:v>
                        </c:pt>
                        <c:pt idx="17">
                          <c:v>2004</c:v>
                        </c:pt>
                        <c:pt idx="21">
                          <c:v>2005</c:v>
                        </c:pt>
                        <c:pt idx="25">
                          <c:v>2006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decomposition'!$C$2:$C$29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1517</c:v>
                      </c:pt>
                      <c:pt idx="1">
                        <c:v>1248</c:v>
                      </c:pt>
                      <c:pt idx="2">
                        <c:v>1677</c:v>
                      </c:pt>
                      <c:pt idx="3">
                        <c:v>1393</c:v>
                      </c:pt>
                      <c:pt idx="4">
                        <c:v>1558</c:v>
                      </c:pt>
                      <c:pt idx="5">
                        <c:v>1368</c:v>
                      </c:pt>
                      <c:pt idx="6">
                        <c:v>1790</c:v>
                      </c:pt>
                      <c:pt idx="7">
                        <c:v>1396</c:v>
                      </c:pt>
                      <c:pt idx="8">
                        <c:v>1638</c:v>
                      </c:pt>
                      <c:pt idx="9">
                        <c:v>1507</c:v>
                      </c:pt>
                      <c:pt idx="10">
                        <c:v>1868</c:v>
                      </c:pt>
                      <c:pt idx="11">
                        <c:v>1510</c:v>
                      </c:pt>
                      <c:pt idx="12">
                        <c:v>1669</c:v>
                      </c:pt>
                      <c:pt idx="13">
                        <c:v>1392</c:v>
                      </c:pt>
                      <c:pt idx="14">
                        <c:v>1853</c:v>
                      </c:pt>
                      <c:pt idx="15">
                        <c:v>1353</c:v>
                      </c:pt>
                      <c:pt idx="16">
                        <c:v>1623</c:v>
                      </c:pt>
                      <c:pt idx="17">
                        <c:v>1401</c:v>
                      </c:pt>
                      <c:pt idx="18">
                        <c:v>1758</c:v>
                      </c:pt>
                      <c:pt idx="19">
                        <c:v>1078</c:v>
                      </c:pt>
                      <c:pt idx="20">
                        <c:v>1674</c:v>
                      </c:pt>
                      <c:pt idx="21">
                        <c:v>1516</c:v>
                      </c:pt>
                      <c:pt idx="22">
                        <c:v>1924</c:v>
                      </c:pt>
                      <c:pt idx="23">
                        <c:v>1522</c:v>
                      </c:pt>
                      <c:pt idx="24">
                        <c:v>1642.1553571428572</c:v>
                      </c:pt>
                      <c:pt idx="25">
                        <c:v>1441.5267857142858</c:v>
                      </c:pt>
                      <c:pt idx="26">
                        <c:v>1816.1232142857145</c:v>
                      </c:pt>
                      <c:pt idx="27">
                        <c:v>1364.5946428571431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AC26-4CE4-9568-B5F516CB4293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decomposition'!$E$1</c15:sqref>
                        </c15:formulaRef>
                      </c:ext>
                    </c:extLst>
                    <c:strCache>
                      <c:ptCount val="1"/>
                      <c:pt idx="0">
                        <c:v>MA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decomposition'!$A$1:$B$29</c15:sqref>
                        </c15:formulaRef>
                      </c:ext>
                    </c:extLst>
                    <c:multiLvlStrCache>
                      <c:ptCount val="29"/>
                      <c:lvl>
                        <c:pt idx="0">
                          <c:v>Quarter</c:v>
                        </c:pt>
                        <c:pt idx="1">
                          <c:v>1</c:v>
                        </c:pt>
                        <c:pt idx="2">
                          <c:v>2</c:v>
                        </c:pt>
                        <c:pt idx="3">
                          <c:v>3</c:v>
                        </c:pt>
                        <c:pt idx="4">
                          <c:v>4</c:v>
                        </c:pt>
                        <c:pt idx="5">
                          <c:v>1</c:v>
                        </c:pt>
                        <c:pt idx="6">
                          <c:v>2</c:v>
                        </c:pt>
                        <c:pt idx="7">
                          <c:v>3</c:v>
                        </c:pt>
                        <c:pt idx="8">
                          <c:v>4</c:v>
                        </c:pt>
                        <c:pt idx="9">
                          <c:v>1</c:v>
                        </c:pt>
                        <c:pt idx="10">
                          <c:v>2</c:v>
                        </c:pt>
                        <c:pt idx="11">
                          <c:v>3</c:v>
                        </c:pt>
                        <c:pt idx="12">
                          <c:v>4</c:v>
                        </c:pt>
                        <c:pt idx="13">
                          <c:v>1</c:v>
                        </c:pt>
                        <c:pt idx="14">
                          <c:v>2</c:v>
                        </c:pt>
                        <c:pt idx="15">
                          <c:v>3</c:v>
                        </c:pt>
                        <c:pt idx="16">
                          <c:v>4</c:v>
                        </c:pt>
                        <c:pt idx="17">
                          <c:v>1</c:v>
                        </c:pt>
                        <c:pt idx="18">
                          <c:v>2</c:v>
                        </c:pt>
                        <c:pt idx="19">
                          <c:v>3</c:v>
                        </c:pt>
                        <c:pt idx="20">
                          <c:v>4</c:v>
                        </c:pt>
                        <c:pt idx="21">
                          <c:v>1</c:v>
                        </c:pt>
                        <c:pt idx="22">
                          <c:v>2</c:v>
                        </c:pt>
                        <c:pt idx="23">
                          <c:v>3</c:v>
                        </c:pt>
                        <c:pt idx="24">
                          <c:v>4</c:v>
                        </c:pt>
                        <c:pt idx="25">
                          <c:v>1</c:v>
                        </c:pt>
                        <c:pt idx="26">
                          <c:v>2</c:v>
                        </c:pt>
                        <c:pt idx="27">
                          <c:v>3</c:v>
                        </c:pt>
                        <c:pt idx="28">
                          <c:v>4</c:v>
                        </c:pt>
                      </c:lvl>
                      <c:lvl>
                        <c:pt idx="0">
                          <c:v>Year</c:v>
                        </c:pt>
                        <c:pt idx="1">
                          <c:v>2000</c:v>
                        </c:pt>
                        <c:pt idx="5">
                          <c:v>2001</c:v>
                        </c:pt>
                        <c:pt idx="9">
                          <c:v>2002</c:v>
                        </c:pt>
                        <c:pt idx="13">
                          <c:v>2003</c:v>
                        </c:pt>
                        <c:pt idx="17">
                          <c:v>2004</c:v>
                        </c:pt>
                        <c:pt idx="21">
                          <c:v>2005</c:v>
                        </c:pt>
                        <c:pt idx="25">
                          <c:v>2006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decomposition'!$E$2:$E$29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2">
                        <c:v>14.99</c:v>
                      </c:pt>
                      <c:pt idx="3">
                        <c:v>15.272499999999999</c:v>
                      </c:pt>
                      <c:pt idx="4">
                        <c:v>15.28</c:v>
                      </c:pt>
                      <c:pt idx="5">
                        <c:v>15.48</c:v>
                      </c:pt>
                      <c:pt idx="6">
                        <c:v>15.827499999999999</c:v>
                      </c:pt>
                      <c:pt idx="7">
                        <c:v>16.022500000000001</c:v>
                      </c:pt>
                      <c:pt idx="8">
                        <c:v>16.307499999999997</c:v>
                      </c:pt>
                      <c:pt idx="9">
                        <c:v>16.385000000000002</c:v>
                      </c:pt>
                      <c:pt idx="10">
                        <c:v>16.0975</c:v>
                      </c:pt>
                      <c:pt idx="11">
                        <c:v>16.060000000000002</c:v>
                      </c:pt>
                      <c:pt idx="12">
                        <c:v>15.6675</c:v>
                      </c:pt>
                      <c:pt idx="13">
                        <c:v>15.552500000000002</c:v>
                      </c:pt>
                      <c:pt idx="14">
                        <c:v>15.575000000000001</c:v>
                      </c:pt>
                      <c:pt idx="15">
                        <c:v>15.337499999999999</c:v>
                      </c:pt>
                      <c:pt idx="16">
                        <c:v>14.65</c:v>
                      </c:pt>
                      <c:pt idx="17">
                        <c:v>14.7775</c:v>
                      </c:pt>
                      <c:pt idx="18">
                        <c:v>15.064999999999998</c:v>
                      </c:pt>
                      <c:pt idx="19">
                        <c:v>15.479999999999997</c:v>
                      </c:pt>
                      <c:pt idx="20">
                        <c:v>16.59</c:v>
                      </c:pt>
                      <c:pt idx="21">
                        <c:v>16.54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AC26-4CE4-9568-B5F516CB4293}"/>
                  </c:ext>
                </c:extLst>
              </c15:ser>
            </c15:filteredLineSeries>
            <c15:filteredLineSeries>
              <c15:ser>
                <c:idx val="6"/>
                <c:order val="6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decomposition'!$G$1</c15:sqref>
                        </c15:formulaRef>
                      </c:ext>
                    </c:extLst>
                    <c:strCache>
                      <c:ptCount val="1"/>
                      <c:pt idx="0">
                        <c:v>Y_t-CMA</c:v>
                      </c:pt>
                    </c:strCache>
                  </c:strRef>
                </c:tx>
                <c:spPr>
                  <a:ln w="28575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decomposition'!$A$1:$B$29</c15:sqref>
                        </c15:formulaRef>
                      </c:ext>
                    </c:extLst>
                    <c:multiLvlStrCache>
                      <c:ptCount val="29"/>
                      <c:lvl>
                        <c:pt idx="0">
                          <c:v>Quarter</c:v>
                        </c:pt>
                        <c:pt idx="1">
                          <c:v>1</c:v>
                        </c:pt>
                        <c:pt idx="2">
                          <c:v>2</c:v>
                        </c:pt>
                        <c:pt idx="3">
                          <c:v>3</c:v>
                        </c:pt>
                        <c:pt idx="4">
                          <c:v>4</c:v>
                        </c:pt>
                        <c:pt idx="5">
                          <c:v>1</c:v>
                        </c:pt>
                        <c:pt idx="6">
                          <c:v>2</c:v>
                        </c:pt>
                        <c:pt idx="7">
                          <c:v>3</c:v>
                        </c:pt>
                        <c:pt idx="8">
                          <c:v>4</c:v>
                        </c:pt>
                        <c:pt idx="9">
                          <c:v>1</c:v>
                        </c:pt>
                        <c:pt idx="10">
                          <c:v>2</c:v>
                        </c:pt>
                        <c:pt idx="11">
                          <c:v>3</c:v>
                        </c:pt>
                        <c:pt idx="12">
                          <c:v>4</c:v>
                        </c:pt>
                        <c:pt idx="13">
                          <c:v>1</c:v>
                        </c:pt>
                        <c:pt idx="14">
                          <c:v>2</c:v>
                        </c:pt>
                        <c:pt idx="15">
                          <c:v>3</c:v>
                        </c:pt>
                        <c:pt idx="16">
                          <c:v>4</c:v>
                        </c:pt>
                        <c:pt idx="17">
                          <c:v>1</c:v>
                        </c:pt>
                        <c:pt idx="18">
                          <c:v>2</c:v>
                        </c:pt>
                        <c:pt idx="19">
                          <c:v>3</c:v>
                        </c:pt>
                        <c:pt idx="20">
                          <c:v>4</c:v>
                        </c:pt>
                        <c:pt idx="21">
                          <c:v>1</c:v>
                        </c:pt>
                        <c:pt idx="22">
                          <c:v>2</c:v>
                        </c:pt>
                        <c:pt idx="23">
                          <c:v>3</c:v>
                        </c:pt>
                        <c:pt idx="24">
                          <c:v>4</c:v>
                        </c:pt>
                        <c:pt idx="25">
                          <c:v>1</c:v>
                        </c:pt>
                        <c:pt idx="26">
                          <c:v>2</c:v>
                        </c:pt>
                        <c:pt idx="27">
                          <c:v>3</c:v>
                        </c:pt>
                        <c:pt idx="28">
                          <c:v>4</c:v>
                        </c:pt>
                      </c:lvl>
                      <c:lvl>
                        <c:pt idx="0">
                          <c:v>Year</c:v>
                        </c:pt>
                        <c:pt idx="1">
                          <c:v>2000</c:v>
                        </c:pt>
                        <c:pt idx="5">
                          <c:v>2001</c:v>
                        </c:pt>
                        <c:pt idx="9">
                          <c:v>2002</c:v>
                        </c:pt>
                        <c:pt idx="13">
                          <c:v>2003</c:v>
                        </c:pt>
                        <c:pt idx="17">
                          <c:v>2004</c:v>
                        </c:pt>
                        <c:pt idx="21">
                          <c:v>2005</c:v>
                        </c:pt>
                        <c:pt idx="25">
                          <c:v>2006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decomposition'!$G$2:$G$29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2">
                        <c:v>1.6387499999999999</c:v>
                      </c:pt>
                      <c:pt idx="3">
                        <c:v>-1.3462499999999995</c:v>
                      </c:pt>
                      <c:pt idx="4">
                        <c:v>0.20000000000000107</c:v>
                      </c:pt>
                      <c:pt idx="5">
                        <c:v>-1.973749999999999</c:v>
                      </c:pt>
                      <c:pt idx="6">
                        <c:v>1.9749999999999979</c:v>
                      </c:pt>
                      <c:pt idx="7">
                        <c:v>-2.2049999999999983</c:v>
                      </c:pt>
                      <c:pt idx="8">
                        <c:v>3.3750000000001279E-2</c:v>
                      </c:pt>
                      <c:pt idx="9">
                        <c:v>-1.1712500000000006</c:v>
                      </c:pt>
                      <c:pt idx="10">
                        <c:v>2.6012500000000003</c:v>
                      </c:pt>
                      <c:pt idx="11">
                        <c:v>-0.76375000000000171</c:v>
                      </c:pt>
                      <c:pt idx="12">
                        <c:v>1.08</c:v>
                      </c:pt>
                      <c:pt idx="13">
                        <c:v>-1.6437500000000025</c:v>
                      </c:pt>
                      <c:pt idx="14">
                        <c:v>3.0737500000000004</c:v>
                      </c:pt>
                      <c:pt idx="15">
                        <c:v>-1.4637499999999992</c:v>
                      </c:pt>
                      <c:pt idx="16">
                        <c:v>1.5162499999999994</c:v>
                      </c:pt>
                      <c:pt idx="17">
                        <c:v>-0.91124999999999901</c:v>
                      </c:pt>
                      <c:pt idx="18">
                        <c:v>2.307500000000001</c:v>
                      </c:pt>
                      <c:pt idx="19">
                        <c:v>-5.2549999999999972</c:v>
                      </c:pt>
                      <c:pt idx="20">
                        <c:v>0.17500000000000071</c:v>
                      </c:pt>
                      <c:pt idx="21">
                        <c:v>-1.379999999999999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6-AC26-4CE4-9568-B5F516CB4293}"/>
                  </c:ext>
                </c:extLst>
              </c15:ser>
            </c15:filteredLineSeries>
            <c15:filteredLine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decomposition'!$H$1</c15:sqref>
                        </c15:formulaRef>
                      </c:ext>
                    </c:extLst>
                    <c:strCache>
                      <c:ptCount val="1"/>
                      <c:pt idx="0">
                        <c:v>S_t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decomposition'!$A$1:$B$29</c15:sqref>
                        </c15:formulaRef>
                      </c:ext>
                    </c:extLst>
                    <c:multiLvlStrCache>
                      <c:ptCount val="29"/>
                      <c:lvl>
                        <c:pt idx="0">
                          <c:v>Quarter</c:v>
                        </c:pt>
                        <c:pt idx="1">
                          <c:v>1</c:v>
                        </c:pt>
                        <c:pt idx="2">
                          <c:v>2</c:v>
                        </c:pt>
                        <c:pt idx="3">
                          <c:v>3</c:v>
                        </c:pt>
                        <c:pt idx="4">
                          <c:v>4</c:v>
                        </c:pt>
                        <c:pt idx="5">
                          <c:v>1</c:v>
                        </c:pt>
                        <c:pt idx="6">
                          <c:v>2</c:v>
                        </c:pt>
                        <c:pt idx="7">
                          <c:v>3</c:v>
                        </c:pt>
                        <c:pt idx="8">
                          <c:v>4</c:v>
                        </c:pt>
                        <c:pt idx="9">
                          <c:v>1</c:v>
                        </c:pt>
                        <c:pt idx="10">
                          <c:v>2</c:v>
                        </c:pt>
                        <c:pt idx="11">
                          <c:v>3</c:v>
                        </c:pt>
                        <c:pt idx="12">
                          <c:v>4</c:v>
                        </c:pt>
                        <c:pt idx="13">
                          <c:v>1</c:v>
                        </c:pt>
                        <c:pt idx="14">
                          <c:v>2</c:v>
                        </c:pt>
                        <c:pt idx="15">
                          <c:v>3</c:v>
                        </c:pt>
                        <c:pt idx="16">
                          <c:v>4</c:v>
                        </c:pt>
                        <c:pt idx="17">
                          <c:v>1</c:v>
                        </c:pt>
                        <c:pt idx="18">
                          <c:v>2</c:v>
                        </c:pt>
                        <c:pt idx="19">
                          <c:v>3</c:v>
                        </c:pt>
                        <c:pt idx="20">
                          <c:v>4</c:v>
                        </c:pt>
                        <c:pt idx="21">
                          <c:v>1</c:v>
                        </c:pt>
                        <c:pt idx="22">
                          <c:v>2</c:v>
                        </c:pt>
                        <c:pt idx="23">
                          <c:v>3</c:v>
                        </c:pt>
                        <c:pt idx="24">
                          <c:v>4</c:v>
                        </c:pt>
                        <c:pt idx="25">
                          <c:v>1</c:v>
                        </c:pt>
                        <c:pt idx="26">
                          <c:v>2</c:v>
                        </c:pt>
                        <c:pt idx="27">
                          <c:v>3</c:v>
                        </c:pt>
                        <c:pt idx="28">
                          <c:v>4</c:v>
                        </c:pt>
                      </c:lvl>
                      <c:lvl>
                        <c:pt idx="0">
                          <c:v>Year</c:v>
                        </c:pt>
                        <c:pt idx="1">
                          <c:v>2000</c:v>
                        </c:pt>
                        <c:pt idx="5">
                          <c:v>2001</c:v>
                        </c:pt>
                        <c:pt idx="9">
                          <c:v>2002</c:v>
                        </c:pt>
                        <c:pt idx="13">
                          <c:v>2003</c:v>
                        </c:pt>
                        <c:pt idx="17">
                          <c:v>2004</c:v>
                        </c:pt>
                        <c:pt idx="21">
                          <c:v>2005</c:v>
                        </c:pt>
                        <c:pt idx="25">
                          <c:v>2006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decomposition'!$H$2:$H$29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0.60100000000000053</c:v>
                      </c:pt>
                      <c:pt idx="1">
                        <c:v>-1.4159999999999999</c:v>
                      </c:pt>
                      <c:pt idx="2">
                        <c:v>2.3192499999999998</c:v>
                      </c:pt>
                      <c:pt idx="3">
                        <c:v>-2.2067499999999991</c:v>
                      </c:pt>
                      <c:pt idx="4">
                        <c:v>0.60100000000000053</c:v>
                      </c:pt>
                      <c:pt idx="5">
                        <c:v>-1.4159999999999999</c:v>
                      </c:pt>
                      <c:pt idx="6">
                        <c:v>2.3192499999999998</c:v>
                      </c:pt>
                      <c:pt idx="7">
                        <c:v>-2.2067499999999991</c:v>
                      </c:pt>
                      <c:pt idx="8">
                        <c:v>0.60100000000000053</c:v>
                      </c:pt>
                      <c:pt idx="9">
                        <c:v>-1.4159999999999999</c:v>
                      </c:pt>
                      <c:pt idx="10">
                        <c:v>2.3192499999999998</c:v>
                      </c:pt>
                      <c:pt idx="11">
                        <c:v>-2.2067499999999991</c:v>
                      </c:pt>
                      <c:pt idx="12">
                        <c:v>0.60100000000000053</c:v>
                      </c:pt>
                      <c:pt idx="13">
                        <c:v>-1.4159999999999999</c:v>
                      </c:pt>
                      <c:pt idx="14">
                        <c:v>2.3192499999999998</c:v>
                      </c:pt>
                      <c:pt idx="15">
                        <c:v>-2.2067499999999991</c:v>
                      </c:pt>
                      <c:pt idx="16">
                        <c:v>0.60100000000000053</c:v>
                      </c:pt>
                      <c:pt idx="17">
                        <c:v>-1.4159999999999999</c:v>
                      </c:pt>
                      <c:pt idx="18">
                        <c:v>2.3192499999999998</c:v>
                      </c:pt>
                      <c:pt idx="19">
                        <c:v>-2.2067499999999991</c:v>
                      </c:pt>
                      <c:pt idx="20">
                        <c:v>0.60100000000000053</c:v>
                      </c:pt>
                      <c:pt idx="21">
                        <c:v>-1.4159999999999999</c:v>
                      </c:pt>
                      <c:pt idx="22">
                        <c:v>2.3192499999999998</c:v>
                      </c:pt>
                      <c:pt idx="23">
                        <c:v>-2.2067499999999991</c:v>
                      </c:pt>
                      <c:pt idx="24">
                        <c:v>0.60100000000000053</c:v>
                      </c:pt>
                      <c:pt idx="25">
                        <c:v>-1.4159999999999999</c:v>
                      </c:pt>
                      <c:pt idx="26">
                        <c:v>2.3192499999999998</c:v>
                      </c:pt>
                      <c:pt idx="27">
                        <c:v>-2.2067499999999991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7-AC26-4CE4-9568-B5F516CB4293}"/>
                  </c:ext>
                </c:extLst>
              </c15:ser>
            </c15:filteredLineSeries>
            <c15:filteredLineSeries>
              <c15:ser>
                <c:idx val="8"/>
                <c:order val="8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decomposition'!$I$1</c15:sqref>
                        </c15:formulaRef>
                      </c:ext>
                    </c:extLst>
                    <c:strCache>
                      <c:ptCount val="1"/>
                      <c:pt idx="0">
                        <c:v>deseason 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cat>
                  <c:multiLvlStr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decomposition'!$A$1:$B$29</c15:sqref>
                        </c15:formulaRef>
                      </c:ext>
                    </c:extLst>
                    <c:multiLvlStrCache>
                      <c:ptCount val="29"/>
                      <c:lvl>
                        <c:pt idx="0">
                          <c:v>Quarter</c:v>
                        </c:pt>
                        <c:pt idx="1">
                          <c:v>1</c:v>
                        </c:pt>
                        <c:pt idx="2">
                          <c:v>2</c:v>
                        </c:pt>
                        <c:pt idx="3">
                          <c:v>3</c:v>
                        </c:pt>
                        <c:pt idx="4">
                          <c:v>4</c:v>
                        </c:pt>
                        <c:pt idx="5">
                          <c:v>1</c:v>
                        </c:pt>
                        <c:pt idx="6">
                          <c:v>2</c:v>
                        </c:pt>
                        <c:pt idx="7">
                          <c:v>3</c:v>
                        </c:pt>
                        <c:pt idx="8">
                          <c:v>4</c:v>
                        </c:pt>
                        <c:pt idx="9">
                          <c:v>1</c:v>
                        </c:pt>
                        <c:pt idx="10">
                          <c:v>2</c:v>
                        </c:pt>
                        <c:pt idx="11">
                          <c:v>3</c:v>
                        </c:pt>
                        <c:pt idx="12">
                          <c:v>4</c:v>
                        </c:pt>
                        <c:pt idx="13">
                          <c:v>1</c:v>
                        </c:pt>
                        <c:pt idx="14">
                          <c:v>2</c:v>
                        </c:pt>
                        <c:pt idx="15">
                          <c:v>3</c:v>
                        </c:pt>
                        <c:pt idx="16">
                          <c:v>4</c:v>
                        </c:pt>
                        <c:pt idx="17">
                          <c:v>1</c:v>
                        </c:pt>
                        <c:pt idx="18">
                          <c:v>2</c:v>
                        </c:pt>
                        <c:pt idx="19">
                          <c:v>3</c:v>
                        </c:pt>
                        <c:pt idx="20">
                          <c:v>4</c:v>
                        </c:pt>
                        <c:pt idx="21">
                          <c:v>1</c:v>
                        </c:pt>
                        <c:pt idx="22">
                          <c:v>2</c:v>
                        </c:pt>
                        <c:pt idx="23">
                          <c:v>3</c:v>
                        </c:pt>
                        <c:pt idx="24">
                          <c:v>4</c:v>
                        </c:pt>
                        <c:pt idx="25">
                          <c:v>1</c:v>
                        </c:pt>
                        <c:pt idx="26">
                          <c:v>2</c:v>
                        </c:pt>
                        <c:pt idx="27">
                          <c:v>3</c:v>
                        </c:pt>
                        <c:pt idx="28">
                          <c:v>4</c:v>
                        </c:pt>
                      </c:lvl>
                      <c:lvl>
                        <c:pt idx="0">
                          <c:v>Year</c:v>
                        </c:pt>
                        <c:pt idx="1">
                          <c:v>2000</c:v>
                        </c:pt>
                        <c:pt idx="5">
                          <c:v>2001</c:v>
                        </c:pt>
                        <c:pt idx="9">
                          <c:v>2002</c:v>
                        </c:pt>
                        <c:pt idx="13">
                          <c:v>2003</c:v>
                        </c:pt>
                        <c:pt idx="17">
                          <c:v>2004</c:v>
                        </c:pt>
                        <c:pt idx="21">
                          <c:v>2005</c:v>
                        </c:pt>
                        <c:pt idx="25">
                          <c:v>2006</c:v>
                        </c:pt>
                      </c:lvl>
                    </c:multiLvlStrCache>
                  </c:multiLvl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'Additive decomposition'!$I$2:$I$29</c15:sqref>
                        </c15:formulaRef>
                      </c:ext>
                    </c:extLst>
                    <c:numCache>
                      <c:formatCode>General</c:formatCode>
                      <c:ptCount val="28"/>
                      <c:pt idx="0">
                        <c:v>14.568999999999999</c:v>
                      </c:pt>
                      <c:pt idx="1">
                        <c:v>13.896000000000001</c:v>
                      </c:pt>
                      <c:pt idx="2">
                        <c:v>14.450749999999999</c:v>
                      </c:pt>
                      <c:pt idx="3">
                        <c:v>16.136749999999999</c:v>
                      </c:pt>
                      <c:pt idx="4">
                        <c:v>14.978999999999999</c:v>
                      </c:pt>
                      <c:pt idx="5">
                        <c:v>15.096</c:v>
                      </c:pt>
                      <c:pt idx="6">
                        <c:v>15.580749999999998</c:v>
                      </c:pt>
                      <c:pt idx="7">
                        <c:v>16.16675</c:v>
                      </c:pt>
                      <c:pt idx="8">
                        <c:v>15.778999999999998</c:v>
                      </c:pt>
                      <c:pt idx="9">
                        <c:v>16.486000000000001</c:v>
                      </c:pt>
                      <c:pt idx="10">
                        <c:v>16.360749999999999</c:v>
                      </c:pt>
                      <c:pt idx="11">
                        <c:v>17.306749999999997</c:v>
                      </c:pt>
                      <c:pt idx="12">
                        <c:v>16.089000000000002</c:v>
                      </c:pt>
                      <c:pt idx="13">
                        <c:v>15.336</c:v>
                      </c:pt>
                      <c:pt idx="14">
                        <c:v>16.210750000000001</c:v>
                      </c:pt>
                      <c:pt idx="15">
                        <c:v>15.736749999999999</c:v>
                      </c:pt>
                      <c:pt idx="16">
                        <c:v>15.629</c:v>
                      </c:pt>
                      <c:pt idx="17">
                        <c:v>15.426</c:v>
                      </c:pt>
                      <c:pt idx="18">
                        <c:v>15.260749999999998</c:v>
                      </c:pt>
                      <c:pt idx="19">
                        <c:v>12.986749999999999</c:v>
                      </c:pt>
                      <c:pt idx="20">
                        <c:v>16.138999999999999</c:v>
                      </c:pt>
                      <c:pt idx="21">
                        <c:v>16.576000000000001</c:v>
                      </c:pt>
                      <c:pt idx="22">
                        <c:v>16.920749999999998</c:v>
                      </c:pt>
                      <c:pt idx="23">
                        <c:v>17.426749999999998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8-AC26-4CE4-9568-B5F516CB4293}"/>
                  </c:ext>
                </c:extLst>
              </c15:ser>
            </c15:filteredLineSeries>
          </c:ext>
        </c:extLst>
      </c:lineChart>
      <c:catAx>
        <c:axId val="19423214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2772063"/>
        <c:crosses val="autoZero"/>
        <c:auto val="1"/>
        <c:lblAlgn val="ctr"/>
        <c:lblOffset val="100"/>
        <c:noMultiLvlLbl val="0"/>
      </c:catAx>
      <c:valAx>
        <c:axId val="76277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23214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</xdr:colOff>
      <xdr:row>3</xdr:row>
      <xdr:rowOff>133350</xdr:rowOff>
    </xdr:from>
    <xdr:to>
      <xdr:col>10</xdr:col>
      <xdr:colOff>464820</xdr:colOff>
      <xdr:row>18</xdr:row>
      <xdr:rowOff>133350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FBC8403-B01A-8FFD-1197-8323B7963D7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avan\Downloads\UNRATE%20(1).xlsx" TargetMode="External"/><Relationship Id="rId1" Type="http://schemas.openxmlformats.org/officeDocument/2006/relationships/externalLinkPath" Target="/Users/pavan/Downloads/UNRATE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i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E4">
            <v>2000</v>
          </cell>
          <cell r="F4">
            <v>1</v>
          </cell>
          <cell r="G4">
            <v>4.0333333333333332</v>
          </cell>
        </row>
        <row r="5">
          <cell r="F5">
            <v>2</v>
          </cell>
          <cell r="G5">
            <v>3.9333333333333336</v>
          </cell>
        </row>
        <row r="6">
          <cell r="F6">
            <v>3</v>
          </cell>
          <cell r="G6">
            <v>4</v>
          </cell>
          <cell r="J6">
            <v>3.9916666666666667</v>
          </cell>
        </row>
        <row r="7">
          <cell r="F7">
            <v>4</v>
          </cell>
          <cell r="G7">
            <v>3.9</v>
          </cell>
          <cell r="J7">
            <v>4.0749999999999993</v>
          </cell>
        </row>
        <row r="8">
          <cell r="E8">
            <v>2001</v>
          </cell>
          <cell r="F8">
            <v>1</v>
          </cell>
          <cell r="G8">
            <v>4.2333333333333334</v>
          </cell>
          <cell r="J8">
            <v>4.2374999999999989</v>
          </cell>
        </row>
        <row r="9">
          <cell r="F9">
            <v>2</v>
          </cell>
          <cell r="G9">
            <v>4.3999999999999995</v>
          </cell>
          <cell r="J9">
            <v>4.5416666666666661</v>
          </cell>
        </row>
        <row r="10">
          <cell r="F10">
            <v>3</v>
          </cell>
          <cell r="G10">
            <v>4.833333333333333</v>
          </cell>
          <cell r="J10">
            <v>4.9249999999999998</v>
          </cell>
        </row>
        <row r="11">
          <cell r="F11">
            <v>4</v>
          </cell>
          <cell r="G11">
            <v>5.5</v>
          </cell>
          <cell r="J11">
            <v>5.2874999999999996</v>
          </cell>
        </row>
        <row r="12">
          <cell r="E12">
            <v>2002</v>
          </cell>
          <cell r="F12">
            <v>1</v>
          </cell>
          <cell r="G12">
            <v>5.7</v>
          </cell>
          <cell r="J12">
            <v>5.5791666666666657</v>
          </cell>
        </row>
        <row r="13">
          <cell r="F13">
            <v>2</v>
          </cell>
          <cell r="G13">
            <v>5.833333333333333</v>
          </cell>
          <cell r="J13">
            <v>5.7374999999999998</v>
          </cell>
        </row>
        <row r="14">
          <cell r="F14">
            <v>3</v>
          </cell>
          <cell r="G14">
            <v>5.7333333333333334</v>
          </cell>
          <cell r="J14">
            <v>5.8041666666666671</v>
          </cell>
        </row>
        <row r="15">
          <cell r="F15">
            <v>4</v>
          </cell>
          <cell r="G15">
            <v>5.8666666666666671</v>
          </cell>
          <cell r="J15">
            <v>5.8625000000000007</v>
          </cell>
        </row>
        <row r="16">
          <cell r="E16">
            <v>2003</v>
          </cell>
          <cell r="F16">
            <v>1</v>
          </cell>
          <cell r="G16">
            <v>5.8666666666666671</v>
          </cell>
          <cell r="J16">
            <v>5.95</v>
          </cell>
        </row>
        <row r="17">
          <cell r="F17">
            <v>2</v>
          </cell>
          <cell r="G17">
            <v>6.1333333333333329</v>
          </cell>
          <cell r="J17">
            <v>5.9958333333333336</v>
          </cell>
        </row>
        <row r="18">
          <cell r="F18">
            <v>3</v>
          </cell>
          <cell r="G18">
            <v>6.1333333333333329</v>
          </cell>
          <cell r="J18">
            <v>5.9708333333333332</v>
          </cell>
        </row>
        <row r="19">
          <cell r="F19">
            <v>4</v>
          </cell>
          <cell r="G19">
            <v>5.833333333333333</v>
          </cell>
          <cell r="J19">
            <v>5.8833333333333329</v>
          </cell>
        </row>
        <row r="20">
          <cell r="E20">
            <v>2004</v>
          </cell>
          <cell r="F20">
            <v>1</v>
          </cell>
          <cell r="G20">
            <v>5.7</v>
          </cell>
          <cell r="J20">
            <v>5.7291666666666661</v>
          </cell>
        </row>
        <row r="21">
          <cell r="F21">
            <v>2</v>
          </cell>
          <cell r="G21">
            <v>5.5999999999999988</v>
          </cell>
          <cell r="J21">
            <v>5.5916666666666668</v>
          </cell>
        </row>
        <row r="22">
          <cell r="F22">
            <v>3</v>
          </cell>
          <cell r="G22">
            <v>5.4333333333333336</v>
          </cell>
          <cell r="J22">
            <v>5.4916666666666671</v>
          </cell>
        </row>
        <row r="23">
          <cell r="F23">
            <v>4</v>
          </cell>
          <cell r="G23">
            <v>5.4333333333333336</v>
          </cell>
          <cell r="J23">
            <v>5.3791666666666664</v>
          </cell>
        </row>
        <row r="24">
          <cell r="E24">
            <v>2005</v>
          </cell>
          <cell r="F24">
            <v>1</v>
          </cell>
          <cell r="G24">
            <v>5.3</v>
          </cell>
          <cell r="J24">
            <v>5.2583333333333346</v>
          </cell>
        </row>
        <row r="25">
          <cell r="F25">
            <v>2</v>
          </cell>
          <cell r="G25">
            <v>5.1000000000000005</v>
          </cell>
          <cell r="J25">
            <v>5.1416666666666675</v>
          </cell>
        </row>
        <row r="26">
          <cell r="F26">
            <v>3</v>
          </cell>
          <cell r="G26">
            <v>4.9666666666666668</v>
          </cell>
          <cell r="J26">
            <v>5.0125000000000002</v>
          </cell>
        </row>
        <row r="27">
          <cell r="F27">
            <v>4</v>
          </cell>
          <cell r="G27">
            <v>4.9666666666666668</v>
          </cell>
          <cell r="J27">
            <v>4.8833333333333329</v>
          </cell>
        </row>
        <row r="28">
          <cell r="E28">
            <v>2006</v>
          </cell>
          <cell r="F28">
            <v>1</v>
          </cell>
          <cell r="G28">
            <v>4.7333333333333334</v>
          </cell>
          <cell r="J28">
            <v>4.7833333333333332</v>
          </cell>
        </row>
        <row r="29">
          <cell r="F29">
            <v>2</v>
          </cell>
          <cell r="G29">
            <v>4.6333333333333337</v>
          </cell>
          <cell r="J29">
            <v>4.6749999999999998</v>
          </cell>
        </row>
        <row r="30">
          <cell r="F30">
            <v>3</v>
          </cell>
          <cell r="G30">
            <v>4.6333333333333337</v>
          </cell>
          <cell r="J30">
            <v>4.5791666666666675</v>
          </cell>
        </row>
        <row r="31">
          <cell r="F31">
            <v>4</v>
          </cell>
          <cell r="G31">
            <v>4.4333333333333336</v>
          </cell>
          <cell r="J31">
            <v>4.5333333333333332</v>
          </cell>
        </row>
        <row r="32">
          <cell r="E32">
            <v>2007</v>
          </cell>
          <cell r="F32">
            <v>1</v>
          </cell>
          <cell r="G32">
            <v>4.5</v>
          </cell>
          <cell r="J32">
            <v>4.5208333333333339</v>
          </cell>
        </row>
        <row r="33">
          <cell r="F33">
            <v>2</v>
          </cell>
          <cell r="G33">
            <v>4.5</v>
          </cell>
          <cell r="J33">
            <v>4.5708333333333337</v>
          </cell>
        </row>
        <row r="34">
          <cell r="F34">
            <v>3</v>
          </cell>
          <cell r="G34">
            <v>4.666666666666667</v>
          </cell>
          <cell r="J34">
            <v>4.6791666666666671</v>
          </cell>
        </row>
        <row r="35">
          <cell r="F35">
            <v>4</v>
          </cell>
          <cell r="G35">
            <v>4.8</v>
          </cell>
          <cell r="J35">
            <v>4.8458333333333332</v>
          </cell>
        </row>
        <row r="36">
          <cell r="E36">
            <v>2008</v>
          </cell>
          <cell r="F36">
            <v>1</v>
          </cell>
          <cell r="G36">
            <v>5</v>
          </cell>
          <cell r="J36">
            <v>5.1166666666666671</v>
          </cell>
        </row>
        <row r="37">
          <cell r="F37">
            <v>2</v>
          </cell>
          <cell r="G37">
            <v>5.333333333333333</v>
          </cell>
          <cell r="J37">
            <v>5.5416666666666661</v>
          </cell>
        </row>
        <row r="38">
          <cell r="F38">
            <v>3</v>
          </cell>
          <cell r="G38">
            <v>6</v>
          </cell>
          <cell r="J38">
            <v>6.2083333333333339</v>
          </cell>
        </row>
        <row r="39">
          <cell r="F39">
            <v>4</v>
          </cell>
          <cell r="G39">
            <v>6.8666666666666671</v>
          </cell>
          <cell r="J39">
            <v>7.1124999999999998</v>
          </cell>
        </row>
        <row r="40">
          <cell r="E40">
            <v>2009</v>
          </cell>
          <cell r="F40">
            <v>1</v>
          </cell>
          <cell r="G40">
            <v>8.2666666666666675</v>
          </cell>
          <cell r="J40">
            <v>8.0625</v>
          </cell>
        </row>
        <row r="41">
          <cell r="F41">
            <v>2</v>
          </cell>
          <cell r="G41">
            <v>9.2999999999999989</v>
          </cell>
          <cell r="J41">
            <v>8.9</v>
          </cell>
        </row>
        <row r="42">
          <cell r="F42">
            <v>3</v>
          </cell>
          <cell r="G42">
            <v>9.6333333333333346</v>
          </cell>
          <cell r="J42">
            <v>9.4791666666666679</v>
          </cell>
        </row>
        <row r="43">
          <cell r="F43">
            <v>4</v>
          </cell>
          <cell r="G43">
            <v>9.9333333333333318</v>
          </cell>
          <cell r="J43">
            <v>9.7166666666666668</v>
          </cell>
        </row>
        <row r="44">
          <cell r="E44">
            <v>2010</v>
          </cell>
          <cell r="F44">
            <v>1</v>
          </cell>
          <cell r="G44">
            <v>9.8333333333333339</v>
          </cell>
          <cell r="J44">
            <v>9.7375000000000007</v>
          </cell>
        </row>
        <row r="45">
          <cell r="F45">
            <v>2</v>
          </cell>
          <cell r="G45">
            <v>9.6333333333333329</v>
          </cell>
          <cell r="J45">
            <v>9.6625000000000014</v>
          </cell>
        </row>
        <row r="46">
          <cell r="F46">
            <v>3</v>
          </cell>
          <cell r="G46">
            <v>9.4666666666666668</v>
          </cell>
          <cell r="J46">
            <v>9.5083333333333329</v>
          </cell>
        </row>
        <row r="47">
          <cell r="F47">
            <v>4</v>
          </cell>
          <cell r="G47">
            <v>9.5000000000000018</v>
          </cell>
          <cell r="J47">
            <v>9.3375000000000004</v>
          </cell>
        </row>
        <row r="48">
          <cell r="E48">
            <v>2011</v>
          </cell>
          <cell r="F48">
            <v>1</v>
          </cell>
          <cell r="G48">
            <v>9.0333333333333332</v>
          </cell>
          <cell r="J48">
            <v>9.2083333333333339</v>
          </cell>
        </row>
        <row r="49">
          <cell r="F49">
            <v>2</v>
          </cell>
          <cell r="G49">
            <v>9.0666666666666682</v>
          </cell>
          <cell r="J49">
            <v>9.0416666666666679</v>
          </cell>
        </row>
        <row r="50">
          <cell r="F50">
            <v>3</v>
          </cell>
          <cell r="G50">
            <v>9</v>
          </cell>
          <cell r="J50">
            <v>8.8375000000000004</v>
          </cell>
        </row>
        <row r="51">
          <cell r="F51">
            <v>4</v>
          </cell>
          <cell r="G51">
            <v>8.6333333333333329</v>
          </cell>
          <cell r="J51">
            <v>8.6333333333333329</v>
          </cell>
        </row>
        <row r="52">
          <cell r="E52">
            <v>2012</v>
          </cell>
          <cell r="F52">
            <v>1</v>
          </cell>
          <cell r="G52">
            <v>8.2666666666666675</v>
          </cell>
          <cell r="J52">
            <v>8.404166666666665</v>
          </cell>
        </row>
        <row r="53">
          <cell r="F53">
            <v>2</v>
          </cell>
          <cell r="G53">
            <v>8.1999999999999993</v>
          </cell>
          <cell r="J53">
            <v>8.1791666666666671</v>
          </cell>
        </row>
        <row r="54">
          <cell r="F54">
            <v>3</v>
          </cell>
          <cell r="G54">
            <v>8.0333333333333332</v>
          </cell>
          <cell r="J54">
            <v>8.0083333333333329</v>
          </cell>
        </row>
        <row r="55">
          <cell r="F55">
            <v>4</v>
          </cell>
          <cell r="G55">
            <v>7.8</v>
          </cell>
          <cell r="J55">
            <v>7.8583333333333343</v>
          </cell>
        </row>
        <row r="56">
          <cell r="E56">
            <v>2013</v>
          </cell>
          <cell r="F56">
            <v>1</v>
          </cell>
          <cell r="G56">
            <v>7.7333333333333334</v>
          </cell>
          <cell r="J56">
            <v>7.6750000000000007</v>
          </cell>
        </row>
        <row r="57">
          <cell r="F57">
            <v>2</v>
          </cell>
          <cell r="G57">
            <v>7.5333333333333341</v>
          </cell>
          <cell r="J57">
            <v>7.4666666666666668</v>
          </cell>
        </row>
        <row r="58">
          <cell r="F58">
            <v>3</v>
          </cell>
          <cell r="G58">
            <v>7.2333333333333334</v>
          </cell>
          <cell r="J58">
            <v>7.2250000000000005</v>
          </cell>
        </row>
        <row r="59">
          <cell r="F59">
            <v>4</v>
          </cell>
          <cell r="G59">
            <v>6.9333333333333336</v>
          </cell>
          <cell r="J59">
            <v>6.9250000000000007</v>
          </cell>
        </row>
        <row r="60">
          <cell r="E60">
            <v>2014</v>
          </cell>
          <cell r="F60">
            <v>1</v>
          </cell>
          <cell r="G60">
            <v>6.666666666666667</v>
          </cell>
          <cell r="J60">
            <v>6.6125000000000007</v>
          </cell>
        </row>
        <row r="61">
          <cell r="F61">
            <v>2</v>
          </cell>
          <cell r="G61">
            <v>6.2</v>
          </cell>
          <cell r="J61">
            <v>6.3125</v>
          </cell>
        </row>
        <row r="62">
          <cell r="F62">
            <v>3</v>
          </cell>
          <cell r="G62">
            <v>6.0666666666666673</v>
          </cell>
          <cell r="J62">
            <v>6.0166666666666675</v>
          </cell>
        </row>
        <row r="63">
          <cell r="F63">
            <v>4</v>
          </cell>
          <cell r="G63">
            <v>5.7</v>
          </cell>
          <cell r="J63">
            <v>5.7791666666666668</v>
          </cell>
        </row>
        <row r="64">
          <cell r="E64">
            <v>2015</v>
          </cell>
          <cell r="F64">
            <v>1</v>
          </cell>
          <cell r="G64">
            <v>5.5333333333333341</v>
          </cell>
          <cell r="J64">
            <v>5.5625</v>
          </cell>
        </row>
        <row r="65">
          <cell r="F65">
            <v>2</v>
          </cell>
          <cell r="G65">
            <v>5.4333333333333336</v>
          </cell>
          <cell r="J65">
            <v>5.3583333333333343</v>
          </cell>
        </row>
        <row r="66">
          <cell r="F66">
            <v>3</v>
          </cell>
          <cell r="G66">
            <v>5.1000000000000005</v>
          </cell>
          <cell r="J66">
            <v>5.1958333333333337</v>
          </cell>
        </row>
        <row r="67">
          <cell r="F67">
            <v>4</v>
          </cell>
          <cell r="G67">
            <v>5.0333333333333332</v>
          </cell>
          <cell r="J67">
            <v>5.0541666666666671</v>
          </cell>
        </row>
        <row r="68">
          <cell r="E68">
            <v>2016</v>
          </cell>
          <cell r="F68">
            <v>1</v>
          </cell>
          <cell r="G68">
            <v>4.8999999999999995</v>
          </cell>
          <cell r="J68">
            <v>4.9666666666666668</v>
          </cell>
        </row>
        <row r="69">
          <cell r="F69">
            <v>2</v>
          </cell>
          <cell r="G69">
            <v>4.9333333333333327</v>
          </cell>
          <cell r="J69">
            <v>4.9083333333333332</v>
          </cell>
        </row>
        <row r="70">
          <cell r="F70">
            <v>3</v>
          </cell>
          <cell r="G70">
            <v>4.8999999999999995</v>
          </cell>
          <cell r="J70">
            <v>4.8333333333333321</v>
          </cell>
        </row>
        <row r="71">
          <cell r="F71">
            <v>4</v>
          </cell>
          <cell r="G71">
            <v>4.7666666666666666</v>
          </cell>
          <cell r="J71">
            <v>4.7208333333333332</v>
          </cell>
        </row>
        <row r="72">
          <cell r="E72">
            <v>2017</v>
          </cell>
          <cell r="F72">
            <v>1</v>
          </cell>
          <cell r="G72">
            <v>4.5666666666666673</v>
          </cell>
          <cell r="J72">
            <v>4.5791666666666675</v>
          </cell>
        </row>
        <row r="73">
          <cell r="F73">
            <v>2</v>
          </cell>
          <cell r="G73">
            <v>4.3666666666666671</v>
          </cell>
          <cell r="J73">
            <v>4.4333333333333336</v>
          </cell>
        </row>
        <row r="74">
          <cell r="F74">
            <v>3</v>
          </cell>
          <cell r="G74">
            <v>4.333333333333333</v>
          </cell>
          <cell r="J74">
            <v>4.2916666666666661</v>
          </cell>
        </row>
        <row r="75">
          <cell r="F75">
            <v>4</v>
          </cell>
          <cell r="G75">
            <v>4.166666666666667</v>
          </cell>
          <cell r="J75">
            <v>4.1708333333333334</v>
          </cell>
        </row>
        <row r="76">
          <cell r="E76">
            <v>2018</v>
          </cell>
          <cell r="F76">
            <v>1</v>
          </cell>
          <cell r="G76">
            <v>4.0333333333333332</v>
          </cell>
          <cell r="J76">
            <v>4.0458333333333334</v>
          </cell>
        </row>
        <row r="77">
          <cell r="F77">
            <v>2</v>
          </cell>
          <cell r="G77">
            <v>3.9333333333333336</v>
          </cell>
          <cell r="J77">
            <v>3.9333333333333336</v>
          </cell>
        </row>
        <row r="78">
          <cell r="F78">
            <v>3</v>
          </cell>
          <cell r="G78">
            <v>3.7666666666666671</v>
          </cell>
          <cell r="J78">
            <v>3.8708333333333336</v>
          </cell>
        </row>
        <row r="79">
          <cell r="F79">
            <v>4</v>
          </cell>
          <cell r="G79">
            <v>3.8333333333333335</v>
          </cell>
          <cell r="J79">
            <v>3.8125</v>
          </cell>
        </row>
        <row r="80">
          <cell r="E80">
            <v>2019</v>
          </cell>
          <cell r="F80">
            <v>1</v>
          </cell>
          <cell r="G80">
            <v>3.8666666666666667</v>
          </cell>
          <cell r="J80">
            <v>3.7583333333333333</v>
          </cell>
        </row>
        <row r="81">
          <cell r="F81">
            <v>2</v>
          </cell>
          <cell r="G81">
            <v>3.6333333333333333</v>
          </cell>
          <cell r="J81">
            <v>3.7124999999999999</v>
          </cell>
        </row>
        <row r="82">
          <cell r="F82">
            <v>3</v>
          </cell>
          <cell r="G82">
            <v>3.6333333333333333</v>
          </cell>
          <cell r="J82">
            <v>3.6749999999999998</v>
          </cell>
        </row>
        <row r="83">
          <cell r="F83">
            <v>4</v>
          </cell>
          <cell r="G83">
            <v>3.6</v>
          </cell>
          <cell r="J83">
            <v>4.8333333333333339</v>
          </cell>
        </row>
        <row r="84">
          <cell r="E84">
            <v>2020</v>
          </cell>
          <cell r="F84">
            <v>1</v>
          </cell>
          <cell r="G84">
            <v>3.8000000000000003</v>
          </cell>
          <cell r="J84">
            <v>6.65</v>
          </cell>
        </row>
        <row r="85">
          <cell r="F85">
            <v>2</v>
          </cell>
          <cell r="G85">
            <v>12.966666666666667</v>
          </cell>
          <cell r="J85">
            <v>7.6958333333333337</v>
          </cell>
        </row>
        <row r="86">
          <cell r="F86">
            <v>3</v>
          </cell>
          <cell r="G86">
            <v>8.8333333333333339</v>
          </cell>
          <cell r="J86">
            <v>8.3916666666666657</v>
          </cell>
        </row>
        <row r="87">
          <cell r="F87">
            <v>4</v>
          </cell>
          <cell r="G87">
            <v>6.7666666666666666</v>
          </cell>
          <cell r="J87">
            <v>7.8125</v>
          </cell>
        </row>
        <row r="88">
          <cell r="E88">
            <v>2021</v>
          </cell>
          <cell r="F88">
            <v>1</v>
          </cell>
          <cell r="G88">
            <v>6.2</v>
          </cell>
          <cell r="J88">
            <v>6.4708333333333332</v>
          </cell>
        </row>
        <row r="89">
          <cell r="F89">
            <v>2</v>
          </cell>
          <cell r="G89">
            <v>5.9333333333333327</v>
          </cell>
          <cell r="J89">
            <v>5.6875</v>
          </cell>
        </row>
        <row r="90">
          <cell r="F90">
            <v>3</v>
          </cell>
          <cell r="G90">
            <v>5.1333333333333337</v>
          </cell>
          <cell r="J90">
            <v>5.0666666666666664</v>
          </cell>
        </row>
        <row r="91">
          <cell r="F91">
            <v>4</v>
          </cell>
          <cell r="G91">
            <v>4.2</v>
          </cell>
          <cell r="J91">
            <v>4.4749999999999996</v>
          </cell>
        </row>
        <row r="92">
          <cell r="E92">
            <v>2022</v>
          </cell>
          <cell r="F92">
            <v>1</v>
          </cell>
          <cell r="G92">
            <v>3.8000000000000003</v>
          </cell>
          <cell r="J92">
            <v>3.9874999999999998</v>
          </cell>
        </row>
        <row r="93">
          <cell r="F93">
            <v>2</v>
          </cell>
          <cell r="G93">
            <v>3.6</v>
          </cell>
          <cell r="J93">
            <v>3.7166666666666668</v>
          </cell>
        </row>
        <row r="94">
          <cell r="F94">
            <v>3</v>
          </cell>
          <cell r="G94">
            <v>3.5666666666666664</v>
          </cell>
          <cell r="J94">
            <v>3.5916666666666668</v>
          </cell>
        </row>
        <row r="95">
          <cell r="F95">
            <v>4</v>
          </cell>
          <cell r="G95">
            <v>3.6</v>
          </cell>
          <cell r="J95">
            <v>3.5319444444444441</v>
          </cell>
        </row>
        <row r="96">
          <cell r="E96">
            <v>2023</v>
          </cell>
          <cell r="F96">
            <v>1</v>
          </cell>
          <cell r="G96">
            <v>3.4</v>
          </cell>
        </row>
        <row r="97">
          <cell r="F97">
            <v>2</v>
          </cell>
        </row>
        <row r="98">
          <cell r="F98">
            <v>3</v>
          </cell>
        </row>
        <row r="99">
          <cell r="F99">
            <v>4</v>
          </cell>
        </row>
        <row r="100">
          <cell r="E100">
            <v>2024</v>
          </cell>
        </row>
        <row r="104">
          <cell r="E104">
            <v>2025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A3729-A344-4DE7-9C08-DA1CE669B97D}">
  <dimension ref="A1:Z48"/>
  <sheetViews>
    <sheetView workbookViewId="0">
      <selection activeCell="N19" sqref="N19"/>
    </sheetView>
  </sheetViews>
  <sheetFormatPr defaultRowHeight="14.4" x14ac:dyDescent="0.3"/>
  <cols>
    <col min="3" max="3" width="21.33203125" customWidth="1"/>
    <col min="13" max="13" width="20.33203125" customWidth="1"/>
  </cols>
  <sheetData>
    <row r="1" spans="1:20" ht="28.2" customHeight="1" x14ac:dyDescent="0.3">
      <c r="A1" s="1" t="s">
        <v>0</v>
      </c>
      <c r="B1" s="1" t="s">
        <v>1</v>
      </c>
      <c r="C1" s="3" t="s">
        <v>2</v>
      </c>
      <c r="D1" t="s">
        <v>42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</v>
      </c>
      <c r="P1" t="s">
        <v>41</v>
      </c>
    </row>
    <row r="2" spans="1:20" x14ac:dyDescent="0.3">
      <c r="A2" s="2">
        <v>2000</v>
      </c>
      <c r="B2" s="1">
        <v>1</v>
      </c>
      <c r="C2" s="1">
        <v>1517</v>
      </c>
      <c r="D2">
        <f>C2/100</f>
        <v>15.17</v>
      </c>
      <c r="H2">
        <f>VLOOKUP(B2,$Q$4:$R$7,2, FALSE)</f>
        <v>0.60100000000000053</v>
      </c>
      <c r="I2">
        <f>D2-H2</f>
        <v>14.568999999999999</v>
      </c>
      <c r="J2">
        <f>B47+B48*P2</f>
        <v>15.563410714285718</v>
      </c>
      <c r="K2">
        <f>H2+J2</f>
        <v>16.164410714285719</v>
      </c>
      <c r="L2">
        <f>ABS(D2-K2)</f>
        <v>0.99441071428571881</v>
      </c>
      <c r="M2">
        <f>L2/D2</f>
        <v>6.5551134758452131E-2</v>
      </c>
      <c r="N2">
        <f>L2*L2</f>
        <v>0.98885266868623345</v>
      </c>
      <c r="P2">
        <v>1</v>
      </c>
    </row>
    <row r="3" spans="1:20" x14ac:dyDescent="0.3">
      <c r="A3" s="2"/>
      <c r="B3" s="1">
        <v>2</v>
      </c>
      <c r="C3" s="1">
        <v>1248</v>
      </c>
      <c r="D3">
        <f t="shared" ref="D3:D25" si="0">C3/100</f>
        <v>12.48</v>
      </c>
      <c r="H3">
        <f t="shared" ref="H3:H29" si="1">VLOOKUP(B3,$Q$4:$R$7,2, FALSE)</f>
        <v>-1.4159999999999999</v>
      </c>
      <c r="I3">
        <f t="shared" ref="I3:I25" si="2">D3-H3</f>
        <v>13.896000000000001</v>
      </c>
      <c r="J3">
        <f>B47+B48*P3</f>
        <v>15.574125000000002</v>
      </c>
      <c r="K3">
        <f t="shared" ref="K3:K29" si="3">H3+J3</f>
        <v>14.158125000000002</v>
      </c>
      <c r="L3">
        <f t="shared" ref="L3:L29" si="4">ABS(D3-K3)</f>
        <v>1.6781250000000014</v>
      </c>
      <c r="M3">
        <f t="shared" ref="M3:M29" si="5">L3/D3</f>
        <v>0.13446514423076933</v>
      </c>
      <c r="N3">
        <f t="shared" ref="N3:N25" si="6">L3*L3</f>
        <v>2.8161035156250049</v>
      </c>
      <c r="P3">
        <v>2</v>
      </c>
      <c r="Q3" t="s">
        <v>15</v>
      </c>
      <c r="R3" t="s">
        <v>6</v>
      </c>
      <c r="S3" t="s">
        <v>14</v>
      </c>
      <c r="T3">
        <f>MAX(L2:L25)</f>
        <v>2.7802321428571464</v>
      </c>
    </row>
    <row r="4" spans="1:20" x14ac:dyDescent="0.3">
      <c r="A4" s="2"/>
      <c r="B4" s="1">
        <v>3</v>
      </c>
      <c r="C4" s="1">
        <v>1677</v>
      </c>
      <c r="D4">
        <f t="shared" si="0"/>
        <v>16.77</v>
      </c>
      <c r="E4">
        <f>AVERAGE(D4:D7)</f>
        <v>14.99</v>
      </c>
      <c r="F4">
        <f>AVERAGE(E4,E5)</f>
        <v>15.13125</v>
      </c>
      <c r="G4">
        <f>D4-F4</f>
        <v>1.6387499999999999</v>
      </c>
      <c r="H4">
        <f t="shared" si="1"/>
        <v>2.3192499999999998</v>
      </c>
      <c r="I4">
        <f t="shared" si="2"/>
        <v>14.450749999999999</v>
      </c>
      <c r="J4">
        <f>B47+B48*P4</f>
        <v>15.584839285714288</v>
      </c>
      <c r="K4">
        <f t="shared" si="3"/>
        <v>17.904089285714289</v>
      </c>
      <c r="L4">
        <f t="shared" si="4"/>
        <v>1.134089285714289</v>
      </c>
      <c r="M4">
        <f t="shared" si="5"/>
        <v>6.7626075474912881E-2</v>
      </c>
      <c r="N4">
        <f t="shared" si="6"/>
        <v>1.2861585079719462</v>
      </c>
      <c r="P4">
        <v>3</v>
      </c>
      <c r="Q4">
        <v>1</v>
      </c>
      <c r="R4">
        <f>AVERAGEIF($B$4:$B$23,Q4,$G$4:$G$23)</f>
        <v>0.60100000000000053</v>
      </c>
      <c r="S4" t="s">
        <v>13</v>
      </c>
      <c r="T4">
        <f>AVERAGE(M2:M25)</f>
        <v>5.266868435828348E-2</v>
      </c>
    </row>
    <row r="5" spans="1:20" x14ac:dyDescent="0.3">
      <c r="A5" s="2"/>
      <c r="B5" s="1">
        <v>4</v>
      </c>
      <c r="C5" s="1">
        <v>1393</v>
      </c>
      <c r="D5">
        <f t="shared" si="0"/>
        <v>13.93</v>
      </c>
      <c r="E5">
        <f t="shared" ref="E5:E23" si="7">AVERAGE(D5:D8)</f>
        <v>15.272499999999999</v>
      </c>
      <c r="F5">
        <f t="shared" ref="F5:F23" si="8">AVERAGE(E5,E6)</f>
        <v>15.276249999999999</v>
      </c>
      <c r="G5">
        <f t="shared" ref="G5:G23" si="9">D5-F5</f>
        <v>-1.3462499999999995</v>
      </c>
      <c r="H5">
        <f t="shared" si="1"/>
        <v>-2.2067499999999991</v>
      </c>
      <c r="I5">
        <f t="shared" si="2"/>
        <v>16.136749999999999</v>
      </c>
      <c r="J5">
        <f>B47+B48*P5</f>
        <v>15.595553571428574</v>
      </c>
      <c r="K5">
        <f t="shared" si="3"/>
        <v>13.388803571428575</v>
      </c>
      <c r="L5">
        <f t="shared" si="4"/>
        <v>0.5411964285714248</v>
      </c>
      <c r="M5">
        <f t="shared" si="5"/>
        <v>3.8851143472464093E-2</v>
      </c>
      <c r="N5">
        <f t="shared" si="6"/>
        <v>0.2928935742984653</v>
      </c>
      <c r="P5">
        <v>4</v>
      </c>
      <c r="Q5">
        <v>2</v>
      </c>
      <c r="R5">
        <f>AVERAGEIF($B$4:$B$23,Q5,$G$4:$G$23)</f>
        <v>-1.4159999999999999</v>
      </c>
      <c r="S5" t="s">
        <v>12</v>
      </c>
      <c r="T5">
        <f>SQRT(N31)</f>
        <v>0.98741317661670536</v>
      </c>
    </row>
    <row r="6" spans="1:20" x14ac:dyDescent="0.3">
      <c r="A6" s="2">
        <v>2001</v>
      </c>
      <c r="B6" s="1">
        <v>1</v>
      </c>
      <c r="C6" s="1">
        <v>1558</v>
      </c>
      <c r="D6">
        <f t="shared" si="0"/>
        <v>15.58</v>
      </c>
      <c r="E6">
        <f t="shared" si="7"/>
        <v>15.28</v>
      </c>
      <c r="F6">
        <f t="shared" si="8"/>
        <v>15.379999999999999</v>
      </c>
      <c r="G6">
        <f t="shared" si="9"/>
        <v>0.20000000000000107</v>
      </c>
      <c r="H6">
        <f t="shared" si="1"/>
        <v>0.60100000000000053</v>
      </c>
      <c r="I6">
        <f t="shared" si="2"/>
        <v>14.978999999999999</v>
      </c>
      <c r="J6">
        <f>B47+B48*P6</f>
        <v>15.606267857142861</v>
      </c>
      <c r="K6">
        <f t="shared" si="3"/>
        <v>16.20726785714286</v>
      </c>
      <c r="L6">
        <f t="shared" si="4"/>
        <v>0.6272678571428596</v>
      </c>
      <c r="M6">
        <f t="shared" si="5"/>
        <v>4.0261094810196379E-2</v>
      </c>
      <c r="N6">
        <f t="shared" si="6"/>
        <v>0.3934649646045949</v>
      </c>
      <c r="P6">
        <v>5</v>
      </c>
      <c r="Q6">
        <v>3</v>
      </c>
      <c r="R6">
        <f t="shared" ref="R6:R7" si="10">AVERAGEIF($B$4:$B$23,Q6,$G$4:$G$23)</f>
        <v>2.3192499999999998</v>
      </c>
    </row>
    <row r="7" spans="1:20" x14ac:dyDescent="0.3">
      <c r="A7" s="2"/>
      <c r="B7" s="1">
        <v>2</v>
      </c>
      <c r="C7" s="1">
        <v>1368</v>
      </c>
      <c r="D7">
        <f t="shared" si="0"/>
        <v>13.68</v>
      </c>
      <c r="E7">
        <f t="shared" si="7"/>
        <v>15.48</v>
      </c>
      <c r="F7">
        <f t="shared" si="8"/>
        <v>15.653749999999999</v>
      </c>
      <c r="G7">
        <f t="shared" si="9"/>
        <v>-1.973749999999999</v>
      </c>
      <c r="H7">
        <f t="shared" si="1"/>
        <v>-1.4159999999999999</v>
      </c>
      <c r="I7">
        <f t="shared" si="2"/>
        <v>15.096</v>
      </c>
      <c r="J7">
        <f>B47+B48*P7</f>
        <v>15.616982142857145</v>
      </c>
      <c r="K7">
        <f t="shared" si="3"/>
        <v>14.200982142857145</v>
      </c>
      <c r="L7">
        <f t="shared" si="4"/>
        <v>0.52098214285714484</v>
      </c>
      <c r="M7">
        <f t="shared" si="5"/>
        <v>3.808348997493749E-2</v>
      </c>
      <c r="N7">
        <f t="shared" si="6"/>
        <v>0.27142239317602246</v>
      </c>
      <c r="P7">
        <v>6</v>
      </c>
      <c r="Q7">
        <v>4</v>
      </c>
      <c r="R7">
        <f t="shared" si="10"/>
        <v>-2.2067499999999991</v>
      </c>
    </row>
    <row r="8" spans="1:20" x14ac:dyDescent="0.3">
      <c r="A8" s="2"/>
      <c r="B8" s="1">
        <v>3</v>
      </c>
      <c r="C8" s="1">
        <v>1790</v>
      </c>
      <c r="D8">
        <f t="shared" si="0"/>
        <v>17.899999999999999</v>
      </c>
      <c r="E8">
        <f t="shared" si="7"/>
        <v>15.827499999999999</v>
      </c>
      <c r="F8">
        <f t="shared" si="8"/>
        <v>15.925000000000001</v>
      </c>
      <c r="G8">
        <f t="shared" si="9"/>
        <v>1.9749999999999979</v>
      </c>
      <c r="H8">
        <f t="shared" si="1"/>
        <v>2.3192499999999998</v>
      </c>
      <c r="I8">
        <f t="shared" si="2"/>
        <v>15.580749999999998</v>
      </c>
      <c r="J8">
        <f>B47+B48*P8</f>
        <v>15.627696428571431</v>
      </c>
      <c r="K8">
        <f t="shared" si="3"/>
        <v>17.94694642857143</v>
      </c>
      <c r="L8">
        <f t="shared" si="4"/>
        <v>4.6946428571430943E-2</v>
      </c>
      <c r="M8">
        <f t="shared" si="5"/>
        <v>2.6227055067838518E-3</v>
      </c>
      <c r="N8">
        <f t="shared" si="6"/>
        <v>2.2039671556124676E-3</v>
      </c>
      <c r="P8">
        <v>7</v>
      </c>
      <c r="R8">
        <f>AVERAGE(G6,G10,G14,G18,G22)</f>
        <v>0.60100000000000053</v>
      </c>
    </row>
    <row r="9" spans="1:20" x14ac:dyDescent="0.3">
      <c r="A9" s="2"/>
      <c r="B9" s="1">
        <v>4</v>
      </c>
      <c r="C9" s="1">
        <v>1396</v>
      </c>
      <c r="D9">
        <f t="shared" si="0"/>
        <v>13.96</v>
      </c>
      <c r="E9">
        <f t="shared" si="7"/>
        <v>16.022500000000001</v>
      </c>
      <c r="F9">
        <f t="shared" si="8"/>
        <v>16.164999999999999</v>
      </c>
      <c r="G9">
        <f t="shared" si="9"/>
        <v>-2.2049999999999983</v>
      </c>
      <c r="H9">
        <f t="shared" si="1"/>
        <v>-2.2067499999999991</v>
      </c>
      <c r="I9">
        <f t="shared" si="2"/>
        <v>16.16675</v>
      </c>
      <c r="J9">
        <f>B47+B48*P9</f>
        <v>15.638410714285717</v>
      </c>
      <c r="K9">
        <f t="shared" si="3"/>
        <v>13.431660714285718</v>
      </c>
      <c r="L9">
        <f t="shared" si="4"/>
        <v>0.52833928571428324</v>
      </c>
      <c r="M9">
        <f t="shared" si="5"/>
        <v>3.7846653704461546E-2</v>
      </c>
      <c r="N9">
        <f t="shared" si="6"/>
        <v>0.27914240082907904</v>
      </c>
      <c r="P9">
        <v>8</v>
      </c>
    </row>
    <row r="10" spans="1:20" x14ac:dyDescent="0.3">
      <c r="A10" s="2">
        <v>2002</v>
      </c>
      <c r="B10" s="1">
        <v>1</v>
      </c>
      <c r="C10" s="1">
        <v>1638</v>
      </c>
      <c r="D10">
        <f t="shared" si="0"/>
        <v>16.38</v>
      </c>
      <c r="E10">
        <f t="shared" si="7"/>
        <v>16.307499999999997</v>
      </c>
      <c r="F10">
        <f t="shared" si="8"/>
        <v>16.346249999999998</v>
      </c>
      <c r="G10">
        <f t="shared" si="9"/>
        <v>3.3750000000001279E-2</v>
      </c>
      <c r="H10">
        <f t="shared" si="1"/>
        <v>0.60100000000000053</v>
      </c>
      <c r="I10">
        <f t="shared" si="2"/>
        <v>15.778999999999998</v>
      </c>
      <c r="J10">
        <f>B47+B48*P10</f>
        <v>15.649125000000003</v>
      </c>
      <c r="K10">
        <f t="shared" si="3"/>
        <v>16.250125000000004</v>
      </c>
      <c r="L10">
        <f t="shared" si="4"/>
        <v>0.12987499999999486</v>
      </c>
      <c r="M10">
        <f t="shared" si="5"/>
        <v>7.9288766788763645E-3</v>
      </c>
      <c r="N10">
        <f t="shared" si="6"/>
        <v>1.6867515624998664E-2</v>
      </c>
      <c r="P10">
        <v>9</v>
      </c>
    </row>
    <row r="11" spans="1:20" x14ac:dyDescent="0.3">
      <c r="A11" s="2"/>
      <c r="B11" s="1">
        <v>2</v>
      </c>
      <c r="C11" s="1">
        <v>1507</v>
      </c>
      <c r="D11">
        <f t="shared" si="0"/>
        <v>15.07</v>
      </c>
      <c r="E11">
        <f t="shared" si="7"/>
        <v>16.385000000000002</v>
      </c>
      <c r="F11">
        <f t="shared" si="8"/>
        <v>16.241250000000001</v>
      </c>
      <c r="G11">
        <f t="shared" si="9"/>
        <v>-1.1712500000000006</v>
      </c>
      <c r="H11">
        <f t="shared" si="1"/>
        <v>-1.4159999999999999</v>
      </c>
      <c r="I11">
        <f t="shared" si="2"/>
        <v>16.486000000000001</v>
      </c>
      <c r="J11">
        <f>B47+B48*P11</f>
        <v>15.659839285714288</v>
      </c>
      <c r="K11">
        <f t="shared" si="3"/>
        <v>14.243839285714287</v>
      </c>
      <c r="L11">
        <f t="shared" si="4"/>
        <v>0.82616071428571303</v>
      </c>
      <c r="M11">
        <f t="shared" si="5"/>
        <v>5.4821547066072528E-2</v>
      </c>
      <c r="N11">
        <f t="shared" si="6"/>
        <v>0.68254152582907957</v>
      </c>
      <c r="P11">
        <v>10</v>
      </c>
    </row>
    <row r="12" spans="1:20" x14ac:dyDescent="0.3">
      <c r="A12" s="2"/>
      <c r="B12" s="1">
        <v>3</v>
      </c>
      <c r="C12" s="1">
        <v>1868</v>
      </c>
      <c r="D12">
        <f t="shared" si="0"/>
        <v>18.68</v>
      </c>
      <c r="E12">
        <f t="shared" si="7"/>
        <v>16.0975</v>
      </c>
      <c r="F12">
        <f t="shared" si="8"/>
        <v>16.078749999999999</v>
      </c>
      <c r="G12">
        <f t="shared" si="9"/>
        <v>2.6012500000000003</v>
      </c>
      <c r="H12">
        <f t="shared" si="1"/>
        <v>2.3192499999999998</v>
      </c>
      <c r="I12">
        <f t="shared" si="2"/>
        <v>16.360749999999999</v>
      </c>
      <c r="J12">
        <f>B47+B48*P12</f>
        <v>15.670553571428574</v>
      </c>
      <c r="K12">
        <f t="shared" si="3"/>
        <v>17.989803571428574</v>
      </c>
      <c r="L12">
        <f t="shared" si="4"/>
        <v>0.69019642857142571</v>
      </c>
      <c r="M12">
        <f t="shared" si="5"/>
        <v>3.6948416947078462E-2</v>
      </c>
      <c r="N12">
        <f t="shared" si="6"/>
        <v>0.47637111001275118</v>
      </c>
      <c r="P12">
        <v>11</v>
      </c>
    </row>
    <row r="13" spans="1:20" x14ac:dyDescent="0.3">
      <c r="A13" s="2"/>
      <c r="B13" s="1">
        <v>4</v>
      </c>
      <c r="C13" s="1">
        <v>1510</v>
      </c>
      <c r="D13">
        <f t="shared" si="0"/>
        <v>15.1</v>
      </c>
      <c r="E13">
        <f t="shared" si="7"/>
        <v>16.060000000000002</v>
      </c>
      <c r="F13">
        <f t="shared" si="8"/>
        <v>15.863750000000001</v>
      </c>
      <c r="G13">
        <f t="shared" si="9"/>
        <v>-0.76375000000000171</v>
      </c>
      <c r="H13">
        <f t="shared" si="1"/>
        <v>-2.2067499999999991</v>
      </c>
      <c r="I13">
        <f t="shared" si="2"/>
        <v>17.306749999999997</v>
      </c>
      <c r="J13">
        <f>B47+B48*P13</f>
        <v>15.68126785714286</v>
      </c>
      <c r="K13">
        <f t="shared" si="3"/>
        <v>13.47451785714286</v>
      </c>
      <c r="L13">
        <f t="shared" si="4"/>
        <v>1.6254821428571393</v>
      </c>
      <c r="M13">
        <f t="shared" si="5"/>
        <v>0.10764782403027413</v>
      </c>
      <c r="N13">
        <f t="shared" si="6"/>
        <v>2.6421921967474375</v>
      </c>
      <c r="P13">
        <v>12</v>
      </c>
    </row>
    <row r="14" spans="1:20" x14ac:dyDescent="0.3">
      <c r="A14" s="2">
        <v>2003</v>
      </c>
      <c r="B14" s="1">
        <v>1</v>
      </c>
      <c r="C14" s="1">
        <v>1669</v>
      </c>
      <c r="D14">
        <f t="shared" si="0"/>
        <v>16.690000000000001</v>
      </c>
      <c r="E14">
        <f t="shared" si="7"/>
        <v>15.6675</v>
      </c>
      <c r="F14">
        <f t="shared" si="8"/>
        <v>15.610000000000001</v>
      </c>
      <c r="G14">
        <f t="shared" si="9"/>
        <v>1.08</v>
      </c>
      <c r="H14">
        <f t="shared" si="1"/>
        <v>0.60100000000000053</v>
      </c>
      <c r="I14">
        <f t="shared" si="2"/>
        <v>16.089000000000002</v>
      </c>
      <c r="J14">
        <f>B47+B48*P14</f>
        <v>15.691982142857146</v>
      </c>
      <c r="K14">
        <f t="shared" si="3"/>
        <v>16.292982142857145</v>
      </c>
      <c r="L14">
        <f t="shared" si="4"/>
        <v>0.3970178571428562</v>
      </c>
      <c r="M14">
        <f t="shared" si="5"/>
        <v>2.3787768552597732E-2</v>
      </c>
      <c r="N14">
        <f t="shared" si="6"/>
        <v>0.15762317889030539</v>
      </c>
      <c r="P14">
        <v>13</v>
      </c>
    </row>
    <row r="15" spans="1:20" x14ac:dyDescent="0.3">
      <c r="A15" s="2"/>
      <c r="B15" s="1">
        <v>2</v>
      </c>
      <c r="C15" s="1">
        <v>1392</v>
      </c>
      <c r="D15">
        <f t="shared" si="0"/>
        <v>13.92</v>
      </c>
      <c r="E15">
        <f t="shared" si="7"/>
        <v>15.552500000000002</v>
      </c>
      <c r="F15">
        <f t="shared" si="8"/>
        <v>15.563750000000002</v>
      </c>
      <c r="G15">
        <f t="shared" si="9"/>
        <v>-1.6437500000000025</v>
      </c>
      <c r="H15">
        <f t="shared" si="1"/>
        <v>-1.4159999999999999</v>
      </c>
      <c r="I15">
        <f t="shared" si="2"/>
        <v>15.336</v>
      </c>
      <c r="J15">
        <f>B47+B48*P15</f>
        <v>15.70269642857143</v>
      </c>
      <c r="K15">
        <f t="shared" si="3"/>
        <v>14.28669642857143</v>
      </c>
      <c r="L15">
        <f t="shared" si="4"/>
        <v>0.36669642857143003</v>
      </c>
      <c r="M15">
        <f t="shared" si="5"/>
        <v>2.6343134236453306E-2</v>
      </c>
      <c r="N15">
        <f t="shared" si="6"/>
        <v>0.1344662707270419</v>
      </c>
      <c r="P15">
        <v>14</v>
      </c>
    </row>
    <row r="16" spans="1:20" x14ac:dyDescent="0.3">
      <c r="A16" s="2"/>
      <c r="B16" s="1">
        <v>3</v>
      </c>
      <c r="C16" s="1">
        <v>1853</v>
      </c>
      <c r="D16">
        <f t="shared" si="0"/>
        <v>18.53</v>
      </c>
      <c r="E16">
        <f t="shared" si="7"/>
        <v>15.575000000000001</v>
      </c>
      <c r="F16">
        <f t="shared" si="8"/>
        <v>15.456250000000001</v>
      </c>
      <c r="G16">
        <f t="shared" si="9"/>
        <v>3.0737500000000004</v>
      </c>
      <c r="H16">
        <f t="shared" si="1"/>
        <v>2.3192499999999998</v>
      </c>
      <c r="I16">
        <f t="shared" si="2"/>
        <v>16.210750000000001</v>
      </c>
      <c r="J16">
        <f>B47+B48*P16</f>
        <v>15.713410714285716</v>
      </c>
      <c r="K16">
        <f t="shared" si="3"/>
        <v>18.032660714285715</v>
      </c>
      <c r="L16">
        <f t="shared" si="4"/>
        <v>0.49733928571428621</v>
      </c>
      <c r="M16">
        <f t="shared" si="5"/>
        <v>2.6839680826459048E-2</v>
      </c>
      <c r="N16">
        <f t="shared" si="6"/>
        <v>0.24734636511479641</v>
      </c>
      <c r="P16">
        <v>15</v>
      </c>
    </row>
    <row r="17" spans="1:19" x14ac:dyDescent="0.3">
      <c r="A17" s="2"/>
      <c r="B17" s="1">
        <v>4</v>
      </c>
      <c r="C17" s="1">
        <v>1353</v>
      </c>
      <c r="D17">
        <f t="shared" si="0"/>
        <v>13.53</v>
      </c>
      <c r="E17">
        <f t="shared" si="7"/>
        <v>15.337499999999999</v>
      </c>
      <c r="F17">
        <f t="shared" si="8"/>
        <v>14.993749999999999</v>
      </c>
      <c r="G17">
        <f t="shared" si="9"/>
        <v>-1.4637499999999992</v>
      </c>
      <c r="H17">
        <f t="shared" si="1"/>
        <v>-2.2067499999999991</v>
      </c>
      <c r="I17">
        <f t="shared" si="2"/>
        <v>15.736749999999999</v>
      </c>
      <c r="J17">
        <f>B47+B48*P17</f>
        <v>15.724125000000003</v>
      </c>
      <c r="K17">
        <f t="shared" si="3"/>
        <v>13.517375000000003</v>
      </c>
      <c r="L17">
        <f t="shared" si="4"/>
        <v>1.2624999999996334E-2</v>
      </c>
      <c r="M17">
        <f t="shared" si="5"/>
        <v>9.3311160384304027E-4</v>
      </c>
      <c r="N17">
        <f t="shared" si="6"/>
        <v>1.5939062499990744E-4</v>
      </c>
      <c r="P17">
        <v>16</v>
      </c>
    </row>
    <row r="18" spans="1:19" x14ac:dyDescent="0.3">
      <c r="A18" s="2">
        <v>2004</v>
      </c>
      <c r="B18" s="1">
        <v>1</v>
      </c>
      <c r="C18" s="1">
        <v>1623</v>
      </c>
      <c r="D18">
        <f t="shared" si="0"/>
        <v>16.23</v>
      </c>
      <c r="E18">
        <f t="shared" si="7"/>
        <v>14.65</v>
      </c>
      <c r="F18">
        <f t="shared" si="8"/>
        <v>14.713750000000001</v>
      </c>
      <c r="G18">
        <f t="shared" si="9"/>
        <v>1.5162499999999994</v>
      </c>
      <c r="H18">
        <f t="shared" si="1"/>
        <v>0.60100000000000053</v>
      </c>
      <c r="I18">
        <f t="shared" si="2"/>
        <v>15.629</v>
      </c>
      <c r="J18">
        <f>B47+B48*P18</f>
        <v>15.734839285714289</v>
      </c>
      <c r="K18">
        <f t="shared" si="3"/>
        <v>16.33583928571429</v>
      </c>
      <c r="L18">
        <f t="shared" si="4"/>
        <v>0.10583928571428913</v>
      </c>
      <c r="M18">
        <f t="shared" si="5"/>
        <v>6.5212129213979746E-3</v>
      </c>
      <c r="N18">
        <f t="shared" si="6"/>
        <v>1.1201954400510928E-2</v>
      </c>
      <c r="P18">
        <v>17</v>
      </c>
    </row>
    <row r="19" spans="1:19" x14ac:dyDescent="0.3">
      <c r="A19" s="2"/>
      <c r="B19" s="1">
        <v>2</v>
      </c>
      <c r="C19" s="1">
        <v>1401</v>
      </c>
      <c r="D19">
        <f t="shared" si="0"/>
        <v>14.01</v>
      </c>
      <c r="E19">
        <f t="shared" si="7"/>
        <v>14.7775</v>
      </c>
      <c r="F19">
        <f t="shared" si="8"/>
        <v>14.921249999999999</v>
      </c>
      <c r="G19">
        <f t="shared" si="9"/>
        <v>-0.91124999999999901</v>
      </c>
      <c r="H19">
        <f t="shared" si="1"/>
        <v>-1.4159999999999999</v>
      </c>
      <c r="I19">
        <f t="shared" si="2"/>
        <v>15.426</v>
      </c>
      <c r="J19">
        <f>B47+B48*P19</f>
        <v>15.745553571428573</v>
      </c>
      <c r="K19">
        <f t="shared" si="3"/>
        <v>14.329553571428573</v>
      </c>
      <c r="L19">
        <f t="shared" si="4"/>
        <v>0.31955357142857288</v>
      </c>
      <c r="M19">
        <f t="shared" si="5"/>
        <v>2.2808962985622617E-2</v>
      </c>
      <c r="N19">
        <f t="shared" si="6"/>
        <v>0.10211448501275602</v>
      </c>
      <c r="P19">
        <v>18</v>
      </c>
    </row>
    <row r="20" spans="1:19" x14ac:dyDescent="0.3">
      <c r="A20" s="2"/>
      <c r="B20" s="1">
        <v>3</v>
      </c>
      <c r="C20" s="1">
        <v>1758</v>
      </c>
      <c r="D20">
        <f t="shared" si="0"/>
        <v>17.579999999999998</v>
      </c>
      <c r="E20">
        <f t="shared" si="7"/>
        <v>15.064999999999998</v>
      </c>
      <c r="F20">
        <f t="shared" si="8"/>
        <v>15.272499999999997</v>
      </c>
      <c r="G20">
        <f t="shared" si="9"/>
        <v>2.307500000000001</v>
      </c>
      <c r="H20">
        <f t="shared" si="1"/>
        <v>2.3192499999999998</v>
      </c>
      <c r="I20">
        <f t="shared" si="2"/>
        <v>15.260749999999998</v>
      </c>
      <c r="J20">
        <f>B47+B48*P20</f>
        <v>15.756267857142859</v>
      </c>
      <c r="K20">
        <f t="shared" si="3"/>
        <v>18.075517857142859</v>
      </c>
      <c r="L20">
        <f t="shared" si="4"/>
        <v>0.49551785714286112</v>
      </c>
      <c r="M20">
        <f t="shared" si="5"/>
        <v>2.8186453762392559E-2</v>
      </c>
      <c r="N20">
        <f t="shared" si="6"/>
        <v>0.24553794674745291</v>
      </c>
      <c r="P20">
        <v>19</v>
      </c>
    </row>
    <row r="21" spans="1:19" x14ac:dyDescent="0.3">
      <c r="A21" s="2"/>
      <c r="B21" s="1">
        <v>4</v>
      </c>
      <c r="C21" s="1">
        <v>1078</v>
      </c>
      <c r="D21">
        <f t="shared" si="0"/>
        <v>10.78</v>
      </c>
      <c r="E21">
        <f t="shared" si="7"/>
        <v>15.479999999999997</v>
      </c>
      <c r="F21">
        <f t="shared" si="8"/>
        <v>16.034999999999997</v>
      </c>
      <c r="G21">
        <f t="shared" si="9"/>
        <v>-5.2549999999999972</v>
      </c>
      <c r="H21">
        <f t="shared" si="1"/>
        <v>-2.2067499999999991</v>
      </c>
      <c r="I21">
        <f t="shared" si="2"/>
        <v>12.986749999999999</v>
      </c>
      <c r="J21">
        <f>B47+B48*P21</f>
        <v>15.766982142857145</v>
      </c>
      <c r="K21">
        <f t="shared" si="3"/>
        <v>13.560232142857146</v>
      </c>
      <c r="L21">
        <f t="shared" si="4"/>
        <v>2.7802321428571464</v>
      </c>
      <c r="M21">
        <f t="shared" si="5"/>
        <v>0.25790650675854793</v>
      </c>
      <c r="N21">
        <f t="shared" si="6"/>
        <v>7.7296907681760398</v>
      </c>
      <c r="P21">
        <v>20</v>
      </c>
    </row>
    <row r="22" spans="1:19" x14ac:dyDescent="0.3">
      <c r="A22" s="2">
        <v>2005</v>
      </c>
      <c r="B22" s="1">
        <v>1</v>
      </c>
      <c r="C22" s="1">
        <v>1674</v>
      </c>
      <c r="D22">
        <f t="shared" si="0"/>
        <v>16.739999999999998</v>
      </c>
      <c r="E22">
        <f t="shared" si="7"/>
        <v>16.59</v>
      </c>
      <c r="F22">
        <f t="shared" si="8"/>
        <v>16.564999999999998</v>
      </c>
      <c r="G22">
        <f t="shared" si="9"/>
        <v>0.17500000000000071</v>
      </c>
      <c r="H22">
        <f t="shared" si="1"/>
        <v>0.60100000000000053</v>
      </c>
      <c r="I22">
        <f t="shared" si="2"/>
        <v>16.138999999999999</v>
      </c>
      <c r="J22">
        <f>B47+B48*P22</f>
        <v>15.777696428571431</v>
      </c>
      <c r="K22">
        <f t="shared" si="3"/>
        <v>16.37869642857143</v>
      </c>
      <c r="L22">
        <f t="shared" si="4"/>
        <v>0.36130357142856795</v>
      </c>
      <c r="M22">
        <f t="shared" si="5"/>
        <v>2.1583247994538111E-2</v>
      </c>
      <c r="N22">
        <f t="shared" si="6"/>
        <v>0.1305402707270383</v>
      </c>
      <c r="P22">
        <v>21</v>
      </c>
    </row>
    <row r="23" spans="1:19" x14ac:dyDescent="0.3">
      <c r="A23" s="2"/>
      <c r="B23" s="1">
        <v>2</v>
      </c>
      <c r="C23" s="1">
        <v>1516</v>
      </c>
      <c r="D23">
        <f t="shared" si="0"/>
        <v>15.16</v>
      </c>
      <c r="E23">
        <f t="shared" si="7"/>
        <v>16.54</v>
      </c>
      <c r="F23">
        <f t="shared" si="8"/>
        <v>16.54</v>
      </c>
      <c r="G23">
        <f t="shared" si="9"/>
        <v>-1.379999999999999</v>
      </c>
      <c r="H23">
        <f t="shared" si="1"/>
        <v>-1.4159999999999999</v>
      </c>
      <c r="I23">
        <f t="shared" si="2"/>
        <v>16.576000000000001</v>
      </c>
      <c r="J23">
        <f>B47+B48*P23</f>
        <v>15.788410714285716</v>
      </c>
      <c r="K23">
        <f t="shared" si="3"/>
        <v>14.372410714285715</v>
      </c>
      <c r="L23">
        <f t="shared" si="4"/>
        <v>0.78758928571428477</v>
      </c>
      <c r="M23">
        <f t="shared" si="5"/>
        <v>5.195179984922723E-2</v>
      </c>
      <c r="N23">
        <f t="shared" si="6"/>
        <v>0.6202968829719373</v>
      </c>
      <c r="P23">
        <v>22</v>
      </c>
    </row>
    <row r="24" spans="1:19" x14ac:dyDescent="0.3">
      <c r="A24" s="2"/>
      <c r="B24" s="1">
        <v>3</v>
      </c>
      <c r="C24" s="1">
        <v>1924</v>
      </c>
      <c r="D24">
        <f t="shared" si="0"/>
        <v>19.239999999999998</v>
      </c>
      <c r="H24">
        <f t="shared" si="1"/>
        <v>2.3192499999999998</v>
      </c>
      <c r="I24">
        <f t="shared" si="2"/>
        <v>16.920749999999998</v>
      </c>
      <c r="J24">
        <f>B47+B48*P24</f>
        <v>15.799125000000002</v>
      </c>
      <c r="K24">
        <f t="shared" si="3"/>
        <v>18.118375</v>
      </c>
      <c r="L24">
        <f t="shared" si="4"/>
        <v>1.1216249999999981</v>
      </c>
      <c r="M24">
        <f t="shared" si="5"/>
        <v>5.8296517671517577E-2</v>
      </c>
      <c r="N24">
        <f t="shared" si="6"/>
        <v>1.2580426406249958</v>
      </c>
      <c r="P24">
        <v>23</v>
      </c>
    </row>
    <row r="25" spans="1:19" x14ac:dyDescent="0.3">
      <c r="A25" s="2"/>
      <c r="B25" s="1">
        <v>4</v>
      </c>
      <c r="C25" s="1">
        <v>1522</v>
      </c>
      <c r="D25">
        <f t="shared" si="0"/>
        <v>15.22</v>
      </c>
      <c r="H25">
        <f t="shared" si="1"/>
        <v>-2.2067499999999991</v>
      </c>
      <c r="I25">
        <f t="shared" si="2"/>
        <v>17.426749999999998</v>
      </c>
      <c r="J25">
        <f>B47+B48*P25</f>
        <v>15.809839285714288</v>
      </c>
      <c r="K25">
        <f t="shared" si="3"/>
        <v>13.603089285714288</v>
      </c>
      <c r="L25">
        <f t="shared" si="4"/>
        <v>1.6169107142857122</v>
      </c>
      <c r="M25">
        <f t="shared" si="5"/>
        <v>0.10623592078092721</v>
      </c>
      <c r="N25">
        <f t="shared" si="6"/>
        <v>2.6144002579719321</v>
      </c>
      <c r="P25">
        <v>24</v>
      </c>
      <c r="R25" t="s">
        <v>16</v>
      </c>
    </row>
    <row r="26" spans="1:19" ht="15" thickBot="1" x14ac:dyDescent="0.35">
      <c r="A26" s="2">
        <v>2006</v>
      </c>
      <c r="B26" s="1">
        <v>1</v>
      </c>
      <c r="C26" s="10">
        <f>K26*100</f>
        <v>1642.1553571428572</v>
      </c>
      <c r="H26">
        <f t="shared" si="1"/>
        <v>0.60100000000000053</v>
      </c>
      <c r="J26">
        <f>B47+B48*P26</f>
        <v>15.820553571428572</v>
      </c>
      <c r="K26" s="9">
        <f t="shared" si="3"/>
        <v>16.421553571428571</v>
      </c>
      <c r="L26" s="8"/>
      <c r="P26">
        <v>25</v>
      </c>
    </row>
    <row r="27" spans="1:19" x14ac:dyDescent="0.3">
      <c r="A27" s="2"/>
      <c r="B27" s="1">
        <v>2</v>
      </c>
      <c r="C27" s="10">
        <f>K27*100</f>
        <v>1441.5267857142858</v>
      </c>
      <c r="H27">
        <f t="shared" si="1"/>
        <v>-1.4159999999999999</v>
      </c>
      <c r="J27">
        <f>B47+B48*P27</f>
        <v>15.831267857142858</v>
      </c>
      <c r="K27" s="9">
        <f t="shared" si="3"/>
        <v>14.415267857142858</v>
      </c>
      <c r="L27" s="8"/>
      <c r="P27">
        <v>26</v>
      </c>
      <c r="R27" s="7" t="s">
        <v>17</v>
      </c>
      <c r="S27" s="7"/>
    </row>
    <row r="28" spans="1:19" x14ac:dyDescent="0.3">
      <c r="A28" s="2"/>
      <c r="B28" s="1">
        <v>3</v>
      </c>
      <c r="C28" s="10">
        <f>K28*100</f>
        <v>1816.1232142857145</v>
      </c>
      <c r="H28">
        <f t="shared" si="1"/>
        <v>2.3192499999999998</v>
      </c>
      <c r="J28">
        <f>B47+B48*P28</f>
        <v>15.841982142857145</v>
      </c>
      <c r="K28" s="9">
        <f t="shared" si="3"/>
        <v>18.161232142857145</v>
      </c>
      <c r="L28" s="8"/>
      <c r="P28">
        <v>27</v>
      </c>
      <c r="R28" s="4" t="s">
        <v>18</v>
      </c>
      <c r="S28" s="4">
        <v>0.11608935678513253</v>
      </c>
    </row>
    <row r="29" spans="1:19" x14ac:dyDescent="0.3">
      <c r="A29" s="2"/>
      <c r="B29" s="1">
        <v>4</v>
      </c>
      <c r="C29" s="10">
        <f t="shared" ref="C27:C29" si="11">K29*100</f>
        <v>1364.5946428571431</v>
      </c>
      <c r="H29">
        <f t="shared" si="1"/>
        <v>-2.2067499999999991</v>
      </c>
      <c r="J29">
        <f>B47+B48*P29</f>
        <v>15.852696428571431</v>
      </c>
      <c r="K29" s="9">
        <f t="shared" si="3"/>
        <v>13.645946428571431</v>
      </c>
      <c r="L29" s="8"/>
      <c r="P29">
        <v>28</v>
      </c>
      <c r="R29" s="4" t="s">
        <v>19</v>
      </c>
      <c r="S29" s="4">
        <v>1.3476738758785797E-2</v>
      </c>
    </row>
    <row r="30" spans="1:19" x14ac:dyDescent="0.3">
      <c r="N30" t="s">
        <v>44</v>
      </c>
      <c r="R30" s="4" t="s">
        <v>20</v>
      </c>
      <c r="S30" s="4">
        <v>-4.1330109087948326E-2</v>
      </c>
    </row>
    <row r="31" spans="1:19" x14ac:dyDescent="0.3">
      <c r="A31" t="s">
        <v>16</v>
      </c>
      <c r="N31">
        <f>AVERAGE(N2:N25)</f>
        <v>0.97498478135629307</v>
      </c>
      <c r="R31" s="4" t="s">
        <v>21</v>
      </c>
      <c r="S31" s="4">
        <v>0.5571845346514579</v>
      </c>
    </row>
    <row r="32" spans="1:19" ht="15" thickBot="1" x14ac:dyDescent="0.35">
      <c r="R32" s="5" t="s">
        <v>22</v>
      </c>
      <c r="S32" s="5">
        <v>20</v>
      </c>
    </row>
    <row r="33" spans="1:26" x14ac:dyDescent="0.3">
      <c r="A33" s="7" t="s">
        <v>17</v>
      </c>
      <c r="B33" s="7"/>
    </row>
    <row r="34" spans="1:26" ht="15" thickBot="1" x14ac:dyDescent="0.35">
      <c r="A34" s="4" t="s">
        <v>18</v>
      </c>
      <c r="B34" s="4">
        <v>0.11608935678513253</v>
      </c>
      <c r="R34" t="s">
        <v>23</v>
      </c>
    </row>
    <row r="35" spans="1:26" x14ac:dyDescent="0.3">
      <c r="A35" s="4" t="s">
        <v>19</v>
      </c>
      <c r="B35" s="4">
        <v>1.3476738758785797E-2</v>
      </c>
      <c r="R35" s="6"/>
      <c r="S35" s="6" t="s">
        <v>28</v>
      </c>
      <c r="T35" s="6" t="s">
        <v>29</v>
      </c>
      <c r="U35" s="6" t="s">
        <v>30</v>
      </c>
      <c r="V35" s="6" t="s">
        <v>31</v>
      </c>
      <c r="W35" s="6" t="s">
        <v>32</v>
      </c>
    </row>
    <row r="36" spans="1:26" x14ac:dyDescent="0.3">
      <c r="A36" s="4" t="s">
        <v>20</v>
      </c>
      <c r="B36" s="4">
        <v>-4.1330109087948326E-2</v>
      </c>
      <c r="R36" s="4" t="s">
        <v>24</v>
      </c>
      <c r="S36" s="4">
        <v>1</v>
      </c>
      <c r="T36" s="4">
        <v>7.6339285714283278E-2</v>
      </c>
      <c r="U36" s="4">
        <v>7.6339285714283278E-2</v>
      </c>
      <c r="V36" s="4">
        <v>0.24589516252555038</v>
      </c>
      <c r="W36" s="4">
        <v>0.62598057106198979</v>
      </c>
    </row>
    <row r="37" spans="1:26" x14ac:dyDescent="0.3">
      <c r="A37" s="4" t="s">
        <v>21</v>
      </c>
      <c r="B37" s="4">
        <v>0.5571845346514579</v>
      </c>
      <c r="R37" s="4" t="s">
        <v>25</v>
      </c>
      <c r="S37" s="4">
        <v>18</v>
      </c>
      <c r="T37" s="4">
        <v>5.5881829017857108</v>
      </c>
      <c r="U37" s="4">
        <v>0.31045460565476168</v>
      </c>
      <c r="V37" s="4"/>
      <c r="W37" s="4"/>
    </row>
    <row r="38" spans="1:26" ht="15" thickBot="1" x14ac:dyDescent="0.35">
      <c r="A38" s="5" t="s">
        <v>22</v>
      </c>
      <c r="B38" s="5">
        <v>20</v>
      </c>
      <c r="R38" s="5" t="s">
        <v>26</v>
      </c>
      <c r="S38" s="5">
        <v>19</v>
      </c>
      <c r="T38" s="5">
        <v>5.664522187499994</v>
      </c>
      <c r="U38" s="5"/>
      <c r="V38" s="5"/>
      <c r="W38" s="5"/>
    </row>
    <row r="39" spans="1:26" ht="15" thickBot="1" x14ac:dyDescent="0.35"/>
    <row r="40" spans="1:26" ht="15" thickBot="1" x14ac:dyDescent="0.35">
      <c r="A40" t="s">
        <v>23</v>
      </c>
      <c r="R40" s="6"/>
      <c r="S40" s="6" t="s">
        <v>33</v>
      </c>
      <c r="T40" s="6" t="s">
        <v>21</v>
      </c>
      <c r="U40" s="6" t="s">
        <v>34</v>
      </c>
      <c r="V40" s="6" t="s">
        <v>35</v>
      </c>
      <c r="W40" s="6" t="s">
        <v>36</v>
      </c>
      <c r="X40" s="6" t="s">
        <v>37</v>
      </c>
      <c r="Y40" s="6" t="s">
        <v>38</v>
      </c>
      <c r="Z40" s="6" t="s">
        <v>39</v>
      </c>
    </row>
    <row r="41" spans="1:26" x14ac:dyDescent="0.3">
      <c r="A41" s="6"/>
      <c r="B41" s="6" t="s">
        <v>28</v>
      </c>
      <c r="C41" s="6" t="s">
        <v>29</v>
      </c>
      <c r="D41" s="6" t="s">
        <v>30</v>
      </c>
      <c r="E41" s="6" t="s">
        <v>31</v>
      </c>
      <c r="F41" s="6" t="s">
        <v>32</v>
      </c>
      <c r="R41" s="4" t="s">
        <v>27</v>
      </c>
      <c r="S41" s="4">
        <v>15.552696428571432</v>
      </c>
      <c r="T41" s="4">
        <v>0.29743552475424079</v>
      </c>
      <c r="U41" s="4">
        <v>52.289303510137231</v>
      </c>
      <c r="V41" s="4">
        <v>4.0731508813063061E-21</v>
      </c>
      <c r="W41" s="4">
        <v>14.927807579064588</v>
      </c>
      <c r="X41" s="4">
        <v>16.177585278078276</v>
      </c>
      <c r="Y41" s="4">
        <v>14.927807579064588</v>
      </c>
      <c r="Z41" s="4">
        <v>16.177585278078276</v>
      </c>
    </row>
    <row r="42" spans="1:26" ht="15" thickBot="1" x14ac:dyDescent="0.35">
      <c r="A42" s="4" t="s">
        <v>24</v>
      </c>
      <c r="B42" s="4">
        <v>1</v>
      </c>
      <c r="C42" s="4">
        <v>7.6339285714283278E-2</v>
      </c>
      <c r="D42" s="4">
        <v>7.6339285714283278E-2</v>
      </c>
      <c r="E42" s="4">
        <v>0.24589516252555038</v>
      </c>
      <c r="F42" s="4">
        <v>0.62598057106198979</v>
      </c>
      <c r="R42" s="5" t="s">
        <v>40</v>
      </c>
      <c r="S42" s="5">
        <v>1.0714285714285655E-2</v>
      </c>
      <c r="T42" s="5">
        <v>2.1606689497926147E-2</v>
      </c>
      <c r="U42" s="5">
        <v>0.49587817306830062</v>
      </c>
      <c r="V42" s="5">
        <v>0.62598057106198624</v>
      </c>
      <c r="W42" s="5">
        <v>-3.467968446855195E-2</v>
      </c>
      <c r="X42" s="5">
        <v>5.610825589712326E-2</v>
      </c>
      <c r="Y42" s="5">
        <v>-3.467968446855195E-2</v>
      </c>
      <c r="Z42" s="5">
        <v>5.610825589712326E-2</v>
      </c>
    </row>
    <row r="43" spans="1:26" x14ac:dyDescent="0.3">
      <c r="A43" s="4" t="s">
        <v>25</v>
      </c>
      <c r="B43" s="4">
        <v>18</v>
      </c>
      <c r="C43" s="4">
        <v>5.5881829017857108</v>
      </c>
      <c r="D43" s="4">
        <v>0.31045460565476168</v>
      </c>
      <c r="E43" s="4"/>
      <c r="F43" s="4"/>
    </row>
    <row r="44" spans="1:26" ht="15" thickBot="1" x14ac:dyDescent="0.35">
      <c r="A44" s="5" t="s">
        <v>26</v>
      </c>
      <c r="B44" s="5">
        <v>19</v>
      </c>
      <c r="C44" s="5">
        <v>5.664522187499994</v>
      </c>
      <c r="D44" s="5"/>
      <c r="E44" s="5"/>
      <c r="F44" s="5"/>
    </row>
    <row r="45" spans="1:26" ht="15" thickBot="1" x14ac:dyDescent="0.35"/>
    <row r="46" spans="1:26" x14ac:dyDescent="0.3">
      <c r="A46" s="6"/>
      <c r="B46" s="6" t="s">
        <v>33</v>
      </c>
      <c r="C46" s="6" t="s">
        <v>21</v>
      </c>
      <c r="D46" s="6" t="s">
        <v>34</v>
      </c>
      <c r="E46" s="6" t="s">
        <v>35</v>
      </c>
      <c r="F46" s="6" t="s">
        <v>36</v>
      </c>
      <c r="G46" s="6" t="s">
        <v>37</v>
      </c>
      <c r="H46" s="6" t="s">
        <v>38</v>
      </c>
      <c r="I46" s="6" t="s">
        <v>39</v>
      </c>
    </row>
    <row r="47" spans="1:26" x14ac:dyDescent="0.3">
      <c r="A47" s="4" t="s">
        <v>27</v>
      </c>
      <c r="B47" s="4">
        <v>15.552696428571432</v>
      </c>
      <c r="C47" s="4">
        <v>0.29743552475424079</v>
      </c>
      <c r="D47" s="4">
        <v>52.289303510137231</v>
      </c>
      <c r="E47" s="4">
        <v>4.0731508813063061E-21</v>
      </c>
      <c r="F47" s="4">
        <v>14.927807579064588</v>
      </c>
      <c r="G47" s="4">
        <v>16.177585278078276</v>
      </c>
      <c r="H47" s="4">
        <v>14.927807579064588</v>
      </c>
      <c r="I47" s="4">
        <v>16.177585278078276</v>
      </c>
    </row>
    <row r="48" spans="1:26" ht="15" thickBot="1" x14ac:dyDescent="0.35">
      <c r="A48" s="5" t="s">
        <v>40</v>
      </c>
      <c r="B48" s="5">
        <v>1.0714285714285655E-2</v>
      </c>
      <c r="C48" s="5">
        <v>2.1606689497926147E-2</v>
      </c>
      <c r="D48" s="5">
        <v>0.49587817306830062</v>
      </c>
      <c r="E48" s="5">
        <v>0.62598057106198624</v>
      </c>
      <c r="F48" s="5">
        <v>-3.467968446855195E-2</v>
      </c>
      <c r="G48" s="5">
        <v>5.610825589712326E-2</v>
      </c>
      <c r="H48" s="5">
        <v>-3.467968446855195E-2</v>
      </c>
      <c r="I48" s="5">
        <v>5.610825589712326E-2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06A58-216E-4516-958C-82C1B59AEE02}">
  <dimension ref="A1:Z48"/>
  <sheetViews>
    <sheetView workbookViewId="0">
      <selection activeCell="H4" sqref="H4"/>
    </sheetView>
  </sheetViews>
  <sheetFormatPr defaultRowHeight="14.4" x14ac:dyDescent="0.3"/>
  <sheetData>
    <row r="1" spans="1:22" x14ac:dyDescent="0.3">
      <c r="A1" s="1" t="s">
        <v>0</v>
      </c>
      <c r="B1" s="1" t="s">
        <v>1</v>
      </c>
      <c r="C1" s="3" t="s">
        <v>2</v>
      </c>
      <c r="D1" t="s">
        <v>42</v>
      </c>
      <c r="E1" t="s">
        <v>3</v>
      </c>
      <c r="F1" t="s">
        <v>4</v>
      </c>
      <c r="G1" t="s">
        <v>45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</v>
      </c>
      <c r="O1" t="s">
        <v>46</v>
      </c>
      <c r="P1" t="s">
        <v>41</v>
      </c>
    </row>
    <row r="2" spans="1:22" x14ac:dyDescent="0.3">
      <c r="A2" s="2">
        <v>2000</v>
      </c>
      <c r="B2" s="1">
        <v>1</v>
      </c>
      <c r="C2" s="1">
        <v>1517</v>
      </c>
      <c r="D2">
        <f>C2/100</f>
        <v>15.17</v>
      </c>
      <c r="H2">
        <f>VLOOKUP(B2,$Q$4:$R$7,2, FALSE)</f>
        <v>1.0395738650586055</v>
      </c>
      <c r="I2">
        <f>D2/H2</f>
        <v>14.592517674677016</v>
      </c>
      <c r="J2">
        <f>B47+B48*P2</f>
        <v>15.563410714285718</v>
      </c>
      <c r="K2">
        <f>H2*J2</f>
        <v>16.179315029744515</v>
      </c>
      <c r="L2">
        <f>ABS(D2-K2)</f>
        <v>1.0093150297445153</v>
      </c>
      <c r="M2">
        <f>L2/D2</f>
        <v>6.653362094558439E-2</v>
      </c>
      <c r="N2">
        <f>L2*L2</f>
        <v>1.0187168292681716</v>
      </c>
      <c r="P2">
        <v>1</v>
      </c>
      <c r="U2">
        <f>D2-J2-H2</f>
        <v>-1.4329845793443234</v>
      </c>
      <c r="V2">
        <f>D2-J2-H2-U2</f>
        <v>0</v>
      </c>
    </row>
    <row r="3" spans="1:22" x14ac:dyDescent="0.3">
      <c r="A3" s="2"/>
      <c r="B3" s="1">
        <v>2</v>
      </c>
      <c r="C3" s="1">
        <v>1248</v>
      </c>
      <c r="D3">
        <f t="shared" ref="D3:D25" si="0">C3/100</f>
        <v>12.48</v>
      </c>
      <c r="H3">
        <f t="shared" ref="H3:H29" si="1">VLOOKUP(B3,$Q$4:$R$7,2, FALSE)</f>
        <v>0.91033550409194675</v>
      </c>
      <c r="I3">
        <f t="shared" ref="I3:I25" si="2">D3/H3</f>
        <v>13.709231315160791</v>
      </c>
      <c r="J3">
        <f>B47+B48*P3</f>
        <v>15.574125000000002</v>
      </c>
      <c r="K3">
        <f t="shared" ref="K3:K29" si="3">H3*J3</f>
        <v>14.177678932665993</v>
      </c>
      <c r="L3">
        <f t="shared" ref="L3:L25" si="4">ABS(D3-K3)</f>
        <v>1.6976789326659922</v>
      </c>
      <c r="M3">
        <f t="shared" ref="M3:M25" si="5">L3/D3</f>
        <v>0.13603196575849297</v>
      </c>
      <c r="N3">
        <f t="shared" ref="N3:N25" si="6">L3*L3</f>
        <v>2.8821137584179426</v>
      </c>
      <c r="P3">
        <v>2</v>
      </c>
      <c r="Q3" t="s">
        <v>15</v>
      </c>
      <c r="R3" t="s">
        <v>6</v>
      </c>
      <c r="S3" t="s">
        <v>14</v>
      </c>
      <c r="T3">
        <f>MAX(L2:L25)</f>
        <v>2.7858427390230318</v>
      </c>
      <c r="U3">
        <f t="shared" ref="U3:U26" si="7">D3-J3-H3</f>
        <v>-4.0044605040919485</v>
      </c>
    </row>
    <row r="4" spans="1:22" x14ac:dyDescent="0.3">
      <c r="A4" s="2"/>
      <c r="B4" s="1">
        <v>3</v>
      </c>
      <c r="C4" s="1">
        <v>1677</v>
      </c>
      <c r="D4">
        <f t="shared" si="0"/>
        <v>16.77</v>
      </c>
      <c r="E4">
        <f>AVERAGE(D4:D7)</f>
        <v>14.99</v>
      </c>
      <c r="F4">
        <f>AVERAGE(E4,E5)</f>
        <v>15.13125</v>
      </c>
      <c r="G4">
        <f>D4/F4</f>
        <v>1.1083023543990087</v>
      </c>
      <c r="H4">
        <f t="shared" si="1"/>
        <v>1.1488118754877354</v>
      </c>
      <c r="I4">
        <f t="shared" si="2"/>
        <v>14.597690324954369</v>
      </c>
      <c r="J4">
        <f>B47+B48*P4</f>
        <v>15.584839285714288</v>
      </c>
      <c r="K4">
        <f t="shared" si="3"/>
        <v>17.90404844899637</v>
      </c>
      <c r="L4">
        <f t="shared" si="4"/>
        <v>1.1340484489963707</v>
      </c>
      <c r="M4">
        <f t="shared" si="5"/>
        <v>6.7623640369491395E-2</v>
      </c>
      <c r="N4">
        <f t="shared" si="6"/>
        <v>1.286065884671074</v>
      </c>
      <c r="O4">
        <f>G4/H4</f>
        <v>0.96473789838607982</v>
      </c>
      <c r="P4">
        <v>3</v>
      </c>
      <c r="Q4">
        <v>1</v>
      </c>
      <c r="R4">
        <f>AVERAGEIF($B$4:$B$23,Q4,$G$4:$G$23)</f>
        <v>1.0395738650586055</v>
      </c>
      <c r="S4" t="s">
        <v>13</v>
      </c>
      <c r="T4">
        <f>AVERAGE(M2:M25)</f>
        <v>5.2485460601699903E-2</v>
      </c>
      <c r="U4">
        <f t="shared" si="7"/>
        <v>3.6348838797975791E-2</v>
      </c>
    </row>
    <row r="5" spans="1:22" x14ac:dyDescent="0.3">
      <c r="A5" s="2"/>
      <c r="B5" s="1">
        <v>4</v>
      </c>
      <c r="C5" s="1">
        <v>1393</v>
      </c>
      <c r="D5">
        <f t="shared" si="0"/>
        <v>13.93</v>
      </c>
      <c r="E5">
        <f t="shared" ref="E5:E23" si="8">AVERAGE(D5:D8)</f>
        <v>15.272499999999999</v>
      </c>
      <c r="F5">
        <f t="shared" ref="F5:F23" si="9">AVERAGE(E5,E6)</f>
        <v>15.276249999999999</v>
      </c>
      <c r="G5">
        <f t="shared" ref="G5:G23" si="10">D5/F5</f>
        <v>0.91187300548236649</v>
      </c>
      <c r="H5">
        <f t="shared" si="1"/>
        <v>0.8603956430031674</v>
      </c>
      <c r="I5">
        <f t="shared" si="2"/>
        <v>16.190226105025406</v>
      </c>
      <c r="J5">
        <f>B47+B48*P5</f>
        <v>15.595553571428574</v>
      </c>
      <c r="K5">
        <f t="shared" si="3"/>
        <v>13.418346343079632</v>
      </c>
      <c r="L5">
        <f t="shared" si="4"/>
        <v>0.51165365692036779</v>
      </c>
      <c r="M5">
        <f t="shared" si="5"/>
        <v>3.673034148746359E-2</v>
      </c>
      <c r="N5">
        <f t="shared" si="6"/>
        <v>0.26178946463998543</v>
      </c>
      <c r="O5">
        <f t="shared" ref="O5:O25" si="11">G5/H5</f>
        <v>1.0598298734981038</v>
      </c>
      <c r="P5">
        <v>4</v>
      </c>
      <c r="Q5">
        <v>2</v>
      </c>
      <c r="R5">
        <f>AVERAGEIF($B$4:$B$23,Q5,$G$4:$G$23)</f>
        <v>0.91033550409194675</v>
      </c>
      <c r="S5" t="s">
        <v>12</v>
      </c>
      <c r="T5">
        <f>SQRT(N31)</f>
        <v>0.98595702807028451</v>
      </c>
      <c r="U5">
        <f t="shared" si="7"/>
        <v>-2.5259492144317424</v>
      </c>
    </row>
    <row r="6" spans="1:22" x14ac:dyDescent="0.3">
      <c r="A6" s="2">
        <v>2001</v>
      </c>
      <c r="B6" s="1">
        <v>1</v>
      </c>
      <c r="C6" s="1">
        <v>1558</v>
      </c>
      <c r="D6">
        <f t="shared" si="0"/>
        <v>15.58</v>
      </c>
      <c r="E6">
        <f t="shared" si="8"/>
        <v>15.28</v>
      </c>
      <c r="F6">
        <f t="shared" si="9"/>
        <v>15.379999999999999</v>
      </c>
      <c r="G6">
        <f t="shared" si="10"/>
        <v>1.0130039011703511</v>
      </c>
      <c r="H6">
        <f t="shared" si="1"/>
        <v>1.0395738650586055</v>
      </c>
      <c r="I6">
        <f t="shared" si="2"/>
        <v>14.986910044262881</v>
      </c>
      <c r="J6">
        <f>B47+B48*P6</f>
        <v>15.606267857142861</v>
      </c>
      <c r="K6">
        <f t="shared" si="3"/>
        <v>16.223868195389883</v>
      </c>
      <c r="L6">
        <f t="shared" si="4"/>
        <v>0.64386819538988327</v>
      </c>
      <c r="M6">
        <f t="shared" si="5"/>
        <v>4.1326585069954E-2</v>
      </c>
      <c r="N6">
        <f t="shared" si="6"/>
        <v>0.41456625303462491</v>
      </c>
      <c r="O6">
        <f t="shared" si="11"/>
        <v>0.97444148532268415</v>
      </c>
      <c r="P6">
        <v>5</v>
      </c>
      <c r="Q6">
        <v>3</v>
      </c>
      <c r="R6">
        <f t="shared" ref="R6:R7" si="12">AVERAGEIF($B$4:$B$23,Q6,$G$4:$G$23)</f>
        <v>1.1488118754877354</v>
      </c>
      <c r="U6">
        <f t="shared" si="7"/>
        <v>-1.065841722201466</v>
      </c>
    </row>
    <row r="7" spans="1:22" x14ac:dyDescent="0.3">
      <c r="A7" s="2"/>
      <c r="B7" s="1">
        <v>2</v>
      </c>
      <c r="C7" s="1">
        <v>1368</v>
      </c>
      <c r="D7">
        <f t="shared" si="0"/>
        <v>13.68</v>
      </c>
      <c r="E7">
        <f t="shared" si="8"/>
        <v>15.48</v>
      </c>
      <c r="F7">
        <f t="shared" si="9"/>
        <v>15.653749999999999</v>
      </c>
      <c r="G7">
        <f t="shared" si="10"/>
        <v>0.87391200191647378</v>
      </c>
      <c r="H7">
        <f t="shared" si="1"/>
        <v>0.91033550409194675</v>
      </c>
      <c r="I7">
        <f t="shared" si="2"/>
        <v>15.02742663392625</v>
      </c>
      <c r="J7">
        <f>B47+B48*P7</f>
        <v>15.616982142857145</v>
      </c>
      <c r="K7">
        <f t="shared" si="3"/>
        <v>14.21669331141279</v>
      </c>
      <c r="L7">
        <f t="shared" si="4"/>
        <v>0.53669331141279031</v>
      </c>
      <c r="M7">
        <f t="shared" si="5"/>
        <v>3.9231967208537305E-2</v>
      </c>
      <c r="N7">
        <f t="shared" si="6"/>
        <v>0.28803971051522631</v>
      </c>
      <c r="O7">
        <f t="shared" si="11"/>
        <v>0.95998892494937327</v>
      </c>
      <c r="P7">
        <v>6</v>
      </c>
      <c r="Q7">
        <v>4</v>
      </c>
      <c r="R7">
        <f t="shared" si="12"/>
        <v>0.8603956430031674</v>
      </c>
      <c r="U7">
        <f t="shared" si="7"/>
        <v>-2.847317646949092</v>
      </c>
    </row>
    <row r="8" spans="1:22" x14ac:dyDescent="0.3">
      <c r="A8" s="2"/>
      <c r="B8" s="1">
        <v>3</v>
      </c>
      <c r="C8" s="1">
        <v>1790</v>
      </c>
      <c r="D8">
        <f t="shared" si="0"/>
        <v>17.899999999999999</v>
      </c>
      <c r="E8">
        <f t="shared" si="8"/>
        <v>15.827499999999999</v>
      </c>
      <c r="F8">
        <f t="shared" si="9"/>
        <v>15.925000000000001</v>
      </c>
      <c r="G8">
        <f t="shared" si="10"/>
        <v>1.1240188383045524</v>
      </c>
      <c r="H8">
        <f t="shared" si="1"/>
        <v>1.1488118754877354</v>
      </c>
      <c r="I8">
        <f t="shared" si="2"/>
        <v>15.581315254423567</v>
      </c>
      <c r="J8">
        <f>B47+B48*P8</f>
        <v>15.627696428571431</v>
      </c>
      <c r="K8">
        <f t="shared" si="3"/>
        <v>17.953283243660131</v>
      </c>
      <c r="L8">
        <f t="shared" si="4"/>
        <v>5.3283243660132484E-2</v>
      </c>
      <c r="M8">
        <f t="shared" si="5"/>
        <v>2.9767175229124293E-3</v>
      </c>
      <c r="N8">
        <f t="shared" si="6"/>
        <v>2.8391040549450488E-3</v>
      </c>
      <c r="O8">
        <f t="shared" si="11"/>
        <v>0.97841854030917208</v>
      </c>
      <c r="P8">
        <v>7</v>
      </c>
      <c r="R8">
        <f>AVERAGE(G6,G10,G14,G18,G22)</f>
        <v>1.0395738650586055</v>
      </c>
      <c r="U8">
        <f t="shared" si="7"/>
        <v>1.1234916959408321</v>
      </c>
    </row>
    <row r="9" spans="1:22" x14ac:dyDescent="0.3">
      <c r="A9" s="2"/>
      <c r="B9" s="1">
        <v>4</v>
      </c>
      <c r="C9" s="1">
        <v>1396</v>
      </c>
      <c r="D9">
        <f t="shared" si="0"/>
        <v>13.96</v>
      </c>
      <c r="E9">
        <f t="shared" si="8"/>
        <v>16.022500000000001</v>
      </c>
      <c r="F9">
        <f t="shared" si="9"/>
        <v>16.164999999999999</v>
      </c>
      <c r="G9">
        <f t="shared" si="10"/>
        <v>0.86359418496752249</v>
      </c>
      <c r="H9">
        <f t="shared" si="1"/>
        <v>0.8603956430031674</v>
      </c>
      <c r="I9">
        <f t="shared" si="2"/>
        <v>16.225093785079302</v>
      </c>
      <c r="J9">
        <f>B47+B48*P9</f>
        <v>15.638410714285717</v>
      </c>
      <c r="K9">
        <f t="shared" si="3"/>
        <v>13.455220442065482</v>
      </c>
      <c r="L9">
        <f t="shared" si="4"/>
        <v>0.50477955793451912</v>
      </c>
      <c r="M9">
        <f t="shared" si="5"/>
        <v>3.6158994121383889E-2</v>
      </c>
      <c r="N9">
        <f t="shared" si="6"/>
        <v>0.25480240210856853</v>
      </c>
      <c r="O9">
        <f t="shared" si="11"/>
        <v>1.0037175245950698</v>
      </c>
      <c r="P9">
        <v>8</v>
      </c>
      <c r="U9">
        <f t="shared" si="7"/>
        <v>-2.5388063572888839</v>
      </c>
    </row>
    <row r="10" spans="1:22" x14ac:dyDescent="0.3">
      <c r="A10" s="2">
        <v>2002</v>
      </c>
      <c r="B10" s="1">
        <v>1</v>
      </c>
      <c r="C10" s="1">
        <v>1638</v>
      </c>
      <c r="D10">
        <f t="shared" si="0"/>
        <v>16.38</v>
      </c>
      <c r="E10">
        <f t="shared" si="8"/>
        <v>16.307499999999997</v>
      </c>
      <c r="F10">
        <f t="shared" si="9"/>
        <v>16.346249999999998</v>
      </c>
      <c r="G10">
        <f t="shared" si="10"/>
        <v>1.0020646937370958</v>
      </c>
      <c r="H10">
        <f t="shared" si="1"/>
        <v>1.0395738650586055</v>
      </c>
      <c r="I10">
        <f t="shared" si="2"/>
        <v>15.756456131259691</v>
      </c>
      <c r="J10">
        <f>B47+B48*P10</f>
        <v>15.649125000000003</v>
      </c>
      <c r="K10">
        <f t="shared" si="3"/>
        <v>16.268421361035251</v>
      </c>
      <c r="L10">
        <f t="shared" si="4"/>
        <v>0.11157863896474751</v>
      </c>
      <c r="M10">
        <f t="shared" si="5"/>
        <v>6.8118827206805569E-3</v>
      </c>
      <c r="N10">
        <f t="shared" si="6"/>
        <v>1.2449792673225471E-2</v>
      </c>
      <c r="O10">
        <f t="shared" si="11"/>
        <v>0.96391870497879906</v>
      </c>
      <c r="P10">
        <v>9</v>
      </c>
      <c r="U10">
        <f t="shared" si="7"/>
        <v>-0.30869886505860977</v>
      </c>
    </row>
    <row r="11" spans="1:22" x14ac:dyDescent="0.3">
      <c r="A11" s="2"/>
      <c r="B11" s="1">
        <v>2</v>
      </c>
      <c r="C11" s="1">
        <v>1507</v>
      </c>
      <c r="D11">
        <f t="shared" si="0"/>
        <v>15.07</v>
      </c>
      <c r="E11">
        <f t="shared" si="8"/>
        <v>16.385000000000002</v>
      </c>
      <c r="F11">
        <f t="shared" si="9"/>
        <v>16.241250000000001</v>
      </c>
      <c r="G11">
        <f t="shared" si="10"/>
        <v>0.92788424536288772</v>
      </c>
      <c r="H11">
        <f t="shared" si="1"/>
        <v>0.91033550409194675</v>
      </c>
      <c r="I11">
        <f t="shared" si="2"/>
        <v>16.554336211496242</v>
      </c>
      <c r="J11">
        <f>B47+B48*P11</f>
        <v>15.659839285714288</v>
      </c>
      <c r="K11">
        <f t="shared" si="3"/>
        <v>14.255707690159587</v>
      </c>
      <c r="L11">
        <f t="shared" si="4"/>
        <v>0.8142923098404129</v>
      </c>
      <c r="M11">
        <f t="shared" si="5"/>
        <v>5.403399534442023E-2</v>
      </c>
      <c r="N11">
        <f t="shared" si="6"/>
        <v>0.66307196586523498</v>
      </c>
      <c r="O11">
        <f t="shared" si="11"/>
        <v>1.0192772238279839</v>
      </c>
      <c r="P11">
        <v>10</v>
      </c>
      <c r="U11">
        <f t="shared" si="7"/>
        <v>-1.5001747898062341</v>
      </c>
    </row>
    <row r="12" spans="1:22" x14ac:dyDescent="0.3">
      <c r="A12" s="2"/>
      <c r="B12" s="1">
        <v>3</v>
      </c>
      <c r="C12" s="1">
        <v>1868</v>
      </c>
      <c r="D12">
        <f t="shared" si="0"/>
        <v>18.68</v>
      </c>
      <c r="E12">
        <f t="shared" si="8"/>
        <v>16.0975</v>
      </c>
      <c r="F12">
        <f t="shared" si="9"/>
        <v>16.078749999999999</v>
      </c>
      <c r="G12">
        <f t="shared" si="10"/>
        <v>1.161781854932753</v>
      </c>
      <c r="H12">
        <f t="shared" si="1"/>
        <v>1.1488118754877354</v>
      </c>
      <c r="I12">
        <f t="shared" si="2"/>
        <v>16.260277595119121</v>
      </c>
      <c r="J12">
        <f>B47+B48*P12</f>
        <v>15.670553571428574</v>
      </c>
      <c r="K12">
        <f t="shared" si="3"/>
        <v>18.002518038323892</v>
      </c>
      <c r="L12">
        <f t="shared" si="4"/>
        <v>0.67748196167610786</v>
      </c>
      <c r="M12">
        <f t="shared" si="5"/>
        <v>3.6267770967671725E-2</v>
      </c>
      <c r="N12">
        <f t="shared" si="6"/>
        <v>0.45898180839650726</v>
      </c>
      <c r="O12">
        <f t="shared" si="11"/>
        <v>1.0112899071830286</v>
      </c>
      <c r="P12">
        <v>11</v>
      </c>
      <c r="U12">
        <f t="shared" si="7"/>
        <v>1.8606345530836905</v>
      </c>
    </row>
    <row r="13" spans="1:22" x14ac:dyDescent="0.3">
      <c r="A13" s="2"/>
      <c r="B13" s="1">
        <v>4</v>
      </c>
      <c r="C13" s="1">
        <v>1510</v>
      </c>
      <c r="D13">
        <f t="shared" si="0"/>
        <v>15.1</v>
      </c>
      <c r="E13">
        <f t="shared" si="8"/>
        <v>16.060000000000002</v>
      </c>
      <c r="F13">
        <f t="shared" si="9"/>
        <v>15.863750000000001</v>
      </c>
      <c r="G13">
        <f t="shared" si="10"/>
        <v>0.9518556457331967</v>
      </c>
      <c r="H13">
        <f t="shared" si="1"/>
        <v>0.8603956430031674</v>
      </c>
      <c r="I13">
        <f t="shared" si="2"/>
        <v>17.550065627127324</v>
      </c>
      <c r="J13">
        <f>B47+B48*P13</f>
        <v>15.68126785714286</v>
      </c>
      <c r="K13">
        <f t="shared" si="3"/>
        <v>13.492094541051332</v>
      </c>
      <c r="L13">
        <f t="shared" si="4"/>
        <v>1.6079054589486681</v>
      </c>
      <c r="M13">
        <f t="shared" si="5"/>
        <v>0.10648380522838861</v>
      </c>
      <c r="N13">
        <f t="shared" si="6"/>
        <v>2.5853599649169272</v>
      </c>
      <c r="O13">
        <f t="shared" si="11"/>
        <v>1.1062999370973019</v>
      </c>
      <c r="P13">
        <v>12</v>
      </c>
      <c r="U13">
        <f t="shared" si="7"/>
        <v>-1.4416635001460276</v>
      </c>
    </row>
    <row r="14" spans="1:22" x14ac:dyDescent="0.3">
      <c r="A14" s="2">
        <v>2003</v>
      </c>
      <c r="B14" s="1">
        <v>1</v>
      </c>
      <c r="C14" s="1">
        <v>1669</v>
      </c>
      <c r="D14">
        <f t="shared" si="0"/>
        <v>16.690000000000001</v>
      </c>
      <c r="E14">
        <f t="shared" si="8"/>
        <v>15.6675</v>
      </c>
      <c r="F14">
        <f t="shared" si="9"/>
        <v>15.610000000000001</v>
      </c>
      <c r="G14">
        <f t="shared" si="10"/>
        <v>1.0691864189622038</v>
      </c>
      <c r="H14">
        <f t="shared" si="1"/>
        <v>1.0395738650586055</v>
      </c>
      <c r="I14">
        <f t="shared" si="2"/>
        <v>16.054655239970955</v>
      </c>
      <c r="J14">
        <f>B47+B48*P14</f>
        <v>15.691982142857146</v>
      </c>
      <c r="K14">
        <f t="shared" si="3"/>
        <v>16.312974526680623</v>
      </c>
      <c r="L14">
        <f t="shared" si="4"/>
        <v>0.37702547331937808</v>
      </c>
      <c r="M14">
        <f t="shared" si="5"/>
        <v>2.2589902535612823E-2</v>
      </c>
      <c r="N14">
        <f t="shared" si="6"/>
        <v>0.14214820753170107</v>
      </c>
      <c r="O14">
        <f t="shared" si="11"/>
        <v>1.0284852812281202</v>
      </c>
      <c r="P14">
        <v>13</v>
      </c>
      <c r="U14">
        <f t="shared" si="7"/>
        <v>-4.1556007915750204E-2</v>
      </c>
    </row>
    <row r="15" spans="1:22" x14ac:dyDescent="0.3">
      <c r="A15" s="2"/>
      <c r="B15" s="1">
        <v>2</v>
      </c>
      <c r="C15" s="1">
        <v>1392</v>
      </c>
      <c r="D15">
        <f t="shared" si="0"/>
        <v>13.92</v>
      </c>
      <c r="E15">
        <f t="shared" si="8"/>
        <v>15.552500000000002</v>
      </c>
      <c r="F15">
        <f t="shared" si="9"/>
        <v>15.563750000000002</v>
      </c>
      <c r="G15">
        <f t="shared" si="10"/>
        <v>0.8943859930929241</v>
      </c>
      <c r="H15">
        <f t="shared" si="1"/>
        <v>0.91033550409194675</v>
      </c>
      <c r="I15">
        <f t="shared" si="2"/>
        <v>15.291065697679343</v>
      </c>
      <c r="J15">
        <f>B47+B48*P15</f>
        <v>15.70269642857143</v>
      </c>
      <c r="K15">
        <f t="shared" si="3"/>
        <v>14.294722068906385</v>
      </c>
      <c r="L15">
        <f t="shared" si="4"/>
        <v>0.37472206890638482</v>
      </c>
      <c r="M15">
        <f t="shared" si="5"/>
        <v>2.69196888582173E-2</v>
      </c>
      <c r="N15">
        <f t="shared" si="6"/>
        <v>0.1404166289254814</v>
      </c>
      <c r="O15">
        <f t="shared" si="11"/>
        <v>0.98247952438707509</v>
      </c>
      <c r="P15">
        <v>14</v>
      </c>
      <c r="U15">
        <f t="shared" si="7"/>
        <v>-2.6930319326633771</v>
      </c>
    </row>
    <row r="16" spans="1:22" x14ac:dyDescent="0.3">
      <c r="A16" s="2"/>
      <c r="B16" s="1">
        <v>3</v>
      </c>
      <c r="C16" s="1">
        <v>1853</v>
      </c>
      <c r="D16">
        <f t="shared" si="0"/>
        <v>18.53</v>
      </c>
      <c r="E16">
        <f t="shared" si="8"/>
        <v>15.575000000000001</v>
      </c>
      <c r="F16">
        <f t="shared" si="9"/>
        <v>15.456250000000001</v>
      </c>
      <c r="G16">
        <f t="shared" si="10"/>
        <v>1.1988677719369187</v>
      </c>
      <c r="H16">
        <f t="shared" si="1"/>
        <v>1.1488118754877354</v>
      </c>
      <c r="I16">
        <f t="shared" si="2"/>
        <v>16.12970791421613</v>
      </c>
      <c r="J16">
        <f>B47+B48*P16</f>
        <v>15.713410714285716</v>
      </c>
      <c r="K16">
        <f t="shared" si="3"/>
        <v>18.051752832987649</v>
      </c>
      <c r="L16">
        <f t="shared" si="4"/>
        <v>0.47824716701235204</v>
      </c>
      <c r="M16">
        <f t="shared" si="5"/>
        <v>2.5809345224627741E-2</v>
      </c>
      <c r="N16">
        <f t="shared" si="6"/>
        <v>0.22872035275534056</v>
      </c>
      <c r="O16">
        <f t="shared" si="11"/>
        <v>1.0435718828445535</v>
      </c>
      <c r="P16">
        <v>15</v>
      </c>
      <c r="U16">
        <f t="shared" si="7"/>
        <v>1.6677774102265492</v>
      </c>
    </row>
    <row r="17" spans="1:21" x14ac:dyDescent="0.3">
      <c r="A17" s="2"/>
      <c r="B17" s="1">
        <v>4</v>
      </c>
      <c r="C17" s="1">
        <v>1353</v>
      </c>
      <c r="D17">
        <f t="shared" si="0"/>
        <v>13.53</v>
      </c>
      <c r="E17">
        <f t="shared" si="8"/>
        <v>15.337499999999999</v>
      </c>
      <c r="F17">
        <f t="shared" si="9"/>
        <v>14.993749999999999</v>
      </c>
      <c r="G17">
        <f t="shared" si="10"/>
        <v>0.90237598999583168</v>
      </c>
      <c r="H17">
        <f t="shared" si="1"/>
        <v>0.8603956430031674</v>
      </c>
      <c r="I17">
        <f t="shared" si="2"/>
        <v>15.725323704306799</v>
      </c>
      <c r="J17">
        <f>B47+B48*P17</f>
        <v>15.724125000000003</v>
      </c>
      <c r="K17">
        <f t="shared" si="3"/>
        <v>13.528968640037181</v>
      </c>
      <c r="L17">
        <f t="shared" si="4"/>
        <v>1.0313599628180015E-3</v>
      </c>
      <c r="M17">
        <f t="shared" si="5"/>
        <v>7.6227639528307577E-5</v>
      </c>
      <c r="N17">
        <f t="shared" si="6"/>
        <v>1.0637033729039494E-6</v>
      </c>
      <c r="O17">
        <f t="shared" si="11"/>
        <v>1.0487919102497243</v>
      </c>
      <c r="P17">
        <v>16</v>
      </c>
      <c r="U17">
        <f t="shared" si="7"/>
        <v>-3.0545206430031708</v>
      </c>
    </row>
    <row r="18" spans="1:21" x14ac:dyDescent="0.3">
      <c r="A18" s="2">
        <v>2004</v>
      </c>
      <c r="B18" s="1">
        <v>1</v>
      </c>
      <c r="C18" s="1">
        <v>1623</v>
      </c>
      <c r="D18">
        <f t="shared" si="0"/>
        <v>16.23</v>
      </c>
      <c r="E18">
        <f t="shared" si="8"/>
        <v>14.65</v>
      </c>
      <c r="F18">
        <f t="shared" si="9"/>
        <v>14.713750000000001</v>
      </c>
      <c r="G18">
        <f t="shared" si="10"/>
        <v>1.1030498683204486</v>
      </c>
      <c r="H18">
        <f t="shared" si="1"/>
        <v>1.0395738650586055</v>
      </c>
      <c r="I18">
        <f t="shared" si="2"/>
        <v>15.61216623994779</v>
      </c>
      <c r="J18">
        <f>B47+B48*P18</f>
        <v>15.734839285714289</v>
      </c>
      <c r="K18">
        <f t="shared" si="3"/>
        <v>16.357527692325991</v>
      </c>
      <c r="L18">
        <f t="shared" si="4"/>
        <v>0.12752769232599093</v>
      </c>
      <c r="M18">
        <f t="shared" si="5"/>
        <v>7.8575287939612395E-3</v>
      </c>
      <c r="N18">
        <f t="shared" si="6"/>
        <v>1.6263312309992606E-2</v>
      </c>
      <c r="O18">
        <f t="shared" si="11"/>
        <v>1.0610596374104351</v>
      </c>
      <c r="P18">
        <v>17</v>
      </c>
      <c r="U18">
        <f t="shared" si="7"/>
        <v>-0.54441315077289376</v>
      </c>
    </row>
    <row r="19" spans="1:21" x14ac:dyDescent="0.3">
      <c r="A19" s="2"/>
      <c r="B19" s="1">
        <v>2</v>
      </c>
      <c r="C19" s="1">
        <v>1401</v>
      </c>
      <c r="D19">
        <f t="shared" si="0"/>
        <v>14.01</v>
      </c>
      <c r="E19">
        <f t="shared" si="8"/>
        <v>14.7775</v>
      </c>
      <c r="F19">
        <f t="shared" si="9"/>
        <v>14.921249999999999</v>
      </c>
      <c r="G19">
        <f t="shared" si="10"/>
        <v>0.93892937924101538</v>
      </c>
      <c r="H19">
        <f t="shared" si="1"/>
        <v>0.91033550409194675</v>
      </c>
      <c r="I19">
        <f t="shared" si="2"/>
        <v>15.389930346586752</v>
      </c>
      <c r="J19">
        <f>B47+B48*P19</f>
        <v>15.745553571428573</v>
      </c>
      <c r="K19">
        <f t="shared" si="3"/>
        <v>14.333736447653182</v>
      </c>
      <c r="L19">
        <f t="shared" si="4"/>
        <v>0.32373644765318232</v>
      </c>
      <c r="M19">
        <f t="shared" si="5"/>
        <v>2.3107526599085104E-2</v>
      </c>
      <c r="N19">
        <f t="shared" si="6"/>
        <v>0.10480528753910166</v>
      </c>
      <c r="O19">
        <f t="shared" si="11"/>
        <v>1.031410260305722</v>
      </c>
      <c r="P19">
        <v>18</v>
      </c>
      <c r="U19">
        <f t="shared" si="7"/>
        <v>-2.64588907552052</v>
      </c>
    </row>
    <row r="20" spans="1:21" x14ac:dyDescent="0.3">
      <c r="A20" s="2"/>
      <c r="B20" s="1">
        <v>3</v>
      </c>
      <c r="C20" s="1">
        <v>1758</v>
      </c>
      <c r="D20">
        <f t="shared" si="0"/>
        <v>17.579999999999998</v>
      </c>
      <c r="E20">
        <f t="shared" si="8"/>
        <v>15.064999999999998</v>
      </c>
      <c r="F20">
        <f t="shared" si="9"/>
        <v>15.272499999999997</v>
      </c>
      <c r="G20">
        <f t="shared" si="10"/>
        <v>1.1510885578654446</v>
      </c>
      <c r="H20">
        <f t="shared" si="1"/>
        <v>1.1488118754877354</v>
      </c>
      <c r="I20">
        <f t="shared" si="2"/>
        <v>15.302766601830518</v>
      </c>
      <c r="J20">
        <f>B47+B48*P20</f>
        <v>15.756267857142859</v>
      </c>
      <c r="K20">
        <f t="shared" si="3"/>
        <v>18.10098762765141</v>
      </c>
      <c r="L20">
        <f t="shared" si="4"/>
        <v>0.5209876276514116</v>
      </c>
      <c r="M20">
        <f t="shared" si="5"/>
        <v>2.9635246169022279E-2</v>
      </c>
      <c r="N20">
        <f t="shared" si="6"/>
        <v>0.27142810816584589</v>
      </c>
      <c r="O20">
        <f t="shared" si="11"/>
        <v>1.0019817712771664</v>
      </c>
      <c r="P20">
        <v>19</v>
      </c>
      <c r="U20">
        <f t="shared" si="7"/>
        <v>0.67492026736940369</v>
      </c>
    </row>
    <row r="21" spans="1:21" x14ac:dyDescent="0.3">
      <c r="A21" s="2"/>
      <c r="B21" s="1">
        <v>4</v>
      </c>
      <c r="C21" s="1">
        <v>1078</v>
      </c>
      <c r="D21">
        <f t="shared" si="0"/>
        <v>10.78</v>
      </c>
      <c r="E21">
        <f t="shared" si="8"/>
        <v>15.479999999999997</v>
      </c>
      <c r="F21">
        <f t="shared" si="9"/>
        <v>16.034999999999997</v>
      </c>
      <c r="G21">
        <f t="shared" si="10"/>
        <v>0.67227938883691929</v>
      </c>
      <c r="H21">
        <f t="shared" si="1"/>
        <v>0.8603956430031674</v>
      </c>
      <c r="I21">
        <f t="shared" si="2"/>
        <v>12.529119699366394</v>
      </c>
      <c r="J21">
        <f>B47+B48*P21</f>
        <v>15.766982142857145</v>
      </c>
      <c r="K21">
        <f t="shared" si="3"/>
        <v>13.565842739023031</v>
      </c>
      <c r="L21">
        <f t="shared" si="4"/>
        <v>2.7858427390230318</v>
      </c>
      <c r="M21">
        <f t="shared" si="5"/>
        <v>0.25842697022477107</v>
      </c>
      <c r="N21">
        <f t="shared" si="6"/>
        <v>7.7609197665673477</v>
      </c>
      <c r="O21">
        <f t="shared" si="11"/>
        <v>0.78136075455980014</v>
      </c>
      <c r="P21">
        <v>20</v>
      </c>
      <c r="U21">
        <f t="shared" si="7"/>
        <v>-5.8473777858603135</v>
      </c>
    </row>
    <row r="22" spans="1:21" x14ac:dyDescent="0.3">
      <c r="A22" s="2">
        <v>2005</v>
      </c>
      <c r="B22" s="1">
        <v>1</v>
      </c>
      <c r="C22" s="1">
        <v>1674</v>
      </c>
      <c r="D22">
        <f t="shared" si="0"/>
        <v>16.739999999999998</v>
      </c>
      <c r="E22">
        <f t="shared" si="8"/>
        <v>16.59</v>
      </c>
      <c r="F22">
        <f t="shared" si="9"/>
        <v>16.564999999999998</v>
      </c>
      <c r="G22">
        <f t="shared" si="10"/>
        <v>1.0105644431029279</v>
      </c>
      <c r="H22">
        <f t="shared" si="1"/>
        <v>1.0395738650586055</v>
      </c>
      <c r="I22">
        <f t="shared" si="2"/>
        <v>16.102751870408255</v>
      </c>
      <c r="J22">
        <f>B47+B48*P22</f>
        <v>15.777696428571431</v>
      </c>
      <c r="K22">
        <f t="shared" si="3"/>
        <v>16.40208085797136</v>
      </c>
      <c r="L22">
        <f t="shared" si="4"/>
        <v>0.33791914202863893</v>
      </c>
      <c r="M22">
        <f t="shared" si="5"/>
        <v>2.0186328675545935E-2</v>
      </c>
      <c r="N22">
        <f t="shared" si="6"/>
        <v>0.11418934654937145</v>
      </c>
      <c r="O22">
        <f t="shared" si="11"/>
        <v>0.97209489105996116</v>
      </c>
      <c r="P22">
        <v>21</v>
      </c>
      <c r="U22">
        <f t="shared" si="7"/>
        <v>-7.7270293630038456E-2</v>
      </c>
    </row>
    <row r="23" spans="1:21" x14ac:dyDescent="0.3">
      <c r="A23" s="2"/>
      <c r="B23" s="1">
        <v>2</v>
      </c>
      <c r="C23" s="1">
        <v>1516</v>
      </c>
      <c r="D23">
        <f t="shared" si="0"/>
        <v>15.16</v>
      </c>
      <c r="E23">
        <f t="shared" si="8"/>
        <v>16.54</v>
      </c>
      <c r="F23">
        <f t="shared" si="9"/>
        <v>16.54</v>
      </c>
      <c r="G23">
        <f t="shared" si="10"/>
        <v>0.91656590084643297</v>
      </c>
      <c r="H23">
        <f t="shared" si="1"/>
        <v>0.91033550409194675</v>
      </c>
      <c r="I23">
        <f t="shared" si="2"/>
        <v>16.653200860403654</v>
      </c>
      <c r="J23">
        <f>B47+B48*P23</f>
        <v>15.788410714285716</v>
      </c>
      <c r="K23">
        <f t="shared" si="3"/>
        <v>14.372750826399979</v>
      </c>
      <c r="L23">
        <f t="shared" si="4"/>
        <v>0.78724917360002067</v>
      </c>
      <c r="M23">
        <f t="shared" si="5"/>
        <v>5.1929365013193972E-2</v>
      </c>
      <c r="N23">
        <f t="shared" si="6"/>
        <v>0.61976126133391551</v>
      </c>
      <c r="O23">
        <f t="shared" si="11"/>
        <v>1.0068440665298461</v>
      </c>
      <c r="P23">
        <v>22</v>
      </c>
      <c r="U23">
        <f t="shared" si="7"/>
        <v>-1.5387462183776623</v>
      </c>
    </row>
    <row r="24" spans="1:21" x14ac:dyDescent="0.3">
      <c r="A24" s="2"/>
      <c r="B24" s="1">
        <v>3</v>
      </c>
      <c r="C24" s="1">
        <v>1924</v>
      </c>
      <c r="D24">
        <f t="shared" si="0"/>
        <v>19.239999999999998</v>
      </c>
      <c r="H24">
        <f t="shared" si="1"/>
        <v>1.1488118754877354</v>
      </c>
      <c r="I24">
        <f t="shared" si="2"/>
        <v>16.74773773715695</v>
      </c>
      <c r="J24">
        <f>B47+B48*P24</f>
        <v>15.799125000000002</v>
      </c>
      <c r="K24">
        <f t="shared" si="3"/>
        <v>18.150222422315171</v>
      </c>
      <c r="L24">
        <f t="shared" si="4"/>
        <v>1.0897775776848277</v>
      </c>
      <c r="M24">
        <f t="shared" si="5"/>
        <v>5.6641246241415165E-2</v>
      </c>
      <c r="N24">
        <f t="shared" si="6"/>
        <v>1.1876151688246108</v>
      </c>
      <c r="O24">
        <f t="shared" si="11"/>
        <v>0</v>
      </c>
      <c r="P24">
        <v>23</v>
      </c>
      <c r="U24">
        <f t="shared" si="7"/>
        <v>2.2920631245122611</v>
      </c>
    </row>
    <row r="25" spans="1:21" x14ac:dyDescent="0.3">
      <c r="A25" s="2"/>
      <c r="B25" s="1">
        <v>4</v>
      </c>
      <c r="C25" s="1">
        <v>1522</v>
      </c>
      <c r="D25">
        <f t="shared" si="0"/>
        <v>15.22</v>
      </c>
      <c r="H25">
        <f t="shared" si="1"/>
        <v>0.8603956430031674</v>
      </c>
      <c r="I25">
        <f t="shared" si="2"/>
        <v>17.689536347342905</v>
      </c>
      <c r="J25">
        <f>B47+B48*P25</f>
        <v>15.809839285714288</v>
      </c>
      <c r="K25">
        <f t="shared" si="3"/>
        <v>13.602716838008881</v>
      </c>
      <c r="L25">
        <f t="shared" si="4"/>
        <v>1.6172831619911197</v>
      </c>
      <c r="M25">
        <f t="shared" si="5"/>
        <v>0.10626039172083572</v>
      </c>
      <c r="N25">
        <f t="shared" si="6"/>
        <v>2.615604826059994</v>
      </c>
      <c r="O25">
        <f t="shared" si="11"/>
        <v>0</v>
      </c>
      <c r="P25">
        <v>24</v>
      </c>
      <c r="R25" t="s">
        <v>16</v>
      </c>
      <c r="U25">
        <f t="shared" si="7"/>
        <v>-1.4502349287174547</v>
      </c>
    </row>
    <row r="26" spans="1:21" ht="15" thickBot="1" x14ac:dyDescent="0.35">
      <c r="A26" s="2">
        <v>2006</v>
      </c>
      <c r="B26" s="1">
        <v>1</v>
      </c>
      <c r="C26" s="10">
        <f>K26*100</f>
        <v>1644.6634023616725</v>
      </c>
      <c r="H26">
        <f t="shared" si="1"/>
        <v>1.0395738650586055</v>
      </c>
      <c r="J26">
        <f>B47+B48*P26</f>
        <v>15.820553571428572</v>
      </c>
      <c r="K26">
        <f t="shared" si="3"/>
        <v>16.446634023616724</v>
      </c>
      <c r="L26" s="8"/>
      <c r="P26">
        <v>25</v>
      </c>
      <c r="U26">
        <f t="shared" si="7"/>
        <v>-16.860127436487179</v>
      </c>
    </row>
    <row r="27" spans="1:21" x14ac:dyDescent="0.3">
      <c r="A27" s="2"/>
      <c r="B27" s="1">
        <v>2</v>
      </c>
      <c r="C27" s="10">
        <f>K27*100</f>
        <v>1441.1765205146776</v>
      </c>
      <c r="H27">
        <f t="shared" si="1"/>
        <v>0.91033550409194675</v>
      </c>
      <c r="J27">
        <f>B47+B48*P27</f>
        <v>15.831267857142858</v>
      </c>
      <c r="K27">
        <f t="shared" si="3"/>
        <v>14.411765205146777</v>
      </c>
      <c r="L27" s="8"/>
      <c r="P27">
        <v>26</v>
      </c>
      <c r="R27" s="7" t="s">
        <v>17</v>
      </c>
      <c r="S27" s="7"/>
    </row>
    <row r="28" spans="1:21" x14ac:dyDescent="0.3">
      <c r="A28" s="2"/>
      <c r="B28" s="1">
        <v>3</v>
      </c>
      <c r="C28" s="10">
        <f>K28*100</f>
        <v>1819.9457216978931</v>
      </c>
      <c r="H28">
        <f t="shared" si="1"/>
        <v>1.1488118754877354</v>
      </c>
      <c r="J28">
        <f>B47+B48*P28</f>
        <v>15.841982142857145</v>
      </c>
      <c r="K28">
        <f t="shared" si="3"/>
        <v>18.199457216978931</v>
      </c>
      <c r="L28" s="8"/>
      <c r="P28">
        <v>27</v>
      </c>
      <c r="R28" s="4" t="s">
        <v>18</v>
      </c>
      <c r="S28" s="4">
        <v>0.11608935678513253</v>
      </c>
    </row>
    <row r="29" spans="1:21" x14ac:dyDescent="0.3">
      <c r="A29" s="2"/>
      <c r="B29" s="1">
        <v>4</v>
      </c>
      <c r="C29" s="10">
        <f t="shared" ref="C29:C31" si="13">K29*100</f>
        <v>1363.959093699473</v>
      </c>
      <c r="H29">
        <f t="shared" si="1"/>
        <v>0.8603956430031674</v>
      </c>
      <c r="J29">
        <f>B47+B48*P29</f>
        <v>15.852696428571431</v>
      </c>
      <c r="K29">
        <f t="shared" si="3"/>
        <v>13.639590936994731</v>
      </c>
      <c r="L29" s="8"/>
      <c r="P29">
        <v>28</v>
      </c>
      <c r="R29" s="4" t="s">
        <v>19</v>
      </c>
      <c r="S29" s="4">
        <v>1.3476738758785797E-2</v>
      </c>
    </row>
    <row r="30" spans="1:21" x14ac:dyDescent="0.3">
      <c r="N30" t="s">
        <v>44</v>
      </c>
      <c r="R30" s="4" t="s">
        <v>20</v>
      </c>
      <c r="S30" s="4">
        <v>-4.1330109087948326E-2</v>
      </c>
    </row>
    <row r="31" spans="1:21" x14ac:dyDescent="0.3">
      <c r="A31" t="s">
        <v>16</v>
      </c>
      <c r="N31">
        <f>AVERAGE(N2:N25)</f>
        <v>0.97211126120118785</v>
      </c>
      <c r="R31" s="4" t="s">
        <v>21</v>
      </c>
      <c r="S31" s="4">
        <v>0.5571845346514579</v>
      </c>
    </row>
    <row r="32" spans="1:21" ht="15" thickBot="1" x14ac:dyDescent="0.35">
      <c r="R32" s="5" t="s">
        <v>22</v>
      </c>
      <c r="S32" s="5">
        <v>20</v>
      </c>
    </row>
    <row r="33" spans="1:26" x14ac:dyDescent="0.3">
      <c r="A33" s="7" t="s">
        <v>17</v>
      </c>
      <c r="B33" s="7"/>
    </row>
    <row r="34" spans="1:26" ht="15" thickBot="1" x14ac:dyDescent="0.35">
      <c r="A34" s="4" t="s">
        <v>18</v>
      </c>
      <c r="B34" s="4">
        <v>0.11608935678513253</v>
      </c>
      <c r="R34" t="s">
        <v>23</v>
      </c>
    </row>
    <row r="35" spans="1:26" x14ac:dyDescent="0.3">
      <c r="A35" s="4" t="s">
        <v>19</v>
      </c>
      <c r="B35" s="4">
        <v>1.3476738758785797E-2</v>
      </c>
      <c r="R35" s="6"/>
      <c r="S35" s="6" t="s">
        <v>28</v>
      </c>
      <c r="T35" s="6" t="s">
        <v>29</v>
      </c>
      <c r="U35" s="6" t="s">
        <v>30</v>
      </c>
      <c r="V35" s="6" t="s">
        <v>31</v>
      </c>
      <c r="W35" s="6" t="s">
        <v>32</v>
      </c>
    </row>
    <row r="36" spans="1:26" x14ac:dyDescent="0.3">
      <c r="A36" s="4" t="s">
        <v>20</v>
      </c>
      <c r="B36" s="4">
        <v>-4.1330109087948326E-2</v>
      </c>
      <c r="R36" s="4" t="s">
        <v>24</v>
      </c>
      <c r="S36" s="4">
        <v>1</v>
      </c>
      <c r="T36" s="4">
        <v>7.6339285714283278E-2</v>
      </c>
      <c r="U36" s="4">
        <v>7.6339285714283278E-2</v>
      </c>
      <c r="V36" s="4">
        <v>0.24589516252555038</v>
      </c>
      <c r="W36" s="4">
        <v>0.62598057106198979</v>
      </c>
    </row>
    <row r="37" spans="1:26" x14ac:dyDescent="0.3">
      <c r="A37" s="4" t="s">
        <v>21</v>
      </c>
      <c r="B37" s="4">
        <v>0.5571845346514579</v>
      </c>
      <c r="R37" s="4" t="s">
        <v>25</v>
      </c>
      <c r="S37" s="4">
        <v>18</v>
      </c>
      <c r="T37" s="4">
        <v>5.5881829017857108</v>
      </c>
      <c r="U37" s="4">
        <v>0.31045460565476168</v>
      </c>
      <c r="V37" s="4"/>
      <c r="W37" s="4"/>
    </row>
    <row r="38" spans="1:26" ht="15" thickBot="1" x14ac:dyDescent="0.35">
      <c r="A38" s="5" t="s">
        <v>22</v>
      </c>
      <c r="B38" s="5">
        <v>20</v>
      </c>
      <c r="R38" s="5" t="s">
        <v>26</v>
      </c>
      <c r="S38" s="5">
        <v>19</v>
      </c>
      <c r="T38" s="5">
        <v>5.664522187499994</v>
      </c>
      <c r="U38" s="5"/>
      <c r="V38" s="5"/>
      <c r="W38" s="5"/>
    </row>
    <row r="39" spans="1:26" ht="15" thickBot="1" x14ac:dyDescent="0.35"/>
    <row r="40" spans="1:26" ht="15" thickBot="1" x14ac:dyDescent="0.35">
      <c r="A40" t="s">
        <v>23</v>
      </c>
      <c r="R40" s="6"/>
      <c r="S40" s="6" t="s">
        <v>33</v>
      </c>
      <c r="T40" s="6" t="s">
        <v>21</v>
      </c>
      <c r="U40" s="6" t="s">
        <v>34</v>
      </c>
      <c r="V40" s="6" t="s">
        <v>35</v>
      </c>
      <c r="W40" s="6" t="s">
        <v>36</v>
      </c>
      <c r="X40" s="6" t="s">
        <v>37</v>
      </c>
      <c r="Y40" s="6" t="s">
        <v>38</v>
      </c>
      <c r="Z40" s="6" t="s">
        <v>39</v>
      </c>
    </row>
    <row r="41" spans="1:26" x14ac:dyDescent="0.3">
      <c r="A41" s="6"/>
      <c r="B41" s="6" t="s">
        <v>28</v>
      </c>
      <c r="C41" s="6" t="s">
        <v>29</v>
      </c>
      <c r="D41" s="6" t="s">
        <v>30</v>
      </c>
      <c r="E41" s="6" t="s">
        <v>31</v>
      </c>
      <c r="F41" s="6" t="s">
        <v>32</v>
      </c>
      <c r="R41" s="4" t="s">
        <v>27</v>
      </c>
      <c r="S41" s="4">
        <v>15.552696428571432</v>
      </c>
      <c r="T41" s="4">
        <v>0.29743552475424079</v>
      </c>
      <c r="U41" s="4">
        <v>52.289303510137231</v>
      </c>
      <c r="V41" s="4">
        <v>4.0731508813063061E-21</v>
      </c>
      <c r="W41" s="4">
        <v>14.927807579064588</v>
      </c>
      <c r="X41" s="4">
        <v>16.177585278078276</v>
      </c>
      <c r="Y41" s="4">
        <v>14.927807579064588</v>
      </c>
      <c r="Z41" s="4">
        <v>16.177585278078276</v>
      </c>
    </row>
    <row r="42" spans="1:26" ht="15" thickBot="1" x14ac:dyDescent="0.35">
      <c r="A42" s="4" t="s">
        <v>24</v>
      </c>
      <c r="B42" s="4">
        <v>1</v>
      </c>
      <c r="C42" s="4">
        <v>7.6339285714283278E-2</v>
      </c>
      <c r="D42" s="4">
        <v>7.6339285714283278E-2</v>
      </c>
      <c r="E42" s="4">
        <v>0.24589516252555038</v>
      </c>
      <c r="F42" s="4">
        <v>0.62598057106198979</v>
      </c>
      <c r="R42" s="5" t="s">
        <v>40</v>
      </c>
      <c r="S42" s="5">
        <v>1.0714285714285655E-2</v>
      </c>
      <c r="T42" s="5">
        <v>2.1606689497926147E-2</v>
      </c>
      <c r="U42" s="5">
        <v>0.49587817306830062</v>
      </c>
      <c r="V42" s="5">
        <v>0.62598057106198624</v>
      </c>
      <c r="W42" s="5">
        <v>-3.467968446855195E-2</v>
      </c>
      <c r="X42" s="5">
        <v>5.610825589712326E-2</v>
      </c>
      <c r="Y42" s="5">
        <v>-3.467968446855195E-2</v>
      </c>
      <c r="Z42" s="5">
        <v>5.610825589712326E-2</v>
      </c>
    </row>
    <row r="43" spans="1:26" x14ac:dyDescent="0.3">
      <c r="A43" s="4" t="s">
        <v>25</v>
      </c>
      <c r="B43" s="4">
        <v>18</v>
      </c>
      <c r="C43" s="4">
        <v>5.5881829017857108</v>
      </c>
      <c r="D43" s="4">
        <v>0.31045460565476168</v>
      </c>
      <c r="E43" s="4"/>
      <c r="F43" s="4"/>
    </row>
    <row r="44" spans="1:26" ht="15" thickBot="1" x14ac:dyDescent="0.35">
      <c r="A44" s="5" t="s">
        <v>26</v>
      </c>
      <c r="B44" s="5">
        <v>19</v>
      </c>
      <c r="C44" s="5">
        <v>5.664522187499994</v>
      </c>
      <c r="D44" s="5"/>
      <c r="E44" s="5"/>
      <c r="F44" s="5"/>
    </row>
    <row r="45" spans="1:26" ht="15" thickBot="1" x14ac:dyDescent="0.35"/>
    <row r="46" spans="1:26" x14ac:dyDescent="0.3">
      <c r="A46" s="6"/>
      <c r="B46" s="6" t="s">
        <v>33</v>
      </c>
      <c r="C46" s="6" t="s">
        <v>21</v>
      </c>
      <c r="D46" s="6" t="s">
        <v>34</v>
      </c>
      <c r="E46" s="6" t="s">
        <v>35</v>
      </c>
      <c r="F46" s="6" t="s">
        <v>36</v>
      </c>
      <c r="G46" s="6" t="s">
        <v>37</v>
      </c>
      <c r="H46" s="6" t="s">
        <v>38</v>
      </c>
      <c r="I46" s="6" t="s">
        <v>39</v>
      </c>
    </row>
    <row r="47" spans="1:26" x14ac:dyDescent="0.3">
      <c r="A47" s="4" t="s">
        <v>27</v>
      </c>
      <c r="B47" s="4">
        <v>15.552696428571432</v>
      </c>
      <c r="C47" s="4">
        <v>0.29743552475424079</v>
      </c>
      <c r="D47" s="4">
        <v>52.289303510137231</v>
      </c>
      <c r="E47" s="4">
        <v>4.0731508813063061E-21</v>
      </c>
      <c r="F47" s="4">
        <v>14.927807579064588</v>
      </c>
      <c r="G47" s="4">
        <v>16.177585278078276</v>
      </c>
      <c r="H47" s="4">
        <v>14.927807579064588</v>
      </c>
      <c r="I47" s="4">
        <v>16.177585278078276</v>
      </c>
    </row>
    <row r="48" spans="1:26" ht="15" thickBot="1" x14ac:dyDescent="0.35">
      <c r="A48" s="5" t="s">
        <v>40</v>
      </c>
      <c r="B48" s="5">
        <v>1.0714285714285655E-2</v>
      </c>
      <c r="C48" s="5">
        <v>2.1606689497926147E-2</v>
      </c>
      <c r="D48" s="5">
        <v>0.49587817306830062</v>
      </c>
      <c r="E48" s="5">
        <v>0.62598057106198624</v>
      </c>
      <c r="F48" s="5">
        <v>-3.467968446855195E-2</v>
      </c>
      <c r="G48" s="5">
        <v>5.610825589712326E-2</v>
      </c>
      <c r="H48" s="5">
        <v>-3.467968446855195E-2</v>
      </c>
      <c r="I48" s="5">
        <v>5.610825589712326E-2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A157-09B3-4D4D-BC8C-59DCFD5D797E}">
  <dimension ref="A1:Z48"/>
  <sheetViews>
    <sheetView tabSelected="1" workbookViewId="0">
      <selection activeCell="E5" sqref="E5"/>
    </sheetView>
  </sheetViews>
  <sheetFormatPr defaultRowHeight="14.4" x14ac:dyDescent="0.3"/>
  <cols>
    <col min="4" max="4" width="18.5546875" customWidth="1"/>
  </cols>
  <sheetData>
    <row r="1" spans="1:22" x14ac:dyDescent="0.3">
      <c r="A1" s="1" t="s">
        <v>0</v>
      </c>
      <c r="B1" s="1" t="s">
        <v>1</v>
      </c>
      <c r="C1" s="3" t="s">
        <v>2</v>
      </c>
      <c r="D1" t="s">
        <v>42</v>
      </c>
      <c r="E1" t="s">
        <v>3</v>
      </c>
      <c r="F1" t="s">
        <v>4</v>
      </c>
      <c r="G1" t="s">
        <v>45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43</v>
      </c>
      <c r="O1" t="s">
        <v>46</v>
      </c>
      <c r="P1" t="s">
        <v>41</v>
      </c>
    </row>
    <row r="2" spans="1:22" x14ac:dyDescent="0.3">
      <c r="A2" s="2">
        <v>2000</v>
      </c>
      <c r="B2" s="1">
        <v>1</v>
      </c>
      <c r="C2" s="1">
        <v>1517</v>
      </c>
      <c r="D2">
        <f>C2/100</f>
        <v>15.17</v>
      </c>
      <c r="H2">
        <f>VLOOKUP(B2,$Q$4:$R$7,2, FALSE)</f>
        <v>1.0395738650586055</v>
      </c>
      <c r="I2">
        <f>D2/H2</f>
        <v>14.592517674677016</v>
      </c>
      <c r="J2">
        <f>B47+B48*P2</f>
        <v>15.563410714285718</v>
      </c>
      <c r="K2">
        <f>H2*J2</f>
        <v>16.179315029744515</v>
      </c>
      <c r="L2">
        <f>ABS(D2-K2)</f>
        <v>1.0093150297445153</v>
      </c>
      <c r="M2">
        <f>L2/D2</f>
        <v>6.653362094558439E-2</v>
      </c>
      <c r="N2">
        <f>L2*L2</f>
        <v>1.0187168292681716</v>
      </c>
      <c r="P2">
        <v>1</v>
      </c>
      <c r="U2">
        <f>D2-J2-H2</f>
        <v>-1.4329845793443234</v>
      </c>
      <c r="V2">
        <f>D2-J2-H2-U2</f>
        <v>0</v>
      </c>
    </row>
    <row r="3" spans="1:22" x14ac:dyDescent="0.3">
      <c r="A3" s="2"/>
      <c r="B3" s="1">
        <v>2</v>
      </c>
      <c r="C3" s="1">
        <v>1248</v>
      </c>
      <c r="D3">
        <f t="shared" ref="D3:D25" si="0">C3/100</f>
        <v>12.48</v>
      </c>
      <c r="H3">
        <f t="shared" ref="H3:H29" si="1">VLOOKUP(B3,$Q$4:$R$7,2, FALSE)</f>
        <v>0.91033550409194675</v>
      </c>
      <c r="I3">
        <f t="shared" ref="I3:I25" si="2">D3/H3</f>
        <v>13.709231315160791</v>
      </c>
      <c r="J3">
        <f>B47+B48*P3</f>
        <v>15.574125000000002</v>
      </c>
      <c r="K3">
        <f t="shared" ref="K3:K29" si="3">H3*J3</f>
        <v>14.177678932665993</v>
      </c>
      <c r="L3">
        <f t="shared" ref="L3:L25" si="4">ABS(D3-K3)</f>
        <v>1.6976789326659922</v>
      </c>
      <c r="M3">
        <f t="shared" ref="M3:M25" si="5">L3/D3</f>
        <v>0.13603196575849297</v>
      </c>
      <c r="N3">
        <f t="shared" ref="N3:N25" si="6">L3*L3</f>
        <v>2.8821137584179426</v>
      </c>
      <c r="P3">
        <v>2</v>
      </c>
      <c r="Q3" t="s">
        <v>15</v>
      </c>
      <c r="R3" t="s">
        <v>6</v>
      </c>
      <c r="S3" t="s">
        <v>14</v>
      </c>
      <c r="T3">
        <f>MAX(L2:L25)</f>
        <v>2.7858427390230318</v>
      </c>
      <c r="U3">
        <f t="shared" ref="U3:U26" si="7">D3-J3-H3</f>
        <v>-4.0044605040919485</v>
      </c>
    </row>
    <row r="4" spans="1:22" x14ac:dyDescent="0.3">
      <c r="A4" s="2"/>
      <c r="B4" s="1">
        <v>3</v>
      </c>
      <c r="C4" s="1">
        <v>1677</v>
      </c>
      <c r="D4">
        <f t="shared" si="0"/>
        <v>16.77</v>
      </c>
      <c r="E4">
        <f>AVERAGE(D4:D7)</f>
        <v>14.99</v>
      </c>
      <c r="F4">
        <f>AVERAGE(E4,E5)</f>
        <v>15.13125</v>
      </c>
      <c r="G4">
        <f>D4/F4</f>
        <v>1.1083023543990087</v>
      </c>
      <c r="H4">
        <f t="shared" si="1"/>
        <v>1.1488118754877354</v>
      </c>
      <c r="I4">
        <f t="shared" si="2"/>
        <v>14.597690324954369</v>
      </c>
      <c r="J4">
        <f>B47+B48*P4</f>
        <v>15.584839285714288</v>
      </c>
      <c r="K4">
        <f t="shared" si="3"/>
        <v>17.90404844899637</v>
      </c>
      <c r="L4">
        <f t="shared" si="4"/>
        <v>1.1340484489963707</v>
      </c>
      <c r="M4">
        <f t="shared" si="5"/>
        <v>6.7623640369491395E-2</v>
      </c>
      <c r="N4">
        <f t="shared" si="6"/>
        <v>1.286065884671074</v>
      </c>
      <c r="O4">
        <f>G4/H4</f>
        <v>0.96473789838607982</v>
      </c>
      <c r="P4">
        <v>3</v>
      </c>
      <c r="Q4">
        <v>1</v>
      </c>
      <c r="R4">
        <f>AVERAGEIF($B$4:$B$23,Q4,$G$4:$G$23)</f>
        <v>1.0395738650586055</v>
      </c>
      <c r="S4" t="s">
        <v>13</v>
      </c>
      <c r="T4">
        <f>AVERAGE(M2:M25)</f>
        <v>5.2485460601699903E-2</v>
      </c>
      <c r="U4">
        <f t="shared" si="7"/>
        <v>3.6348838797975791E-2</v>
      </c>
    </row>
    <row r="5" spans="1:22" x14ac:dyDescent="0.3">
      <c r="A5" s="2"/>
      <c r="B5" s="1">
        <v>4</v>
      </c>
      <c r="C5" s="1">
        <v>1393</v>
      </c>
      <c r="D5">
        <f t="shared" si="0"/>
        <v>13.93</v>
      </c>
      <c r="E5">
        <f t="shared" ref="E5:E23" si="8">AVERAGE(D5:D8)</f>
        <v>15.272499999999999</v>
      </c>
      <c r="F5">
        <f t="shared" ref="F5:F23" si="9">AVERAGE(E5,E6)</f>
        <v>15.276249999999999</v>
      </c>
      <c r="G5">
        <f t="shared" ref="G5:G23" si="10">D5/F5</f>
        <v>0.91187300548236649</v>
      </c>
      <c r="H5">
        <f t="shared" si="1"/>
        <v>0.8603956430031674</v>
      </c>
      <c r="I5">
        <f t="shared" si="2"/>
        <v>16.190226105025406</v>
      </c>
      <c r="J5">
        <f>B47+B48*P5</f>
        <v>15.595553571428574</v>
      </c>
      <c r="K5">
        <f t="shared" si="3"/>
        <v>13.418346343079632</v>
      </c>
      <c r="L5">
        <f t="shared" si="4"/>
        <v>0.51165365692036779</v>
      </c>
      <c r="M5">
        <f t="shared" si="5"/>
        <v>3.673034148746359E-2</v>
      </c>
      <c r="N5">
        <f t="shared" si="6"/>
        <v>0.26178946463998543</v>
      </c>
      <c r="O5">
        <f t="shared" ref="O5:O25" si="11">G5/H5</f>
        <v>1.0598298734981038</v>
      </c>
      <c r="P5">
        <v>4</v>
      </c>
      <c r="Q5">
        <v>2</v>
      </c>
      <c r="R5">
        <f>AVERAGEIF($B$4:$B$23,Q5,$G$4:$G$23)</f>
        <v>0.91033550409194675</v>
      </c>
      <c r="S5" t="s">
        <v>12</v>
      </c>
      <c r="T5">
        <f>SQRT(N31)</f>
        <v>0.98595702807028451</v>
      </c>
      <c r="U5">
        <f t="shared" si="7"/>
        <v>-2.5259492144317424</v>
      </c>
    </row>
    <row r="6" spans="1:22" x14ac:dyDescent="0.3">
      <c r="A6" s="2">
        <v>2001</v>
      </c>
      <c r="B6" s="1">
        <v>1</v>
      </c>
      <c r="C6" s="1">
        <v>1558</v>
      </c>
      <c r="D6">
        <f t="shared" si="0"/>
        <v>15.58</v>
      </c>
      <c r="E6">
        <f t="shared" si="8"/>
        <v>15.28</v>
      </c>
      <c r="F6">
        <f t="shared" si="9"/>
        <v>15.379999999999999</v>
      </c>
      <c r="G6">
        <f t="shared" si="10"/>
        <v>1.0130039011703511</v>
      </c>
      <c r="H6">
        <f t="shared" si="1"/>
        <v>1.0395738650586055</v>
      </c>
      <c r="I6">
        <f t="shared" si="2"/>
        <v>14.986910044262881</v>
      </c>
      <c r="J6">
        <f>B47+B48*P6</f>
        <v>15.606267857142861</v>
      </c>
      <c r="K6">
        <f t="shared" si="3"/>
        <v>16.223868195389883</v>
      </c>
      <c r="L6">
        <f t="shared" si="4"/>
        <v>0.64386819538988327</v>
      </c>
      <c r="M6">
        <f t="shared" si="5"/>
        <v>4.1326585069954E-2</v>
      </c>
      <c r="N6">
        <f t="shared" si="6"/>
        <v>0.41456625303462491</v>
      </c>
      <c r="O6">
        <f t="shared" si="11"/>
        <v>0.97444148532268415</v>
      </c>
      <c r="P6">
        <v>5</v>
      </c>
      <c r="Q6">
        <v>3</v>
      </c>
      <c r="R6">
        <f t="shared" ref="R6:R7" si="12">AVERAGEIF($B$4:$B$23,Q6,$G$4:$G$23)</f>
        <v>1.1488118754877354</v>
      </c>
      <c r="U6">
        <f t="shared" si="7"/>
        <v>-1.065841722201466</v>
      </c>
    </row>
    <row r="7" spans="1:22" x14ac:dyDescent="0.3">
      <c r="A7" s="2"/>
      <c r="B7" s="1">
        <v>2</v>
      </c>
      <c r="C7" s="1">
        <v>1368</v>
      </c>
      <c r="D7">
        <f t="shared" si="0"/>
        <v>13.68</v>
      </c>
      <c r="E7">
        <f t="shared" si="8"/>
        <v>15.48</v>
      </c>
      <c r="F7">
        <f t="shared" si="9"/>
        <v>15.653749999999999</v>
      </c>
      <c r="G7">
        <f t="shared" si="10"/>
        <v>0.87391200191647378</v>
      </c>
      <c r="H7">
        <f t="shared" si="1"/>
        <v>0.91033550409194675</v>
      </c>
      <c r="I7">
        <f t="shared" si="2"/>
        <v>15.02742663392625</v>
      </c>
      <c r="J7">
        <f>B47+B48*P7</f>
        <v>15.616982142857145</v>
      </c>
      <c r="K7">
        <f t="shared" si="3"/>
        <v>14.21669331141279</v>
      </c>
      <c r="L7">
        <f t="shared" si="4"/>
        <v>0.53669331141279031</v>
      </c>
      <c r="M7">
        <f t="shared" si="5"/>
        <v>3.9231967208537305E-2</v>
      </c>
      <c r="N7">
        <f t="shared" si="6"/>
        <v>0.28803971051522631</v>
      </c>
      <c r="O7">
        <f t="shared" si="11"/>
        <v>0.95998892494937327</v>
      </c>
      <c r="P7">
        <v>6</v>
      </c>
      <c r="Q7">
        <v>4</v>
      </c>
      <c r="R7">
        <f t="shared" si="12"/>
        <v>0.8603956430031674</v>
      </c>
      <c r="U7">
        <f t="shared" si="7"/>
        <v>-2.847317646949092</v>
      </c>
    </row>
    <row r="8" spans="1:22" x14ac:dyDescent="0.3">
      <c r="A8" s="2"/>
      <c r="B8" s="1">
        <v>3</v>
      </c>
      <c r="C8" s="1">
        <v>1790</v>
      </c>
      <c r="D8">
        <f t="shared" si="0"/>
        <v>17.899999999999999</v>
      </c>
      <c r="E8">
        <f t="shared" si="8"/>
        <v>15.827499999999999</v>
      </c>
      <c r="F8">
        <f t="shared" si="9"/>
        <v>15.925000000000001</v>
      </c>
      <c r="G8">
        <f t="shared" si="10"/>
        <v>1.1240188383045524</v>
      </c>
      <c r="H8">
        <f t="shared" si="1"/>
        <v>1.1488118754877354</v>
      </c>
      <c r="I8">
        <f t="shared" si="2"/>
        <v>15.581315254423567</v>
      </c>
      <c r="J8">
        <f>B47+B48*P8</f>
        <v>15.627696428571431</v>
      </c>
      <c r="K8">
        <f t="shared" si="3"/>
        <v>17.953283243660131</v>
      </c>
      <c r="L8">
        <f t="shared" si="4"/>
        <v>5.3283243660132484E-2</v>
      </c>
      <c r="M8">
        <f t="shared" si="5"/>
        <v>2.9767175229124293E-3</v>
      </c>
      <c r="N8">
        <f t="shared" si="6"/>
        <v>2.8391040549450488E-3</v>
      </c>
      <c r="O8">
        <f t="shared" si="11"/>
        <v>0.97841854030917208</v>
      </c>
      <c r="P8">
        <v>7</v>
      </c>
      <c r="R8">
        <f>AVERAGE(G6,G10,G14,G18,G22)</f>
        <v>1.0395738650586055</v>
      </c>
      <c r="U8">
        <f t="shared" si="7"/>
        <v>1.1234916959408321</v>
      </c>
    </row>
    <row r="9" spans="1:22" x14ac:dyDescent="0.3">
      <c r="A9" s="2"/>
      <c r="B9" s="1">
        <v>4</v>
      </c>
      <c r="C9" s="1">
        <v>1396</v>
      </c>
      <c r="D9">
        <f t="shared" si="0"/>
        <v>13.96</v>
      </c>
      <c r="E9">
        <f t="shared" si="8"/>
        <v>16.022500000000001</v>
      </c>
      <c r="F9">
        <f t="shared" si="9"/>
        <v>16.164999999999999</v>
      </c>
      <c r="G9">
        <f t="shared" si="10"/>
        <v>0.86359418496752249</v>
      </c>
      <c r="H9">
        <f t="shared" si="1"/>
        <v>0.8603956430031674</v>
      </c>
      <c r="I9">
        <f t="shared" si="2"/>
        <v>16.225093785079302</v>
      </c>
      <c r="J9">
        <f>B47+B48*P9</f>
        <v>15.638410714285717</v>
      </c>
      <c r="K9">
        <f t="shared" si="3"/>
        <v>13.455220442065482</v>
      </c>
      <c r="L9">
        <f t="shared" si="4"/>
        <v>0.50477955793451912</v>
      </c>
      <c r="M9">
        <f t="shared" si="5"/>
        <v>3.6158994121383889E-2</v>
      </c>
      <c r="N9">
        <f t="shared" si="6"/>
        <v>0.25480240210856853</v>
      </c>
      <c r="O9">
        <f t="shared" si="11"/>
        <v>1.0037175245950698</v>
      </c>
      <c r="P9">
        <v>8</v>
      </c>
      <c r="U9">
        <f t="shared" si="7"/>
        <v>-2.5388063572888839</v>
      </c>
    </row>
    <row r="10" spans="1:22" x14ac:dyDescent="0.3">
      <c r="A10" s="2">
        <v>2002</v>
      </c>
      <c r="B10" s="1">
        <v>1</v>
      </c>
      <c r="C10" s="1">
        <v>1638</v>
      </c>
      <c r="D10">
        <f t="shared" si="0"/>
        <v>16.38</v>
      </c>
      <c r="E10">
        <f t="shared" si="8"/>
        <v>16.307499999999997</v>
      </c>
      <c r="F10">
        <f t="shared" si="9"/>
        <v>16.346249999999998</v>
      </c>
      <c r="G10">
        <f t="shared" si="10"/>
        <v>1.0020646937370958</v>
      </c>
      <c r="H10">
        <f t="shared" si="1"/>
        <v>1.0395738650586055</v>
      </c>
      <c r="I10">
        <f t="shared" si="2"/>
        <v>15.756456131259691</v>
      </c>
      <c r="J10">
        <f>B47+B48*P10</f>
        <v>15.649125000000003</v>
      </c>
      <c r="K10">
        <f t="shared" si="3"/>
        <v>16.268421361035251</v>
      </c>
      <c r="L10">
        <f t="shared" si="4"/>
        <v>0.11157863896474751</v>
      </c>
      <c r="M10">
        <f t="shared" si="5"/>
        <v>6.8118827206805569E-3</v>
      </c>
      <c r="N10">
        <f t="shared" si="6"/>
        <v>1.2449792673225471E-2</v>
      </c>
      <c r="O10">
        <f t="shared" si="11"/>
        <v>0.96391870497879906</v>
      </c>
      <c r="P10">
        <v>9</v>
      </c>
      <c r="U10">
        <f t="shared" si="7"/>
        <v>-0.30869886505860977</v>
      </c>
    </row>
    <row r="11" spans="1:22" x14ac:dyDescent="0.3">
      <c r="A11" s="2"/>
      <c r="B11" s="1">
        <v>2</v>
      </c>
      <c r="C11" s="1">
        <v>1507</v>
      </c>
      <c r="D11">
        <f t="shared" si="0"/>
        <v>15.07</v>
      </c>
      <c r="E11">
        <f t="shared" si="8"/>
        <v>16.385000000000002</v>
      </c>
      <c r="F11">
        <f t="shared" si="9"/>
        <v>16.241250000000001</v>
      </c>
      <c r="G11">
        <f t="shared" si="10"/>
        <v>0.92788424536288772</v>
      </c>
      <c r="H11">
        <f t="shared" si="1"/>
        <v>0.91033550409194675</v>
      </c>
      <c r="I11">
        <f t="shared" si="2"/>
        <v>16.554336211496242</v>
      </c>
      <c r="J11">
        <f>B47+B48*P11</f>
        <v>15.659839285714288</v>
      </c>
      <c r="K11">
        <f t="shared" si="3"/>
        <v>14.255707690159587</v>
      </c>
      <c r="L11">
        <f t="shared" si="4"/>
        <v>0.8142923098404129</v>
      </c>
      <c r="M11">
        <f t="shared" si="5"/>
        <v>5.403399534442023E-2</v>
      </c>
      <c r="N11">
        <f t="shared" si="6"/>
        <v>0.66307196586523498</v>
      </c>
      <c r="O11">
        <f t="shared" si="11"/>
        <v>1.0192772238279839</v>
      </c>
      <c r="P11">
        <v>10</v>
      </c>
      <c r="U11">
        <f t="shared" si="7"/>
        <v>-1.5001747898062341</v>
      </c>
    </row>
    <row r="12" spans="1:22" x14ac:dyDescent="0.3">
      <c r="A12" s="2"/>
      <c r="B12" s="1">
        <v>3</v>
      </c>
      <c r="C12" s="1">
        <v>1868</v>
      </c>
      <c r="D12">
        <f t="shared" si="0"/>
        <v>18.68</v>
      </c>
      <c r="E12">
        <f t="shared" si="8"/>
        <v>16.0975</v>
      </c>
      <c r="F12">
        <f t="shared" si="9"/>
        <v>16.078749999999999</v>
      </c>
      <c r="G12">
        <f t="shared" si="10"/>
        <v>1.161781854932753</v>
      </c>
      <c r="H12">
        <f t="shared" si="1"/>
        <v>1.1488118754877354</v>
      </c>
      <c r="I12">
        <f t="shared" si="2"/>
        <v>16.260277595119121</v>
      </c>
      <c r="J12">
        <f>B47+B48*P12</f>
        <v>15.670553571428574</v>
      </c>
      <c r="K12">
        <f t="shared" si="3"/>
        <v>18.002518038323892</v>
      </c>
      <c r="L12">
        <f t="shared" si="4"/>
        <v>0.67748196167610786</v>
      </c>
      <c r="M12">
        <f t="shared" si="5"/>
        <v>3.6267770967671725E-2</v>
      </c>
      <c r="N12">
        <f t="shared" si="6"/>
        <v>0.45898180839650726</v>
      </c>
      <c r="O12">
        <f t="shared" si="11"/>
        <v>1.0112899071830286</v>
      </c>
      <c r="P12">
        <v>11</v>
      </c>
      <c r="U12">
        <f t="shared" si="7"/>
        <v>1.8606345530836905</v>
      </c>
    </row>
    <row r="13" spans="1:22" x14ac:dyDescent="0.3">
      <c r="A13" s="2"/>
      <c r="B13" s="1">
        <v>4</v>
      </c>
      <c r="C13" s="1">
        <v>1510</v>
      </c>
      <c r="D13">
        <f t="shared" si="0"/>
        <v>15.1</v>
      </c>
      <c r="E13">
        <f t="shared" si="8"/>
        <v>16.060000000000002</v>
      </c>
      <c r="F13">
        <f t="shared" si="9"/>
        <v>15.863750000000001</v>
      </c>
      <c r="G13">
        <f t="shared" si="10"/>
        <v>0.9518556457331967</v>
      </c>
      <c r="H13">
        <f t="shared" si="1"/>
        <v>0.8603956430031674</v>
      </c>
      <c r="I13">
        <f t="shared" si="2"/>
        <v>17.550065627127324</v>
      </c>
      <c r="J13">
        <f>B47+B48*P13</f>
        <v>15.68126785714286</v>
      </c>
      <c r="K13">
        <f t="shared" si="3"/>
        <v>13.492094541051332</v>
      </c>
      <c r="L13">
        <f t="shared" si="4"/>
        <v>1.6079054589486681</v>
      </c>
      <c r="M13">
        <f t="shared" si="5"/>
        <v>0.10648380522838861</v>
      </c>
      <c r="N13">
        <f t="shared" si="6"/>
        <v>2.5853599649169272</v>
      </c>
      <c r="O13">
        <f t="shared" si="11"/>
        <v>1.1062999370973019</v>
      </c>
      <c r="P13">
        <v>12</v>
      </c>
      <c r="U13">
        <f t="shared" si="7"/>
        <v>-1.4416635001460276</v>
      </c>
    </row>
    <row r="14" spans="1:22" x14ac:dyDescent="0.3">
      <c r="A14" s="2">
        <v>2003</v>
      </c>
      <c r="B14" s="1">
        <v>1</v>
      </c>
      <c r="C14" s="1">
        <v>1669</v>
      </c>
      <c r="D14">
        <f t="shared" si="0"/>
        <v>16.690000000000001</v>
      </c>
      <c r="E14">
        <f t="shared" si="8"/>
        <v>15.6675</v>
      </c>
      <c r="F14">
        <f t="shared" si="9"/>
        <v>15.610000000000001</v>
      </c>
      <c r="G14">
        <f t="shared" si="10"/>
        <v>1.0691864189622038</v>
      </c>
      <c r="H14">
        <f t="shared" si="1"/>
        <v>1.0395738650586055</v>
      </c>
      <c r="I14">
        <f t="shared" si="2"/>
        <v>16.054655239970955</v>
      </c>
      <c r="J14">
        <f>B47+B48*P14</f>
        <v>15.691982142857146</v>
      </c>
      <c r="K14">
        <f t="shared" si="3"/>
        <v>16.312974526680623</v>
      </c>
      <c r="L14">
        <f t="shared" si="4"/>
        <v>0.37702547331937808</v>
      </c>
      <c r="M14">
        <f t="shared" si="5"/>
        <v>2.2589902535612823E-2</v>
      </c>
      <c r="N14">
        <f t="shared" si="6"/>
        <v>0.14214820753170107</v>
      </c>
      <c r="O14">
        <f t="shared" si="11"/>
        <v>1.0284852812281202</v>
      </c>
      <c r="P14">
        <v>13</v>
      </c>
      <c r="U14">
        <f t="shared" si="7"/>
        <v>-4.1556007915750204E-2</v>
      </c>
    </row>
    <row r="15" spans="1:22" x14ac:dyDescent="0.3">
      <c r="A15" s="2"/>
      <c r="B15" s="1">
        <v>2</v>
      </c>
      <c r="C15" s="1">
        <v>1392</v>
      </c>
      <c r="D15">
        <f t="shared" si="0"/>
        <v>13.92</v>
      </c>
      <c r="E15">
        <f t="shared" si="8"/>
        <v>15.552500000000002</v>
      </c>
      <c r="F15">
        <f t="shared" si="9"/>
        <v>15.563750000000002</v>
      </c>
      <c r="G15">
        <f t="shared" si="10"/>
        <v>0.8943859930929241</v>
      </c>
      <c r="H15">
        <f t="shared" si="1"/>
        <v>0.91033550409194675</v>
      </c>
      <c r="I15">
        <f t="shared" si="2"/>
        <v>15.291065697679343</v>
      </c>
      <c r="J15">
        <f>B47+B48*P15</f>
        <v>15.70269642857143</v>
      </c>
      <c r="K15">
        <f t="shared" si="3"/>
        <v>14.294722068906385</v>
      </c>
      <c r="L15">
        <f t="shared" si="4"/>
        <v>0.37472206890638482</v>
      </c>
      <c r="M15">
        <f t="shared" si="5"/>
        <v>2.69196888582173E-2</v>
      </c>
      <c r="N15">
        <f t="shared" si="6"/>
        <v>0.1404166289254814</v>
      </c>
      <c r="O15">
        <f t="shared" si="11"/>
        <v>0.98247952438707509</v>
      </c>
      <c r="P15">
        <v>14</v>
      </c>
      <c r="U15">
        <f t="shared" si="7"/>
        <v>-2.6930319326633771</v>
      </c>
    </row>
    <row r="16" spans="1:22" x14ac:dyDescent="0.3">
      <c r="A16" s="2"/>
      <c r="B16" s="1">
        <v>3</v>
      </c>
      <c r="C16" s="1">
        <v>1853</v>
      </c>
      <c r="D16">
        <f t="shared" si="0"/>
        <v>18.53</v>
      </c>
      <c r="E16">
        <f t="shared" si="8"/>
        <v>15.575000000000001</v>
      </c>
      <c r="F16">
        <f t="shared" si="9"/>
        <v>15.456250000000001</v>
      </c>
      <c r="G16">
        <f t="shared" si="10"/>
        <v>1.1988677719369187</v>
      </c>
      <c r="H16">
        <f t="shared" si="1"/>
        <v>1.1488118754877354</v>
      </c>
      <c r="I16">
        <f t="shared" si="2"/>
        <v>16.12970791421613</v>
      </c>
      <c r="J16">
        <f>B47+B48*P16</f>
        <v>15.713410714285716</v>
      </c>
      <c r="K16">
        <f t="shared" si="3"/>
        <v>18.051752832987649</v>
      </c>
      <c r="L16">
        <f t="shared" si="4"/>
        <v>0.47824716701235204</v>
      </c>
      <c r="M16">
        <f t="shared" si="5"/>
        <v>2.5809345224627741E-2</v>
      </c>
      <c r="N16">
        <f t="shared" si="6"/>
        <v>0.22872035275534056</v>
      </c>
      <c r="O16">
        <f t="shared" si="11"/>
        <v>1.0435718828445535</v>
      </c>
      <c r="P16">
        <v>15</v>
      </c>
      <c r="U16">
        <f t="shared" si="7"/>
        <v>1.6677774102265492</v>
      </c>
    </row>
    <row r="17" spans="1:21" x14ac:dyDescent="0.3">
      <c r="A17" s="2"/>
      <c r="B17" s="1">
        <v>4</v>
      </c>
      <c r="C17" s="1">
        <v>1353</v>
      </c>
      <c r="D17">
        <f t="shared" si="0"/>
        <v>13.53</v>
      </c>
      <c r="E17">
        <f t="shared" si="8"/>
        <v>15.337499999999999</v>
      </c>
      <c r="F17">
        <f t="shared" si="9"/>
        <v>14.993749999999999</v>
      </c>
      <c r="G17">
        <f t="shared" si="10"/>
        <v>0.90237598999583168</v>
      </c>
      <c r="H17">
        <f t="shared" si="1"/>
        <v>0.8603956430031674</v>
      </c>
      <c r="I17">
        <f t="shared" si="2"/>
        <v>15.725323704306799</v>
      </c>
      <c r="J17">
        <f>B47+B48*P17</f>
        <v>15.724125000000003</v>
      </c>
      <c r="K17">
        <f t="shared" si="3"/>
        <v>13.528968640037181</v>
      </c>
      <c r="L17">
        <f t="shared" si="4"/>
        <v>1.0313599628180015E-3</v>
      </c>
      <c r="M17">
        <f t="shared" si="5"/>
        <v>7.6227639528307577E-5</v>
      </c>
      <c r="N17">
        <f t="shared" si="6"/>
        <v>1.0637033729039494E-6</v>
      </c>
      <c r="O17">
        <f t="shared" si="11"/>
        <v>1.0487919102497243</v>
      </c>
      <c r="P17">
        <v>16</v>
      </c>
      <c r="U17">
        <f t="shared" si="7"/>
        <v>-3.0545206430031708</v>
      </c>
    </row>
    <row r="18" spans="1:21" x14ac:dyDescent="0.3">
      <c r="A18" s="2">
        <v>2004</v>
      </c>
      <c r="B18" s="1">
        <v>1</v>
      </c>
      <c r="C18" s="1">
        <v>1623</v>
      </c>
      <c r="D18">
        <f t="shared" si="0"/>
        <v>16.23</v>
      </c>
      <c r="E18">
        <f t="shared" si="8"/>
        <v>14.65</v>
      </c>
      <c r="F18">
        <f t="shared" si="9"/>
        <v>14.713750000000001</v>
      </c>
      <c r="G18">
        <f t="shared" si="10"/>
        <v>1.1030498683204486</v>
      </c>
      <c r="H18">
        <f t="shared" si="1"/>
        <v>1.0395738650586055</v>
      </c>
      <c r="I18">
        <f t="shared" si="2"/>
        <v>15.61216623994779</v>
      </c>
      <c r="J18">
        <f>B47+B48*P18</f>
        <v>15.734839285714289</v>
      </c>
      <c r="K18">
        <f t="shared" si="3"/>
        <v>16.357527692325991</v>
      </c>
      <c r="L18">
        <f t="shared" si="4"/>
        <v>0.12752769232599093</v>
      </c>
      <c r="M18">
        <f t="shared" si="5"/>
        <v>7.8575287939612395E-3</v>
      </c>
      <c r="N18">
        <f t="shared" si="6"/>
        <v>1.6263312309992606E-2</v>
      </c>
      <c r="O18">
        <f t="shared" si="11"/>
        <v>1.0610596374104351</v>
      </c>
      <c r="P18">
        <v>17</v>
      </c>
      <c r="U18">
        <f t="shared" si="7"/>
        <v>-0.54441315077289376</v>
      </c>
    </row>
    <row r="19" spans="1:21" x14ac:dyDescent="0.3">
      <c r="A19" s="2"/>
      <c r="B19" s="1">
        <v>2</v>
      </c>
      <c r="C19" s="1">
        <v>1401</v>
      </c>
      <c r="D19">
        <f t="shared" si="0"/>
        <v>14.01</v>
      </c>
      <c r="E19">
        <f t="shared" si="8"/>
        <v>14.7775</v>
      </c>
      <c r="F19">
        <f t="shared" si="9"/>
        <v>14.921249999999999</v>
      </c>
      <c r="G19">
        <f t="shared" si="10"/>
        <v>0.93892937924101538</v>
      </c>
      <c r="H19">
        <f t="shared" si="1"/>
        <v>0.91033550409194675</v>
      </c>
      <c r="I19">
        <f t="shared" si="2"/>
        <v>15.389930346586752</v>
      </c>
      <c r="J19">
        <f>B47+B48*P19</f>
        <v>15.745553571428573</v>
      </c>
      <c r="K19">
        <f t="shared" si="3"/>
        <v>14.333736447653182</v>
      </c>
      <c r="L19">
        <f t="shared" si="4"/>
        <v>0.32373644765318232</v>
      </c>
      <c r="M19">
        <f t="shared" si="5"/>
        <v>2.3107526599085104E-2</v>
      </c>
      <c r="N19">
        <f t="shared" si="6"/>
        <v>0.10480528753910166</v>
      </c>
      <c r="O19">
        <f t="shared" si="11"/>
        <v>1.031410260305722</v>
      </c>
      <c r="P19">
        <v>18</v>
      </c>
      <c r="U19">
        <f t="shared" si="7"/>
        <v>-2.64588907552052</v>
      </c>
    </row>
    <row r="20" spans="1:21" x14ac:dyDescent="0.3">
      <c r="A20" s="2"/>
      <c r="B20" s="1">
        <v>3</v>
      </c>
      <c r="C20" s="1">
        <v>1758</v>
      </c>
      <c r="D20">
        <f t="shared" si="0"/>
        <v>17.579999999999998</v>
      </c>
      <c r="E20">
        <f t="shared" si="8"/>
        <v>15.064999999999998</v>
      </c>
      <c r="F20">
        <f t="shared" si="9"/>
        <v>15.272499999999997</v>
      </c>
      <c r="G20">
        <f t="shared" si="10"/>
        <v>1.1510885578654446</v>
      </c>
      <c r="H20">
        <f t="shared" si="1"/>
        <v>1.1488118754877354</v>
      </c>
      <c r="I20">
        <f t="shared" si="2"/>
        <v>15.302766601830518</v>
      </c>
      <c r="J20">
        <f>B47+B48*P20</f>
        <v>15.756267857142859</v>
      </c>
      <c r="K20">
        <f t="shared" si="3"/>
        <v>18.10098762765141</v>
      </c>
      <c r="L20">
        <f t="shared" si="4"/>
        <v>0.5209876276514116</v>
      </c>
      <c r="M20">
        <f t="shared" si="5"/>
        <v>2.9635246169022279E-2</v>
      </c>
      <c r="N20">
        <f t="shared" si="6"/>
        <v>0.27142810816584589</v>
      </c>
      <c r="O20">
        <f t="shared" si="11"/>
        <v>1.0019817712771664</v>
      </c>
      <c r="P20">
        <v>19</v>
      </c>
      <c r="U20">
        <f t="shared" si="7"/>
        <v>0.67492026736940369</v>
      </c>
    </row>
    <row r="21" spans="1:21" x14ac:dyDescent="0.3">
      <c r="A21" s="2"/>
      <c r="B21" s="1">
        <v>4</v>
      </c>
      <c r="C21" s="1">
        <v>1078</v>
      </c>
      <c r="D21">
        <f t="shared" si="0"/>
        <v>10.78</v>
      </c>
      <c r="E21">
        <f t="shared" si="8"/>
        <v>15.479999999999997</v>
      </c>
      <c r="F21">
        <f t="shared" si="9"/>
        <v>16.034999999999997</v>
      </c>
      <c r="G21">
        <f t="shared" si="10"/>
        <v>0.67227938883691929</v>
      </c>
      <c r="H21">
        <f t="shared" si="1"/>
        <v>0.8603956430031674</v>
      </c>
      <c r="I21">
        <f t="shared" si="2"/>
        <v>12.529119699366394</v>
      </c>
      <c r="J21">
        <f>B47+B48*P21</f>
        <v>15.766982142857145</v>
      </c>
      <c r="K21">
        <f t="shared" si="3"/>
        <v>13.565842739023031</v>
      </c>
      <c r="L21">
        <f t="shared" si="4"/>
        <v>2.7858427390230318</v>
      </c>
      <c r="M21">
        <f t="shared" si="5"/>
        <v>0.25842697022477107</v>
      </c>
      <c r="N21">
        <f t="shared" si="6"/>
        <v>7.7609197665673477</v>
      </c>
      <c r="O21">
        <f t="shared" si="11"/>
        <v>0.78136075455980014</v>
      </c>
      <c r="P21">
        <v>20</v>
      </c>
      <c r="U21">
        <f t="shared" si="7"/>
        <v>-5.8473777858603135</v>
      </c>
    </row>
    <row r="22" spans="1:21" x14ac:dyDescent="0.3">
      <c r="A22" s="2">
        <v>2005</v>
      </c>
      <c r="B22" s="1">
        <v>1</v>
      </c>
      <c r="C22" s="1">
        <v>1674</v>
      </c>
      <c r="D22">
        <f t="shared" si="0"/>
        <v>16.739999999999998</v>
      </c>
      <c r="E22">
        <f t="shared" si="8"/>
        <v>16.59</v>
      </c>
      <c r="F22">
        <f t="shared" si="9"/>
        <v>16.564999999999998</v>
      </c>
      <c r="G22">
        <f t="shared" si="10"/>
        <v>1.0105644431029279</v>
      </c>
      <c r="H22">
        <f t="shared" si="1"/>
        <v>1.0395738650586055</v>
      </c>
      <c r="I22">
        <f t="shared" si="2"/>
        <v>16.102751870408255</v>
      </c>
      <c r="J22">
        <f>B47+B48*P22</f>
        <v>15.777696428571431</v>
      </c>
      <c r="K22">
        <f t="shared" si="3"/>
        <v>16.40208085797136</v>
      </c>
      <c r="L22">
        <f t="shared" si="4"/>
        <v>0.33791914202863893</v>
      </c>
      <c r="M22">
        <f t="shared" si="5"/>
        <v>2.0186328675545935E-2</v>
      </c>
      <c r="N22">
        <f t="shared" si="6"/>
        <v>0.11418934654937145</v>
      </c>
      <c r="O22">
        <f t="shared" si="11"/>
        <v>0.97209489105996116</v>
      </c>
      <c r="P22">
        <v>21</v>
      </c>
      <c r="U22">
        <f t="shared" si="7"/>
        <v>-7.7270293630038456E-2</v>
      </c>
    </row>
    <row r="23" spans="1:21" x14ac:dyDescent="0.3">
      <c r="A23" s="2"/>
      <c r="B23" s="1">
        <v>2</v>
      </c>
      <c r="C23" s="1">
        <v>1516</v>
      </c>
      <c r="D23">
        <f t="shared" si="0"/>
        <v>15.16</v>
      </c>
      <c r="E23">
        <f t="shared" si="8"/>
        <v>16.54</v>
      </c>
      <c r="F23">
        <f t="shared" si="9"/>
        <v>16.54</v>
      </c>
      <c r="G23">
        <f t="shared" si="10"/>
        <v>0.91656590084643297</v>
      </c>
      <c r="H23">
        <f t="shared" si="1"/>
        <v>0.91033550409194675</v>
      </c>
      <c r="I23">
        <f t="shared" si="2"/>
        <v>16.653200860403654</v>
      </c>
      <c r="J23">
        <f>B47+B48*P23</f>
        <v>15.788410714285716</v>
      </c>
      <c r="K23">
        <f t="shared" si="3"/>
        <v>14.372750826399979</v>
      </c>
      <c r="L23">
        <f t="shared" si="4"/>
        <v>0.78724917360002067</v>
      </c>
      <c r="M23">
        <f t="shared" si="5"/>
        <v>5.1929365013193972E-2</v>
      </c>
      <c r="N23">
        <f t="shared" si="6"/>
        <v>0.61976126133391551</v>
      </c>
      <c r="O23">
        <f t="shared" si="11"/>
        <v>1.0068440665298461</v>
      </c>
      <c r="P23">
        <v>22</v>
      </c>
      <c r="U23">
        <f t="shared" si="7"/>
        <v>-1.5387462183776623</v>
      </c>
    </row>
    <row r="24" spans="1:21" x14ac:dyDescent="0.3">
      <c r="A24" s="2"/>
      <c r="B24" s="1">
        <v>3</v>
      </c>
      <c r="C24" s="1">
        <v>1924</v>
      </c>
      <c r="D24">
        <f t="shared" si="0"/>
        <v>19.239999999999998</v>
      </c>
      <c r="H24">
        <f t="shared" si="1"/>
        <v>1.1488118754877354</v>
      </c>
      <c r="I24">
        <f t="shared" si="2"/>
        <v>16.74773773715695</v>
      </c>
      <c r="J24">
        <f>B47+B48*P24</f>
        <v>15.799125000000002</v>
      </c>
      <c r="K24">
        <f t="shared" si="3"/>
        <v>18.150222422315171</v>
      </c>
      <c r="L24">
        <f t="shared" si="4"/>
        <v>1.0897775776848277</v>
      </c>
      <c r="M24">
        <f t="shared" si="5"/>
        <v>5.6641246241415165E-2</v>
      </c>
      <c r="N24">
        <f t="shared" si="6"/>
        <v>1.1876151688246108</v>
      </c>
      <c r="O24">
        <f t="shared" si="11"/>
        <v>0</v>
      </c>
      <c r="P24">
        <v>23</v>
      </c>
      <c r="U24">
        <f t="shared" si="7"/>
        <v>2.2920631245122611</v>
      </c>
    </row>
    <row r="25" spans="1:21" x14ac:dyDescent="0.3">
      <c r="A25" s="2"/>
      <c r="B25" s="1">
        <v>4</v>
      </c>
      <c r="C25" s="1">
        <v>1522</v>
      </c>
      <c r="D25">
        <f t="shared" si="0"/>
        <v>15.22</v>
      </c>
      <c r="H25">
        <f t="shared" si="1"/>
        <v>0.8603956430031674</v>
      </c>
      <c r="I25">
        <f t="shared" si="2"/>
        <v>17.689536347342905</v>
      </c>
      <c r="J25">
        <f>B47+B48*P25</f>
        <v>15.809839285714288</v>
      </c>
      <c r="K25">
        <f t="shared" si="3"/>
        <v>13.602716838008881</v>
      </c>
      <c r="L25">
        <f t="shared" si="4"/>
        <v>1.6172831619911197</v>
      </c>
      <c r="M25">
        <f t="shared" si="5"/>
        <v>0.10626039172083572</v>
      </c>
      <c r="N25">
        <f t="shared" si="6"/>
        <v>2.615604826059994</v>
      </c>
      <c r="O25">
        <f t="shared" si="11"/>
        <v>0</v>
      </c>
      <c r="P25">
        <v>24</v>
      </c>
      <c r="R25" t="s">
        <v>16</v>
      </c>
      <c r="U25">
        <f t="shared" si="7"/>
        <v>-1.4502349287174547</v>
      </c>
    </row>
    <row r="26" spans="1:21" ht="15" thickBot="1" x14ac:dyDescent="0.35">
      <c r="A26" s="2">
        <v>2006</v>
      </c>
      <c r="B26" s="1">
        <v>1</v>
      </c>
      <c r="C26" s="10">
        <f>K26*100</f>
        <v>1644.6634023616725</v>
      </c>
      <c r="H26">
        <f t="shared" si="1"/>
        <v>1.0395738650586055</v>
      </c>
      <c r="J26">
        <f>B47+B48*P26</f>
        <v>15.820553571428572</v>
      </c>
      <c r="K26">
        <f t="shared" si="3"/>
        <v>16.446634023616724</v>
      </c>
      <c r="L26" s="8"/>
      <c r="P26">
        <v>25</v>
      </c>
      <c r="U26">
        <f t="shared" si="7"/>
        <v>-16.860127436487179</v>
      </c>
    </row>
    <row r="27" spans="1:21" x14ac:dyDescent="0.3">
      <c r="A27" s="2"/>
      <c r="B27" s="1">
        <v>2</v>
      </c>
      <c r="C27" s="10">
        <f>K27*100</f>
        <v>1441.1765205146776</v>
      </c>
      <c r="H27">
        <f t="shared" si="1"/>
        <v>0.91033550409194675</v>
      </c>
      <c r="J27">
        <f>B47+B48*P27</f>
        <v>15.831267857142858</v>
      </c>
      <c r="K27">
        <f t="shared" si="3"/>
        <v>14.411765205146777</v>
      </c>
      <c r="L27" s="8"/>
      <c r="P27">
        <v>26</v>
      </c>
      <c r="R27" s="7" t="s">
        <v>17</v>
      </c>
      <c r="S27" s="7"/>
    </row>
    <row r="28" spans="1:21" x14ac:dyDescent="0.3">
      <c r="A28" s="2"/>
      <c r="B28" s="1">
        <v>3</v>
      </c>
      <c r="C28" s="10">
        <f>K28*100</f>
        <v>1819.9457216978931</v>
      </c>
      <c r="H28">
        <f t="shared" si="1"/>
        <v>1.1488118754877354</v>
      </c>
      <c r="J28">
        <f>B47+B48*P28</f>
        <v>15.841982142857145</v>
      </c>
      <c r="K28">
        <f t="shared" si="3"/>
        <v>18.199457216978931</v>
      </c>
      <c r="L28" s="8"/>
      <c r="P28">
        <v>27</v>
      </c>
      <c r="R28" s="4" t="s">
        <v>18</v>
      </c>
      <c r="S28" s="4">
        <v>0.11608935678513253</v>
      </c>
    </row>
    <row r="29" spans="1:21" x14ac:dyDescent="0.3">
      <c r="A29" s="2"/>
      <c r="B29" s="1">
        <v>4</v>
      </c>
      <c r="C29" s="10">
        <f t="shared" ref="C29:C31" si="13">K29*100</f>
        <v>1363.959093699473</v>
      </c>
      <c r="H29">
        <f t="shared" si="1"/>
        <v>0.8603956430031674</v>
      </c>
      <c r="J29">
        <f>B47+B48*P29</f>
        <v>15.852696428571431</v>
      </c>
      <c r="K29">
        <f t="shared" si="3"/>
        <v>13.639590936994731</v>
      </c>
      <c r="L29" s="8"/>
      <c r="P29">
        <v>28</v>
      </c>
      <c r="R29" s="4" t="s">
        <v>19</v>
      </c>
      <c r="S29" s="4">
        <v>1.3476738758785797E-2</v>
      </c>
    </row>
    <row r="30" spans="1:21" x14ac:dyDescent="0.3">
      <c r="N30" t="s">
        <v>44</v>
      </c>
      <c r="R30" s="4" t="s">
        <v>20</v>
      </c>
      <c r="S30" s="4">
        <v>-4.1330109087948326E-2</v>
      </c>
    </row>
    <row r="31" spans="1:21" x14ac:dyDescent="0.3">
      <c r="A31" t="s">
        <v>16</v>
      </c>
      <c r="N31">
        <f>AVERAGE(N2:N25)</f>
        <v>0.97211126120118785</v>
      </c>
      <c r="R31" s="4" t="s">
        <v>21</v>
      </c>
      <c r="S31" s="4">
        <v>0.5571845346514579</v>
      </c>
    </row>
    <row r="32" spans="1:21" ht="15" thickBot="1" x14ac:dyDescent="0.35">
      <c r="R32" s="5" t="s">
        <v>22</v>
      </c>
      <c r="S32" s="5">
        <v>20</v>
      </c>
    </row>
    <row r="33" spans="1:26" x14ac:dyDescent="0.3">
      <c r="A33" s="7" t="s">
        <v>17</v>
      </c>
      <c r="B33" s="7"/>
    </row>
    <row r="34" spans="1:26" ht="15" thickBot="1" x14ac:dyDescent="0.35">
      <c r="A34" s="4" t="s">
        <v>18</v>
      </c>
      <c r="B34" s="4">
        <v>0.11608935678513253</v>
      </c>
      <c r="R34" t="s">
        <v>23</v>
      </c>
    </row>
    <row r="35" spans="1:26" x14ac:dyDescent="0.3">
      <c r="A35" s="4" t="s">
        <v>19</v>
      </c>
      <c r="B35" s="4">
        <v>1.3476738758785797E-2</v>
      </c>
      <c r="R35" s="6"/>
      <c r="S35" s="6" t="s">
        <v>28</v>
      </c>
      <c r="T35" s="6" t="s">
        <v>29</v>
      </c>
      <c r="U35" s="6" t="s">
        <v>30</v>
      </c>
      <c r="V35" s="6" t="s">
        <v>31</v>
      </c>
      <c r="W35" s="6" t="s">
        <v>32</v>
      </c>
    </row>
    <row r="36" spans="1:26" x14ac:dyDescent="0.3">
      <c r="A36" s="4" t="s">
        <v>20</v>
      </c>
      <c r="B36" s="4">
        <v>-4.1330109087948326E-2</v>
      </c>
      <c r="R36" s="4" t="s">
        <v>24</v>
      </c>
      <c r="S36" s="4">
        <v>1</v>
      </c>
      <c r="T36" s="4">
        <v>7.6339285714283278E-2</v>
      </c>
      <c r="U36" s="4">
        <v>7.6339285714283278E-2</v>
      </c>
      <c r="V36" s="4">
        <v>0.24589516252555038</v>
      </c>
      <c r="W36" s="4">
        <v>0.62598057106198979</v>
      </c>
    </row>
    <row r="37" spans="1:26" x14ac:dyDescent="0.3">
      <c r="A37" s="4" t="s">
        <v>21</v>
      </c>
      <c r="B37" s="4">
        <v>0.5571845346514579</v>
      </c>
      <c r="R37" s="4" t="s">
        <v>25</v>
      </c>
      <c r="S37" s="4">
        <v>18</v>
      </c>
      <c r="T37" s="4">
        <v>5.5881829017857108</v>
      </c>
      <c r="U37" s="4">
        <v>0.31045460565476168</v>
      </c>
      <c r="V37" s="4"/>
      <c r="W37" s="4"/>
    </row>
    <row r="38" spans="1:26" ht="15" thickBot="1" x14ac:dyDescent="0.35">
      <c r="A38" s="5" t="s">
        <v>22</v>
      </c>
      <c r="B38" s="5">
        <v>20</v>
      </c>
      <c r="R38" s="5" t="s">
        <v>26</v>
      </c>
      <c r="S38" s="5">
        <v>19</v>
      </c>
      <c r="T38" s="5">
        <v>5.664522187499994</v>
      </c>
      <c r="U38" s="5"/>
      <c r="V38" s="5"/>
      <c r="W38" s="5"/>
    </row>
    <row r="39" spans="1:26" ht="15" thickBot="1" x14ac:dyDescent="0.35"/>
    <row r="40" spans="1:26" ht="15" thickBot="1" x14ac:dyDescent="0.35">
      <c r="A40" t="s">
        <v>23</v>
      </c>
      <c r="R40" s="6"/>
      <c r="S40" s="6" t="s">
        <v>33</v>
      </c>
      <c r="T40" s="6" t="s">
        <v>21</v>
      </c>
      <c r="U40" s="6" t="s">
        <v>34</v>
      </c>
      <c r="V40" s="6" t="s">
        <v>35</v>
      </c>
      <c r="W40" s="6" t="s">
        <v>36</v>
      </c>
      <c r="X40" s="6" t="s">
        <v>37</v>
      </c>
      <c r="Y40" s="6" t="s">
        <v>38</v>
      </c>
      <c r="Z40" s="6" t="s">
        <v>39</v>
      </c>
    </row>
    <row r="41" spans="1:26" x14ac:dyDescent="0.3">
      <c r="A41" s="6"/>
      <c r="B41" s="6" t="s">
        <v>28</v>
      </c>
      <c r="C41" s="6" t="s">
        <v>29</v>
      </c>
      <c r="D41" s="6" t="s">
        <v>30</v>
      </c>
      <c r="E41" s="6" t="s">
        <v>31</v>
      </c>
      <c r="F41" s="6" t="s">
        <v>32</v>
      </c>
      <c r="R41" s="4" t="s">
        <v>27</v>
      </c>
      <c r="S41" s="4">
        <v>15.552696428571432</v>
      </c>
      <c r="T41" s="4">
        <v>0.29743552475424079</v>
      </c>
      <c r="U41" s="4">
        <v>52.289303510137231</v>
      </c>
      <c r="V41" s="4">
        <v>4.0731508813063061E-21</v>
      </c>
      <c r="W41" s="4">
        <v>14.927807579064588</v>
      </c>
      <c r="X41" s="4">
        <v>16.177585278078276</v>
      </c>
      <c r="Y41" s="4">
        <v>14.927807579064588</v>
      </c>
      <c r="Z41" s="4">
        <v>16.177585278078276</v>
      </c>
    </row>
    <row r="42" spans="1:26" ht="15" thickBot="1" x14ac:dyDescent="0.35">
      <c r="A42" s="4" t="s">
        <v>24</v>
      </c>
      <c r="B42" s="4">
        <v>1</v>
      </c>
      <c r="C42" s="4">
        <v>7.6339285714283278E-2</v>
      </c>
      <c r="D42" s="4">
        <v>7.6339285714283278E-2</v>
      </c>
      <c r="E42" s="4">
        <v>0.24589516252555038</v>
      </c>
      <c r="F42" s="4">
        <v>0.62598057106198979</v>
      </c>
      <c r="R42" s="5" t="s">
        <v>40</v>
      </c>
      <c r="S42" s="5">
        <v>1.0714285714285655E-2</v>
      </c>
      <c r="T42" s="5">
        <v>2.1606689497926147E-2</v>
      </c>
      <c r="U42" s="5">
        <v>0.49587817306830062</v>
      </c>
      <c r="V42" s="5">
        <v>0.62598057106198624</v>
      </c>
      <c r="W42" s="5">
        <v>-3.467968446855195E-2</v>
      </c>
      <c r="X42" s="5">
        <v>5.610825589712326E-2</v>
      </c>
      <c r="Y42" s="5">
        <v>-3.467968446855195E-2</v>
      </c>
      <c r="Z42" s="5">
        <v>5.610825589712326E-2</v>
      </c>
    </row>
    <row r="43" spans="1:26" x14ac:dyDescent="0.3">
      <c r="A43" s="4" t="s">
        <v>25</v>
      </c>
      <c r="B43" s="4">
        <v>18</v>
      </c>
      <c r="C43" s="4">
        <v>5.5881829017857108</v>
      </c>
      <c r="D43" s="4">
        <v>0.31045460565476168</v>
      </c>
      <c r="E43" s="4"/>
      <c r="F43" s="4"/>
    </row>
    <row r="44" spans="1:26" ht="15" thickBot="1" x14ac:dyDescent="0.35">
      <c r="A44" s="5" t="s">
        <v>26</v>
      </c>
      <c r="B44" s="5">
        <v>19</v>
      </c>
      <c r="C44" s="5">
        <v>5.664522187499994</v>
      </c>
      <c r="D44" s="5"/>
      <c r="E44" s="5"/>
      <c r="F44" s="5"/>
    </row>
    <row r="45" spans="1:26" ht="15" thickBot="1" x14ac:dyDescent="0.35"/>
    <row r="46" spans="1:26" x14ac:dyDescent="0.3">
      <c r="A46" s="6"/>
      <c r="B46" s="6" t="s">
        <v>33</v>
      </c>
      <c r="C46" s="6" t="s">
        <v>21</v>
      </c>
      <c r="D46" s="6" t="s">
        <v>34</v>
      </c>
      <c r="E46" s="6" t="s">
        <v>35</v>
      </c>
      <c r="F46" s="6" t="s">
        <v>36</v>
      </c>
      <c r="G46" s="6" t="s">
        <v>37</v>
      </c>
      <c r="H46" s="6" t="s">
        <v>38</v>
      </c>
      <c r="I46" s="6" t="s">
        <v>39</v>
      </c>
    </row>
    <row r="47" spans="1:26" x14ac:dyDescent="0.3">
      <c r="A47" s="4" t="s">
        <v>27</v>
      </c>
      <c r="B47" s="4">
        <v>15.552696428571432</v>
      </c>
      <c r="C47" s="4">
        <v>0.29743552475424079</v>
      </c>
      <c r="D47" s="4">
        <v>52.289303510137231</v>
      </c>
      <c r="E47" s="4">
        <v>4.0731508813063061E-21</v>
      </c>
      <c r="F47" s="4">
        <v>14.927807579064588</v>
      </c>
      <c r="G47" s="4">
        <v>16.177585278078276</v>
      </c>
      <c r="H47" s="4">
        <v>14.927807579064588</v>
      </c>
      <c r="I47" s="4">
        <v>16.177585278078276</v>
      </c>
    </row>
    <row r="48" spans="1:26" ht="15" thickBot="1" x14ac:dyDescent="0.35">
      <c r="A48" s="5" t="s">
        <v>40</v>
      </c>
      <c r="B48" s="5">
        <v>1.0714285714285655E-2</v>
      </c>
      <c r="C48" s="5">
        <v>2.1606689497926147E-2</v>
      </c>
      <c r="D48" s="5">
        <v>0.49587817306830062</v>
      </c>
      <c r="E48" s="5">
        <v>0.62598057106198624</v>
      </c>
      <c r="F48" s="5">
        <v>-3.467968446855195E-2</v>
      </c>
      <c r="G48" s="5">
        <v>5.610825589712326E-2</v>
      </c>
      <c r="H48" s="5">
        <v>-3.467968446855195E-2</v>
      </c>
      <c r="I48" s="5">
        <v>5.610825589712326E-2</v>
      </c>
    </row>
  </sheetData>
  <mergeCells count="7">
    <mergeCell ref="A26:A29"/>
    <mergeCell ref="A2:A5"/>
    <mergeCell ref="A6:A9"/>
    <mergeCell ref="A10:A13"/>
    <mergeCell ref="A14:A17"/>
    <mergeCell ref="A18:A21"/>
    <mergeCell ref="A22:A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Additive decomposition</vt:lpstr>
      <vt:lpstr>Multiplicative</vt:lpstr>
      <vt:lpstr>Mixed-Model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velagaleti</dc:creator>
  <cp:lastModifiedBy>kushal velagaleti</cp:lastModifiedBy>
  <dcterms:created xsi:type="dcterms:W3CDTF">2023-03-09T07:34:09Z</dcterms:created>
  <dcterms:modified xsi:type="dcterms:W3CDTF">2023-03-10T15:43:57Z</dcterms:modified>
</cp:coreProperties>
</file>