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MK TELKOM 18\Documents\"/>
    </mc:Choice>
  </mc:AlternateContent>
  <xr:revisionPtr revIDLastSave="0" documentId="13_ncr:1_{500CB342-91FF-4D00-B53C-D2F2F8B74231}" xr6:coauthVersionLast="47" xr6:coauthVersionMax="47" xr10:uidLastSave="{00000000-0000-0000-0000-000000000000}"/>
  <bookViews>
    <workbookView xWindow="-108" yWindow="-108" windowWidth="23256" windowHeight="12456" activeTab="2" xr2:uid="{82F33BFE-7693-41BC-A18A-C94E02DDADA5}"/>
  </bookViews>
  <sheets>
    <sheet name="Data Pengumpulan" sheetId="1" r:id="rId1"/>
    <sheet name="Pengolahan Data" sheetId="2" r:id="rId2"/>
    <sheet name="Penyajian Data 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2" i="3" l="1"/>
  <c r="F36" i="2"/>
  <c r="G36" i="2"/>
  <c r="F28" i="1"/>
  <c r="K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11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J16" i="3"/>
  <c r="K15" i="3"/>
  <c r="K14" i="3"/>
  <c r="K13" i="3"/>
  <c r="K16" i="3"/>
  <c r="F38" i="2"/>
  <c r="L38" i="3"/>
  <c r="K38" i="3"/>
  <c r="J38" i="3"/>
  <c r="I38" i="3"/>
  <c r="E38" i="3"/>
  <c r="D38" i="3"/>
  <c r="M37" i="3"/>
  <c r="N37" i="3" s="1"/>
  <c r="F37" i="3"/>
  <c r="M36" i="3"/>
  <c r="N36" i="3" s="1"/>
  <c r="F36" i="3"/>
  <c r="M35" i="3"/>
  <c r="N35" i="3" s="1"/>
  <c r="F35" i="3"/>
  <c r="M34" i="3"/>
  <c r="N34" i="3" s="1"/>
  <c r="F34" i="3"/>
  <c r="M33" i="3"/>
  <c r="N33" i="3" s="1"/>
  <c r="F33" i="3"/>
  <c r="M32" i="3"/>
  <c r="N32" i="3" s="1"/>
  <c r="F32" i="3"/>
  <c r="M31" i="3"/>
  <c r="N31" i="3" s="1"/>
  <c r="F31" i="3"/>
  <c r="M30" i="3"/>
  <c r="N30" i="3" s="1"/>
  <c r="F30" i="3"/>
  <c r="M29" i="3"/>
  <c r="N29" i="3" s="1"/>
  <c r="F29" i="3"/>
  <c r="M28" i="3"/>
  <c r="N28" i="3" s="1"/>
  <c r="F28" i="3"/>
  <c r="M27" i="3"/>
  <c r="N27" i="3" s="1"/>
  <c r="F27" i="3"/>
  <c r="M26" i="3"/>
  <c r="N26" i="3" s="1"/>
  <c r="F26" i="3"/>
  <c r="M25" i="3"/>
  <c r="N25" i="3" s="1"/>
  <c r="F25" i="3"/>
  <c r="M24" i="3"/>
  <c r="N24" i="3" s="1"/>
  <c r="F24" i="3"/>
  <c r="M23" i="3"/>
  <c r="N23" i="3" s="1"/>
  <c r="F23" i="3"/>
  <c r="I26" i="2"/>
  <c r="E65" i="2"/>
  <c r="I51" i="2"/>
  <c r="E40" i="2"/>
  <c r="F37" i="2" s="1"/>
  <c r="E26" i="2"/>
  <c r="D26" i="2"/>
  <c r="L26" i="2"/>
  <c r="K26" i="2"/>
  <c r="J26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M25" i="2"/>
  <c r="N25" i="2" s="1"/>
  <c r="M24" i="2"/>
  <c r="N24" i="2" s="1"/>
  <c r="M23" i="2"/>
  <c r="N23" i="2" s="1"/>
  <c r="M22" i="2"/>
  <c r="N22" i="2" s="1"/>
  <c r="M21" i="2"/>
  <c r="N21" i="2" s="1"/>
  <c r="M20" i="2"/>
  <c r="N20" i="2" s="1"/>
  <c r="M19" i="2"/>
  <c r="N19" i="2" s="1"/>
  <c r="M18" i="2"/>
  <c r="N18" i="2" s="1"/>
  <c r="M17" i="2"/>
  <c r="N17" i="2" s="1"/>
  <c r="M16" i="2"/>
  <c r="N16" i="2" s="1"/>
  <c r="M15" i="2"/>
  <c r="N15" i="2" s="1"/>
  <c r="M14" i="2"/>
  <c r="N14" i="2" s="1"/>
  <c r="M13" i="2"/>
  <c r="N13" i="2" s="1"/>
  <c r="M12" i="2"/>
  <c r="N12" i="2" s="1"/>
  <c r="M11" i="2"/>
  <c r="N11" i="2" s="1"/>
  <c r="E11" i="1"/>
  <c r="E12" i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D26" i="1"/>
  <c r="C26" i="1"/>
  <c r="G26" i="1"/>
  <c r="H26" i="1"/>
  <c r="I26" i="1"/>
  <c r="I152" i="3"/>
  <c r="I150" i="3"/>
  <c r="H150" i="3"/>
  <c r="M148" i="3"/>
  <c r="L148" i="3"/>
  <c r="K148" i="3"/>
  <c r="I148" i="3"/>
  <c r="H148" i="3"/>
  <c r="N147" i="3"/>
  <c r="N146" i="3"/>
  <c r="N145" i="3"/>
  <c r="N144" i="3"/>
  <c r="N143" i="3"/>
  <c r="N142" i="3"/>
  <c r="N141" i="3"/>
  <c r="N140" i="3"/>
  <c r="N139" i="3"/>
  <c r="N138" i="3"/>
  <c r="N137" i="3"/>
  <c r="N136" i="3"/>
  <c r="N135" i="3"/>
  <c r="N134" i="3"/>
  <c r="N133" i="3"/>
  <c r="J133" i="3"/>
  <c r="J134" i="3" s="1"/>
  <c r="J135" i="3" s="1"/>
  <c r="J136" i="3" s="1"/>
  <c r="J137" i="3" s="1"/>
  <c r="J138" i="3" s="1"/>
  <c r="J139" i="3" s="1"/>
  <c r="J140" i="3" s="1"/>
  <c r="J141" i="3" s="1"/>
  <c r="J142" i="3" s="1"/>
  <c r="J143" i="3" s="1"/>
  <c r="J144" i="3" s="1"/>
  <c r="J145" i="3" s="1"/>
  <c r="J146" i="3" s="1"/>
  <c r="J147" i="3" s="1"/>
  <c r="J11" i="1"/>
  <c r="J26" i="1" s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F26" i="1" l="1"/>
  <c r="C51" i="1"/>
  <c r="M38" i="3"/>
  <c r="N38" i="3" s="1"/>
  <c r="F39" i="2"/>
  <c r="F38" i="3"/>
  <c r="K152" i="3"/>
  <c r="F26" i="2"/>
  <c r="K150" i="3"/>
  <c r="O133" i="3"/>
  <c r="O134" i="3" s="1"/>
  <c r="O135" i="3" s="1"/>
  <c r="O136" i="3" s="1"/>
  <c r="O137" i="3" s="1"/>
  <c r="O138" i="3" s="1"/>
  <c r="O139" i="3" s="1"/>
  <c r="O140" i="3" s="1"/>
  <c r="O141" i="3" s="1"/>
  <c r="O142" i="3" s="1"/>
  <c r="O143" i="3" s="1"/>
  <c r="O144" i="3" s="1"/>
  <c r="O145" i="3" s="1"/>
  <c r="O146" i="3" s="1"/>
  <c r="O147" i="3" s="1"/>
  <c r="M26" i="2"/>
  <c r="N26" i="2" s="1"/>
  <c r="N148" i="3"/>
  <c r="K12" i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F40" i="2" l="1"/>
</calcChain>
</file>

<file path=xl/sharedStrings.xml><?xml version="1.0" encoding="utf-8"?>
<sst xmlns="http://schemas.openxmlformats.org/spreadsheetml/2006/main" count="145" uniqueCount="73">
  <si>
    <t>Jumlah Donatur</t>
  </si>
  <si>
    <t>Total Beras</t>
  </si>
  <si>
    <t>Zakat Uang (Rp)</t>
  </si>
  <si>
    <t>Maal</t>
  </si>
  <si>
    <t>Shodaqoh</t>
  </si>
  <si>
    <t>Total Uang</t>
  </si>
  <si>
    <t>Saldo</t>
  </si>
  <si>
    <t>-</t>
  </si>
  <si>
    <t>No</t>
  </si>
  <si>
    <t xml:space="preserve">Total </t>
  </si>
  <si>
    <t>Rata-Rata</t>
  </si>
  <si>
    <t>Kelompok</t>
  </si>
  <si>
    <t>Jumlah</t>
  </si>
  <si>
    <t>Zakat Fitrah Beras (Kg)</t>
  </si>
  <si>
    <t>Zakat Fitrah Uang (Rp)</t>
  </si>
  <si>
    <t>Zakat Beras (Kg)</t>
  </si>
  <si>
    <t>Rata-Rata Beras per Donatur (Kg)</t>
  </si>
  <si>
    <t>Rata-Rata Uang per Donatur (Rp)</t>
  </si>
  <si>
    <t>Total</t>
  </si>
  <si>
    <t>Persentase jenis zakat</t>
  </si>
  <si>
    <t>Jenis Zakat</t>
  </si>
  <si>
    <t>Persentase (%)</t>
  </si>
  <si>
    <t>Nominal (Rp)</t>
  </si>
  <si>
    <t>Zakat Maal</t>
  </si>
  <si>
    <t>Pembagian Dana Zakat</t>
  </si>
  <si>
    <t>Kategori</t>
  </si>
  <si>
    <t>Keterangan</t>
  </si>
  <si>
    <t>8 Golongan Penerima Wajib</t>
  </si>
  <si>
    <t>Fisabilillah / Kegiatan Masjid</t>
  </si>
  <si>
    <t>Termasuk fakir, miskin, amil, dll.</t>
  </si>
  <si>
    <t>Sisa dari total dana zakat</t>
  </si>
  <si>
    <t>Total Dana</t>
  </si>
  <si>
    <t>Dana yang terkumpul</t>
  </si>
  <si>
    <t>Pengeluaran Zakat</t>
  </si>
  <si>
    <t>Keterangan Pengeluaran</t>
  </si>
  <si>
    <t>Jumlah (Rp)</t>
  </si>
  <si>
    <t>Pengeluaran Zakat Maal untuk warga 25 orang @ 100.000</t>
  </si>
  <si>
    <t>Pembelian beras ke Pak Hartono 28 kantong @ 74.000</t>
  </si>
  <si>
    <t>Pengeluaran Zakat Maal untuk warga lanjut usia 130 orang @ 50.000</t>
  </si>
  <si>
    <t>Pengeluaran tambahan (P. Muj)</t>
  </si>
  <si>
    <t>Penyaluran untuk Panti &amp; Yayasan</t>
  </si>
  <si>
    <t>Pengeluaran Bu Sohusi</t>
  </si>
  <si>
    <t>Tambahan untuk NNN Izzah</t>
  </si>
  <si>
    <t>Tambahan untuk BRIYO</t>
  </si>
  <si>
    <t>Tambahan untuk BNI</t>
  </si>
  <si>
    <t>Tambahan untuk Afi &amp; Faruq</t>
  </si>
  <si>
    <t>Tambahan 19x @ 50.000</t>
  </si>
  <si>
    <t>Baterai (kemungkinan operasional)</t>
  </si>
  <si>
    <t>Uang ke panti</t>
  </si>
  <si>
    <t>Tambahan kupon zakat 150.000</t>
  </si>
  <si>
    <t>Honor panitia 3 orang @ 100.000</t>
  </si>
  <si>
    <t>Pembelian beras ke Pak Hadi 70x @ 74.000</t>
  </si>
  <si>
    <t>Jumlah/Nominal</t>
  </si>
  <si>
    <t>Total Jumlah Donatur</t>
  </si>
  <si>
    <t>Seluruh kelompok</t>
  </si>
  <si>
    <t>400 orang</t>
  </si>
  <si>
    <t>Total Zakat Beras</t>
  </si>
  <si>
    <t>Total dari semua kelompok</t>
  </si>
  <si>
    <t>Rata-Rata Zakat Beras</t>
  </si>
  <si>
    <t>Per donatur</t>
  </si>
  <si>
    <t>Total Zakat Uang</t>
  </si>
  <si>
    <t>Termasuk fitrah (uang), maal, dan shodaqoh</t>
  </si>
  <si>
    <t xml:space="preserve">Rata-Rata Uang </t>
  </si>
  <si>
    <t>Per Donatur</t>
  </si>
  <si>
    <t>DATA PENGUMPULAN</t>
  </si>
  <si>
    <t>PENGOLAHAN DATA</t>
  </si>
  <si>
    <t>Rata-rata nominal zakat Beras (kg) per donatur.</t>
  </si>
  <si>
    <t>Rata-rata nominal zakat Uang (Rp) per donatur.</t>
  </si>
  <si>
    <t>PENYAJIAN DATA</t>
  </si>
  <si>
    <t>Zakat Beras</t>
  </si>
  <si>
    <t>Zakat Fitrah Beras</t>
  </si>
  <si>
    <t xml:space="preserve">Zakat Fitrah Uang 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</si>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</sst>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Rp&quot;* #,##0.000_-;\-&quot;Rp&quot;* #,##0.000_-;_-&quot;Rp&quot;* &quot;-&quot;???_-;_-@_-"/>
    <numFmt numFmtId="165" formatCode="General\ &quot;Kg&quot;"/>
    <numFmt numFmtId="166" formatCode="0.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4"/>
      <color theme="1"/>
      <name val="Times New Roman"/>
      <family val="1"/>
    </font>
    <font>
      <sz val="16"/>
      <color theme="1"/>
      <name val="Times New Roman"/>
      <family val="1"/>
    </font>
    <font>
      <sz val="18"/>
      <color theme="1"/>
      <name val="Times New Roman"/>
      <family val="1"/>
    </font>
    <font>
      <b/>
      <sz val="14"/>
      <color theme="1"/>
      <name val="Times New Roman"/>
      <family val="1"/>
    </font>
    <font>
      <b/>
      <sz val="16"/>
      <color theme="1"/>
      <name val="Times New Roman"/>
      <family val="1"/>
    </font>
    <font>
      <b/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sz val="36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2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164" fontId="2" fillId="5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6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164" fontId="2" fillId="0" borderId="1" xfId="0" applyNumberFormat="1" applyFont="1" applyBorder="1" applyAlignment="1">
      <alignment vertical="center"/>
    </xf>
    <xf numFmtId="10" fontId="3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7" fillId="0" borderId="0" xfId="0" applyFont="1" applyAlignment="1">
      <alignment horizontal="left" vertical="center"/>
    </xf>
    <xf numFmtId="164" fontId="1" fillId="0" borderId="1" xfId="0" applyNumberFormat="1" applyFont="1" applyBorder="1" applyAlignment="1">
      <alignment horizontal="center" vertical="center" wrapText="1"/>
    </xf>
    <xf numFmtId="164" fontId="9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right" vertical="center" wrapText="1"/>
    </xf>
    <xf numFmtId="165" fontId="1" fillId="2" borderId="1" xfId="0" applyNumberFormat="1" applyFont="1" applyFill="1" applyBorder="1" applyAlignment="1">
      <alignment horizontal="right" vertical="center" wrapText="1"/>
    </xf>
    <xf numFmtId="164" fontId="1" fillId="2" borderId="1" xfId="0" applyNumberFormat="1" applyFont="1" applyFill="1" applyBorder="1" applyAlignment="1">
      <alignment horizontal="right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164" fontId="7" fillId="2" borderId="4" xfId="0" applyNumberFormat="1" applyFont="1" applyFill="1" applyBorder="1" applyAlignment="1">
      <alignment horizontal="center" vertical="center"/>
    </xf>
    <xf numFmtId="164" fontId="7" fillId="2" borderId="6" xfId="0" applyNumberFormat="1" applyFont="1" applyFill="1" applyBorder="1" applyAlignment="1">
      <alignment horizontal="center" vertical="center"/>
    </xf>
    <xf numFmtId="164" fontId="7" fillId="2" borderId="7" xfId="0" applyNumberFormat="1" applyFont="1" applyFill="1" applyBorder="1" applyAlignment="1">
      <alignment horizontal="center" vertical="center"/>
    </xf>
    <xf numFmtId="164" fontId="7" fillId="2" borderId="9" xfId="0" applyNumberFormat="1" applyFont="1" applyFill="1" applyBorder="1" applyAlignment="1">
      <alignment horizontal="center" vertical="center"/>
    </xf>
    <xf numFmtId="164" fontId="7" fillId="2" borderId="2" xfId="0" applyNumberFormat="1" applyFont="1" applyFill="1" applyBorder="1" applyAlignment="1">
      <alignment horizontal="center" vertical="center"/>
    </xf>
    <xf numFmtId="164" fontId="7" fillId="2" borderId="3" xfId="0" applyNumberFormat="1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7" fillId="0" borderId="0" xfId="0" applyFont="1" applyAlignment="1">
      <alignment horizontal="left"/>
    </xf>
    <xf numFmtId="0" fontId="10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left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10" fontId="3" fillId="2" borderId="2" xfId="0" applyNumberFormat="1" applyFont="1" applyFill="1" applyBorder="1" applyAlignment="1">
      <alignment horizontal="center" vertical="center"/>
    </xf>
    <xf numFmtId="10" fontId="3" fillId="2" borderId="3" xfId="0" applyNumberFormat="1" applyFont="1" applyFill="1" applyBorder="1" applyAlignment="1">
      <alignment horizontal="center" vertical="center"/>
    </xf>
    <xf numFmtId="164" fontId="2" fillId="2" borderId="2" xfId="0" applyNumberFormat="1" applyFont="1" applyFill="1" applyBorder="1" applyAlignment="1">
      <alignment horizontal="center" vertical="center"/>
    </xf>
    <xf numFmtId="164" fontId="2" fillId="2" borderId="3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9" fillId="2" borderId="10" xfId="0" applyFont="1" applyFill="1" applyBorder="1" applyAlignment="1">
      <alignment horizontal="center" vertical="center" wrapText="1"/>
    </xf>
    <xf numFmtId="0" fontId="9" fillId="2" borderId="11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166" fontId="7" fillId="2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left"/>
    </xf>
    <xf numFmtId="0" fontId="8" fillId="2" borderId="1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164" fontId="6" fillId="2" borderId="4" xfId="0" applyNumberFormat="1" applyFont="1" applyFill="1" applyBorder="1" applyAlignment="1">
      <alignment horizontal="center" vertical="center"/>
    </xf>
    <xf numFmtId="164" fontId="6" fillId="2" borderId="5" xfId="0" applyNumberFormat="1" applyFont="1" applyFill="1" applyBorder="1" applyAlignment="1">
      <alignment horizontal="center" vertical="center"/>
    </xf>
    <xf numFmtId="164" fontId="6" fillId="2" borderId="6" xfId="0" applyNumberFormat="1" applyFont="1" applyFill="1" applyBorder="1" applyAlignment="1">
      <alignment horizontal="center" vertical="center"/>
    </xf>
    <xf numFmtId="164" fontId="6" fillId="2" borderId="7" xfId="0" applyNumberFormat="1" applyFont="1" applyFill="1" applyBorder="1" applyAlignment="1">
      <alignment horizontal="center" vertical="center"/>
    </xf>
    <xf numFmtId="164" fontId="6" fillId="2" borderId="8" xfId="0" applyNumberFormat="1" applyFont="1" applyFill="1" applyBorder="1" applyAlignment="1">
      <alignment horizontal="center" vertical="center"/>
    </xf>
    <xf numFmtId="164" fontId="6" fillId="2" borderId="9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164" fontId="2" fillId="4" borderId="4" xfId="0" applyNumberFormat="1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164" fontId="2" fillId="5" borderId="2" xfId="0" applyNumberFormat="1" applyFont="1" applyFill="1" applyBorder="1" applyAlignment="1">
      <alignment horizontal="center" vertical="center"/>
    </xf>
    <xf numFmtId="164" fontId="2" fillId="5" borderId="4" xfId="0" applyNumberFormat="1" applyFont="1" applyFill="1" applyBorder="1" applyAlignment="1">
      <alignment horizontal="center" vertical="center"/>
    </xf>
    <xf numFmtId="164" fontId="2" fillId="5" borderId="6" xfId="0" applyNumberFormat="1" applyFont="1" applyFill="1" applyBorder="1" applyAlignment="1">
      <alignment horizontal="center" vertical="center"/>
    </xf>
    <xf numFmtId="164" fontId="2" fillId="5" borderId="7" xfId="0" applyNumberFormat="1" applyFont="1" applyFill="1" applyBorder="1" applyAlignment="1">
      <alignment horizontal="center" vertical="center"/>
    </xf>
    <xf numFmtId="164" fontId="2" fillId="5" borderId="9" xfId="0" applyNumberFormat="1" applyFont="1" applyFill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164" fontId="9" fillId="2" borderId="2" xfId="0" applyNumberFormat="1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164" fontId="9" fillId="2" borderId="4" xfId="0" applyNumberFormat="1" applyFont="1" applyFill="1" applyBorder="1" applyAlignment="1">
      <alignment vertical="center"/>
    </xf>
    <xf numFmtId="164" fontId="9" fillId="2" borderId="5" xfId="0" applyNumberFormat="1" applyFont="1" applyFill="1" applyBorder="1" applyAlignment="1">
      <alignment vertical="center"/>
    </xf>
    <xf numFmtId="164" fontId="9" fillId="2" borderId="7" xfId="0" applyNumberFormat="1" applyFont="1" applyFill="1" applyBorder="1" applyAlignment="1">
      <alignment vertical="center"/>
    </xf>
    <xf numFmtId="164" fontId="9" fillId="2" borderId="8" xfId="0" applyNumberFormat="1" applyFont="1" applyFill="1" applyBorder="1" applyAlignment="1">
      <alignment vertical="center"/>
    </xf>
    <xf numFmtId="10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D" sz="1800">
                <a:latin typeface="Times New Roman" panose="02020603050405020304" pitchFamily="18" charset="0"/>
                <a:cs typeface="Times New Roman" panose="02020603050405020304" pitchFamily="18" charset="0"/>
              </a:rPr>
              <a:t>Zakat Beras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Jumlah Donatur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'Penyajian Data '!$D$23:$D$37</c:f>
              <c:numCache>
                <c:formatCode>General</c:formatCode>
                <c:ptCount val="15"/>
                <c:pt idx="0">
                  <c:v>30</c:v>
                </c:pt>
                <c:pt idx="1">
                  <c:v>20</c:v>
                </c:pt>
                <c:pt idx="2">
                  <c:v>18</c:v>
                </c:pt>
                <c:pt idx="3">
                  <c:v>30</c:v>
                </c:pt>
                <c:pt idx="4">
                  <c:v>38</c:v>
                </c:pt>
                <c:pt idx="5">
                  <c:v>8</c:v>
                </c:pt>
                <c:pt idx="6">
                  <c:v>33</c:v>
                </c:pt>
                <c:pt idx="7">
                  <c:v>26</c:v>
                </c:pt>
                <c:pt idx="8">
                  <c:v>26</c:v>
                </c:pt>
                <c:pt idx="9">
                  <c:v>31</c:v>
                </c:pt>
                <c:pt idx="10">
                  <c:v>15</c:v>
                </c:pt>
                <c:pt idx="11">
                  <c:v>35</c:v>
                </c:pt>
                <c:pt idx="12">
                  <c:v>29</c:v>
                </c:pt>
                <c:pt idx="13">
                  <c:v>29</c:v>
                </c:pt>
                <c:pt idx="14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7C-41F1-812A-64E796D9CF4B}"/>
            </c:ext>
          </c:extLst>
        </c:ser>
        <c:ser>
          <c:idx val="1"/>
          <c:order val="1"/>
          <c:tx>
            <c:v>Zakat Beras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'Penyajian Data '!$E$23:$E$37</c:f>
              <c:numCache>
                <c:formatCode>General</c:formatCode>
                <c:ptCount val="15"/>
                <c:pt idx="0">
                  <c:v>51</c:v>
                </c:pt>
                <c:pt idx="1">
                  <c:v>123</c:v>
                </c:pt>
                <c:pt idx="2">
                  <c:v>54</c:v>
                </c:pt>
                <c:pt idx="3">
                  <c:v>47</c:v>
                </c:pt>
                <c:pt idx="4">
                  <c:v>98</c:v>
                </c:pt>
                <c:pt idx="5">
                  <c:v>0</c:v>
                </c:pt>
                <c:pt idx="6">
                  <c:v>63</c:v>
                </c:pt>
                <c:pt idx="7">
                  <c:v>66</c:v>
                </c:pt>
                <c:pt idx="8">
                  <c:v>64</c:v>
                </c:pt>
                <c:pt idx="9">
                  <c:v>54</c:v>
                </c:pt>
                <c:pt idx="10">
                  <c:v>15</c:v>
                </c:pt>
                <c:pt idx="11">
                  <c:v>83</c:v>
                </c:pt>
                <c:pt idx="12">
                  <c:v>39</c:v>
                </c:pt>
                <c:pt idx="13">
                  <c:v>43</c:v>
                </c:pt>
                <c:pt idx="14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7C-41F1-812A-64E796D9CF4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612952992"/>
        <c:axId val="1612955392"/>
      </c:barChart>
      <c:catAx>
        <c:axId val="1612952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2955392"/>
        <c:crosses val="autoZero"/>
        <c:auto val="1"/>
        <c:lblAlgn val="ctr"/>
        <c:lblOffset val="100"/>
        <c:noMultiLvlLbl val="0"/>
      </c:catAx>
      <c:valAx>
        <c:axId val="161295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2952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D" sz="1800">
                <a:latin typeface="Times New Roman" panose="02020603050405020304" pitchFamily="18" charset="0"/>
                <a:cs typeface="Times New Roman" panose="02020603050405020304" pitchFamily="18" charset="0"/>
              </a:rPr>
              <a:t>Zakat Uang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Jumlah Donatur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41275">
              <a:solidFill>
                <a:srgbClr val="92D050"/>
              </a:solidFill>
            </a:ln>
            <a:effectLst/>
          </c:spPr>
          <c:invertIfNegative val="0"/>
          <c:val>
            <c:numRef>
              <c:f>'Penyajian Data '!$I$23:$I$37</c:f>
              <c:numCache>
                <c:formatCode>General</c:formatCode>
                <c:ptCount val="15"/>
                <c:pt idx="0">
                  <c:v>30</c:v>
                </c:pt>
                <c:pt idx="1">
                  <c:v>20</c:v>
                </c:pt>
                <c:pt idx="2">
                  <c:v>18</c:v>
                </c:pt>
                <c:pt idx="3">
                  <c:v>30</c:v>
                </c:pt>
                <c:pt idx="4">
                  <c:v>38</c:v>
                </c:pt>
                <c:pt idx="5">
                  <c:v>8</c:v>
                </c:pt>
                <c:pt idx="6">
                  <c:v>33</c:v>
                </c:pt>
                <c:pt idx="7">
                  <c:v>26</c:v>
                </c:pt>
                <c:pt idx="8">
                  <c:v>26</c:v>
                </c:pt>
                <c:pt idx="9">
                  <c:v>31</c:v>
                </c:pt>
                <c:pt idx="10">
                  <c:v>15</c:v>
                </c:pt>
                <c:pt idx="11">
                  <c:v>35</c:v>
                </c:pt>
                <c:pt idx="12">
                  <c:v>29</c:v>
                </c:pt>
                <c:pt idx="13">
                  <c:v>29</c:v>
                </c:pt>
                <c:pt idx="14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DF-4A43-B588-B28D9FE05673}"/>
            </c:ext>
          </c:extLst>
        </c:ser>
        <c:ser>
          <c:idx val="1"/>
          <c:order val="1"/>
          <c:tx>
            <c:v>Zakat Uang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'Penyajian Data '!$J$23:$J$37</c:f>
              <c:numCache>
                <c:formatCode>_-"Rp"* #,##0.000_-;\-"Rp"* #,##0.000_-;_-"Rp"* "-"???_-;_-@_-</c:formatCode>
                <c:ptCount val="15"/>
                <c:pt idx="0">
                  <c:v>1200</c:v>
                </c:pt>
                <c:pt idx="1">
                  <c:v>650</c:v>
                </c:pt>
                <c:pt idx="2">
                  <c:v>200</c:v>
                </c:pt>
                <c:pt idx="3">
                  <c:v>800</c:v>
                </c:pt>
                <c:pt idx="4">
                  <c:v>400</c:v>
                </c:pt>
                <c:pt idx="5">
                  <c:v>400</c:v>
                </c:pt>
                <c:pt idx="6">
                  <c:v>650</c:v>
                </c:pt>
                <c:pt idx="7">
                  <c:v>300</c:v>
                </c:pt>
                <c:pt idx="8">
                  <c:v>200</c:v>
                </c:pt>
                <c:pt idx="9">
                  <c:v>800</c:v>
                </c:pt>
                <c:pt idx="10">
                  <c:v>500</c:v>
                </c:pt>
                <c:pt idx="11">
                  <c:v>440</c:v>
                </c:pt>
                <c:pt idx="12">
                  <c:v>400</c:v>
                </c:pt>
                <c:pt idx="13">
                  <c:v>550</c:v>
                </c:pt>
                <c:pt idx="14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DF-4A43-B588-B28D9FE05673}"/>
            </c:ext>
          </c:extLst>
        </c:ser>
        <c:ser>
          <c:idx val="2"/>
          <c:order val="2"/>
          <c:tx>
            <c:v>Maal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'Penyajian Data '!$K$23:$K$37</c:f>
              <c:numCache>
                <c:formatCode>_-"Rp"* #,##0.000_-;\-"Rp"* #,##0.000_-;_-"Rp"* "-"???_-;_-@_-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200</c:v>
                </c:pt>
                <c:pt idx="4">
                  <c:v>0</c:v>
                </c:pt>
                <c:pt idx="5">
                  <c:v>0</c:v>
                </c:pt>
                <c:pt idx="6">
                  <c:v>4500</c:v>
                </c:pt>
                <c:pt idx="7">
                  <c:v>1000</c:v>
                </c:pt>
                <c:pt idx="8">
                  <c:v>2000</c:v>
                </c:pt>
                <c:pt idx="9">
                  <c:v>6000</c:v>
                </c:pt>
                <c:pt idx="10">
                  <c:v>100</c:v>
                </c:pt>
                <c:pt idx="11">
                  <c:v>1750</c:v>
                </c:pt>
                <c:pt idx="12">
                  <c:v>1900</c:v>
                </c:pt>
                <c:pt idx="13">
                  <c:v>500</c:v>
                </c:pt>
                <c:pt idx="14">
                  <c:v>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DF-4A43-B588-B28D9FE05673}"/>
            </c:ext>
          </c:extLst>
        </c:ser>
        <c:ser>
          <c:idx val="3"/>
          <c:order val="3"/>
          <c:tx>
            <c:v>Shodaqoh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'Penyajian Data '!$L$23:$L$37</c:f>
              <c:numCache>
                <c:formatCode>_-"Rp"* #,##0.000_-;\-"Rp"* #,##0.000_-;_-"Rp"* "-"???_-;_-@_-</c:formatCode>
                <c:ptCount val="15"/>
                <c:pt idx="0">
                  <c:v>1250</c:v>
                </c:pt>
                <c:pt idx="1">
                  <c:v>900</c:v>
                </c:pt>
                <c:pt idx="2">
                  <c:v>50</c:v>
                </c:pt>
                <c:pt idx="3">
                  <c:v>400</c:v>
                </c:pt>
                <c:pt idx="4">
                  <c:v>250</c:v>
                </c:pt>
                <c:pt idx="5">
                  <c:v>0</c:v>
                </c:pt>
                <c:pt idx="6">
                  <c:v>450</c:v>
                </c:pt>
                <c:pt idx="7">
                  <c:v>100</c:v>
                </c:pt>
                <c:pt idx="8">
                  <c:v>200</c:v>
                </c:pt>
                <c:pt idx="9">
                  <c:v>0</c:v>
                </c:pt>
                <c:pt idx="10">
                  <c:v>600</c:v>
                </c:pt>
                <c:pt idx="11">
                  <c:v>100</c:v>
                </c:pt>
                <c:pt idx="12">
                  <c:v>550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3DF-4A43-B588-B28D9FE05673}"/>
            </c:ext>
          </c:extLst>
        </c:ser>
        <c:ser>
          <c:idx val="4"/>
          <c:order val="4"/>
          <c:tx>
            <c:v>Total Uang</c:v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'Penyajian Data '!$M$23:$M$37</c:f>
              <c:numCache>
                <c:formatCode>_-"Rp"* #,##0.000_-;\-"Rp"* #,##0.000_-;_-"Rp"* "-"???_-;_-@_-</c:formatCode>
                <c:ptCount val="15"/>
                <c:pt idx="0">
                  <c:v>2450</c:v>
                </c:pt>
                <c:pt idx="1">
                  <c:v>1550</c:v>
                </c:pt>
                <c:pt idx="2">
                  <c:v>250</c:v>
                </c:pt>
                <c:pt idx="3">
                  <c:v>1400</c:v>
                </c:pt>
                <c:pt idx="4">
                  <c:v>650</c:v>
                </c:pt>
                <c:pt idx="5">
                  <c:v>400</c:v>
                </c:pt>
                <c:pt idx="6">
                  <c:v>5600</c:v>
                </c:pt>
                <c:pt idx="7">
                  <c:v>1400</c:v>
                </c:pt>
                <c:pt idx="8">
                  <c:v>2400</c:v>
                </c:pt>
                <c:pt idx="9">
                  <c:v>6800</c:v>
                </c:pt>
                <c:pt idx="10">
                  <c:v>1200</c:v>
                </c:pt>
                <c:pt idx="11">
                  <c:v>2290</c:v>
                </c:pt>
                <c:pt idx="12">
                  <c:v>2850</c:v>
                </c:pt>
                <c:pt idx="13">
                  <c:v>1050</c:v>
                </c:pt>
                <c:pt idx="14">
                  <c:v>5200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3DF-4A43-B588-B28D9FE056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791950720"/>
        <c:axId val="1791949760"/>
      </c:barChart>
      <c:catAx>
        <c:axId val="1791950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1949760"/>
        <c:crosses val="autoZero"/>
        <c:auto val="1"/>
        <c:lblAlgn val="ctr"/>
        <c:lblOffset val="100"/>
        <c:noMultiLvlLbl val="0"/>
      </c:catAx>
      <c:valAx>
        <c:axId val="179194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19507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2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solidFill>
            <a:srgbClr val="7030A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sng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Persentase Jenis</a:t>
            </a:r>
            <a:r>
              <a:rPr lang="en-US" baseline="0"/>
              <a:t> Zakat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'Pengolahan Data'!$F$34</c:f>
              <c:strCache>
                <c:ptCount val="1"/>
                <c:pt idx="0">
                  <c:v>Persentase (%)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88A-41BA-9A59-9017B0568F7D}"/>
              </c:ext>
            </c:extLst>
          </c:dPt>
          <c:dPt>
            <c:idx val="1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88A-41BA-9A59-9017B0568F7D}"/>
              </c:ext>
            </c:extLst>
          </c:dPt>
          <c:dPt>
            <c:idx val="2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88A-41BA-9A59-9017B0568F7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88A-41BA-9A59-9017B0568F7D}"/>
              </c:ext>
            </c:extLst>
          </c:dPt>
          <c:dPt>
            <c:idx val="4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'Pengolahan Data'!$D$35:$D$39</c:f>
              <c:strCache>
                <c:ptCount val="5"/>
                <c:pt idx="1">
                  <c:v>Zakat Maal</c:v>
                </c:pt>
                <c:pt idx="2">
                  <c:v>Zakat Fitrah Uang </c:v>
                </c:pt>
                <c:pt idx="3">
                  <c:v>Zakat Fitrah Beras</c:v>
                </c:pt>
                <c:pt idx="4">
                  <c:v>Shodaqoh</c:v>
                </c:pt>
              </c:strCache>
            </c:strRef>
          </c:cat>
          <c:val>
            <c:numRef>
              <c:f>'Pengolahan Data'!$F$35:$F$39</c:f>
              <c:numCache>
                <c:formatCode>0.00%</c:formatCode>
                <c:ptCount val="5"/>
                <c:pt idx="1">
                  <c:v>0.49941245593419509</c:v>
                </c:pt>
                <c:pt idx="2">
                  <c:v>0.16734125429777605</c:v>
                </c:pt>
                <c:pt idx="3">
                  <c:v>0.22770596683640162</c:v>
                </c:pt>
                <c:pt idx="4">
                  <c:v>0.10554032293162728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88A-41BA-9A59-9017B0568F7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-1</xdr:colOff>
      <xdr:row>42</xdr:row>
      <xdr:rowOff>1588</xdr:rowOff>
    </xdr:from>
    <xdr:to>
      <xdr:col>5</xdr:col>
      <xdr:colOff>3698874</xdr:colOff>
      <xdr:row>64</xdr:row>
      <xdr:rowOff>95250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3C3EA1F-8B45-5E41-27CD-64E6E311ED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15875</xdr:colOff>
      <xdr:row>42</xdr:row>
      <xdr:rowOff>1588</xdr:rowOff>
    </xdr:from>
    <xdr:to>
      <xdr:col>13</xdr:col>
      <xdr:colOff>2698750</xdr:colOff>
      <xdr:row>67</xdr:row>
      <xdr:rowOff>158750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B8B82A1-12E3-0882-9BE5-A4AF3489C7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469900</xdr:colOff>
      <xdr:row>5</xdr:row>
      <xdr:rowOff>38100</xdr:rowOff>
    </xdr:from>
    <xdr:to>
      <xdr:col>13</xdr:col>
      <xdr:colOff>952500</xdr:colOff>
      <xdr:row>18</xdr:row>
      <xdr:rowOff>101600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F9EA861-E77A-43DD-A962-FA27483286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0222C-6E68-4BCD-ADCD-9216FFA911E5}">
  <sheetPr codeName="Sheet1"/>
  <dimension ref="B3:K52"/>
  <sheetViews>
    <sheetView topLeftCell="C6" zoomScale="81" zoomScaleNormal="59" workbookViewId="0">
      <selection activeCell="J29" sqref="J29"/>
    </sheetView>
  </sheetViews>
  <sheetFormatPr defaultRowHeight="13.8" x14ac:dyDescent="0.25"/>
  <cols>
    <col min="1" max="1" width="18" style="1" customWidth="1"/>
    <col min="2" max="2" width="18.6640625" style="1" customWidth="1"/>
    <col min="3" max="3" width="20.77734375" style="1" customWidth="1"/>
    <col min="4" max="4" width="25.6640625" style="1" customWidth="1"/>
    <col min="5" max="5" width="18.6640625" style="1" customWidth="1"/>
    <col min="6" max="6" width="23" style="1" customWidth="1"/>
    <col min="7" max="7" width="30" style="1" customWidth="1"/>
    <col min="8" max="8" width="23.44140625" style="1" customWidth="1"/>
    <col min="9" max="9" width="27.109375" style="1" customWidth="1"/>
    <col min="10" max="10" width="24.21875" style="1" customWidth="1"/>
    <col min="11" max="11" width="26.21875" style="1" customWidth="1"/>
    <col min="12" max="16384" width="8.88671875" style="1"/>
  </cols>
  <sheetData>
    <row r="3" spans="2:11" ht="15.6" customHeight="1" x14ac:dyDescent="0.25"/>
    <row r="4" spans="2:11" ht="15.6" customHeight="1" x14ac:dyDescent="0.25"/>
    <row r="6" spans="2:11" x14ac:dyDescent="0.25">
      <c r="B6" s="21" t="s">
        <v>64</v>
      </c>
      <c r="C6" s="22"/>
      <c r="D6" s="22"/>
      <c r="E6" s="22"/>
      <c r="F6" s="22"/>
      <c r="G6" s="22"/>
      <c r="H6" s="22"/>
      <c r="I6" s="22"/>
      <c r="J6" s="22"/>
    </row>
    <row r="7" spans="2:11" x14ac:dyDescent="0.25">
      <c r="B7" s="22"/>
      <c r="C7" s="22"/>
      <c r="D7" s="22"/>
      <c r="E7" s="22"/>
      <c r="F7" s="22"/>
      <c r="G7" s="22"/>
      <c r="H7" s="22"/>
      <c r="I7" s="22"/>
      <c r="J7" s="22"/>
    </row>
    <row r="9" spans="2:11" ht="15.6" customHeight="1" x14ac:dyDescent="0.25">
      <c r="B9" s="19" t="s">
        <v>11</v>
      </c>
      <c r="C9" s="19" t="s">
        <v>0</v>
      </c>
      <c r="D9" s="19" t="s">
        <v>13</v>
      </c>
      <c r="E9" s="19" t="s">
        <v>1</v>
      </c>
      <c r="F9" s="19" t="s">
        <v>69</v>
      </c>
      <c r="G9" s="19" t="s">
        <v>14</v>
      </c>
      <c r="H9" s="19" t="s">
        <v>3</v>
      </c>
      <c r="I9" s="19" t="s">
        <v>4</v>
      </c>
      <c r="J9" s="19" t="s">
        <v>5</v>
      </c>
      <c r="K9" s="19" t="s">
        <v>6</v>
      </c>
    </row>
    <row r="10" spans="2:11" ht="15.6" customHeight="1" x14ac:dyDescent="0.25">
      <c r="B10" s="37"/>
      <c r="C10" s="20"/>
      <c r="D10" s="20"/>
      <c r="E10" s="20"/>
      <c r="F10" s="20"/>
      <c r="G10" s="20"/>
      <c r="H10" s="20"/>
      <c r="I10" s="20"/>
      <c r="J10" s="20"/>
      <c r="K10" s="20"/>
    </row>
    <row r="11" spans="2:11" ht="15.6" x14ac:dyDescent="0.25">
      <c r="B11" s="4">
        <v>1</v>
      </c>
      <c r="C11" s="2">
        <v>30</v>
      </c>
      <c r="D11" s="2">
        <v>51</v>
      </c>
      <c r="E11" s="2">
        <f>D11</f>
        <v>51</v>
      </c>
      <c r="F11" s="100">
        <f>D11*12</f>
        <v>612</v>
      </c>
      <c r="G11" s="3">
        <v>1200</v>
      </c>
      <c r="H11" s="3" t="s">
        <v>7</v>
      </c>
      <c r="I11" s="3">
        <v>1250</v>
      </c>
      <c r="J11" s="3">
        <f>SUM(G11:I11)</f>
        <v>2450</v>
      </c>
      <c r="K11" s="3">
        <f>J11</f>
        <v>2450</v>
      </c>
    </row>
    <row r="12" spans="2:11" ht="15.6" x14ac:dyDescent="0.25">
      <c r="B12" s="4">
        <v>2</v>
      </c>
      <c r="C12" s="2">
        <v>20</v>
      </c>
      <c r="D12" s="2">
        <v>123</v>
      </c>
      <c r="E12" s="2">
        <f t="shared" ref="E12:E25" si="0">E11+D12</f>
        <v>174</v>
      </c>
      <c r="F12" s="100">
        <f t="shared" ref="F12:F25" si="1">D12*12</f>
        <v>1476</v>
      </c>
      <c r="G12" s="3">
        <v>650</v>
      </c>
      <c r="H12" s="3" t="s">
        <v>7</v>
      </c>
      <c r="I12" s="3">
        <v>900</v>
      </c>
      <c r="J12" s="3">
        <f t="shared" ref="J12:J25" si="2">SUM(G12:I12)</f>
        <v>1550</v>
      </c>
      <c r="K12" s="3">
        <f>K11+J12</f>
        <v>4000</v>
      </c>
    </row>
    <row r="13" spans="2:11" ht="15.6" x14ac:dyDescent="0.25">
      <c r="B13" s="4">
        <v>3</v>
      </c>
      <c r="C13" s="2">
        <v>18</v>
      </c>
      <c r="D13" s="2">
        <v>54</v>
      </c>
      <c r="E13" s="2">
        <f t="shared" si="0"/>
        <v>228</v>
      </c>
      <c r="F13" s="100">
        <f t="shared" si="1"/>
        <v>648</v>
      </c>
      <c r="G13" s="3">
        <v>200</v>
      </c>
      <c r="H13" s="3" t="s">
        <v>7</v>
      </c>
      <c r="I13" s="3">
        <v>50</v>
      </c>
      <c r="J13" s="3">
        <f t="shared" si="2"/>
        <v>250</v>
      </c>
      <c r="K13" s="3">
        <f t="shared" ref="K13:K25" si="3">K12+J13</f>
        <v>4250</v>
      </c>
    </row>
    <row r="14" spans="2:11" ht="15.6" x14ac:dyDescent="0.25">
      <c r="B14" s="4">
        <v>4</v>
      </c>
      <c r="C14" s="2">
        <v>30</v>
      </c>
      <c r="D14" s="2">
        <v>47</v>
      </c>
      <c r="E14" s="2">
        <f t="shared" si="0"/>
        <v>275</v>
      </c>
      <c r="F14" s="100">
        <f t="shared" si="1"/>
        <v>564</v>
      </c>
      <c r="G14" s="3">
        <v>800</v>
      </c>
      <c r="H14" s="3">
        <v>200</v>
      </c>
      <c r="I14" s="3">
        <v>400</v>
      </c>
      <c r="J14" s="3">
        <f t="shared" si="2"/>
        <v>1400</v>
      </c>
      <c r="K14" s="3">
        <f t="shared" si="3"/>
        <v>5650</v>
      </c>
    </row>
    <row r="15" spans="2:11" ht="15.6" x14ac:dyDescent="0.25">
      <c r="B15" s="4">
        <v>5</v>
      </c>
      <c r="C15" s="2">
        <v>38</v>
      </c>
      <c r="D15" s="2">
        <v>98</v>
      </c>
      <c r="E15" s="2">
        <f t="shared" si="0"/>
        <v>373</v>
      </c>
      <c r="F15" s="100">
        <f t="shared" si="1"/>
        <v>1176</v>
      </c>
      <c r="G15" s="3">
        <v>400</v>
      </c>
      <c r="H15" s="3" t="s">
        <v>7</v>
      </c>
      <c r="I15" s="3">
        <v>250</v>
      </c>
      <c r="J15" s="3">
        <f t="shared" si="2"/>
        <v>650</v>
      </c>
      <c r="K15" s="3">
        <f t="shared" si="3"/>
        <v>6300</v>
      </c>
    </row>
    <row r="16" spans="2:11" ht="15.6" x14ac:dyDescent="0.25">
      <c r="B16" s="4">
        <v>6</v>
      </c>
      <c r="C16" s="2">
        <v>8</v>
      </c>
      <c r="D16" s="2">
        <v>0</v>
      </c>
      <c r="E16" s="2">
        <f t="shared" si="0"/>
        <v>373</v>
      </c>
      <c r="F16" s="100">
        <f t="shared" si="1"/>
        <v>0</v>
      </c>
      <c r="G16" s="3">
        <v>400</v>
      </c>
      <c r="H16" s="3" t="s">
        <v>7</v>
      </c>
      <c r="I16" s="3" t="s">
        <v>7</v>
      </c>
      <c r="J16" s="3">
        <f t="shared" si="2"/>
        <v>400</v>
      </c>
      <c r="K16" s="3">
        <f t="shared" si="3"/>
        <v>6700</v>
      </c>
    </row>
    <row r="17" spans="2:11" ht="15.6" x14ac:dyDescent="0.25">
      <c r="B17" s="4">
        <v>7</v>
      </c>
      <c r="C17" s="2">
        <v>33</v>
      </c>
      <c r="D17" s="2">
        <v>63</v>
      </c>
      <c r="E17" s="2">
        <f t="shared" si="0"/>
        <v>436</v>
      </c>
      <c r="F17" s="100">
        <f t="shared" si="1"/>
        <v>756</v>
      </c>
      <c r="G17" s="3">
        <v>650</v>
      </c>
      <c r="H17" s="3">
        <v>4500</v>
      </c>
      <c r="I17" s="3">
        <v>450</v>
      </c>
      <c r="J17" s="3">
        <f t="shared" si="2"/>
        <v>5600</v>
      </c>
      <c r="K17" s="3">
        <f t="shared" si="3"/>
        <v>12300</v>
      </c>
    </row>
    <row r="18" spans="2:11" ht="15.6" x14ac:dyDescent="0.25">
      <c r="B18" s="4">
        <v>8</v>
      </c>
      <c r="C18" s="2">
        <v>26</v>
      </c>
      <c r="D18" s="2">
        <v>66</v>
      </c>
      <c r="E18" s="2">
        <f t="shared" si="0"/>
        <v>502</v>
      </c>
      <c r="F18" s="100">
        <f t="shared" si="1"/>
        <v>792</v>
      </c>
      <c r="G18" s="3">
        <v>300</v>
      </c>
      <c r="H18" s="3">
        <v>1000</v>
      </c>
      <c r="I18" s="3">
        <v>100</v>
      </c>
      <c r="J18" s="3">
        <f t="shared" si="2"/>
        <v>1400</v>
      </c>
      <c r="K18" s="3">
        <f t="shared" si="3"/>
        <v>13700</v>
      </c>
    </row>
    <row r="19" spans="2:11" ht="15.6" x14ac:dyDescent="0.25">
      <c r="B19" s="4">
        <v>9</v>
      </c>
      <c r="C19" s="2">
        <v>26</v>
      </c>
      <c r="D19" s="2">
        <v>64</v>
      </c>
      <c r="E19" s="2">
        <f t="shared" si="0"/>
        <v>566</v>
      </c>
      <c r="F19" s="100">
        <f t="shared" si="1"/>
        <v>768</v>
      </c>
      <c r="G19" s="3">
        <v>200</v>
      </c>
      <c r="H19" s="3">
        <v>2000</v>
      </c>
      <c r="I19" s="3">
        <v>200</v>
      </c>
      <c r="J19" s="3">
        <f t="shared" si="2"/>
        <v>2400</v>
      </c>
      <c r="K19" s="3">
        <f t="shared" si="3"/>
        <v>16100</v>
      </c>
    </row>
    <row r="20" spans="2:11" ht="15.6" x14ac:dyDescent="0.25">
      <c r="B20" s="4">
        <v>10</v>
      </c>
      <c r="C20" s="2">
        <v>31</v>
      </c>
      <c r="D20" s="2">
        <v>54</v>
      </c>
      <c r="E20" s="2">
        <f t="shared" si="0"/>
        <v>620</v>
      </c>
      <c r="F20" s="100">
        <f t="shared" si="1"/>
        <v>648</v>
      </c>
      <c r="G20" s="3">
        <v>800</v>
      </c>
      <c r="H20" s="3">
        <v>6000</v>
      </c>
      <c r="I20" s="3" t="s">
        <v>7</v>
      </c>
      <c r="J20" s="3">
        <f t="shared" si="2"/>
        <v>6800</v>
      </c>
      <c r="K20" s="3">
        <f t="shared" si="3"/>
        <v>22900</v>
      </c>
    </row>
    <row r="21" spans="2:11" ht="15.6" x14ac:dyDescent="0.25">
      <c r="B21" s="4">
        <v>11</v>
      </c>
      <c r="C21" s="2">
        <v>15</v>
      </c>
      <c r="D21" s="2">
        <v>15</v>
      </c>
      <c r="E21" s="2">
        <f t="shared" si="0"/>
        <v>635</v>
      </c>
      <c r="F21" s="100">
        <f t="shared" si="1"/>
        <v>180</v>
      </c>
      <c r="G21" s="3">
        <v>500</v>
      </c>
      <c r="H21" s="3">
        <v>100</v>
      </c>
      <c r="I21" s="3">
        <v>600</v>
      </c>
      <c r="J21" s="3">
        <f t="shared" si="2"/>
        <v>1200</v>
      </c>
      <c r="K21" s="3">
        <f t="shared" si="3"/>
        <v>24100</v>
      </c>
    </row>
    <row r="22" spans="2:11" ht="15.6" x14ac:dyDescent="0.25">
      <c r="B22" s="4">
        <v>12</v>
      </c>
      <c r="C22" s="2">
        <v>35</v>
      </c>
      <c r="D22" s="2">
        <v>83</v>
      </c>
      <c r="E22" s="2">
        <f t="shared" si="0"/>
        <v>718</v>
      </c>
      <c r="F22" s="100">
        <f t="shared" si="1"/>
        <v>996</v>
      </c>
      <c r="G22" s="3">
        <v>440</v>
      </c>
      <c r="H22" s="3">
        <v>1750</v>
      </c>
      <c r="I22" s="3">
        <v>100</v>
      </c>
      <c r="J22" s="3">
        <f t="shared" si="2"/>
        <v>2290</v>
      </c>
      <c r="K22" s="3">
        <f t="shared" si="3"/>
        <v>26390</v>
      </c>
    </row>
    <row r="23" spans="2:11" ht="15.6" x14ac:dyDescent="0.25">
      <c r="B23" s="4">
        <v>13</v>
      </c>
      <c r="C23" s="2">
        <v>29</v>
      </c>
      <c r="D23" s="2">
        <v>39</v>
      </c>
      <c r="E23" s="2">
        <f t="shared" si="0"/>
        <v>757</v>
      </c>
      <c r="F23" s="100">
        <f t="shared" si="1"/>
        <v>468</v>
      </c>
      <c r="G23" s="3">
        <v>400</v>
      </c>
      <c r="H23" s="3">
        <v>1900</v>
      </c>
      <c r="I23" s="3">
        <v>550</v>
      </c>
      <c r="J23" s="3">
        <f t="shared" si="2"/>
        <v>2850</v>
      </c>
      <c r="K23" s="3">
        <f t="shared" si="3"/>
        <v>29240</v>
      </c>
    </row>
    <row r="24" spans="2:11" ht="15.6" x14ac:dyDescent="0.25">
      <c r="B24" s="4">
        <v>14</v>
      </c>
      <c r="C24" s="2">
        <v>29</v>
      </c>
      <c r="D24" s="2">
        <v>43</v>
      </c>
      <c r="E24" s="2">
        <f t="shared" si="0"/>
        <v>800</v>
      </c>
      <c r="F24" s="100">
        <f t="shared" si="1"/>
        <v>516</v>
      </c>
      <c r="G24" s="3">
        <v>550</v>
      </c>
      <c r="H24" s="3">
        <v>500</v>
      </c>
      <c r="I24" s="3" t="s">
        <v>7</v>
      </c>
      <c r="J24" s="3">
        <f t="shared" si="2"/>
        <v>1050</v>
      </c>
      <c r="K24" s="3">
        <f t="shared" si="3"/>
        <v>30290</v>
      </c>
    </row>
    <row r="25" spans="2:11" ht="15.6" x14ac:dyDescent="0.25">
      <c r="B25" s="4">
        <v>15</v>
      </c>
      <c r="C25" s="2">
        <v>32</v>
      </c>
      <c r="D25" s="2">
        <v>72</v>
      </c>
      <c r="E25" s="4">
        <f t="shared" si="0"/>
        <v>872</v>
      </c>
      <c r="F25" s="100">
        <f t="shared" si="1"/>
        <v>864</v>
      </c>
      <c r="G25" s="3">
        <v>200</v>
      </c>
      <c r="H25" s="3">
        <v>5000</v>
      </c>
      <c r="I25" s="3" t="s">
        <v>7</v>
      </c>
      <c r="J25" s="3">
        <f t="shared" si="2"/>
        <v>5200</v>
      </c>
      <c r="K25" s="5">
        <f t="shared" si="3"/>
        <v>35490</v>
      </c>
    </row>
    <row r="26" spans="2:11" ht="13.8" customHeight="1" x14ac:dyDescent="0.25">
      <c r="B26" s="23" t="s">
        <v>12</v>
      </c>
      <c r="C26" s="25">
        <f>SUM(C11:C25)</f>
        <v>400</v>
      </c>
      <c r="D26" s="27">
        <f>SUM(D11:D25)</f>
        <v>872</v>
      </c>
      <c r="E26" s="28"/>
      <c r="F26" s="105">
        <f>SUM(F11:F25)</f>
        <v>10464</v>
      </c>
      <c r="G26" s="35">
        <f>SUM(G11:G25)</f>
        <v>7690</v>
      </c>
      <c r="H26" s="35">
        <f t="shared" ref="H26:I26" si="4">SUM(H11:H25)</f>
        <v>22950</v>
      </c>
      <c r="I26" s="35">
        <f t="shared" si="4"/>
        <v>4850</v>
      </c>
      <c r="J26" s="31">
        <f>SUM(J11:J25)</f>
        <v>35490</v>
      </c>
      <c r="K26" s="32"/>
    </row>
    <row r="27" spans="2:11" ht="13.8" customHeight="1" x14ac:dyDescent="0.25">
      <c r="B27" s="24"/>
      <c r="C27" s="26"/>
      <c r="D27" s="29"/>
      <c r="E27" s="30"/>
      <c r="F27" s="106"/>
      <c r="G27" s="36"/>
      <c r="H27" s="36"/>
      <c r="I27" s="36"/>
      <c r="J27" s="33"/>
      <c r="K27" s="34"/>
    </row>
    <row r="28" spans="2:11" ht="13.8" customHeight="1" x14ac:dyDescent="0.25">
      <c r="E28" s="101" t="s">
        <v>9</v>
      </c>
      <c r="F28" s="107">
        <f>SUM(F26:I27)</f>
        <v>45954</v>
      </c>
      <c r="G28" s="108"/>
      <c r="H28" s="108"/>
      <c r="I28" s="108"/>
    </row>
    <row r="29" spans="2:11" ht="13.8" customHeight="1" x14ac:dyDescent="0.25">
      <c r="E29" s="102"/>
      <c r="F29" s="109"/>
      <c r="G29" s="110"/>
      <c r="H29" s="110"/>
      <c r="I29" s="110"/>
    </row>
    <row r="35" spans="2:3" ht="22.2" customHeight="1" x14ac:dyDescent="0.25">
      <c r="B35" s="104" t="s">
        <v>11</v>
      </c>
      <c r="C35" s="104" t="s">
        <v>69</v>
      </c>
    </row>
    <row r="36" spans="2:3" x14ac:dyDescent="0.25">
      <c r="B36" s="6">
        <v>1</v>
      </c>
      <c r="C36" s="100">
        <f>D11*12</f>
        <v>612</v>
      </c>
    </row>
    <row r="37" spans="2:3" x14ac:dyDescent="0.25">
      <c r="B37" s="6">
        <v>2</v>
      </c>
      <c r="C37" s="100">
        <f>D12*12</f>
        <v>1476</v>
      </c>
    </row>
    <row r="38" spans="2:3" x14ac:dyDescent="0.25">
      <c r="B38" s="6">
        <v>3</v>
      </c>
      <c r="C38" s="100">
        <f t="shared" ref="C38:C50" si="5">D13*12</f>
        <v>648</v>
      </c>
    </row>
    <row r="39" spans="2:3" x14ac:dyDescent="0.25">
      <c r="B39" s="6">
        <v>4</v>
      </c>
      <c r="C39" s="100">
        <f t="shared" si="5"/>
        <v>564</v>
      </c>
    </row>
    <row r="40" spans="2:3" x14ac:dyDescent="0.25">
      <c r="B40" s="6">
        <v>5</v>
      </c>
      <c r="C40" s="100">
        <f t="shared" si="5"/>
        <v>1176</v>
      </c>
    </row>
    <row r="41" spans="2:3" x14ac:dyDescent="0.25">
      <c r="B41" s="6">
        <v>6</v>
      </c>
      <c r="C41" s="100">
        <f t="shared" si="5"/>
        <v>0</v>
      </c>
    </row>
    <row r="42" spans="2:3" x14ac:dyDescent="0.25">
      <c r="B42" s="6">
        <v>7</v>
      </c>
      <c r="C42" s="100">
        <f t="shared" si="5"/>
        <v>756</v>
      </c>
    </row>
    <row r="43" spans="2:3" x14ac:dyDescent="0.25">
      <c r="B43" s="6">
        <v>8</v>
      </c>
      <c r="C43" s="100">
        <f t="shared" si="5"/>
        <v>792</v>
      </c>
    </row>
    <row r="44" spans="2:3" x14ac:dyDescent="0.25">
      <c r="B44" s="6">
        <v>9</v>
      </c>
      <c r="C44" s="100">
        <f t="shared" si="5"/>
        <v>768</v>
      </c>
    </row>
    <row r="45" spans="2:3" x14ac:dyDescent="0.25">
      <c r="B45" s="6">
        <v>10</v>
      </c>
      <c r="C45" s="100">
        <f t="shared" si="5"/>
        <v>648</v>
      </c>
    </row>
    <row r="46" spans="2:3" x14ac:dyDescent="0.25">
      <c r="B46" s="6">
        <v>11</v>
      </c>
      <c r="C46" s="100">
        <f t="shared" si="5"/>
        <v>180</v>
      </c>
    </row>
    <row r="47" spans="2:3" x14ac:dyDescent="0.25">
      <c r="B47" s="6">
        <v>12</v>
      </c>
      <c r="C47" s="100">
        <f t="shared" si="5"/>
        <v>996</v>
      </c>
    </row>
    <row r="48" spans="2:3" x14ac:dyDescent="0.25">
      <c r="B48" s="6">
        <v>13</v>
      </c>
      <c r="C48" s="100">
        <f t="shared" si="5"/>
        <v>468</v>
      </c>
    </row>
    <row r="49" spans="2:3" x14ac:dyDescent="0.25">
      <c r="B49" s="6">
        <v>14</v>
      </c>
      <c r="C49" s="100">
        <f t="shared" si="5"/>
        <v>516</v>
      </c>
    </row>
    <row r="50" spans="2:3" x14ac:dyDescent="0.25">
      <c r="B50" s="6">
        <v>15</v>
      </c>
      <c r="C50" s="100">
        <f t="shared" si="5"/>
        <v>864</v>
      </c>
    </row>
    <row r="51" spans="2:3" x14ac:dyDescent="0.25">
      <c r="B51" s="101" t="s">
        <v>72</v>
      </c>
      <c r="C51" s="103">
        <f>SUM(C36:C50)</f>
        <v>10464</v>
      </c>
    </row>
    <row r="52" spans="2:3" x14ac:dyDescent="0.25">
      <c r="B52" s="102"/>
      <c r="C52" s="102"/>
    </row>
  </sheetData>
  <mergeCells count="23">
    <mergeCell ref="F26:F27"/>
    <mergeCell ref="F9:F10"/>
    <mergeCell ref="E28:E29"/>
    <mergeCell ref="F28:I29"/>
    <mergeCell ref="D9:D10"/>
    <mergeCell ref="B51:B52"/>
    <mergeCell ref="C51:C52"/>
    <mergeCell ref="E9:E10"/>
    <mergeCell ref="G9:G10"/>
    <mergeCell ref="B6:J7"/>
    <mergeCell ref="B26:B27"/>
    <mergeCell ref="C26:C27"/>
    <mergeCell ref="D26:E27"/>
    <mergeCell ref="J26:K27"/>
    <mergeCell ref="I26:I27"/>
    <mergeCell ref="H26:H27"/>
    <mergeCell ref="G26:G27"/>
    <mergeCell ref="H9:H10"/>
    <mergeCell ref="I9:I10"/>
    <mergeCell ref="J9:J10"/>
    <mergeCell ref="K9:K10"/>
    <mergeCell ref="B9:B10"/>
    <mergeCell ref="C9:C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42572-3CAC-499E-9E75-F2925C754AD7}">
  <dimension ref="C3:N74"/>
  <sheetViews>
    <sheetView topLeftCell="A8" zoomScale="52" zoomScaleNormal="81" workbookViewId="0">
      <selection activeCell="G39" sqref="G39"/>
    </sheetView>
  </sheetViews>
  <sheetFormatPr defaultRowHeight="13.8" x14ac:dyDescent="0.25"/>
  <cols>
    <col min="1" max="2" width="8.88671875" style="1"/>
    <col min="3" max="3" width="14.33203125" style="1" customWidth="1"/>
    <col min="4" max="4" width="47.88671875" style="1" customWidth="1"/>
    <col min="5" max="5" width="28.5546875" style="1" customWidth="1"/>
    <col min="6" max="6" width="48.21875" style="1" customWidth="1"/>
    <col min="7" max="7" width="33.6640625" style="1" customWidth="1"/>
    <col min="8" max="8" width="29.88671875" style="1" customWidth="1"/>
    <col min="9" max="9" width="23.6640625" style="1" customWidth="1"/>
    <col min="10" max="10" width="39.5546875" style="1" customWidth="1"/>
    <col min="11" max="11" width="46.21875" style="1" customWidth="1"/>
    <col min="12" max="12" width="34" style="1" customWidth="1"/>
    <col min="13" max="13" width="29.6640625" style="1" customWidth="1"/>
    <col min="14" max="14" width="40.5546875" style="1" customWidth="1"/>
    <col min="15" max="16384" width="8.88671875" style="1"/>
  </cols>
  <sheetData>
    <row r="3" spans="3:14" ht="27.6" customHeight="1" x14ac:dyDescent="0.25">
      <c r="C3" s="39" t="s">
        <v>65</v>
      </c>
      <c r="D3" s="22"/>
      <c r="E3" s="22"/>
      <c r="F3" s="22"/>
      <c r="G3" s="22"/>
      <c r="H3" s="22"/>
      <c r="I3" s="22"/>
      <c r="J3" s="22"/>
      <c r="K3" s="22"/>
    </row>
    <row r="4" spans="3:14" ht="27.6" customHeight="1" x14ac:dyDescent="0.25">
      <c r="C4" s="22"/>
      <c r="D4" s="22"/>
      <c r="E4" s="22"/>
      <c r="F4" s="22"/>
      <c r="G4" s="22"/>
      <c r="H4" s="22"/>
      <c r="I4" s="22"/>
      <c r="J4" s="22"/>
      <c r="K4" s="22"/>
    </row>
    <row r="7" spans="3:14" ht="21" x14ac:dyDescent="0.4">
      <c r="C7" s="41" t="s">
        <v>66</v>
      </c>
      <c r="D7" s="63"/>
      <c r="E7" s="63"/>
      <c r="F7" s="63"/>
      <c r="G7" s="63"/>
      <c r="H7" s="40" t="s">
        <v>67</v>
      </c>
      <c r="I7" s="40"/>
      <c r="J7" s="40"/>
      <c r="K7" s="40"/>
      <c r="L7" s="40"/>
      <c r="M7" s="40"/>
    </row>
    <row r="9" spans="3:14" ht="24" customHeight="1" x14ac:dyDescent="0.25">
      <c r="C9" s="19" t="s">
        <v>11</v>
      </c>
      <c r="D9" s="19" t="s">
        <v>0</v>
      </c>
      <c r="E9" s="19" t="s">
        <v>15</v>
      </c>
      <c r="F9" s="65" t="s">
        <v>16</v>
      </c>
      <c r="H9" s="19" t="s">
        <v>11</v>
      </c>
      <c r="I9" s="19" t="s">
        <v>0</v>
      </c>
      <c r="J9" s="19" t="s">
        <v>2</v>
      </c>
      <c r="K9" s="19" t="s">
        <v>3</v>
      </c>
      <c r="L9" s="19" t="s">
        <v>4</v>
      </c>
      <c r="M9" s="19" t="s">
        <v>5</v>
      </c>
      <c r="N9" s="65" t="s">
        <v>17</v>
      </c>
    </row>
    <row r="10" spans="3:14" ht="24" customHeight="1" x14ac:dyDescent="0.25">
      <c r="C10" s="37"/>
      <c r="D10" s="20"/>
      <c r="E10" s="20"/>
      <c r="F10" s="66"/>
      <c r="H10" s="37"/>
      <c r="I10" s="20"/>
      <c r="J10" s="20"/>
      <c r="K10" s="20"/>
      <c r="L10" s="20"/>
      <c r="M10" s="20"/>
      <c r="N10" s="66"/>
    </row>
    <row r="11" spans="3:14" ht="16.8" customHeight="1" x14ac:dyDescent="0.25">
      <c r="C11" s="4">
        <v>1</v>
      </c>
      <c r="D11" s="2">
        <v>30</v>
      </c>
      <c r="E11" s="2">
        <v>51</v>
      </c>
      <c r="F11" s="7">
        <f>AVERAGE(E11/D11)</f>
        <v>1.7</v>
      </c>
      <c r="H11" s="4">
        <v>1</v>
      </c>
      <c r="I11" s="2">
        <v>30</v>
      </c>
      <c r="J11" s="3">
        <v>1200</v>
      </c>
      <c r="K11" s="3">
        <v>0</v>
      </c>
      <c r="L11" s="3">
        <v>1250</v>
      </c>
      <c r="M11" s="3">
        <f>SUM(J11:L11)</f>
        <v>2450</v>
      </c>
      <c r="N11" s="3">
        <f t="shared" ref="N11:N26" si="0">M11/D11</f>
        <v>81.666666666666671</v>
      </c>
    </row>
    <row r="12" spans="3:14" ht="16.8" customHeight="1" x14ac:dyDescent="0.25">
      <c r="C12" s="4">
        <v>2</v>
      </c>
      <c r="D12" s="2">
        <v>20</v>
      </c>
      <c r="E12" s="2">
        <v>123</v>
      </c>
      <c r="F12" s="7">
        <f t="shared" ref="F12:F25" si="1">AVERAGE(E12/D12)</f>
        <v>6.15</v>
      </c>
      <c r="H12" s="4">
        <v>2</v>
      </c>
      <c r="I12" s="2">
        <v>20</v>
      </c>
      <c r="J12" s="3">
        <v>650</v>
      </c>
      <c r="K12" s="3">
        <v>0</v>
      </c>
      <c r="L12" s="3">
        <v>900</v>
      </c>
      <c r="M12" s="3">
        <f t="shared" ref="M12:M25" si="2">SUM(J12:L12)</f>
        <v>1550</v>
      </c>
      <c r="N12" s="3">
        <f t="shared" si="0"/>
        <v>77.5</v>
      </c>
    </row>
    <row r="13" spans="3:14" ht="16.8" customHeight="1" x14ac:dyDescent="0.25">
      <c r="C13" s="4">
        <v>3</v>
      </c>
      <c r="D13" s="2">
        <v>18</v>
      </c>
      <c r="E13" s="2">
        <v>54</v>
      </c>
      <c r="F13" s="7">
        <f t="shared" si="1"/>
        <v>3</v>
      </c>
      <c r="H13" s="4">
        <v>3</v>
      </c>
      <c r="I13" s="2">
        <v>18</v>
      </c>
      <c r="J13" s="3">
        <v>200</v>
      </c>
      <c r="K13" s="3">
        <v>0</v>
      </c>
      <c r="L13" s="3">
        <v>50</v>
      </c>
      <c r="M13" s="3">
        <f t="shared" si="2"/>
        <v>250</v>
      </c>
      <c r="N13" s="3">
        <f t="shared" si="0"/>
        <v>13.888888888888889</v>
      </c>
    </row>
    <row r="14" spans="3:14" ht="16.8" customHeight="1" x14ac:dyDescent="0.25">
      <c r="C14" s="4">
        <v>4</v>
      </c>
      <c r="D14" s="2">
        <v>30</v>
      </c>
      <c r="E14" s="2">
        <v>47</v>
      </c>
      <c r="F14" s="7">
        <f t="shared" si="1"/>
        <v>1.5666666666666667</v>
      </c>
      <c r="H14" s="4">
        <v>4</v>
      </c>
      <c r="I14" s="2">
        <v>30</v>
      </c>
      <c r="J14" s="3">
        <v>800</v>
      </c>
      <c r="K14" s="3">
        <v>200</v>
      </c>
      <c r="L14" s="3">
        <v>400</v>
      </c>
      <c r="M14" s="3">
        <f t="shared" si="2"/>
        <v>1400</v>
      </c>
      <c r="N14" s="3">
        <f t="shared" si="0"/>
        <v>46.666666666666664</v>
      </c>
    </row>
    <row r="15" spans="3:14" ht="16.8" customHeight="1" x14ac:dyDescent="0.25">
      <c r="C15" s="4">
        <v>5</v>
      </c>
      <c r="D15" s="2">
        <v>38</v>
      </c>
      <c r="E15" s="2">
        <v>98</v>
      </c>
      <c r="F15" s="7">
        <f t="shared" si="1"/>
        <v>2.5789473684210527</v>
      </c>
      <c r="H15" s="4">
        <v>5</v>
      </c>
      <c r="I15" s="2">
        <v>38</v>
      </c>
      <c r="J15" s="3">
        <v>400</v>
      </c>
      <c r="K15" s="3">
        <v>0</v>
      </c>
      <c r="L15" s="3">
        <v>250</v>
      </c>
      <c r="M15" s="3">
        <f t="shared" si="2"/>
        <v>650</v>
      </c>
      <c r="N15" s="3">
        <f t="shared" si="0"/>
        <v>17.105263157894736</v>
      </c>
    </row>
    <row r="16" spans="3:14" ht="16.8" customHeight="1" x14ac:dyDescent="0.25">
      <c r="C16" s="4">
        <v>6</v>
      </c>
      <c r="D16" s="2">
        <v>8</v>
      </c>
      <c r="E16" s="2">
        <v>0</v>
      </c>
      <c r="F16" s="7">
        <f t="shared" si="1"/>
        <v>0</v>
      </c>
      <c r="H16" s="4">
        <v>6</v>
      </c>
      <c r="I16" s="2">
        <v>8</v>
      </c>
      <c r="J16" s="3">
        <v>400</v>
      </c>
      <c r="K16" s="3">
        <v>0</v>
      </c>
      <c r="L16" s="3">
        <v>0</v>
      </c>
      <c r="M16" s="3">
        <f t="shared" si="2"/>
        <v>400</v>
      </c>
      <c r="N16" s="3">
        <f t="shared" si="0"/>
        <v>50</v>
      </c>
    </row>
    <row r="17" spans="3:14" ht="16.8" customHeight="1" x14ac:dyDescent="0.25">
      <c r="C17" s="4">
        <v>7</v>
      </c>
      <c r="D17" s="2">
        <v>33</v>
      </c>
      <c r="E17" s="2">
        <v>63</v>
      </c>
      <c r="F17" s="7">
        <f t="shared" si="1"/>
        <v>1.9090909090909092</v>
      </c>
      <c r="H17" s="4">
        <v>7</v>
      </c>
      <c r="I17" s="2">
        <v>33</v>
      </c>
      <c r="J17" s="3">
        <v>650</v>
      </c>
      <c r="K17" s="3">
        <v>4500</v>
      </c>
      <c r="L17" s="3">
        <v>450</v>
      </c>
      <c r="M17" s="3">
        <f t="shared" si="2"/>
        <v>5600</v>
      </c>
      <c r="N17" s="3">
        <f t="shared" si="0"/>
        <v>169.69696969696969</v>
      </c>
    </row>
    <row r="18" spans="3:14" ht="16.8" customHeight="1" x14ac:dyDescent="0.25">
      <c r="C18" s="4">
        <v>8</v>
      </c>
      <c r="D18" s="2">
        <v>26</v>
      </c>
      <c r="E18" s="2">
        <v>66</v>
      </c>
      <c r="F18" s="7">
        <f t="shared" si="1"/>
        <v>2.5384615384615383</v>
      </c>
      <c r="H18" s="4">
        <v>8</v>
      </c>
      <c r="I18" s="2">
        <v>26</v>
      </c>
      <c r="J18" s="3">
        <v>300</v>
      </c>
      <c r="K18" s="3">
        <v>1000</v>
      </c>
      <c r="L18" s="3">
        <v>100</v>
      </c>
      <c r="M18" s="3">
        <f t="shared" si="2"/>
        <v>1400</v>
      </c>
      <c r="N18" s="3">
        <f t="shared" si="0"/>
        <v>53.846153846153847</v>
      </c>
    </row>
    <row r="19" spans="3:14" ht="16.8" customHeight="1" x14ac:dyDescent="0.25">
      <c r="C19" s="4">
        <v>9</v>
      </c>
      <c r="D19" s="2">
        <v>26</v>
      </c>
      <c r="E19" s="2">
        <v>64</v>
      </c>
      <c r="F19" s="7">
        <f t="shared" si="1"/>
        <v>2.4615384615384617</v>
      </c>
      <c r="H19" s="4">
        <v>9</v>
      </c>
      <c r="I19" s="2">
        <v>26</v>
      </c>
      <c r="J19" s="3">
        <v>200</v>
      </c>
      <c r="K19" s="3">
        <v>2000</v>
      </c>
      <c r="L19" s="3">
        <v>200</v>
      </c>
      <c r="M19" s="3">
        <f t="shared" si="2"/>
        <v>2400</v>
      </c>
      <c r="N19" s="3">
        <f t="shared" si="0"/>
        <v>92.307692307692307</v>
      </c>
    </row>
    <row r="20" spans="3:14" ht="16.8" customHeight="1" x14ac:dyDescent="0.25">
      <c r="C20" s="4">
        <v>10</v>
      </c>
      <c r="D20" s="2">
        <v>31</v>
      </c>
      <c r="E20" s="2">
        <v>54</v>
      </c>
      <c r="F20" s="7">
        <f t="shared" si="1"/>
        <v>1.7419354838709677</v>
      </c>
      <c r="H20" s="4">
        <v>10</v>
      </c>
      <c r="I20" s="2">
        <v>31</v>
      </c>
      <c r="J20" s="3">
        <v>800</v>
      </c>
      <c r="K20" s="3">
        <v>6000</v>
      </c>
      <c r="L20" s="3">
        <v>0</v>
      </c>
      <c r="M20" s="3">
        <f t="shared" si="2"/>
        <v>6800</v>
      </c>
      <c r="N20" s="3">
        <f t="shared" si="0"/>
        <v>219.35483870967741</v>
      </c>
    </row>
    <row r="21" spans="3:14" ht="16.8" customHeight="1" x14ac:dyDescent="0.25">
      <c r="C21" s="4">
        <v>11</v>
      </c>
      <c r="D21" s="2">
        <v>15</v>
      </c>
      <c r="E21" s="2">
        <v>15</v>
      </c>
      <c r="F21" s="7">
        <f t="shared" si="1"/>
        <v>1</v>
      </c>
      <c r="H21" s="4">
        <v>11</v>
      </c>
      <c r="I21" s="2">
        <v>15</v>
      </c>
      <c r="J21" s="3">
        <v>500</v>
      </c>
      <c r="K21" s="3">
        <v>100</v>
      </c>
      <c r="L21" s="3">
        <v>600</v>
      </c>
      <c r="M21" s="3">
        <f t="shared" si="2"/>
        <v>1200</v>
      </c>
      <c r="N21" s="3">
        <f t="shared" si="0"/>
        <v>80</v>
      </c>
    </row>
    <row r="22" spans="3:14" ht="16.8" customHeight="1" x14ac:dyDescent="0.25">
      <c r="C22" s="4">
        <v>12</v>
      </c>
      <c r="D22" s="2">
        <v>35</v>
      </c>
      <c r="E22" s="2">
        <v>83</v>
      </c>
      <c r="F22" s="7">
        <f t="shared" si="1"/>
        <v>2.3714285714285714</v>
      </c>
      <c r="H22" s="4">
        <v>12</v>
      </c>
      <c r="I22" s="2">
        <v>35</v>
      </c>
      <c r="J22" s="3">
        <v>440</v>
      </c>
      <c r="K22" s="3">
        <v>1750</v>
      </c>
      <c r="L22" s="3">
        <v>100</v>
      </c>
      <c r="M22" s="3">
        <f t="shared" si="2"/>
        <v>2290</v>
      </c>
      <c r="N22" s="3">
        <f t="shared" si="0"/>
        <v>65.428571428571431</v>
      </c>
    </row>
    <row r="23" spans="3:14" ht="16.8" customHeight="1" x14ac:dyDescent="0.25">
      <c r="C23" s="4">
        <v>13</v>
      </c>
      <c r="D23" s="2">
        <v>29</v>
      </c>
      <c r="E23" s="2">
        <v>39</v>
      </c>
      <c r="F23" s="7">
        <f t="shared" si="1"/>
        <v>1.3448275862068966</v>
      </c>
      <c r="H23" s="4">
        <v>13</v>
      </c>
      <c r="I23" s="2">
        <v>29</v>
      </c>
      <c r="J23" s="3">
        <v>400</v>
      </c>
      <c r="K23" s="3">
        <v>1900</v>
      </c>
      <c r="L23" s="3">
        <v>550</v>
      </c>
      <c r="M23" s="3">
        <f t="shared" si="2"/>
        <v>2850</v>
      </c>
      <c r="N23" s="3">
        <f t="shared" si="0"/>
        <v>98.275862068965523</v>
      </c>
    </row>
    <row r="24" spans="3:14" ht="16.8" customHeight="1" x14ac:dyDescent="0.25">
      <c r="C24" s="4">
        <v>14</v>
      </c>
      <c r="D24" s="2">
        <v>29</v>
      </c>
      <c r="E24" s="2">
        <v>43</v>
      </c>
      <c r="F24" s="7">
        <f t="shared" si="1"/>
        <v>1.4827586206896552</v>
      </c>
      <c r="H24" s="4">
        <v>14</v>
      </c>
      <c r="I24" s="2">
        <v>29</v>
      </c>
      <c r="J24" s="3">
        <v>550</v>
      </c>
      <c r="K24" s="3">
        <v>500</v>
      </c>
      <c r="L24" s="3">
        <v>0</v>
      </c>
      <c r="M24" s="3">
        <f t="shared" si="2"/>
        <v>1050</v>
      </c>
      <c r="N24" s="3">
        <f t="shared" si="0"/>
        <v>36.206896551724135</v>
      </c>
    </row>
    <row r="25" spans="3:14" ht="16.8" customHeight="1" x14ac:dyDescent="0.25">
      <c r="C25" s="4">
        <v>15</v>
      </c>
      <c r="D25" s="2">
        <v>32</v>
      </c>
      <c r="E25" s="2">
        <v>72</v>
      </c>
      <c r="F25" s="7">
        <f t="shared" si="1"/>
        <v>2.25</v>
      </c>
      <c r="H25" s="4">
        <v>15</v>
      </c>
      <c r="I25" s="2">
        <v>32</v>
      </c>
      <c r="J25" s="3">
        <v>200</v>
      </c>
      <c r="K25" s="3">
        <v>5000</v>
      </c>
      <c r="L25" s="3">
        <v>0</v>
      </c>
      <c r="M25" s="3">
        <f t="shared" si="2"/>
        <v>5200</v>
      </c>
      <c r="N25" s="3">
        <f t="shared" si="0"/>
        <v>162.5</v>
      </c>
    </row>
    <row r="26" spans="3:14" ht="14.4" customHeight="1" x14ac:dyDescent="0.25">
      <c r="C26" s="64" t="s">
        <v>18</v>
      </c>
      <c r="D26" s="61">
        <f>SUM(D11:D25)</f>
        <v>400</v>
      </c>
      <c r="E26" s="61">
        <f>SUM(E11:E25)</f>
        <v>872</v>
      </c>
      <c r="F26" s="62">
        <f>E26/D26</f>
        <v>2.1800000000000002</v>
      </c>
      <c r="H26" s="64" t="s">
        <v>18</v>
      </c>
      <c r="I26" s="61">
        <f>SUM(I11:I25)</f>
        <v>400</v>
      </c>
      <c r="J26" s="35">
        <f>SUM(J11:J25)</f>
        <v>7690</v>
      </c>
      <c r="K26" s="35">
        <f t="shared" ref="K26:L26" si="3">SUM(K11:K25)</f>
        <v>22950</v>
      </c>
      <c r="L26" s="35">
        <f t="shared" si="3"/>
        <v>4850</v>
      </c>
      <c r="M26" s="35">
        <f>SUM(M11:M25)</f>
        <v>35490</v>
      </c>
      <c r="N26" s="35">
        <f t="shared" si="0"/>
        <v>88.724999999999994</v>
      </c>
    </row>
    <row r="27" spans="3:14" ht="14.4" customHeight="1" x14ac:dyDescent="0.25">
      <c r="C27" s="64"/>
      <c r="D27" s="61"/>
      <c r="E27" s="61"/>
      <c r="F27" s="62"/>
      <c r="H27" s="64"/>
      <c r="I27" s="61"/>
      <c r="J27" s="36"/>
      <c r="K27" s="36"/>
      <c r="L27" s="36"/>
      <c r="M27" s="36"/>
      <c r="N27" s="36"/>
    </row>
    <row r="32" spans="3:14" ht="20.399999999999999" x14ac:dyDescent="0.35">
      <c r="C32" s="41" t="s">
        <v>19</v>
      </c>
      <c r="D32" s="41"/>
      <c r="E32" s="41"/>
      <c r="F32" s="41"/>
    </row>
    <row r="34" spans="3:10" ht="27" customHeight="1" x14ac:dyDescent="0.25">
      <c r="C34" s="42" t="s">
        <v>8</v>
      </c>
      <c r="D34" s="42" t="s">
        <v>20</v>
      </c>
      <c r="E34" s="42" t="s">
        <v>22</v>
      </c>
      <c r="F34" s="42" t="s">
        <v>21</v>
      </c>
    </row>
    <row r="35" spans="3:10" ht="27" customHeight="1" x14ac:dyDescent="0.25">
      <c r="C35" s="44"/>
      <c r="D35" s="43"/>
      <c r="E35" s="43"/>
      <c r="F35" s="43"/>
    </row>
    <row r="36" spans="3:10" ht="27" customHeight="1" x14ac:dyDescent="0.25">
      <c r="C36" s="2">
        <v>1</v>
      </c>
      <c r="D36" s="8" t="s">
        <v>23</v>
      </c>
      <c r="E36" s="9">
        <v>22950</v>
      </c>
      <c r="F36" s="10">
        <f>E36/E40</f>
        <v>0.49941245593419509</v>
      </c>
      <c r="G36" s="111">
        <f>SUM(F36:F39)</f>
        <v>1</v>
      </c>
    </row>
    <row r="37" spans="3:10" ht="27" customHeight="1" x14ac:dyDescent="0.25">
      <c r="C37" s="2">
        <v>2</v>
      </c>
      <c r="D37" s="8" t="s">
        <v>71</v>
      </c>
      <c r="E37" s="9">
        <v>7690</v>
      </c>
      <c r="F37" s="10">
        <f>E37/E40</f>
        <v>0.16734125429777605</v>
      </c>
    </row>
    <row r="38" spans="3:10" ht="27" customHeight="1" x14ac:dyDescent="0.25">
      <c r="C38" s="2">
        <v>3</v>
      </c>
      <c r="D38" s="8" t="s">
        <v>70</v>
      </c>
      <c r="E38" s="9">
        <v>10464</v>
      </c>
      <c r="F38" s="10">
        <f>E38/E40</f>
        <v>0.22770596683640162</v>
      </c>
    </row>
    <row r="39" spans="3:10" ht="29.4" customHeight="1" x14ac:dyDescent="0.25">
      <c r="C39" s="2">
        <v>4</v>
      </c>
      <c r="D39" s="8" t="s">
        <v>4</v>
      </c>
      <c r="E39" s="9">
        <v>4850</v>
      </c>
      <c r="F39" s="10">
        <f>E39/E40</f>
        <v>0.10554032293162728</v>
      </c>
    </row>
    <row r="40" spans="3:10" ht="15.6" customHeight="1" x14ac:dyDescent="0.25">
      <c r="C40" s="60" t="s">
        <v>18</v>
      </c>
      <c r="D40" s="60"/>
      <c r="E40" s="59">
        <f>SUM(E36:E39)</f>
        <v>45954</v>
      </c>
      <c r="F40" s="45">
        <f>SUM(F36:F39)</f>
        <v>1</v>
      </c>
    </row>
    <row r="41" spans="3:10" ht="15.6" x14ac:dyDescent="0.25">
      <c r="C41" s="60"/>
      <c r="D41" s="60"/>
      <c r="E41" s="59"/>
      <c r="F41" s="46"/>
    </row>
    <row r="45" spans="3:10" ht="17.399999999999999" x14ac:dyDescent="0.3">
      <c r="C45" s="38" t="s">
        <v>33</v>
      </c>
      <c r="D45" s="38"/>
    </row>
    <row r="46" spans="3:10" ht="21" customHeight="1" x14ac:dyDescent="0.25">
      <c r="G46" s="12" t="s">
        <v>24</v>
      </c>
      <c r="H46" s="12"/>
      <c r="I46" s="12"/>
    </row>
    <row r="47" spans="3:10" x14ac:dyDescent="0.25">
      <c r="C47" s="51" t="s">
        <v>8</v>
      </c>
      <c r="D47" s="51" t="s">
        <v>34</v>
      </c>
      <c r="E47" s="51" t="s">
        <v>35</v>
      </c>
    </row>
    <row r="48" spans="3:10" ht="33" customHeight="1" x14ac:dyDescent="0.25">
      <c r="C48" s="52"/>
      <c r="D48" s="52"/>
      <c r="E48" s="52"/>
      <c r="G48" s="42" t="s">
        <v>8</v>
      </c>
      <c r="H48" s="42" t="s">
        <v>25</v>
      </c>
      <c r="I48" s="42" t="s">
        <v>22</v>
      </c>
      <c r="J48" s="42" t="s">
        <v>26</v>
      </c>
    </row>
    <row r="49" spans="3:10" ht="25.8" customHeight="1" x14ac:dyDescent="0.25">
      <c r="C49" s="11">
        <v>1</v>
      </c>
      <c r="D49" s="11" t="s">
        <v>36</v>
      </c>
      <c r="E49" s="13">
        <v>2500</v>
      </c>
      <c r="G49" s="43"/>
      <c r="H49" s="43"/>
      <c r="I49" s="43"/>
      <c r="J49" s="43"/>
    </row>
    <row r="50" spans="3:10" ht="42.6" customHeight="1" x14ac:dyDescent="0.25">
      <c r="C50" s="11">
        <v>2</v>
      </c>
      <c r="D50" s="11" t="s">
        <v>37</v>
      </c>
      <c r="E50" s="13">
        <v>2072</v>
      </c>
      <c r="G50" s="2">
        <v>1</v>
      </c>
      <c r="H50" s="2" t="s">
        <v>27</v>
      </c>
      <c r="I50" s="3">
        <v>23596</v>
      </c>
      <c r="J50" s="2" t="s">
        <v>29</v>
      </c>
    </row>
    <row r="51" spans="3:10" ht="25.8" customHeight="1" x14ac:dyDescent="0.25">
      <c r="C51" s="11">
        <v>3</v>
      </c>
      <c r="D51" s="11" t="s">
        <v>38</v>
      </c>
      <c r="E51" s="13">
        <v>6500</v>
      </c>
      <c r="G51" s="2">
        <v>2</v>
      </c>
      <c r="H51" s="2" t="s">
        <v>28</v>
      </c>
      <c r="I51" s="3">
        <f>I52-I50</f>
        <v>11894</v>
      </c>
      <c r="J51" s="2" t="s">
        <v>30</v>
      </c>
    </row>
    <row r="52" spans="3:10" ht="25.8" customHeight="1" x14ac:dyDescent="0.25">
      <c r="C52" s="11">
        <v>4</v>
      </c>
      <c r="D52" s="11" t="s">
        <v>39</v>
      </c>
      <c r="E52" s="13">
        <v>100</v>
      </c>
      <c r="G52" s="55" t="s">
        <v>31</v>
      </c>
      <c r="H52" s="56"/>
      <c r="I52" s="47">
        <v>35490</v>
      </c>
      <c r="J52" s="49" t="s">
        <v>32</v>
      </c>
    </row>
    <row r="53" spans="3:10" ht="25.8" customHeight="1" x14ac:dyDescent="0.25">
      <c r="C53" s="11">
        <v>5</v>
      </c>
      <c r="D53" s="11" t="s">
        <v>40</v>
      </c>
      <c r="E53" s="13">
        <v>5300</v>
      </c>
      <c r="G53" s="57"/>
      <c r="H53" s="58"/>
      <c r="I53" s="48"/>
      <c r="J53" s="50"/>
    </row>
    <row r="54" spans="3:10" ht="25.8" customHeight="1" x14ac:dyDescent="0.25">
      <c r="C54" s="11">
        <v>6</v>
      </c>
      <c r="D54" s="11" t="s">
        <v>41</v>
      </c>
      <c r="E54" s="13">
        <v>100</v>
      </c>
    </row>
    <row r="55" spans="3:10" ht="25.8" customHeight="1" x14ac:dyDescent="0.25">
      <c r="C55" s="11">
        <v>7</v>
      </c>
      <c r="D55" s="11" t="s">
        <v>42</v>
      </c>
      <c r="E55" s="13">
        <v>50</v>
      </c>
    </row>
    <row r="56" spans="3:10" ht="25.8" customHeight="1" x14ac:dyDescent="0.25">
      <c r="C56" s="11">
        <v>8</v>
      </c>
      <c r="D56" s="11" t="s">
        <v>43</v>
      </c>
      <c r="E56" s="13">
        <v>50</v>
      </c>
    </row>
    <row r="57" spans="3:10" ht="25.8" customHeight="1" x14ac:dyDescent="0.25">
      <c r="C57" s="11">
        <v>9</v>
      </c>
      <c r="D57" s="11" t="s">
        <v>44</v>
      </c>
      <c r="E57" s="13">
        <v>50</v>
      </c>
    </row>
    <row r="58" spans="3:10" ht="25.8" customHeight="1" x14ac:dyDescent="0.25">
      <c r="C58" s="11">
        <v>10</v>
      </c>
      <c r="D58" s="11" t="s">
        <v>45</v>
      </c>
      <c r="E58" s="13">
        <v>200</v>
      </c>
    </row>
    <row r="59" spans="3:10" ht="25.8" customHeight="1" x14ac:dyDescent="0.25">
      <c r="C59" s="11">
        <v>11</v>
      </c>
      <c r="D59" s="11" t="s">
        <v>46</v>
      </c>
      <c r="E59" s="13">
        <v>200</v>
      </c>
    </row>
    <row r="60" spans="3:10" ht="25.8" customHeight="1" x14ac:dyDescent="0.25">
      <c r="C60" s="11">
        <v>12</v>
      </c>
      <c r="D60" s="11" t="s">
        <v>47</v>
      </c>
      <c r="E60" s="13">
        <v>44</v>
      </c>
    </row>
    <row r="61" spans="3:10" ht="25.8" customHeight="1" x14ac:dyDescent="0.25">
      <c r="C61" s="11">
        <v>13</v>
      </c>
      <c r="D61" s="11" t="s">
        <v>48</v>
      </c>
      <c r="E61" s="13">
        <v>-150</v>
      </c>
    </row>
    <row r="62" spans="3:10" ht="25.8" customHeight="1" x14ac:dyDescent="0.25">
      <c r="C62" s="11">
        <v>14</v>
      </c>
      <c r="D62" s="11" t="s">
        <v>49</v>
      </c>
      <c r="E62" s="13">
        <v>100</v>
      </c>
    </row>
    <row r="63" spans="3:10" ht="25.8" customHeight="1" x14ac:dyDescent="0.25">
      <c r="C63" s="11">
        <v>15</v>
      </c>
      <c r="D63" s="11" t="s">
        <v>50</v>
      </c>
      <c r="E63" s="13">
        <v>1300</v>
      </c>
    </row>
    <row r="64" spans="3:10" ht="25.8" customHeight="1" x14ac:dyDescent="0.25">
      <c r="C64" s="11">
        <v>16</v>
      </c>
      <c r="D64" s="11" t="s">
        <v>51</v>
      </c>
      <c r="E64" s="13">
        <v>5180</v>
      </c>
    </row>
    <row r="65" spans="3:5" x14ac:dyDescent="0.25">
      <c r="C65" s="53" t="s">
        <v>18</v>
      </c>
      <c r="D65" s="54"/>
      <c r="E65" s="14">
        <f>SUM(E49:E64)</f>
        <v>23596</v>
      </c>
    </row>
    <row r="73" spans="3:5" ht="13.8" customHeight="1" x14ac:dyDescent="0.25"/>
    <row r="74" spans="3:5" ht="13.8" customHeight="1" x14ac:dyDescent="0.25"/>
  </sheetData>
  <mergeCells count="45">
    <mergeCell ref="M9:M10"/>
    <mergeCell ref="N9:N10"/>
    <mergeCell ref="C9:C10"/>
    <mergeCell ref="D9:D10"/>
    <mergeCell ref="E9:E10"/>
    <mergeCell ref="F9:F10"/>
    <mergeCell ref="C7:G7"/>
    <mergeCell ref="L9:L10"/>
    <mergeCell ref="H9:H10"/>
    <mergeCell ref="I9:I10"/>
    <mergeCell ref="H26:H27"/>
    <mergeCell ref="C26:C27"/>
    <mergeCell ref="D26:D27"/>
    <mergeCell ref="C40:D41"/>
    <mergeCell ref="E26:E27"/>
    <mergeCell ref="F26:F27"/>
    <mergeCell ref="N26:N27"/>
    <mergeCell ref="I26:I27"/>
    <mergeCell ref="C47:C48"/>
    <mergeCell ref="D47:D48"/>
    <mergeCell ref="E47:E48"/>
    <mergeCell ref="C65:D65"/>
    <mergeCell ref="G52:H53"/>
    <mergeCell ref="I52:I53"/>
    <mergeCell ref="J52:J53"/>
    <mergeCell ref="G48:G49"/>
    <mergeCell ref="H48:H49"/>
    <mergeCell ref="I48:I49"/>
    <mergeCell ref="J48:J49"/>
    <mergeCell ref="C45:D45"/>
    <mergeCell ref="C3:K4"/>
    <mergeCell ref="H7:M7"/>
    <mergeCell ref="J26:J27"/>
    <mergeCell ref="K26:K27"/>
    <mergeCell ref="L26:L27"/>
    <mergeCell ref="M26:M27"/>
    <mergeCell ref="J9:J10"/>
    <mergeCell ref="K9:K10"/>
    <mergeCell ref="C32:F32"/>
    <mergeCell ref="D34:D35"/>
    <mergeCell ref="E34:E35"/>
    <mergeCell ref="F34:F35"/>
    <mergeCell ref="C34:C35"/>
    <mergeCell ref="F40:F41"/>
    <mergeCell ref="E40:E4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5FFE3-CB38-4EA5-958D-5CF2523B4C14}">
  <dimension ref="C3:O153"/>
  <sheetViews>
    <sheetView tabSelected="1" zoomScale="71" zoomScaleNormal="69" workbookViewId="0">
      <selection activeCell="I12" sqref="I12"/>
    </sheetView>
  </sheetViews>
  <sheetFormatPr defaultRowHeight="13.8" x14ac:dyDescent="0.25"/>
  <cols>
    <col min="1" max="2" width="8.88671875" style="1"/>
    <col min="3" max="3" width="14.6640625" style="1" customWidth="1"/>
    <col min="4" max="4" width="26.109375" style="1" customWidth="1"/>
    <col min="5" max="5" width="32" style="1" customWidth="1"/>
    <col min="6" max="6" width="54.77734375" style="1" customWidth="1"/>
    <col min="7" max="7" width="26.109375" style="1" customWidth="1"/>
    <col min="8" max="8" width="17.77734375" style="1" customWidth="1"/>
    <col min="9" max="9" width="30.44140625" style="1" customWidth="1"/>
    <col min="10" max="10" width="34.44140625" style="1" customWidth="1"/>
    <col min="11" max="11" width="36.5546875" style="1" customWidth="1"/>
    <col min="12" max="12" width="27.88671875" style="1" customWidth="1"/>
    <col min="13" max="13" width="32.109375" style="1" customWidth="1"/>
    <col min="14" max="14" width="39.88671875" style="1" customWidth="1"/>
    <col min="15" max="15" width="27.88671875" style="1" customWidth="1"/>
    <col min="16" max="16384" width="8.88671875" style="1"/>
  </cols>
  <sheetData>
    <row r="3" spans="3:15" ht="28.8" customHeight="1" x14ac:dyDescent="0.25">
      <c r="C3" s="67" t="s">
        <v>68</v>
      </c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</row>
    <row r="4" spans="3:15" ht="28.8" customHeight="1" x14ac:dyDescent="0.25">
      <c r="C4" s="68"/>
      <c r="D4" s="68"/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</row>
    <row r="5" spans="3:15" ht="28.8" customHeight="1" x14ac:dyDescent="0.25">
      <c r="C5" s="68"/>
      <c r="D5" s="68"/>
      <c r="E5" s="68"/>
      <c r="F5" s="68"/>
      <c r="G5" s="68"/>
      <c r="H5" s="68"/>
      <c r="I5" s="68"/>
      <c r="J5" s="68"/>
      <c r="K5" s="68"/>
      <c r="L5" s="68"/>
      <c r="M5" s="68"/>
      <c r="N5" s="68"/>
      <c r="O5" s="68"/>
    </row>
    <row r="8" spans="3:15" ht="20.399999999999999" customHeight="1" x14ac:dyDescent="0.35">
      <c r="C8" s="69" t="s">
        <v>8</v>
      </c>
      <c r="D8" s="69" t="s">
        <v>25</v>
      </c>
      <c r="E8" s="69" t="s">
        <v>26</v>
      </c>
      <c r="F8" s="71" t="s">
        <v>52</v>
      </c>
      <c r="H8" s="41" t="s">
        <v>19</v>
      </c>
      <c r="I8" s="41"/>
      <c r="J8" s="41"/>
      <c r="K8" s="41"/>
    </row>
    <row r="9" spans="3:15" ht="20.399999999999999" customHeight="1" x14ac:dyDescent="0.25">
      <c r="C9" s="70"/>
      <c r="D9" s="70"/>
      <c r="E9" s="70"/>
      <c r="F9" s="72"/>
    </row>
    <row r="10" spans="3:15" ht="20.399999999999999" customHeight="1" x14ac:dyDescent="0.25">
      <c r="C10" s="11">
        <v>1</v>
      </c>
      <c r="D10" s="11" t="s">
        <v>53</v>
      </c>
      <c r="E10" s="11" t="s">
        <v>54</v>
      </c>
      <c r="F10" s="15" t="s">
        <v>55</v>
      </c>
      <c r="H10" s="42" t="s">
        <v>8</v>
      </c>
      <c r="I10" s="42" t="s">
        <v>20</v>
      </c>
      <c r="J10" s="42" t="s">
        <v>22</v>
      </c>
      <c r="K10" s="42" t="s">
        <v>21</v>
      </c>
    </row>
    <row r="11" spans="3:15" ht="20.399999999999999" customHeight="1" x14ac:dyDescent="0.25">
      <c r="C11" s="11">
        <v>2</v>
      </c>
      <c r="D11" s="11" t="s">
        <v>56</v>
      </c>
      <c r="E11" s="11" t="s">
        <v>57</v>
      </c>
      <c r="F11" s="16">
        <v>872</v>
      </c>
      <c r="H11" s="44"/>
      <c r="I11" s="43"/>
      <c r="J11" s="43"/>
      <c r="K11" s="43"/>
    </row>
    <row r="12" spans="3:15" ht="20.399999999999999" customHeight="1" x14ac:dyDescent="0.25">
      <c r="C12" s="11">
        <v>3</v>
      </c>
      <c r="D12" s="11" t="s">
        <v>58</v>
      </c>
      <c r="E12" s="11" t="s">
        <v>59</v>
      </c>
      <c r="F12" s="16">
        <v>2.2000000000000002</v>
      </c>
      <c r="H12" s="2">
        <v>1</v>
      </c>
      <c r="I12" s="8" t="s">
        <v>23</v>
      </c>
      <c r="J12" s="9">
        <v>22950</v>
      </c>
      <c r="K12" s="10">
        <f>J12/J16</f>
        <v>0.49941245593419509</v>
      </c>
    </row>
    <row r="13" spans="3:15" ht="37.799999999999997" customHeight="1" x14ac:dyDescent="0.25">
      <c r="C13" s="11">
        <v>4</v>
      </c>
      <c r="D13" s="11" t="s">
        <v>60</v>
      </c>
      <c r="E13" s="11" t="s">
        <v>61</v>
      </c>
      <c r="F13" s="17">
        <v>35490</v>
      </c>
      <c r="H13" s="2">
        <v>2</v>
      </c>
      <c r="I13" s="8" t="s">
        <v>71</v>
      </c>
      <c r="J13" s="9">
        <v>7690</v>
      </c>
      <c r="K13" s="10">
        <f>J13/J16</f>
        <v>0.16734125429777605</v>
      </c>
    </row>
    <row r="14" spans="3:15" ht="22.2" customHeight="1" x14ac:dyDescent="0.25">
      <c r="C14" s="6">
        <v>5</v>
      </c>
      <c r="D14" s="6" t="s">
        <v>62</v>
      </c>
      <c r="E14" s="6" t="s">
        <v>63</v>
      </c>
      <c r="F14" s="18">
        <v>88.724999999999994</v>
      </c>
      <c r="H14" s="2">
        <v>3</v>
      </c>
      <c r="I14" s="8" t="s">
        <v>70</v>
      </c>
      <c r="J14" s="9">
        <v>10464</v>
      </c>
      <c r="K14" s="10">
        <f>J14/J16</f>
        <v>0.22770596683640162</v>
      </c>
    </row>
    <row r="15" spans="3:15" ht="23.4" customHeight="1" x14ac:dyDescent="0.25">
      <c r="H15" s="2">
        <v>4</v>
      </c>
      <c r="I15" s="8" t="s">
        <v>4</v>
      </c>
      <c r="J15" s="9">
        <v>4850</v>
      </c>
      <c r="K15" s="10">
        <f>J15/J16</f>
        <v>0.10554032293162728</v>
      </c>
    </row>
    <row r="16" spans="3:15" x14ac:dyDescent="0.25">
      <c r="H16" s="60" t="s">
        <v>18</v>
      </c>
      <c r="I16" s="60"/>
      <c r="J16" s="59">
        <f>SUM(J12:J15)</f>
        <v>45954</v>
      </c>
      <c r="K16" s="45">
        <f>SUM(K12:K15)</f>
        <v>1</v>
      </c>
    </row>
    <row r="17" spans="3:14" ht="14.4" customHeight="1" x14ac:dyDescent="0.25">
      <c r="H17" s="60"/>
      <c r="I17" s="60"/>
      <c r="J17" s="59"/>
      <c r="K17" s="46"/>
    </row>
    <row r="18" spans="3:14" ht="14.4" customHeight="1" x14ac:dyDescent="0.25"/>
    <row r="19" spans="3:14" ht="21" x14ac:dyDescent="0.4">
      <c r="C19" s="41" t="s">
        <v>66</v>
      </c>
      <c r="D19" s="63"/>
      <c r="E19" s="63"/>
      <c r="F19" s="63"/>
      <c r="G19" s="63"/>
      <c r="H19" s="40" t="s">
        <v>67</v>
      </c>
      <c r="I19" s="40"/>
      <c r="J19" s="40"/>
      <c r="K19" s="40"/>
      <c r="L19" s="40"/>
      <c r="M19" s="40"/>
    </row>
    <row r="21" spans="3:14" x14ac:dyDescent="0.25">
      <c r="C21" s="19" t="s">
        <v>11</v>
      </c>
      <c r="D21" s="19" t="s">
        <v>0</v>
      </c>
      <c r="E21" s="19" t="s">
        <v>15</v>
      </c>
      <c r="F21" s="65" t="s">
        <v>16</v>
      </c>
      <c r="H21" s="19" t="s">
        <v>11</v>
      </c>
      <c r="I21" s="19" t="s">
        <v>0</v>
      </c>
      <c r="J21" s="19" t="s">
        <v>2</v>
      </c>
      <c r="K21" s="19" t="s">
        <v>3</v>
      </c>
      <c r="L21" s="19" t="s">
        <v>4</v>
      </c>
      <c r="M21" s="19" t="s">
        <v>5</v>
      </c>
      <c r="N21" s="65" t="s">
        <v>17</v>
      </c>
    </row>
    <row r="22" spans="3:14" x14ac:dyDescent="0.25">
      <c r="C22" s="37"/>
      <c r="D22" s="20"/>
      <c r="E22" s="20"/>
      <c r="F22" s="66"/>
      <c r="H22" s="37"/>
      <c r="I22" s="20"/>
      <c r="J22" s="20"/>
      <c r="K22" s="20"/>
      <c r="L22" s="20"/>
      <c r="M22" s="20"/>
      <c r="N22" s="66"/>
    </row>
    <row r="23" spans="3:14" ht="15.6" x14ac:dyDescent="0.25">
      <c r="C23" s="4">
        <v>1</v>
      </c>
      <c r="D23" s="2">
        <v>30</v>
      </c>
      <c r="E23" s="2">
        <v>51</v>
      </c>
      <c r="F23" s="7">
        <f>AVERAGE(E23/D23)</f>
        <v>1.7</v>
      </c>
      <c r="H23" s="4">
        <v>1</v>
      </c>
      <c r="I23" s="2">
        <v>30</v>
      </c>
      <c r="J23" s="3">
        <v>1200</v>
      </c>
      <c r="K23" s="3">
        <v>0</v>
      </c>
      <c r="L23" s="3">
        <v>1250</v>
      </c>
      <c r="M23" s="3">
        <f>SUM(J23:L23)</f>
        <v>2450</v>
      </c>
      <c r="N23" s="3">
        <f t="shared" ref="N23:N38" si="0">M23/D23</f>
        <v>81.666666666666671</v>
      </c>
    </row>
    <row r="24" spans="3:14" ht="15.6" x14ac:dyDescent="0.25">
      <c r="C24" s="4">
        <v>2</v>
      </c>
      <c r="D24" s="2">
        <v>20</v>
      </c>
      <c r="E24" s="2">
        <v>123</v>
      </c>
      <c r="F24" s="7">
        <f t="shared" ref="F24:F37" si="1">AVERAGE(E24/D24)</f>
        <v>6.15</v>
      </c>
      <c r="H24" s="4">
        <v>2</v>
      </c>
      <c r="I24" s="2">
        <v>20</v>
      </c>
      <c r="J24" s="3">
        <v>650</v>
      </c>
      <c r="K24" s="3">
        <v>0</v>
      </c>
      <c r="L24" s="3">
        <v>900</v>
      </c>
      <c r="M24" s="3">
        <f t="shared" ref="M24:M37" si="2">SUM(J24:L24)</f>
        <v>1550</v>
      </c>
      <c r="N24" s="3">
        <f t="shared" si="0"/>
        <v>77.5</v>
      </c>
    </row>
    <row r="25" spans="3:14" ht="15.6" x14ac:dyDescent="0.25">
      <c r="C25" s="4">
        <v>3</v>
      </c>
      <c r="D25" s="2">
        <v>18</v>
      </c>
      <c r="E25" s="2">
        <v>54</v>
      </c>
      <c r="F25" s="7">
        <f t="shared" si="1"/>
        <v>3</v>
      </c>
      <c r="H25" s="4">
        <v>3</v>
      </c>
      <c r="I25" s="2">
        <v>18</v>
      </c>
      <c r="J25" s="3">
        <v>200</v>
      </c>
      <c r="K25" s="3">
        <v>0</v>
      </c>
      <c r="L25" s="3">
        <v>50</v>
      </c>
      <c r="M25" s="3">
        <f t="shared" si="2"/>
        <v>250</v>
      </c>
      <c r="N25" s="3">
        <f t="shared" si="0"/>
        <v>13.888888888888889</v>
      </c>
    </row>
    <row r="26" spans="3:14" ht="15.6" x14ac:dyDescent="0.25">
      <c r="C26" s="4">
        <v>4</v>
      </c>
      <c r="D26" s="2">
        <v>30</v>
      </c>
      <c r="E26" s="2">
        <v>47</v>
      </c>
      <c r="F26" s="7">
        <f t="shared" si="1"/>
        <v>1.5666666666666667</v>
      </c>
      <c r="H26" s="4">
        <v>4</v>
      </c>
      <c r="I26" s="2">
        <v>30</v>
      </c>
      <c r="J26" s="3">
        <v>800</v>
      </c>
      <c r="K26" s="3">
        <v>200</v>
      </c>
      <c r="L26" s="3">
        <v>400</v>
      </c>
      <c r="M26" s="3">
        <f t="shared" si="2"/>
        <v>1400</v>
      </c>
      <c r="N26" s="3">
        <f t="shared" si="0"/>
        <v>46.666666666666664</v>
      </c>
    </row>
    <row r="27" spans="3:14" ht="15.6" x14ac:dyDescent="0.25">
      <c r="C27" s="4">
        <v>5</v>
      </c>
      <c r="D27" s="2">
        <v>38</v>
      </c>
      <c r="E27" s="2">
        <v>98</v>
      </c>
      <c r="F27" s="7">
        <f t="shared" si="1"/>
        <v>2.5789473684210527</v>
      </c>
      <c r="H27" s="4">
        <v>5</v>
      </c>
      <c r="I27" s="2">
        <v>38</v>
      </c>
      <c r="J27" s="3">
        <v>400</v>
      </c>
      <c r="K27" s="3">
        <v>0</v>
      </c>
      <c r="L27" s="3">
        <v>250</v>
      </c>
      <c r="M27" s="3">
        <f t="shared" si="2"/>
        <v>650</v>
      </c>
      <c r="N27" s="3">
        <f t="shared" si="0"/>
        <v>17.105263157894736</v>
      </c>
    </row>
    <row r="28" spans="3:14" ht="15.6" x14ac:dyDescent="0.25">
      <c r="C28" s="4">
        <v>6</v>
      </c>
      <c r="D28" s="2">
        <v>8</v>
      </c>
      <c r="E28" s="2">
        <v>0</v>
      </c>
      <c r="F28" s="7">
        <f t="shared" si="1"/>
        <v>0</v>
      </c>
      <c r="H28" s="4">
        <v>6</v>
      </c>
      <c r="I28" s="2">
        <v>8</v>
      </c>
      <c r="J28" s="3">
        <v>400</v>
      </c>
      <c r="K28" s="3">
        <v>0</v>
      </c>
      <c r="L28" s="3">
        <v>0</v>
      </c>
      <c r="M28" s="3">
        <f t="shared" si="2"/>
        <v>400</v>
      </c>
      <c r="N28" s="3">
        <f t="shared" si="0"/>
        <v>50</v>
      </c>
    </row>
    <row r="29" spans="3:14" ht="15.6" x14ac:dyDescent="0.25">
      <c r="C29" s="4">
        <v>7</v>
      </c>
      <c r="D29" s="2">
        <v>33</v>
      </c>
      <c r="E29" s="2">
        <v>63</v>
      </c>
      <c r="F29" s="7">
        <f t="shared" si="1"/>
        <v>1.9090909090909092</v>
      </c>
      <c r="H29" s="4">
        <v>7</v>
      </c>
      <c r="I29" s="2">
        <v>33</v>
      </c>
      <c r="J29" s="3">
        <v>650</v>
      </c>
      <c r="K29" s="3">
        <v>4500</v>
      </c>
      <c r="L29" s="3">
        <v>450</v>
      </c>
      <c r="M29" s="3">
        <f t="shared" si="2"/>
        <v>5600</v>
      </c>
      <c r="N29" s="3">
        <f t="shared" si="0"/>
        <v>169.69696969696969</v>
      </c>
    </row>
    <row r="30" spans="3:14" ht="15.6" x14ac:dyDescent="0.25">
      <c r="C30" s="4">
        <v>8</v>
      </c>
      <c r="D30" s="2">
        <v>26</v>
      </c>
      <c r="E30" s="2">
        <v>66</v>
      </c>
      <c r="F30" s="7">
        <f t="shared" si="1"/>
        <v>2.5384615384615383</v>
      </c>
      <c r="H30" s="4">
        <v>8</v>
      </c>
      <c r="I30" s="2">
        <v>26</v>
      </c>
      <c r="J30" s="3">
        <v>300</v>
      </c>
      <c r="K30" s="3">
        <v>1000</v>
      </c>
      <c r="L30" s="3">
        <v>100</v>
      </c>
      <c r="M30" s="3">
        <f t="shared" si="2"/>
        <v>1400</v>
      </c>
      <c r="N30" s="3">
        <f t="shared" si="0"/>
        <v>53.846153846153847</v>
      </c>
    </row>
    <row r="31" spans="3:14" ht="15.6" x14ac:dyDescent="0.25">
      <c r="C31" s="4">
        <v>9</v>
      </c>
      <c r="D31" s="2">
        <v>26</v>
      </c>
      <c r="E31" s="2">
        <v>64</v>
      </c>
      <c r="F31" s="7">
        <f t="shared" si="1"/>
        <v>2.4615384615384617</v>
      </c>
      <c r="H31" s="4">
        <v>9</v>
      </c>
      <c r="I31" s="2">
        <v>26</v>
      </c>
      <c r="J31" s="3">
        <v>200</v>
      </c>
      <c r="K31" s="3">
        <v>2000</v>
      </c>
      <c r="L31" s="3">
        <v>200</v>
      </c>
      <c r="M31" s="3">
        <f t="shared" si="2"/>
        <v>2400</v>
      </c>
      <c r="N31" s="3">
        <f t="shared" si="0"/>
        <v>92.307692307692307</v>
      </c>
    </row>
    <row r="32" spans="3:14" ht="15.6" x14ac:dyDescent="0.25">
      <c r="C32" s="4">
        <v>10</v>
      </c>
      <c r="D32" s="2">
        <v>31</v>
      </c>
      <c r="E32" s="2">
        <v>54</v>
      </c>
      <c r="F32" s="7">
        <f t="shared" si="1"/>
        <v>1.7419354838709677</v>
      </c>
      <c r="H32" s="4">
        <v>10</v>
      </c>
      <c r="I32" s="2">
        <v>31</v>
      </c>
      <c r="J32" s="3">
        <v>800</v>
      </c>
      <c r="K32" s="3">
        <v>6000</v>
      </c>
      <c r="L32" s="3">
        <v>0</v>
      </c>
      <c r="M32" s="3">
        <f t="shared" si="2"/>
        <v>6800</v>
      </c>
      <c r="N32" s="3">
        <f t="shared" si="0"/>
        <v>219.35483870967741</v>
      </c>
    </row>
    <row r="33" spans="3:14" ht="15.6" x14ac:dyDescent="0.25">
      <c r="C33" s="4">
        <v>11</v>
      </c>
      <c r="D33" s="2">
        <v>15</v>
      </c>
      <c r="E33" s="2">
        <v>15</v>
      </c>
      <c r="F33" s="7">
        <f t="shared" si="1"/>
        <v>1</v>
      </c>
      <c r="H33" s="4">
        <v>11</v>
      </c>
      <c r="I33" s="2">
        <v>15</v>
      </c>
      <c r="J33" s="3">
        <v>500</v>
      </c>
      <c r="K33" s="3">
        <v>100</v>
      </c>
      <c r="L33" s="3">
        <v>600</v>
      </c>
      <c r="M33" s="3">
        <f t="shared" si="2"/>
        <v>1200</v>
      </c>
      <c r="N33" s="3">
        <f t="shared" si="0"/>
        <v>80</v>
      </c>
    </row>
    <row r="34" spans="3:14" ht="15.6" x14ac:dyDescent="0.25">
      <c r="C34" s="4">
        <v>12</v>
      </c>
      <c r="D34" s="2">
        <v>35</v>
      </c>
      <c r="E34" s="2">
        <v>83</v>
      </c>
      <c r="F34" s="7">
        <f t="shared" si="1"/>
        <v>2.3714285714285714</v>
      </c>
      <c r="H34" s="4">
        <v>12</v>
      </c>
      <c r="I34" s="2">
        <v>35</v>
      </c>
      <c r="J34" s="3">
        <v>440</v>
      </c>
      <c r="K34" s="3">
        <v>1750</v>
      </c>
      <c r="L34" s="3">
        <v>100</v>
      </c>
      <c r="M34" s="3">
        <f t="shared" si="2"/>
        <v>2290</v>
      </c>
      <c r="N34" s="3">
        <f t="shared" si="0"/>
        <v>65.428571428571431</v>
      </c>
    </row>
    <row r="35" spans="3:14" ht="15.6" x14ac:dyDescent="0.25">
      <c r="C35" s="4">
        <v>13</v>
      </c>
      <c r="D35" s="2">
        <v>29</v>
      </c>
      <c r="E35" s="2">
        <v>39</v>
      </c>
      <c r="F35" s="7">
        <f t="shared" si="1"/>
        <v>1.3448275862068966</v>
      </c>
      <c r="H35" s="4">
        <v>13</v>
      </c>
      <c r="I35" s="2">
        <v>29</v>
      </c>
      <c r="J35" s="3">
        <v>400</v>
      </c>
      <c r="K35" s="3">
        <v>1900</v>
      </c>
      <c r="L35" s="3">
        <v>550</v>
      </c>
      <c r="M35" s="3">
        <f t="shared" si="2"/>
        <v>2850</v>
      </c>
      <c r="N35" s="3">
        <f t="shared" si="0"/>
        <v>98.275862068965523</v>
      </c>
    </row>
    <row r="36" spans="3:14" ht="15.6" x14ac:dyDescent="0.25">
      <c r="C36" s="4">
        <v>14</v>
      </c>
      <c r="D36" s="2">
        <v>29</v>
      </c>
      <c r="E36" s="2">
        <v>43</v>
      </c>
      <c r="F36" s="7">
        <f t="shared" si="1"/>
        <v>1.4827586206896552</v>
      </c>
      <c r="H36" s="4">
        <v>14</v>
      </c>
      <c r="I36" s="2">
        <v>29</v>
      </c>
      <c r="J36" s="3">
        <v>550</v>
      </c>
      <c r="K36" s="3">
        <v>500</v>
      </c>
      <c r="L36" s="3">
        <v>0</v>
      </c>
      <c r="M36" s="3">
        <f t="shared" si="2"/>
        <v>1050</v>
      </c>
      <c r="N36" s="3">
        <f t="shared" si="0"/>
        <v>36.206896551724135</v>
      </c>
    </row>
    <row r="37" spans="3:14" ht="15.6" x14ac:dyDescent="0.25">
      <c r="C37" s="4">
        <v>15</v>
      </c>
      <c r="D37" s="2">
        <v>32</v>
      </c>
      <c r="E37" s="2">
        <v>72</v>
      </c>
      <c r="F37" s="7">
        <f t="shared" si="1"/>
        <v>2.25</v>
      </c>
      <c r="H37" s="4">
        <v>15</v>
      </c>
      <c r="I37" s="2">
        <v>32</v>
      </c>
      <c r="J37" s="3">
        <v>200</v>
      </c>
      <c r="K37" s="3">
        <v>5000</v>
      </c>
      <c r="L37" s="3">
        <v>0</v>
      </c>
      <c r="M37" s="3">
        <f t="shared" si="2"/>
        <v>5200</v>
      </c>
      <c r="N37" s="3">
        <f t="shared" si="0"/>
        <v>162.5</v>
      </c>
    </row>
    <row r="38" spans="3:14" x14ac:dyDescent="0.25">
      <c r="C38" s="64" t="s">
        <v>18</v>
      </c>
      <c r="D38" s="61">
        <f>SUM(D23:D37)</f>
        <v>400</v>
      </c>
      <c r="E38" s="61">
        <f>SUM(E23:E37)</f>
        <v>872</v>
      </c>
      <c r="F38" s="62">
        <f>E38/D38</f>
        <v>2.1800000000000002</v>
      </c>
      <c r="H38" s="64" t="s">
        <v>18</v>
      </c>
      <c r="I38" s="61">
        <f>SUM(I23:I37)</f>
        <v>400</v>
      </c>
      <c r="J38" s="35">
        <f>SUM(J23:J37)</f>
        <v>7690</v>
      </c>
      <c r="K38" s="35">
        <f t="shared" ref="K38:L38" si="3">SUM(K23:K37)</f>
        <v>22950</v>
      </c>
      <c r="L38" s="35">
        <f t="shared" si="3"/>
        <v>4850</v>
      </c>
      <c r="M38" s="35">
        <f>SUM(M23:M37)</f>
        <v>35490</v>
      </c>
      <c r="N38" s="35">
        <f t="shared" si="0"/>
        <v>88.724999999999994</v>
      </c>
    </row>
    <row r="39" spans="3:14" x14ac:dyDescent="0.25">
      <c r="C39" s="64"/>
      <c r="D39" s="61"/>
      <c r="E39" s="61"/>
      <c r="F39" s="62"/>
      <c r="H39" s="64"/>
      <c r="I39" s="61"/>
      <c r="J39" s="36"/>
      <c r="K39" s="36"/>
      <c r="L39" s="36"/>
      <c r="M39" s="36"/>
      <c r="N39" s="36"/>
    </row>
    <row r="131" spans="7:15" x14ac:dyDescent="0.25">
      <c r="G131" s="19" t="s">
        <v>11</v>
      </c>
      <c r="H131" s="19" t="s">
        <v>0</v>
      </c>
      <c r="I131" s="19" t="s">
        <v>13</v>
      </c>
      <c r="J131" s="19" t="s">
        <v>1</v>
      </c>
      <c r="K131" s="19" t="s">
        <v>14</v>
      </c>
      <c r="L131" s="19" t="s">
        <v>3</v>
      </c>
      <c r="M131" s="19" t="s">
        <v>4</v>
      </c>
      <c r="N131" s="19" t="s">
        <v>5</v>
      </c>
      <c r="O131" s="19" t="s">
        <v>6</v>
      </c>
    </row>
    <row r="132" spans="7:15" x14ac:dyDescent="0.25">
      <c r="G132" s="37"/>
      <c r="H132" s="20"/>
      <c r="I132" s="20"/>
      <c r="J132" s="20"/>
      <c r="K132" s="20"/>
      <c r="L132" s="20"/>
      <c r="M132" s="20"/>
      <c r="N132" s="20"/>
      <c r="O132" s="20"/>
    </row>
    <row r="133" spans="7:15" ht="15.6" x14ac:dyDescent="0.25">
      <c r="G133" s="4">
        <v>1</v>
      </c>
      <c r="H133" s="2">
        <v>30</v>
      </c>
      <c r="I133" s="2">
        <v>51</v>
      </c>
      <c r="J133" s="2">
        <f>I133</f>
        <v>51</v>
      </c>
      <c r="K133" s="3">
        <v>1200</v>
      </c>
      <c r="L133" s="3" t="s">
        <v>7</v>
      </c>
      <c r="M133" s="3">
        <v>1250</v>
      </c>
      <c r="N133" s="3">
        <f>SUM(K133:M133)</f>
        <v>2450</v>
      </c>
      <c r="O133" s="3">
        <f>N133</f>
        <v>2450</v>
      </c>
    </row>
    <row r="134" spans="7:15" ht="15.6" x14ac:dyDescent="0.25">
      <c r="G134" s="4">
        <v>2</v>
      </c>
      <c r="H134" s="2">
        <v>20</v>
      </c>
      <c r="I134" s="2">
        <v>123</v>
      </c>
      <c r="J134" s="2">
        <f t="shared" ref="J134:J147" si="4">J133+I134</f>
        <v>174</v>
      </c>
      <c r="K134" s="3">
        <v>650</v>
      </c>
      <c r="L134" s="3" t="s">
        <v>7</v>
      </c>
      <c r="M134" s="3">
        <v>900</v>
      </c>
      <c r="N134" s="3">
        <f t="shared" ref="N134:N147" si="5">SUM(K134:M134)</f>
        <v>1550</v>
      </c>
      <c r="O134" s="3">
        <f>O133+N134</f>
        <v>4000</v>
      </c>
    </row>
    <row r="135" spans="7:15" ht="15.6" x14ac:dyDescent="0.25">
      <c r="G135" s="4">
        <v>3</v>
      </c>
      <c r="H135" s="2">
        <v>18</v>
      </c>
      <c r="I135" s="2">
        <v>54</v>
      </c>
      <c r="J135" s="2">
        <f t="shared" si="4"/>
        <v>228</v>
      </c>
      <c r="K135" s="3">
        <v>200</v>
      </c>
      <c r="L135" s="3" t="s">
        <v>7</v>
      </c>
      <c r="M135" s="3">
        <v>50</v>
      </c>
      <c r="N135" s="3">
        <f t="shared" si="5"/>
        <v>250</v>
      </c>
      <c r="O135" s="3">
        <f t="shared" ref="O135:O147" si="6">O134+N135</f>
        <v>4250</v>
      </c>
    </row>
    <row r="136" spans="7:15" ht="15.6" x14ac:dyDescent="0.25">
      <c r="G136" s="4">
        <v>4</v>
      </c>
      <c r="H136" s="2">
        <v>30</v>
      </c>
      <c r="I136" s="2">
        <v>47</v>
      </c>
      <c r="J136" s="2">
        <f t="shared" si="4"/>
        <v>275</v>
      </c>
      <c r="K136" s="3">
        <v>800</v>
      </c>
      <c r="L136" s="3">
        <v>200</v>
      </c>
      <c r="M136" s="3">
        <v>400</v>
      </c>
      <c r="N136" s="3">
        <f t="shared" si="5"/>
        <v>1400</v>
      </c>
      <c r="O136" s="3">
        <f t="shared" si="6"/>
        <v>5650</v>
      </c>
    </row>
    <row r="137" spans="7:15" ht="15.6" x14ac:dyDescent="0.25">
      <c r="G137" s="4">
        <v>5</v>
      </c>
      <c r="H137" s="2">
        <v>38</v>
      </c>
      <c r="I137" s="2">
        <v>98</v>
      </c>
      <c r="J137" s="2">
        <f t="shared" si="4"/>
        <v>373</v>
      </c>
      <c r="K137" s="3">
        <v>400</v>
      </c>
      <c r="L137" s="3" t="s">
        <v>7</v>
      </c>
      <c r="M137" s="3">
        <v>250</v>
      </c>
      <c r="N137" s="3">
        <f t="shared" si="5"/>
        <v>650</v>
      </c>
      <c r="O137" s="3">
        <f t="shared" si="6"/>
        <v>6300</v>
      </c>
    </row>
    <row r="138" spans="7:15" ht="15.6" x14ac:dyDescent="0.25">
      <c r="G138" s="4">
        <v>6</v>
      </c>
      <c r="H138" s="2">
        <v>8</v>
      </c>
      <c r="I138" s="2">
        <v>0</v>
      </c>
      <c r="J138" s="2">
        <f t="shared" si="4"/>
        <v>373</v>
      </c>
      <c r="K138" s="3">
        <v>400</v>
      </c>
      <c r="L138" s="3" t="s">
        <v>7</v>
      </c>
      <c r="M138" s="3" t="s">
        <v>7</v>
      </c>
      <c r="N138" s="3">
        <f t="shared" si="5"/>
        <v>400</v>
      </c>
      <c r="O138" s="3">
        <f t="shared" si="6"/>
        <v>6700</v>
      </c>
    </row>
    <row r="139" spans="7:15" ht="15.6" x14ac:dyDescent="0.25">
      <c r="G139" s="4">
        <v>7</v>
      </c>
      <c r="H139" s="2">
        <v>33</v>
      </c>
      <c r="I139" s="2">
        <v>63</v>
      </c>
      <c r="J139" s="2">
        <f t="shared" si="4"/>
        <v>436</v>
      </c>
      <c r="K139" s="3">
        <v>650</v>
      </c>
      <c r="L139" s="3">
        <v>4500</v>
      </c>
      <c r="M139" s="3">
        <v>450</v>
      </c>
      <c r="N139" s="3">
        <f t="shared" si="5"/>
        <v>5600</v>
      </c>
      <c r="O139" s="3">
        <f t="shared" si="6"/>
        <v>12300</v>
      </c>
    </row>
    <row r="140" spans="7:15" ht="15.6" x14ac:dyDescent="0.25">
      <c r="G140" s="4">
        <v>8</v>
      </c>
      <c r="H140" s="2">
        <v>26</v>
      </c>
      <c r="I140" s="2">
        <v>66</v>
      </c>
      <c r="J140" s="2">
        <f t="shared" si="4"/>
        <v>502</v>
      </c>
      <c r="K140" s="3">
        <v>300</v>
      </c>
      <c r="L140" s="3">
        <v>1000</v>
      </c>
      <c r="M140" s="3">
        <v>100</v>
      </c>
      <c r="N140" s="3">
        <f t="shared" si="5"/>
        <v>1400</v>
      </c>
      <c r="O140" s="3">
        <f t="shared" si="6"/>
        <v>13700</v>
      </c>
    </row>
    <row r="141" spans="7:15" ht="15.6" x14ac:dyDescent="0.25">
      <c r="G141" s="4">
        <v>9</v>
      </c>
      <c r="H141" s="2">
        <v>26</v>
      </c>
      <c r="I141" s="2">
        <v>64</v>
      </c>
      <c r="J141" s="2">
        <f t="shared" si="4"/>
        <v>566</v>
      </c>
      <c r="K141" s="3">
        <v>200</v>
      </c>
      <c r="L141" s="3">
        <v>2000</v>
      </c>
      <c r="M141" s="3">
        <v>200</v>
      </c>
      <c r="N141" s="3">
        <f t="shared" si="5"/>
        <v>2400</v>
      </c>
      <c r="O141" s="3">
        <f t="shared" si="6"/>
        <v>16100</v>
      </c>
    </row>
    <row r="142" spans="7:15" ht="15.6" x14ac:dyDescent="0.25">
      <c r="G142" s="4">
        <v>10</v>
      </c>
      <c r="H142" s="2">
        <v>31</v>
      </c>
      <c r="I142" s="2">
        <v>54</v>
      </c>
      <c r="J142" s="2">
        <f t="shared" si="4"/>
        <v>620</v>
      </c>
      <c r="K142" s="3">
        <v>800</v>
      </c>
      <c r="L142" s="3">
        <v>6000</v>
      </c>
      <c r="M142" s="3" t="s">
        <v>7</v>
      </c>
      <c r="N142" s="3">
        <f t="shared" si="5"/>
        <v>6800</v>
      </c>
      <c r="O142" s="3">
        <f t="shared" si="6"/>
        <v>22900</v>
      </c>
    </row>
    <row r="143" spans="7:15" ht="15.6" x14ac:dyDescent="0.25">
      <c r="G143" s="4">
        <v>11</v>
      </c>
      <c r="H143" s="2">
        <v>15</v>
      </c>
      <c r="I143" s="2">
        <v>15</v>
      </c>
      <c r="J143" s="2">
        <f t="shared" si="4"/>
        <v>635</v>
      </c>
      <c r="K143" s="3">
        <v>500</v>
      </c>
      <c r="L143" s="3">
        <v>100</v>
      </c>
      <c r="M143" s="3">
        <v>600</v>
      </c>
      <c r="N143" s="3">
        <f t="shared" si="5"/>
        <v>1200</v>
      </c>
      <c r="O143" s="3">
        <f t="shared" si="6"/>
        <v>24100</v>
      </c>
    </row>
    <row r="144" spans="7:15" ht="15.6" x14ac:dyDescent="0.25">
      <c r="G144" s="4">
        <v>12</v>
      </c>
      <c r="H144" s="2">
        <v>35</v>
      </c>
      <c r="I144" s="2">
        <v>83</v>
      </c>
      <c r="J144" s="2">
        <f t="shared" si="4"/>
        <v>718</v>
      </c>
      <c r="K144" s="3">
        <v>440</v>
      </c>
      <c r="L144" s="3">
        <v>1750</v>
      </c>
      <c r="M144" s="3">
        <v>100</v>
      </c>
      <c r="N144" s="3">
        <f t="shared" si="5"/>
        <v>2290</v>
      </c>
      <c r="O144" s="3">
        <f t="shared" si="6"/>
        <v>26390</v>
      </c>
    </row>
    <row r="145" spans="7:15" ht="15.6" x14ac:dyDescent="0.25">
      <c r="G145" s="4">
        <v>13</v>
      </c>
      <c r="H145" s="2">
        <v>29</v>
      </c>
      <c r="I145" s="2">
        <v>39</v>
      </c>
      <c r="J145" s="2">
        <f t="shared" si="4"/>
        <v>757</v>
      </c>
      <c r="K145" s="3">
        <v>400</v>
      </c>
      <c r="L145" s="3">
        <v>1900</v>
      </c>
      <c r="M145" s="3">
        <v>550</v>
      </c>
      <c r="N145" s="3">
        <f t="shared" si="5"/>
        <v>2850</v>
      </c>
      <c r="O145" s="3">
        <f t="shared" si="6"/>
        <v>29240</v>
      </c>
    </row>
    <row r="146" spans="7:15" ht="15.6" x14ac:dyDescent="0.25">
      <c r="G146" s="4">
        <v>14</v>
      </c>
      <c r="H146" s="2">
        <v>29</v>
      </c>
      <c r="I146" s="2">
        <v>43</v>
      </c>
      <c r="J146" s="2">
        <f t="shared" si="4"/>
        <v>800</v>
      </c>
      <c r="K146" s="3">
        <v>550</v>
      </c>
      <c r="L146" s="3">
        <v>500</v>
      </c>
      <c r="M146" s="3" t="s">
        <v>7</v>
      </c>
      <c r="N146" s="3">
        <f t="shared" si="5"/>
        <v>1050</v>
      </c>
      <c r="O146" s="3">
        <f t="shared" si="6"/>
        <v>30290</v>
      </c>
    </row>
    <row r="147" spans="7:15" ht="15.6" x14ac:dyDescent="0.25">
      <c r="G147" s="4">
        <v>15</v>
      </c>
      <c r="H147" s="2">
        <v>32</v>
      </c>
      <c r="I147" s="2">
        <v>72</v>
      </c>
      <c r="J147" s="4">
        <f t="shared" si="4"/>
        <v>872</v>
      </c>
      <c r="K147" s="3">
        <v>200</v>
      </c>
      <c r="L147" s="3">
        <v>5000</v>
      </c>
      <c r="M147" s="3" t="s">
        <v>7</v>
      </c>
      <c r="N147" s="3">
        <f t="shared" si="5"/>
        <v>5200</v>
      </c>
      <c r="O147" s="5">
        <f t="shared" si="6"/>
        <v>35490</v>
      </c>
    </row>
    <row r="148" spans="7:15" x14ac:dyDescent="0.25">
      <c r="G148" s="89" t="s">
        <v>12</v>
      </c>
      <c r="H148" s="89">
        <f>SUM(H133:H147)</f>
        <v>400</v>
      </c>
      <c r="I148" s="91">
        <f>SUM(I133:I147)</f>
        <v>872</v>
      </c>
      <c r="J148" s="92"/>
      <c r="K148" s="95">
        <f>SUM(K133:K147)</f>
        <v>7690</v>
      </c>
      <c r="L148" s="95">
        <f t="shared" ref="L148:M148" si="7">SUM(L133:L147)</f>
        <v>22950</v>
      </c>
      <c r="M148" s="95">
        <f t="shared" si="7"/>
        <v>4850</v>
      </c>
      <c r="N148" s="96">
        <f>SUM(N133:N147)</f>
        <v>35490</v>
      </c>
      <c r="O148" s="97"/>
    </row>
    <row r="149" spans="7:15" x14ac:dyDescent="0.25">
      <c r="G149" s="90"/>
      <c r="H149" s="90"/>
      <c r="I149" s="93"/>
      <c r="J149" s="94"/>
      <c r="K149" s="90"/>
      <c r="L149" s="90"/>
      <c r="M149" s="90"/>
      <c r="N149" s="98"/>
      <c r="O149" s="99"/>
    </row>
    <row r="150" spans="7:15" x14ac:dyDescent="0.25">
      <c r="G150" s="73" t="s">
        <v>9</v>
      </c>
      <c r="H150" s="60">
        <f>SUM(H133:H147)</f>
        <v>400</v>
      </c>
      <c r="I150" s="55">
        <f>SUM(I133:I147)</f>
        <v>872</v>
      </c>
      <c r="J150" s="56"/>
      <c r="K150" s="75">
        <f>SUM(N133:N147)</f>
        <v>35490</v>
      </c>
      <c r="L150" s="76"/>
      <c r="M150" s="76"/>
      <c r="N150" s="76"/>
      <c r="O150" s="77"/>
    </row>
    <row r="151" spans="7:15" x14ac:dyDescent="0.25">
      <c r="G151" s="74"/>
      <c r="H151" s="60"/>
      <c r="I151" s="57"/>
      <c r="J151" s="58"/>
      <c r="K151" s="78"/>
      <c r="L151" s="79"/>
      <c r="M151" s="79"/>
      <c r="N151" s="79"/>
      <c r="O151" s="80"/>
    </row>
    <row r="152" spans="7:15" x14ac:dyDescent="0.25">
      <c r="G152" s="81" t="s">
        <v>10</v>
      </c>
      <c r="H152" s="82"/>
      <c r="I152" s="83">
        <f>AVERAGE(I133:I147)</f>
        <v>58.133333333333333</v>
      </c>
      <c r="J152" s="84"/>
      <c r="K152" s="87">
        <f>AVERAGE(N133:N147)</f>
        <v>2366</v>
      </c>
      <c r="L152" s="83"/>
      <c r="M152" s="83"/>
      <c r="N152" s="83"/>
      <c r="O152" s="84"/>
    </row>
    <row r="153" spans="7:15" x14ac:dyDescent="0.25">
      <c r="G153" s="81"/>
      <c r="H153" s="82"/>
      <c r="I153" s="85"/>
      <c r="J153" s="86"/>
      <c r="K153" s="88"/>
      <c r="L153" s="85"/>
      <c r="M153" s="85"/>
      <c r="N153" s="85"/>
      <c r="O153" s="86"/>
    </row>
  </sheetData>
  <mergeCells count="61">
    <mergeCell ref="M131:M132"/>
    <mergeCell ref="N131:N132"/>
    <mergeCell ref="O131:O132"/>
    <mergeCell ref="G148:G149"/>
    <mergeCell ref="H148:H149"/>
    <mergeCell ref="I148:J149"/>
    <mergeCell ref="K148:K149"/>
    <mergeCell ref="L148:L149"/>
    <mergeCell ref="M148:M149"/>
    <mergeCell ref="N148:O149"/>
    <mergeCell ref="G131:G132"/>
    <mergeCell ref="H131:H132"/>
    <mergeCell ref="I131:I132"/>
    <mergeCell ref="J131:J132"/>
    <mergeCell ref="K131:K132"/>
    <mergeCell ref="L131:L132"/>
    <mergeCell ref="G150:G151"/>
    <mergeCell ref="H150:H151"/>
    <mergeCell ref="I150:J151"/>
    <mergeCell ref="K150:O151"/>
    <mergeCell ref="G152:G153"/>
    <mergeCell ref="H152:H153"/>
    <mergeCell ref="I152:J153"/>
    <mergeCell ref="K152:O153"/>
    <mergeCell ref="C19:G19"/>
    <mergeCell ref="H19:M19"/>
    <mergeCell ref="C21:C22"/>
    <mergeCell ref="D21:D22"/>
    <mergeCell ref="E21:E22"/>
    <mergeCell ref="F21:F22"/>
    <mergeCell ref="H21:H22"/>
    <mergeCell ref="I21:I22"/>
    <mergeCell ref="C38:C39"/>
    <mergeCell ref="D38:D39"/>
    <mergeCell ref="E38:E39"/>
    <mergeCell ref="F38:F39"/>
    <mergeCell ref="H38:H39"/>
    <mergeCell ref="N38:N39"/>
    <mergeCell ref="J21:J22"/>
    <mergeCell ref="K21:K22"/>
    <mergeCell ref="L21:L22"/>
    <mergeCell ref="M21:M22"/>
    <mergeCell ref="N21:N22"/>
    <mergeCell ref="I38:I39"/>
    <mergeCell ref="J38:J39"/>
    <mergeCell ref="K38:K39"/>
    <mergeCell ref="L38:L39"/>
    <mergeCell ref="M38:M39"/>
    <mergeCell ref="C3:O5"/>
    <mergeCell ref="H8:K8"/>
    <mergeCell ref="H10:H11"/>
    <mergeCell ref="I10:I11"/>
    <mergeCell ref="J10:J11"/>
    <mergeCell ref="K10:K11"/>
    <mergeCell ref="C8:C9"/>
    <mergeCell ref="D8:D9"/>
    <mergeCell ref="E8:E9"/>
    <mergeCell ref="F8:F9"/>
    <mergeCell ref="H16:I17"/>
    <mergeCell ref="J16:J17"/>
    <mergeCell ref="K16:K1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Pengumpulan</vt:lpstr>
      <vt:lpstr>Pengolahan Data</vt:lpstr>
      <vt:lpstr>Penyajian Data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34. Wulan Hira Kalila</dc:creator>
  <cp:lastModifiedBy>34. Wulan Hira Kalila</cp:lastModifiedBy>
  <dcterms:created xsi:type="dcterms:W3CDTF">2025-04-02T15:08:14Z</dcterms:created>
  <dcterms:modified xsi:type="dcterms:W3CDTF">2025-04-16T23:01:27Z</dcterms:modified>
</cp:coreProperties>
</file>