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300" yWindow="-165" windowWidth="9720" windowHeight="7320"/>
  </bookViews>
  <sheets>
    <sheet name="Адресно" sheetId="6" r:id="rId1"/>
    <sheet name="Свод" sheetId="7" r:id="rId2"/>
  </sheets>
  <definedNames>
    <definedName name="_xlnm._FilterDatabase" localSheetId="0" hidden="1">Адресно!#REF!</definedName>
    <definedName name="_xlnm.Print_Titles" localSheetId="0">Адресно!$13:$18</definedName>
    <definedName name="_xlnm.Print_Area" localSheetId="0">Адресно!$A$1:$Z$75</definedName>
    <definedName name="_xlnm.Print_Area" localSheetId="1">Свод!$A$1:$Q$40</definedName>
  </definedNames>
  <calcPr calcId="125725" refMode="R1C1"/>
</workbook>
</file>

<file path=xl/calcChain.xml><?xml version="1.0" encoding="utf-8"?>
<calcChain xmlns="http://schemas.openxmlformats.org/spreadsheetml/2006/main">
  <c r="Y25" i="6"/>
  <c r="W71"/>
  <c r="W25"/>
  <c r="E71"/>
  <c r="E74" s="1"/>
  <c r="E25"/>
  <c r="T75"/>
  <c r="Y73"/>
  <c r="E73"/>
  <c r="Y72"/>
  <c r="Y71"/>
  <c r="B6" i="7"/>
  <c r="F6"/>
  <c r="K6"/>
  <c r="K12" s="1"/>
  <c r="L6"/>
  <c r="M6"/>
  <c r="N6"/>
  <c r="N12" s="1"/>
  <c r="Q6"/>
  <c r="B7"/>
  <c r="F7"/>
  <c r="K7"/>
  <c r="J7" s="1"/>
  <c r="L7"/>
  <c r="M7"/>
  <c r="N7"/>
  <c r="Q7"/>
  <c r="B8"/>
  <c r="F8"/>
  <c r="K8"/>
  <c r="J8" s="1"/>
  <c r="L8"/>
  <c r="M8"/>
  <c r="N8"/>
  <c r="Q8"/>
  <c r="B9"/>
  <c r="F9"/>
  <c r="K9"/>
  <c r="J9" s="1"/>
  <c r="L9"/>
  <c r="M9"/>
  <c r="N9"/>
  <c r="Q9"/>
  <c r="B10"/>
  <c r="F10"/>
  <c r="K10"/>
  <c r="J10" s="1"/>
  <c r="L10"/>
  <c r="M10"/>
  <c r="N10"/>
  <c r="Q10"/>
  <c r="B11"/>
  <c r="F11"/>
  <c r="K11"/>
  <c r="J11" s="1"/>
  <c r="L11"/>
  <c r="M11"/>
  <c r="N11"/>
  <c r="Q11"/>
  <c r="B12"/>
  <c r="C12"/>
  <c r="D12"/>
  <c r="E12"/>
  <c r="F12"/>
  <c r="G12"/>
  <c r="H12"/>
  <c r="I12"/>
  <c r="L12"/>
  <c r="M12"/>
  <c r="O12"/>
  <c r="P12"/>
  <c r="Q12"/>
  <c r="B13"/>
  <c r="F13"/>
  <c r="K13"/>
  <c r="K20" s="1"/>
  <c r="L13"/>
  <c r="M13"/>
  <c r="N13"/>
  <c r="N20" s="1"/>
  <c r="Q13"/>
  <c r="B14"/>
  <c r="F14"/>
  <c r="K14"/>
  <c r="J14" s="1"/>
  <c r="L14"/>
  <c r="M14"/>
  <c r="N14"/>
  <c r="Q14"/>
  <c r="B15"/>
  <c r="F15"/>
  <c r="K15"/>
  <c r="J15" s="1"/>
  <c r="L15"/>
  <c r="M15"/>
  <c r="N15"/>
  <c r="Q15"/>
  <c r="B16"/>
  <c r="F16"/>
  <c r="K16"/>
  <c r="J16" s="1"/>
  <c r="L16"/>
  <c r="M16"/>
  <c r="N16"/>
  <c r="Q16"/>
  <c r="B17"/>
  <c r="F17"/>
  <c r="K17"/>
  <c r="J17" s="1"/>
  <c r="L17"/>
  <c r="M17"/>
  <c r="N17"/>
  <c r="Q17"/>
  <c r="B18"/>
  <c r="F18"/>
  <c r="K18"/>
  <c r="J18" s="1"/>
  <c r="L18"/>
  <c r="M18"/>
  <c r="N18"/>
  <c r="Q18"/>
  <c r="B19"/>
  <c r="F19"/>
  <c r="K19"/>
  <c r="J19" s="1"/>
  <c r="L19"/>
  <c r="M19"/>
  <c r="N19"/>
  <c r="Q19"/>
  <c r="B20"/>
  <c r="C20"/>
  <c r="D20"/>
  <c r="E20"/>
  <c r="F20"/>
  <c r="G20"/>
  <c r="H20"/>
  <c r="I20"/>
  <c r="L20"/>
  <c r="M20"/>
  <c r="O20"/>
  <c r="P20"/>
  <c r="Q20"/>
  <c r="B21"/>
  <c r="F21"/>
  <c r="K21"/>
  <c r="K28" s="1"/>
  <c r="L21"/>
  <c r="M21"/>
  <c r="N21"/>
  <c r="N28" s="1"/>
  <c r="Q21"/>
  <c r="B22"/>
  <c r="F22"/>
  <c r="K22"/>
  <c r="J22" s="1"/>
  <c r="L22"/>
  <c r="M22"/>
  <c r="N22"/>
  <c r="Q22"/>
  <c r="B23"/>
  <c r="F23"/>
  <c r="K23"/>
  <c r="J23" s="1"/>
  <c r="L23"/>
  <c r="M23"/>
  <c r="N23"/>
  <c r="Q23"/>
  <c r="B24"/>
  <c r="F24"/>
  <c r="K24"/>
  <c r="J24" s="1"/>
  <c r="L24"/>
  <c r="M24"/>
  <c r="N24"/>
  <c r="Q24"/>
  <c r="B25"/>
  <c r="F25"/>
  <c r="K25"/>
  <c r="J25" s="1"/>
  <c r="L25"/>
  <c r="M25"/>
  <c r="N25"/>
  <c r="Q25"/>
  <c r="B26"/>
  <c r="F26"/>
  <c r="K26"/>
  <c r="J26" s="1"/>
  <c r="L26"/>
  <c r="M26"/>
  <c r="N26"/>
  <c r="Q26"/>
  <c r="B27"/>
  <c r="F27"/>
  <c r="K27"/>
  <c r="J27" s="1"/>
  <c r="L27"/>
  <c r="M27"/>
  <c r="N27"/>
  <c r="Q27"/>
  <c r="B28"/>
  <c r="C28"/>
  <c r="D28"/>
  <c r="E28"/>
  <c r="F28"/>
  <c r="G28"/>
  <c r="H28"/>
  <c r="I28"/>
  <c r="L28"/>
  <c r="M28"/>
  <c r="O28"/>
  <c r="P28"/>
  <c r="Q28"/>
  <c r="B29"/>
  <c r="F29"/>
  <c r="K29"/>
  <c r="J29" s="1"/>
  <c r="L29"/>
  <c r="M29"/>
  <c r="N29"/>
  <c r="N34" s="1"/>
  <c r="Q29"/>
  <c r="B30"/>
  <c r="F30"/>
  <c r="K30"/>
  <c r="J30" s="1"/>
  <c r="L30"/>
  <c r="M30"/>
  <c r="N30"/>
  <c r="Q30"/>
  <c r="B31"/>
  <c r="F31"/>
  <c r="K31"/>
  <c r="J31" s="1"/>
  <c r="L31"/>
  <c r="M31"/>
  <c r="N31"/>
  <c r="Q31"/>
  <c r="B32"/>
  <c r="F32"/>
  <c r="K32"/>
  <c r="J32" s="1"/>
  <c r="L32"/>
  <c r="M32"/>
  <c r="N32"/>
  <c r="Q32"/>
  <c r="B33"/>
  <c r="F33"/>
  <c r="K33"/>
  <c r="J33" s="1"/>
  <c r="L33"/>
  <c r="M33"/>
  <c r="N33"/>
  <c r="Q33"/>
  <c r="B34"/>
  <c r="C34"/>
  <c r="D34"/>
  <c r="E34"/>
  <c r="F34"/>
  <c r="G34"/>
  <c r="H34"/>
  <c r="I34"/>
  <c r="L34"/>
  <c r="M34"/>
  <c r="O34"/>
  <c r="P34"/>
  <c r="Q34"/>
  <c r="B35"/>
  <c r="F35"/>
  <c r="F36" s="1"/>
  <c r="K35"/>
  <c r="J35" s="1"/>
  <c r="L35"/>
  <c r="M35"/>
  <c r="N35"/>
  <c r="Q35"/>
  <c r="B36"/>
  <c r="C36"/>
  <c r="D36"/>
  <c r="E36"/>
  <c r="G36"/>
  <c r="H36"/>
  <c r="I36"/>
  <c r="L36"/>
  <c r="M36"/>
  <c r="O36"/>
  <c r="P36"/>
  <c r="Q36"/>
  <c r="K36" l="1"/>
  <c r="N36"/>
  <c r="J34"/>
  <c r="K34"/>
  <c r="J21"/>
  <c r="J28" s="1"/>
  <c r="J13"/>
  <c r="J20" s="1"/>
  <c r="J6"/>
  <c r="J12" s="1"/>
  <c r="Y74" i="6"/>
  <c r="E75"/>
  <c r="Y75" s="1"/>
  <c r="J36" i="7" l="1"/>
</calcChain>
</file>

<file path=xl/sharedStrings.xml><?xml version="1.0" encoding="utf-8"?>
<sst xmlns="http://schemas.openxmlformats.org/spreadsheetml/2006/main" count="359" uniqueCount="159">
  <si>
    <t>№ п/п</t>
  </si>
  <si>
    <t>ПЧ</t>
  </si>
  <si>
    <t>№ плети</t>
  </si>
  <si>
    <t>Перегон, станция</t>
  </si>
  <si>
    <t>от</t>
  </si>
  <si>
    <t>до</t>
  </si>
  <si>
    <t>При наличии кривой радиус</t>
  </si>
  <si>
    <t>Планируемая дата выполнения работ</t>
  </si>
  <si>
    <t>Дата фактического выполнения работ</t>
  </si>
  <si>
    <t>Тип скрепления</t>
  </si>
  <si>
    <t>Количество мест временного восстановления</t>
  </si>
  <si>
    <t>КМ</t>
  </si>
  <si>
    <t>ПК</t>
  </si>
  <si>
    <t>Путь, чёт нечёт</t>
  </si>
  <si>
    <t>начало сдвинутого уч-ка</t>
  </si>
  <si>
    <t>конец сдвинутого уч-ка</t>
  </si>
  <si>
    <t>Длина сдвинутого участка, м</t>
  </si>
  <si>
    <t>Длина плети, м</t>
  </si>
  <si>
    <t>КБ</t>
  </si>
  <si>
    <t>ЖБР-65Ш</t>
  </si>
  <si>
    <t>М.А. Глущенко</t>
  </si>
  <si>
    <t>Координаты плети</t>
  </si>
  <si>
    <t>ОТ</t>
  </si>
  <si>
    <t>ДО</t>
  </si>
  <si>
    <t>Максимальная сдвижка (±)  в мм.</t>
  </si>
  <si>
    <t>min tфакт (минимальная температура по расчету)</t>
  </si>
  <si>
    <t>tвыброс</t>
  </si>
  <si>
    <t>tогр.скорости (согласно п.4.2.3 ТУ 2000)</t>
  </si>
  <si>
    <t>Кол-во, шт</t>
  </si>
  <si>
    <t>КМ, ПК</t>
  </si>
  <si>
    <t>ПРИМЕЧАНИЕ</t>
  </si>
  <si>
    <t>Шмаковка - Сунгач</t>
  </si>
  <si>
    <t>Свиягино - Спасск-Дальний</t>
  </si>
  <si>
    <t>ст. Спасск-Дальний</t>
  </si>
  <si>
    <t>Старый Ключ - Кнорринг</t>
  </si>
  <si>
    <t>3П</t>
  </si>
  <si>
    <t xml:space="preserve">Перечень плетей, потерявших температуру закрепления в процессе текущей эксплуатации ДВОСТ ДИ </t>
  </si>
  <si>
    <t>-</t>
  </si>
  <si>
    <t>подвижки</t>
  </si>
  <si>
    <t>ЖБР-65</t>
  </si>
  <si>
    <t>ПЕРВООЧЕРЕДНЫЕ</t>
  </si>
  <si>
    <t>ПЛАНОВЫЕ</t>
  </si>
  <si>
    <t>ИТОГО ВЫЯВЛЕНО ПО ПЧ-1</t>
  </si>
  <si>
    <t>ВНЕОЧЕРДНЫЕ</t>
  </si>
  <si>
    <t>ВСЕГО</t>
  </si>
  <si>
    <t>РАЗРЯЖЕНО</t>
  </si>
  <si>
    <t>ОСТАЛОСЬ</t>
  </si>
  <si>
    <t xml:space="preserve"> </t>
  </si>
  <si>
    <t>Требуется ввести плетей, пар</t>
  </si>
  <si>
    <t>Разряжено плетей, пар</t>
  </si>
  <si>
    <t>Остаток плетей, пар</t>
  </si>
  <si>
    <t>Введено в оптимальный температурный режим, пар плетей</t>
  </si>
  <si>
    <t xml:space="preserve">Требуется ввод  оптимальный температурный режим
</t>
  </si>
  <si>
    <t>всего</t>
  </si>
  <si>
    <t>в том числе</t>
  </si>
  <si>
    <t>внеочередные</t>
  </si>
  <si>
    <t xml:space="preserve">первоочередные </t>
  </si>
  <si>
    <t>плановые</t>
  </si>
  <si>
    <t>с ГНУ, НУ</t>
  </si>
  <si>
    <t xml:space="preserve">естественным способом </t>
  </si>
  <si>
    <t>ПЧ-1</t>
  </si>
  <si>
    <t>ПЧ-2</t>
  </si>
  <si>
    <t>ПЧ-5</t>
  </si>
  <si>
    <t>ПЧ-6</t>
  </si>
  <si>
    <t>ПЧ-7</t>
  </si>
  <si>
    <t>ПЧ-15</t>
  </si>
  <si>
    <t>рег.Хаб</t>
  </si>
  <si>
    <t>ПЧ-8</t>
  </si>
  <si>
    <t>ПЧ-9</t>
  </si>
  <si>
    <t>ПЧ-10</t>
  </si>
  <si>
    <t>ПЧ-11</t>
  </si>
  <si>
    <t>ПЧ-12</t>
  </si>
  <si>
    <t>ПЧ-13</t>
  </si>
  <si>
    <t>ПЧ-14</t>
  </si>
  <si>
    <t>рег.Вл-к</t>
  </si>
  <si>
    <t>ПЧ-16</t>
  </si>
  <si>
    <t>ПЧ-18</t>
  </si>
  <si>
    <t>ПЧ-19</t>
  </si>
  <si>
    <t>ПЧ-27</t>
  </si>
  <si>
    <t>ПЧ-29</t>
  </si>
  <si>
    <t>ПЧ-30</t>
  </si>
  <si>
    <t>ПЧ-31</t>
  </si>
  <si>
    <t>рег. Комс-к</t>
  </si>
  <si>
    <t>ПЧ-20</t>
  </si>
  <si>
    <t>ПЧ-22</t>
  </si>
  <si>
    <t>ПЧ-24</t>
  </si>
  <si>
    <t>ПЧ-25</t>
  </si>
  <si>
    <t>ПЧ-26</t>
  </si>
  <si>
    <t>рег.Тында</t>
  </si>
  <si>
    <t>ИЧ Сахалин</t>
  </si>
  <si>
    <t>Итого</t>
  </si>
  <si>
    <t>Утверждаю:</t>
  </si>
  <si>
    <t>А.С. Гаврилекно</t>
  </si>
  <si>
    <t>Начальник Дальневосточной 
дирекции инфраструктуры</t>
  </si>
  <si>
    <t>Согласовано:</t>
  </si>
  <si>
    <t>Начальник службы пути Дальневосточной 
дирекции инфраструктуры</t>
  </si>
  <si>
    <t>П</t>
  </si>
  <si>
    <t>ДИ</t>
  </si>
  <si>
    <t>Сводный отчет по вводу плетей по ДВОСТ  ж.д. (потерявшие температуру закрепления)</t>
  </si>
  <si>
    <t>2/2Л</t>
  </si>
  <si>
    <t>90479-2П</t>
  </si>
  <si>
    <t>4вЛ</t>
  </si>
  <si>
    <t>3гП</t>
  </si>
  <si>
    <t>1БП</t>
  </si>
  <si>
    <t>БП1634 - Кабарга</t>
  </si>
  <si>
    <t>906442Л</t>
  </si>
  <si>
    <t>906442П</t>
  </si>
  <si>
    <t>904942Л</t>
  </si>
  <si>
    <t>901812Л</t>
  </si>
  <si>
    <t>906862П</t>
  </si>
  <si>
    <t>901632Л</t>
  </si>
  <si>
    <t>902192П</t>
  </si>
  <si>
    <t>906862Л</t>
  </si>
  <si>
    <t>910281Л</t>
  </si>
  <si>
    <t>906722Л</t>
  </si>
  <si>
    <t>901982П</t>
  </si>
  <si>
    <t>907912П</t>
  </si>
  <si>
    <t>906722П</t>
  </si>
  <si>
    <t>7Л</t>
  </si>
  <si>
    <t>905982Л</t>
  </si>
  <si>
    <t>9091-81-9Л</t>
  </si>
  <si>
    <t>90499-6Л</t>
  </si>
  <si>
    <t>895171-2Л</t>
  </si>
  <si>
    <t>895171-2П</t>
  </si>
  <si>
    <t>7аП</t>
  </si>
  <si>
    <t>905832П</t>
  </si>
  <si>
    <t>5/2Л</t>
  </si>
  <si>
    <t>90486-4П</t>
  </si>
  <si>
    <t>90486-4Л</t>
  </si>
  <si>
    <t>9079102П</t>
  </si>
  <si>
    <t>898872-7бЛ</t>
  </si>
  <si>
    <t>902272П</t>
  </si>
  <si>
    <t>7аЛ</t>
  </si>
  <si>
    <t>8бЛ</t>
  </si>
  <si>
    <t>8бП</t>
  </si>
  <si>
    <t>905752Л</t>
  </si>
  <si>
    <t>1/21П</t>
  </si>
  <si>
    <t>1/21Л</t>
  </si>
  <si>
    <t>4вП</t>
  </si>
  <si>
    <t>905752П</t>
  </si>
  <si>
    <t>9079102Л</t>
  </si>
  <si>
    <t>9091-81-9П</t>
  </si>
  <si>
    <t>10бП</t>
  </si>
  <si>
    <t>901652П</t>
  </si>
  <si>
    <t>5/3П</t>
  </si>
  <si>
    <t>12бЛ</t>
  </si>
  <si>
    <t>ст. Кнорринг</t>
  </si>
  <si>
    <t>Мучная - Сибирцево</t>
  </si>
  <si>
    <t>Кнорринг - Мучная</t>
  </si>
  <si>
    <t>ст. Мучная</t>
  </si>
  <si>
    <t>ст. Кабарга</t>
  </si>
  <si>
    <t>Спасск-Дальний - Старый Ключ</t>
  </si>
  <si>
    <t>ст. Старый Ключ</t>
  </si>
  <si>
    <t>&gt;60</t>
  </si>
  <si>
    <t>укладка</t>
  </si>
  <si>
    <t>АЛТС (конец плети)</t>
  </si>
  <si>
    <t>+12?</t>
  </si>
  <si>
    <t>Спасск-Дальненская дистанция пути</t>
  </si>
  <si>
    <t>итого по ПЧ-9                                      пар</t>
  </si>
</sst>
</file>

<file path=xl/styles.xml><?xml version="1.0" encoding="utf-8"?>
<styleSheet xmlns="http://schemas.openxmlformats.org/spreadsheetml/2006/main">
  <numFmts count="3">
    <numFmt numFmtId="164" formatCode="dd/mm/yy;@"/>
    <numFmt numFmtId="165" formatCode="0.0"/>
    <numFmt numFmtId="166" formatCode="\+#,##0\º;\-#,##0\º"/>
  </numFmts>
  <fonts count="30">
    <font>
      <sz val="10"/>
      <name val="Arial"/>
    </font>
    <font>
      <sz val="8"/>
      <name val="RussianRail A Pro"/>
      <family val="3"/>
    </font>
    <font>
      <b/>
      <sz val="10"/>
      <name val="RussianRail A Pro"/>
      <family val="3"/>
    </font>
    <font>
      <b/>
      <sz val="22"/>
      <name val="RussianRail A Pro"/>
      <family val="3"/>
    </font>
    <font>
      <sz val="10"/>
      <name val="RussianRail A Pro"/>
      <family val="3"/>
    </font>
    <font>
      <sz val="16"/>
      <name val="RussianRail A Pro"/>
      <family val="3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sz val="20"/>
      <name val="Times New Roman"/>
      <family val="1"/>
      <charset val="204"/>
    </font>
    <font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name val="Arial Cyr"/>
      <charset val="204"/>
    </font>
    <font>
      <b/>
      <sz val="24"/>
      <name val="Arial Cyr"/>
      <charset val="204"/>
    </font>
    <font>
      <sz val="12"/>
      <name val="Arial Cyr"/>
      <charset val="204"/>
    </font>
    <font>
      <b/>
      <sz val="16"/>
      <name val="Arial Cyr"/>
      <charset val="204"/>
    </font>
    <font>
      <b/>
      <sz val="10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20"/>
      <name val="Times New Roman"/>
      <family val="1"/>
      <charset val="204"/>
    </font>
    <font>
      <sz val="20"/>
      <name val="Arial Cyr"/>
      <charset val="204"/>
    </font>
    <font>
      <b/>
      <sz val="20"/>
      <name val="Arial"/>
      <family val="2"/>
      <charset val="204"/>
    </font>
    <font>
      <sz val="20"/>
      <name val="Arial"/>
      <family val="2"/>
      <charset val="204"/>
    </font>
    <font>
      <b/>
      <sz val="22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0" fontId="28" fillId="0" borderId="0"/>
  </cellStyleXfs>
  <cellXfs count="247">
    <xf numFmtId="0" fontId="0" fillId="0" borderId="0" xfId="0"/>
    <xf numFmtId="0" fontId="0" fillId="0" borderId="0" xfId="0" applyFill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/>
    </xf>
    <xf numFmtId="164" fontId="1" fillId="0" borderId="0" xfId="0" applyNumberFormat="1" applyFont="1" applyFill="1"/>
    <xf numFmtId="0" fontId="0" fillId="0" borderId="0" xfId="0" applyFill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49" fontId="8" fillId="0" borderId="4" xfId="0" applyNumberFormat="1" applyFont="1" applyFill="1" applyBorder="1" applyAlignment="1">
      <alignment horizontal="center"/>
    </xf>
    <xf numFmtId="164" fontId="8" fillId="0" borderId="4" xfId="0" applyNumberFormat="1" applyFont="1" applyFill="1" applyBorder="1" applyAlignment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49" fontId="8" fillId="0" borderId="8" xfId="0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 vertical="center"/>
    </xf>
    <xf numFmtId="164" fontId="8" fillId="0" borderId="2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13" fillId="0" borderId="0" xfId="0" applyFont="1"/>
    <xf numFmtId="0" fontId="13" fillId="0" borderId="12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16" xfId="0" applyFont="1" applyFill="1" applyBorder="1" applyAlignment="1">
      <alignment vertical="center" wrapText="1"/>
    </xf>
    <xf numFmtId="166" fontId="14" fillId="0" borderId="5" xfId="0" applyNumberFormat="1" applyFont="1" applyFill="1" applyBorder="1" applyAlignment="1">
      <alignment horizontal="center" vertical="center"/>
    </xf>
    <xf numFmtId="165" fontId="9" fillId="0" borderId="2" xfId="0" applyNumberFormat="1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/>
    </xf>
    <xf numFmtId="165" fontId="9" fillId="3" borderId="4" xfId="0" applyNumberFormat="1" applyFont="1" applyFill="1" applyBorder="1" applyAlignment="1">
      <alignment horizontal="center" vertical="center"/>
    </xf>
    <xf numFmtId="165" fontId="9" fillId="3" borderId="5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2" fillId="4" borderId="17" xfId="0" applyFont="1" applyFill="1" applyBorder="1" applyAlignment="1">
      <alignment horizontal="center" vertical="center" wrapText="1"/>
    </xf>
    <xf numFmtId="0" fontId="14" fillId="4" borderId="17" xfId="0" applyFont="1" applyFill="1" applyBorder="1" applyAlignment="1">
      <alignment horizontal="center" vertical="center" wrapText="1"/>
    </xf>
    <xf numFmtId="0" fontId="14" fillId="4" borderId="18" xfId="0" applyFont="1" applyFill="1" applyBorder="1" applyAlignment="1">
      <alignment horizontal="center" vertical="center" wrapText="1"/>
    </xf>
    <xf numFmtId="0" fontId="22" fillId="3" borderId="17" xfId="0" applyFont="1" applyFill="1" applyBorder="1" applyAlignment="1">
      <alignment horizontal="center" vertical="center" wrapText="1"/>
    </xf>
    <xf numFmtId="0" fontId="14" fillId="3" borderId="17" xfId="0" applyFont="1" applyFill="1" applyBorder="1" applyAlignment="1">
      <alignment horizontal="center" vertical="center" wrapText="1"/>
    </xf>
    <xf numFmtId="0" fontId="14" fillId="3" borderId="18" xfId="0" applyFont="1" applyFill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165" fontId="22" fillId="0" borderId="19" xfId="0" applyNumberFormat="1" applyFont="1" applyBorder="1" applyAlignment="1">
      <alignment horizontal="center" vertical="center" wrapText="1"/>
    </xf>
    <xf numFmtId="0" fontId="15" fillId="4" borderId="20" xfId="0" applyFont="1" applyFill="1" applyBorder="1" applyAlignment="1">
      <alignment horizontal="center" vertical="center" wrapText="1"/>
    </xf>
    <xf numFmtId="0" fontId="15" fillId="4" borderId="5" xfId="0" applyFont="1" applyFill="1" applyBorder="1" applyAlignment="1">
      <alignment horizontal="center" vertical="center" wrapText="1"/>
    </xf>
    <xf numFmtId="0" fontId="15" fillId="4" borderId="9" xfId="0" applyFont="1" applyFill="1" applyBorder="1" applyAlignment="1">
      <alignment horizontal="center" vertical="center" wrapText="1"/>
    </xf>
    <xf numFmtId="165" fontId="22" fillId="0" borderId="21" xfId="0" applyNumberFormat="1" applyFont="1" applyBorder="1" applyAlignment="1">
      <alignment horizontal="center" vertical="center" wrapText="1"/>
    </xf>
    <xf numFmtId="0" fontId="15" fillId="4" borderId="22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center" vertical="center" wrapText="1"/>
    </xf>
    <xf numFmtId="0" fontId="15" fillId="4" borderId="23" xfId="0" applyFont="1" applyFill="1" applyBorder="1" applyAlignment="1">
      <alignment horizontal="center" vertical="center" wrapText="1"/>
    </xf>
    <xf numFmtId="165" fontId="22" fillId="3" borderId="21" xfId="0" applyNumberFormat="1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165" fontId="14" fillId="5" borderId="24" xfId="0" applyNumberFormat="1" applyFont="1" applyFill="1" applyBorder="1" applyAlignment="1">
      <alignment horizontal="center" vertical="center" wrapText="1"/>
    </xf>
    <xf numFmtId="0" fontId="14" fillId="5" borderId="22" xfId="0" applyFont="1" applyFill="1" applyBorder="1" applyAlignment="1">
      <alignment horizontal="center" vertical="center" wrapText="1"/>
    </xf>
    <xf numFmtId="0" fontId="14" fillId="5" borderId="23" xfId="0" applyFont="1" applyFill="1" applyBorder="1" applyAlignment="1">
      <alignment horizontal="center" vertical="center" wrapText="1"/>
    </xf>
    <xf numFmtId="165" fontId="14" fillId="5" borderId="25" xfId="0" applyNumberFormat="1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 wrapText="1"/>
    </xf>
    <xf numFmtId="0" fontId="15" fillId="4" borderId="26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0" fontId="15" fillId="4" borderId="8" xfId="0" applyFont="1" applyFill="1" applyBorder="1" applyAlignment="1">
      <alignment horizontal="center" vertical="center" wrapText="1"/>
    </xf>
    <xf numFmtId="0" fontId="15" fillId="4" borderId="7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165" fontId="14" fillId="5" borderId="27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4" fillId="4" borderId="26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4" fillId="4" borderId="8" xfId="0" applyFont="1" applyFill="1" applyBorder="1" applyAlignment="1">
      <alignment horizontal="center" vertical="center" wrapText="1"/>
    </xf>
    <xf numFmtId="0" fontId="14" fillId="4" borderId="7" xfId="0" applyFont="1" applyFill="1" applyBorder="1" applyAlignment="1">
      <alignment horizontal="center" vertical="center" wrapText="1"/>
    </xf>
    <xf numFmtId="165" fontId="22" fillId="0" borderId="28" xfId="0" applyNumberFormat="1" applyFont="1" applyBorder="1" applyAlignment="1">
      <alignment horizontal="center" vertical="center" wrapText="1"/>
    </xf>
    <xf numFmtId="165" fontId="22" fillId="3" borderId="28" xfId="0" applyNumberFormat="1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15" fillId="4" borderId="10" xfId="0" applyFont="1" applyFill="1" applyBorder="1" applyAlignment="1">
      <alignment horizontal="center" vertical="center" wrapText="1"/>
    </xf>
    <xf numFmtId="165" fontId="14" fillId="5" borderId="19" xfId="0" applyNumberFormat="1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165" fontId="14" fillId="5" borderId="29" xfId="0" applyNumberFormat="1" applyFont="1" applyFill="1" applyBorder="1" applyAlignment="1">
      <alignment horizontal="center" vertical="center"/>
    </xf>
    <xf numFmtId="0" fontId="15" fillId="0" borderId="30" xfId="0" applyFont="1" applyFill="1" applyBorder="1" applyAlignment="1">
      <alignment horizontal="center" vertical="center" wrapText="1"/>
    </xf>
    <xf numFmtId="165" fontId="22" fillId="0" borderId="30" xfId="0" applyNumberFormat="1" applyFont="1" applyFill="1" applyBorder="1" applyAlignment="1">
      <alignment horizontal="center" vertical="center" wrapText="1"/>
    </xf>
    <xf numFmtId="165" fontId="22" fillId="4" borderId="1" xfId="0" applyNumberFormat="1" applyFont="1" applyFill="1" applyBorder="1" applyAlignment="1">
      <alignment horizontal="center" vertical="center" wrapText="1"/>
    </xf>
    <xf numFmtId="165" fontId="22" fillId="4" borderId="2" xfId="0" applyNumberFormat="1" applyFont="1" applyFill="1" applyBorder="1" applyAlignment="1">
      <alignment horizontal="center" vertical="center" wrapText="1"/>
    </xf>
    <xf numFmtId="165" fontId="22" fillId="4" borderId="3" xfId="0" applyNumberFormat="1" applyFont="1" applyFill="1" applyBorder="1" applyAlignment="1">
      <alignment horizontal="center" vertical="center" wrapText="1"/>
    </xf>
    <xf numFmtId="165" fontId="22" fillId="0" borderId="31" xfId="0" applyNumberFormat="1" applyFont="1" applyFill="1" applyBorder="1" applyAlignment="1">
      <alignment horizontal="center" vertical="center" wrapText="1"/>
    </xf>
    <xf numFmtId="165" fontId="22" fillId="4" borderId="31" xfId="0" applyNumberFormat="1" applyFont="1" applyFill="1" applyBorder="1" applyAlignment="1">
      <alignment horizontal="center" vertical="center" wrapText="1"/>
    </xf>
    <xf numFmtId="165" fontId="22" fillId="4" borderId="32" xfId="0" applyNumberFormat="1" applyFont="1" applyFill="1" applyBorder="1" applyAlignment="1">
      <alignment horizontal="center" vertical="center" wrapText="1"/>
    </xf>
    <xf numFmtId="165" fontId="22" fillId="3" borderId="31" xfId="0" applyNumberFormat="1" applyFont="1" applyFill="1" applyBorder="1" applyAlignment="1">
      <alignment horizontal="center" vertical="center" wrapText="1"/>
    </xf>
    <xf numFmtId="165" fontId="22" fillId="3" borderId="2" xfId="0" applyNumberFormat="1" applyFont="1" applyFill="1" applyBorder="1" applyAlignment="1">
      <alignment horizontal="center" vertical="center" wrapText="1"/>
    </xf>
    <xf numFmtId="165" fontId="22" fillId="3" borderId="32" xfId="0" applyNumberFormat="1" applyFont="1" applyFill="1" applyBorder="1" applyAlignment="1">
      <alignment horizontal="center" vertical="center" wrapText="1"/>
    </xf>
    <xf numFmtId="165" fontId="14" fillId="5" borderId="30" xfId="0" applyNumberFormat="1" applyFont="1" applyFill="1" applyBorder="1" applyAlignment="1">
      <alignment horizontal="center" vertical="center" wrapText="1"/>
    </xf>
    <xf numFmtId="165" fontId="14" fillId="5" borderId="1" xfId="0" applyNumberFormat="1" applyFont="1" applyFill="1" applyBorder="1" applyAlignment="1">
      <alignment horizontal="center" vertical="center" wrapText="1"/>
    </xf>
    <xf numFmtId="165" fontId="14" fillId="5" borderId="3" xfId="0" applyNumberFormat="1" applyFont="1" applyFill="1" applyBorder="1" applyAlignment="1">
      <alignment horizontal="center" vertical="center" wrapText="1"/>
    </xf>
    <xf numFmtId="165" fontId="14" fillId="5" borderId="32" xfId="0" applyNumberFormat="1" applyFont="1" applyFill="1" applyBorder="1" applyAlignment="1">
      <alignment horizontal="center" vertical="center"/>
    </xf>
    <xf numFmtId="0" fontId="16" fillId="0" borderId="19" xfId="0" applyFont="1" applyFill="1" applyBorder="1" applyAlignment="1">
      <alignment horizontal="center" vertical="center" wrapText="1"/>
    </xf>
    <xf numFmtId="0" fontId="16" fillId="0" borderId="33" xfId="0" applyFont="1" applyFill="1" applyBorder="1" applyAlignment="1">
      <alignment horizontal="center" vertical="center" wrapText="1"/>
    </xf>
    <xf numFmtId="0" fontId="15" fillId="4" borderId="34" xfId="0" applyFont="1" applyFill="1" applyBorder="1" applyAlignment="1">
      <alignment horizontal="center" vertical="center" wrapText="1"/>
    </xf>
    <xf numFmtId="0" fontId="15" fillId="4" borderId="12" xfId="0" applyFont="1" applyFill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0" fontId="15" fillId="4" borderId="36" xfId="0" applyFont="1" applyFill="1" applyBorder="1" applyAlignment="1">
      <alignment horizontal="center" vertical="center" wrapText="1"/>
    </xf>
    <xf numFmtId="0" fontId="14" fillId="5" borderId="36" xfId="0" applyFont="1" applyFill="1" applyBorder="1" applyAlignment="1">
      <alignment horizontal="center" vertical="center" wrapText="1"/>
    </xf>
    <xf numFmtId="0" fontId="14" fillId="5" borderId="35" xfId="0" applyFont="1" applyFill="1" applyBorder="1" applyAlignment="1">
      <alignment horizontal="center" vertical="center" wrapText="1"/>
    </xf>
    <xf numFmtId="165" fontId="14" fillId="5" borderId="37" xfId="0" applyNumberFormat="1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 wrapText="1"/>
    </xf>
    <xf numFmtId="165" fontId="22" fillId="3" borderId="24" xfId="0" applyNumberFormat="1" applyFont="1" applyFill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165" fontId="14" fillId="5" borderId="39" xfId="0" applyNumberFormat="1" applyFont="1" applyFill="1" applyBorder="1" applyAlignment="1">
      <alignment horizontal="center" vertical="center" wrapText="1"/>
    </xf>
    <xf numFmtId="0" fontId="14" fillId="5" borderId="38" xfId="0" applyFont="1" applyFill="1" applyBorder="1" applyAlignment="1">
      <alignment horizontal="center" vertical="center" wrapText="1"/>
    </xf>
    <xf numFmtId="0" fontId="14" fillId="5" borderId="18" xfId="0" applyFont="1" applyFill="1" applyBorder="1" applyAlignment="1">
      <alignment horizontal="center" vertical="center" wrapText="1"/>
    </xf>
    <xf numFmtId="165" fontId="14" fillId="5" borderId="40" xfId="0" applyNumberFormat="1" applyFont="1" applyFill="1" applyBorder="1" applyAlignment="1">
      <alignment horizontal="center" vertical="center"/>
    </xf>
    <xf numFmtId="0" fontId="16" fillId="0" borderId="41" xfId="0" applyFont="1" applyFill="1" applyBorder="1" applyAlignment="1">
      <alignment horizontal="center" vertical="center" wrapText="1"/>
    </xf>
    <xf numFmtId="0" fontId="29" fillId="4" borderId="22" xfId="0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center" vertical="center" wrapText="1"/>
    </xf>
    <xf numFmtId="0" fontId="14" fillId="4" borderId="23" xfId="0" applyFont="1" applyFill="1" applyBorder="1" applyAlignment="1">
      <alignment horizontal="center" vertical="center" wrapText="1"/>
    </xf>
    <xf numFmtId="165" fontId="14" fillId="5" borderId="41" xfId="0" applyNumberFormat="1" applyFont="1" applyFill="1" applyBorder="1" applyAlignment="1">
      <alignment horizontal="center" vertical="center" wrapText="1"/>
    </xf>
    <xf numFmtId="165" fontId="14" fillId="5" borderId="41" xfId="0" applyNumberFormat="1" applyFont="1" applyFill="1" applyBorder="1" applyAlignment="1">
      <alignment horizontal="center" vertical="center"/>
    </xf>
    <xf numFmtId="0" fontId="16" fillId="0" borderId="42" xfId="0" applyFont="1" applyFill="1" applyBorder="1" applyAlignment="1">
      <alignment horizontal="center" vertical="center" wrapText="1"/>
    </xf>
    <xf numFmtId="165" fontId="22" fillId="0" borderId="24" xfId="0" applyNumberFormat="1" applyFont="1" applyBorder="1" applyAlignment="1">
      <alignment horizontal="center" vertical="center" wrapText="1"/>
    </xf>
    <xf numFmtId="0" fontId="15" fillId="4" borderId="0" xfId="0" applyFont="1" applyFill="1" applyBorder="1" applyAlignment="1">
      <alignment horizontal="center" vertical="center" wrapText="1"/>
    </xf>
    <xf numFmtId="0" fontId="15" fillId="4" borderId="13" xfId="0" applyFont="1" applyFill="1" applyBorder="1" applyAlignment="1">
      <alignment horizontal="center" vertical="center" wrapText="1"/>
    </xf>
    <xf numFmtId="0" fontId="15" fillId="4" borderId="43" xfId="0" applyFont="1" applyFill="1" applyBorder="1" applyAlignment="1">
      <alignment horizontal="center" vertical="center" wrapText="1"/>
    </xf>
    <xf numFmtId="0" fontId="15" fillId="4" borderId="42" xfId="0" applyFont="1" applyFill="1" applyBorder="1" applyAlignment="1">
      <alignment horizontal="center" vertical="center" wrapText="1"/>
    </xf>
    <xf numFmtId="165" fontId="14" fillId="5" borderId="33" xfId="0" applyNumberFormat="1" applyFont="1" applyFill="1" applyBorder="1" applyAlignment="1">
      <alignment horizontal="center" vertical="center" wrapText="1"/>
    </xf>
    <xf numFmtId="0" fontId="14" fillId="5" borderId="44" xfId="0" applyFont="1" applyFill="1" applyBorder="1" applyAlignment="1">
      <alignment horizontal="center" vertical="center" wrapText="1"/>
    </xf>
    <xf numFmtId="0" fontId="14" fillId="5" borderId="45" xfId="0" applyFont="1" applyFill="1" applyBorder="1" applyAlignment="1">
      <alignment horizontal="center" vertical="center" wrapText="1"/>
    </xf>
    <xf numFmtId="165" fontId="22" fillId="3" borderId="3" xfId="0" applyNumberFormat="1" applyFont="1" applyFill="1" applyBorder="1" applyAlignment="1">
      <alignment horizontal="center" vertical="center" wrapText="1"/>
    </xf>
    <xf numFmtId="0" fontId="15" fillId="0" borderId="30" xfId="0" applyFont="1" applyFill="1" applyBorder="1" applyAlignment="1">
      <alignment horizontal="center" vertical="center"/>
    </xf>
    <xf numFmtId="165" fontId="22" fillId="0" borderId="30" xfId="0" applyNumberFormat="1" applyFont="1" applyBorder="1" applyAlignment="1">
      <alignment horizontal="center" vertical="center" wrapText="1"/>
    </xf>
    <xf numFmtId="165" fontId="14" fillId="3" borderId="10" xfId="0" applyNumberFormat="1" applyFont="1" applyFill="1" applyBorder="1" applyAlignment="1">
      <alignment horizontal="center" vertical="center" wrapText="1"/>
    </xf>
    <xf numFmtId="165" fontId="14" fillId="3" borderId="5" xfId="0" applyNumberFormat="1" applyFont="1" applyFill="1" applyBorder="1" applyAlignment="1">
      <alignment horizontal="center" vertical="center" wrapText="1"/>
    </xf>
    <xf numFmtId="165" fontId="14" fillId="3" borderId="9" xfId="0" applyNumberFormat="1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 wrapText="1"/>
    </xf>
    <xf numFmtId="165" fontId="22" fillId="0" borderId="40" xfId="0" applyNumberFormat="1" applyFont="1" applyFill="1" applyBorder="1" applyAlignment="1">
      <alignment horizontal="center" vertical="center" wrapText="1"/>
    </xf>
    <xf numFmtId="165" fontId="22" fillId="0" borderId="31" xfId="0" applyNumberFormat="1" applyFont="1" applyBorder="1" applyAlignment="1">
      <alignment horizontal="center" vertical="center" wrapText="1"/>
    </xf>
    <xf numFmtId="165" fontId="22" fillId="3" borderId="30" xfId="0" applyNumberFormat="1" applyFont="1" applyFill="1" applyBorder="1" applyAlignment="1">
      <alignment horizontal="center" vertical="center"/>
    </xf>
    <xf numFmtId="165" fontId="14" fillId="3" borderId="46" xfId="0" applyNumberFormat="1" applyFont="1" applyFill="1" applyBorder="1" applyAlignment="1">
      <alignment horizontal="center" vertical="center"/>
    </xf>
    <xf numFmtId="165" fontId="14" fillId="3" borderId="32" xfId="0" applyNumberFormat="1" applyFont="1" applyFill="1" applyBorder="1" applyAlignment="1">
      <alignment horizontal="center" vertical="center"/>
    </xf>
    <xf numFmtId="165" fontId="22" fillId="5" borderId="30" xfId="0" applyNumberFormat="1" applyFont="1" applyFill="1" applyBorder="1" applyAlignment="1">
      <alignment horizontal="center" vertical="center"/>
    </xf>
    <xf numFmtId="165" fontId="22" fillId="5" borderId="1" xfId="0" applyNumberFormat="1" applyFont="1" applyFill="1" applyBorder="1" applyAlignment="1">
      <alignment horizontal="center" vertical="center"/>
    </xf>
    <xf numFmtId="165" fontId="22" fillId="5" borderId="3" xfId="0" applyNumberFormat="1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6" borderId="0" xfId="0" applyFont="1" applyFill="1" applyBorder="1" applyAlignment="1">
      <alignment horizontal="center" vertical="center"/>
    </xf>
    <xf numFmtId="165" fontId="23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22" fillId="4" borderId="1" xfId="0" applyFont="1" applyFill="1" applyBorder="1" applyAlignment="1">
      <alignment horizontal="center" vertical="center" wrapText="1"/>
    </xf>
    <xf numFmtId="49" fontId="8" fillId="3" borderId="8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26" fillId="0" borderId="0" xfId="0" applyFont="1"/>
    <xf numFmtId="0" fontId="25" fillId="0" borderId="0" xfId="0" applyFont="1"/>
    <xf numFmtId="0" fontId="27" fillId="0" borderId="0" xfId="0" applyFont="1"/>
    <xf numFmtId="49" fontId="8" fillId="3" borderId="9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5" fillId="7" borderId="31" xfId="0" applyFont="1" applyFill="1" applyBorder="1" applyAlignment="1">
      <alignment horizontal="center" vertical="center" wrapText="1"/>
    </xf>
    <xf numFmtId="0" fontId="5" fillId="7" borderId="48" xfId="0" applyFont="1" applyFill="1" applyBorder="1" applyAlignment="1">
      <alignment horizontal="center" vertical="center" wrapText="1"/>
    </xf>
    <xf numFmtId="0" fontId="5" fillId="7" borderId="32" xfId="0" applyFont="1" applyFill="1" applyBorder="1" applyAlignment="1">
      <alignment horizontal="center" vertical="center" wrapText="1"/>
    </xf>
    <xf numFmtId="0" fontId="9" fillId="0" borderId="31" xfId="0" applyFont="1" applyFill="1" applyBorder="1" applyAlignment="1">
      <alignment horizontal="center"/>
    </xf>
    <xf numFmtId="0" fontId="9" fillId="0" borderId="48" xfId="0" applyFont="1" applyFill="1" applyBorder="1" applyAlignment="1">
      <alignment horizontal="center"/>
    </xf>
    <xf numFmtId="0" fontId="9" fillId="0" borderId="46" xfId="0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7" xfId="0" applyFont="1" applyFill="1" applyBorder="1" applyAlignment="1">
      <alignment horizontal="center" vertical="center" wrapText="1"/>
    </xf>
    <xf numFmtId="0" fontId="13" fillId="0" borderId="50" xfId="0" applyFont="1" applyFill="1" applyBorder="1" applyAlignment="1">
      <alignment horizontal="center" vertical="center" wrapText="1"/>
    </xf>
    <xf numFmtId="0" fontId="13" fillId="0" borderId="51" xfId="0" applyFont="1" applyFill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52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5" fillId="2" borderId="48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13" fillId="0" borderId="49" xfId="0" applyFont="1" applyFill="1" applyBorder="1" applyAlignment="1">
      <alignment horizontal="center" vertical="center" wrapText="1"/>
    </xf>
    <xf numFmtId="0" fontId="13" fillId="0" borderId="26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13" fillId="0" borderId="16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13" fillId="0" borderId="54" xfId="0" applyFont="1" applyFill="1" applyBorder="1" applyAlignment="1">
      <alignment horizontal="center" vertical="center" wrapText="1"/>
    </xf>
    <xf numFmtId="0" fontId="13" fillId="0" borderId="55" xfId="0" applyFont="1" applyFill="1" applyBorder="1" applyAlignment="1">
      <alignment horizontal="center" vertical="center" wrapText="1"/>
    </xf>
    <xf numFmtId="0" fontId="13" fillId="0" borderId="56" xfId="0" applyFont="1" applyFill="1" applyBorder="1" applyAlignment="1">
      <alignment horizontal="center" vertical="center" wrapText="1"/>
    </xf>
    <xf numFmtId="0" fontId="13" fillId="0" borderId="53" xfId="0" applyFont="1" applyFill="1" applyBorder="1" applyAlignment="1">
      <alignment horizontal="center" vertical="center" wrapText="1"/>
    </xf>
    <xf numFmtId="0" fontId="13" fillId="0" borderId="34" xfId="0" applyFont="1" applyFill="1" applyBorder="1" applyAlignment="1">
      <alignment horizontal="center" vertical="center" wrapText="1"/>
    </xf>
    <xf numFmtId="0" fontId="13" fillId="0" borderId="23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 wrapText="1"/>
    </xf>
    <xf numFmtId="0" fontId="13" fillId="0" borderId="35" xfId="0" applyFont="1" applyFill="1" applyBorder="1" applyAlignment="1">
      <alignment horizontal="center" vertical="center" wrapText="1"/>
    </xf>
    <xf numFmtId="0" fontId="13" fillId="0" borderId="18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left" wrapText="1"/>
    </xf>
    <xf numFmtId="0" fontId="3" fillId="0" borderId="0" xfId="0" applyFont="1" applyFill="1" applyBorder="1" applyAlignment="1">
      <alignment horizontal="center" vertical="center" wrapText="1"/>
    </xf>
    <xf numFmtId="0" fontId="13" fillId="0" borderId="22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13" fillId="0" borderId="36" xfId="0" applyFont="1" applyFill="1" applyBorder="1" applyAlignment="1">
      <alignment horizontal="center" vertical="center" wrapText="1"/>
    </xf>
    <xf numFmtId="0" fontId="13" fillId="0" borderId="38" xfId="0" applyFont="1" applyFill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 wrapText="1"/>
    </xf>
    <xf numFmtId="0" fontId="11" fillId="0" borderId="58" xfId="0" applyFont="1" applyBorder="1" applyAlignment="1">
      <alignment horizontal="center" vertical="center" wrapText="1"/>
    </xf>
    <xf numFmtId="0" fontId="11" fillId="0" borderId="59" xfId="0" applyFont="1" applyBorder="1" applyAlignment="1">
      <alignment horizontal="center" vertical="center" wrapText="1"/>
    </xf>
    <xf numFmtId="0" fontId="11" fillId="0" borderId="4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4" fillId="0" borderId="48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4" fillId="0" borderId="31" xfId="0" applyFont="1" applyFill="1" applyBorder="1" applyAlignment="1">
      <alignment horizontal="center" vertical="center" wrapText="1"/>
    </xf>
    <xf numFmtId="0" fontId="14" fillId="0" borderId="48" xfId="0" applyFont="1" applyFill="1" applyBorder="1" applyAlignment="1">
      <alignment horizontal="center" vertical="center" wrapText="1"/>
    </xf>
    <xf numFmtId="0" fontId="14" fillId="0" borderId="32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21" fillId="5" borderId="25" xfId="0" applyFont="1" applyFill="1" applyBorder="1" applyAlignment="1">
      <alignment horizontal="center" vertical="center" wrapText="1"/>
    </xf>
    <xf numFmtId="0" fontId="21" fillId="5" borderId="27" xfId="0" applyFont="1" applyFill="1" applyBorder="1" applyAlignment="1">
      <alignment horizontal="center" vertical="center"/>
    </xf>
    <xf numFmtId="0" fontId="21" fillId="5" borderId="60" xfId="0" applyFont="1" applyFill="1" applyBorder="1" applyAlignment="1">
      <alignment horizontal="center" vertical="center"/>
    </xf>
    <xf numFmtId="0" fontId="10" fillId="0" borderId="58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48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21" fillId="0" borderId="58" xfId="0" applyFont="1" applyFill="1" applyBorder="1" applyAlignment="1">
      <alignment horizontal="center" vertical="center" wrapText="1"/>
    </xf>
    <xf numFmtId="0" fontId="21" fillId="0" borderId="61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 wrapText="1"/>
    </xf>
    <xf numFmtId="0" fontId="10" fillId="0" borderId="48" xfId="0" applyFont="1" applyFill="1" applyBorder="1" applyAlignment="1">
      <alignment horizontal="center" vertical="center" wrapText="1"/>
    </xf>
    <xf numFmtId="0" fontId="10" fillId="0" borderId="32" xfId="0" applyFont="1" applyFill="1" applyBorder="1" applyAlignment="1">
      <alignment horizontal="center" vertical="center" wrapText="1"/>
    </xf>
    <xf numFmtId="0" fontId="21" fillId="3" borderId="41" xfId="0" applyFont="1" applyFill="1" applyBorder="1" applyAlignment="1">
      <alignment horizontal="center" vertical="center" wrapText="1"/>
    </xf>
    <xf numFmtId="0" fontId="21" fillId="3" borderId="39" xfId="0" applyFont="1" applyFill="1" applyBorder="1" applyAlignment="1">
      <alignment horizontal="center" vertical="center" wrapText="1"/>
    </xf>
    <xf numFmtId="0" fontId="10" fillId="3" borderId="46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5" borderId="41" xfId="0" applyFont="1" applyFill="1" applyBorder="1" applyAlignment="1">
      <alignment horizontal="center" vertical="center" wrapText="1"/>
    </xf>
    <xf numFmtId="0" fontId="10" fillId="5" borderId="39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</cellXfs>
  <cellStyles count="3">
    <cellStyle name="Обычный" xfId="0" builtinId="0"/>
    <cellStyle name="Обычный 10" xfId="1"/>
    <cellStyle name="Обычный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indexed="46"/>
  </sheetPr>
  <dimension ref="A1:Z75"/>
  <sheetViews>
    <sheetView tabSelected="1" view="pageBreakPreview" zoomScale="55" zoomScaleNormal="75" zoomScaleSheetLayoutView="55" workbookViewId="0">
      <pane ySplit="18" topLeftCell="A19" activePane="bottomLeft" state="frozen"/>
      <selection pane="bottomLeft" activeCell="U43" sqref="U43"/>
    </sheetView>
  </sheetViews>
  <sheetFormatPr defaultRowHeight="12.75"/>
  <cols>
    <col min="1" max="2" width="7.7109375" customWidth="1"/>
    <col min="3" max="3" width="15.85546875" customWidth="1"/>
    <col min="4" max="4" width="34.140625" customWidth="1"/>
    <col min="5" max="9" width="9.7109375" customWidth="1"/>
    <col min="10" max="11" width="10.42578125" customWidth="1"/>
    <col min="12" max="13" width="13.42578125" customWidth="1"/>
    <col min="14" max="14" width="17.7109375" customWidth="1"/>
    <col min="15" max="15" width="10.85546875" bestFit="1" customWidth="1"/>
    <col min="16" max="16" width="13.7109375" customWidth="1"/>
    <col min="17" max="17" width="13" customWidth="1"/>
    <col min="18" max="18" width="21.5703125" customWidth="1"/>
    <col min="19" max="19" width="28.140625" customWidth="1"/>
    <col min="20" max="22" width="13" customWidth="1"/>
    <col min="23" max="23" width="24.42578125" customWidth="1"/>
    <col min="24" max="24" width="27.7109375" customWidth="1"/>
    <col min="25" max="26" width="23.5703125" customWidth="1"/>
    <col min="27" max="27" width="19.28515625" customWidth="1"/>
  </cols>
  <sheetData>
    <row r="1" spans="1:26" hidden="1"/>
    <row r="2" spans="1:26" ht="39" hidden="1" customHeight="1">
      <c r="A2" s="160" t="s">
        <v>94</v>
      </c>
      <c r="B2" s="158"/>
      <c r="C2" s="158"/>
      <c r="W2" s="160" t="s">
        <v>91</v>
      </c>
      <c r="X2" s="158"/>
      <c r="Y2" s="158"/>
    </row>
    <row r="3" spans="1:26" ht="88.5" hidden="1" customHeight="1">
      <c r="A3" s="203" t="s">
        <v>95</v>
      </c>
      <c r="B3" s="203"/>
      <c r="C3" s="203"/>
      <c r="D3" s="203"/>
      <c r="W3" s="203" t="s">
        <v>93</v>
      </c>
      <c r="X3" s="203"/>
      <c r="Y3" s="203"/>
    </row>
    <row r="4" spans="1:26" ht="25.5" hidden="1">
      <c r="A4" s="158"/>
      <c r="B4" s="158"/>
      <c r="C4" s="158"/>
      <c r="W4" s="158"/>
      <c r="X4" s="158"/>
      <c r="Y4" s="158"/>
    </row>
    <row r="5" spans="1:26" ht="26.25" hidden="1">
      <c r="A5" s="158"/>
      <c r="B5" s="158"/>
      <c r="C5" s="159"/>
      <c r="D5" s="159" t="s">
        <v>20</v>
      </c>
      <c r="W5" s="158"/>
      <c r="X5" s="159" t="s">
        <v>92</v>
      </c>
      <c r="Y5" s="159"/>
    </row>
    <row r="6" spans="1:26" hidden="1"/>
    <row r="7" spans="1:26" hidden="1"/>
    <row r="8" spans="1:26">
      <c r="A8" s="204" t="s">
        <v>36</v>
      </c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</row>
    <row r="9" spans="1:26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</row>
    <row r="10" spans="1:26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</row>
    <row r="11" spans="1:26" ht="13.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93"/>
      <c r="Y11" s="193"/>
      <c r="Z11" s="193"/>
    </row>
    <row r="12" spans="1:26" ht="14.25" thickBo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8"/>
      <c r="Y12" s="18"/>
      <c r="Z12" s="6"/>
    </row>
    <row r="13" spans="1:26" s="19" customFormat="1" ht="12.75" customHeight="1">
      <c r="A13" s="205" t="s">
        <v>0</v>
      </c>
      <c r="B13" s="176" t="s">
        <v>1</v>
      </c>
      <c r="C13" s="176" t="s">
        <v>2</v>
      </c>
      <c r="D13" s="176" t="s">
        <v>3</v>
      </c>
      <c r="E13" s="176" t="s">
        <v>13</v>
      </c>
      <c r="F13" s="194" t="s">
        <v>21</v>
      </c>
      <c r="G13" s="195"/>
      <c r="H13" s="195"/>
      <c r="I13" s="196"/>
      <c r="J13" s="176" t="s">
        <v>17</v>
      </c>
      <c r="K13" s="176" t="s">
        <v>6</v>
      </c>
      <c r="L13" s="176" t="s">
        <v>9</v>
      </c>
      <c r="M13" s="176" t="s">
        <v>24</v>
      </c>
      <c r="N13" s="176" t="s">
        <v>25</v>
      </c>
      <c r="O13" s="176" t="s">
        <v>26</v>
      </c>
      <c r="P13" s="176" t="s">
        <v>27</v>
      </c>
      <c r="Q13" s="180" t="s">
        <v>10</v>
      </c>
      <c r="R13" s="181"/>
      <c r="S13" s="176" t="s">
        <v>4</v>
      </c>
      <c r="T13" s="176"/>
      <c r="U13" s="176" t="s">
        <v>5</v>
      </c>
      <c r="V13" s="176"/>
      <c r="W13" s="176" t="s">
        <v>16</v>
      </c>
      <c r="X13" s="176" t="s">
        <v>7</v>
      </c>
      <c r="Y13" s="176" t="s">
        <v>8</v>
      </c>
      <c r="Z13" s="199" t="s">
        <v>30</v>
      </c>
    </row>
    <row r="14" spans="1:26" s="19" customFormat="1" ht="15">
      <c r="A14" s="206"/>
      <c r="B14" s="177"/>
      <c r="C14" s="177"/>
      <c r="D14" s="177"/>
      <c r="E14" s="177"/>
      <c r="F14" s="189" t="s">
        <v>22</v>
      </c>
      <c r="G14" s="190"/>
      <c r="H14" s="189" t="s">
        <v>23</v>
      </c>
      <c r="I14" s="190"/>
      <c r="J14" s="177"/>
      <c r="K14" s="177"/>
      <c r="L14" s="177"/>
      <c r="M14" s="177"/>
      <c r="N14" s="177"/>
      <c r="O14" s="177"/>
      <c r="P14" s="177"/>
      <c r="Q14" s="182"/>
      <c r="R14" s="183"/>
      <c r="S14" s="197" t="s">
        <v>14</v>
      </c>
      <c r="T14" s="198"/>
      <c r="U14" s="197" t="s">
        <v>15</v>
      </c>
      <c r="V14" s="198"/>
      <c r="W14" s="177"/>
      <c r="X14" s="177"/>
      <c r="Y14" s="177"/>
      <c r="Z14" s="200"/>
    </row>
    <row r="15" spans="1:26" s="19" customFormat="1" ht="15">
      <c r="A15" s="206"/>
      <c r="B15" s="177"/>
      <c r="C15" s="177"/>
      <c r="D15" s="177"/>
      <c r="E15" s="177"/>
      <c r="F15" s="178" t="s">
        <v>11</v>
      </c>
      <c r="G15" s="178" t="s">
        <v>12</v>
      </c>
      <c r="H15" s="178" t="s">
        <v>11</v>
      </c>
      <c r="I15" s="178" t="s">
        <v>12</v>
      </c>
      <c r="J15" s="177"/>
      <c r="K15" s="177"/>
      <c r="L15" s="177"/>
      <c r="M15" s="177"/>
      <c r="N15" s="177"/>
      <c r="O15" s="177"/>
      <c r="P15" s="177"/>
      <c r="Q15" s="182"/>
      <c r="R15" s="183"/>
      <c r="S15" s="184"/>
      <c r="T15" s="185"/>
      <c r="U15" s="184"/>
      <c r="V15" s="185"/>
      <c r="W15" s="177"/>
      <c r="X15" s="177"/>
      <c r="Y15" s="177"/>
      <c r="Z15" s="200"/>
    </row>
    <row r="16" spans="1:26" s="19" customFormat="1" ht="15">
      <c r="A16" s="207"/>
      <c r="B16" s="178"/>
      <c r="C16" s="178"/>
      <c r="D16" s="178"/>
      <c r="E16" s="178"/>
      <c r="F16" s="191"/>
      <c r="G16" s="191"/>
      <c r="H16" s="191"/>
      <c r="I16" s="191"/>
      <c r="J16" s="178"/>
      <c r="K16" s="178"/>
      <c r="L16" s="178"/>
      <c r="M16" s="178"/>
      <c r="N16" s="178"/>
      <c r="O16" s="178"/>
      <c r="P16" s="178"/>
      <c r="Q16" s="184"/>
      <c r="R16" s="185"/>
      <c r="S16" s="22"/>
      <c r="T16" s="23"/>
      <c r="U16" s="22"/>
      <c r="V16" s="23"/>
      <c r="W16" s="178"/>
      <c r="X16" s="178"/>
      <c r="Y16" s="178"/>
      <c r="Z16" s="201"/>
    </row>
    <row r="17" spans="1:26" s="19" customFormat="1" ht="27" customHeight="1" thickBot="1">
      <c r="A17" s="208"/>
      <c r="B17" s="179"/>
      <c r="C17" s="179"/>
      <c r="D17" s="179"/>
      <c r="E17" s="179"/>
      <c r="F17" s="192"/>
      <c r="G17" s="192"/>
      <c r="H17" s="192"/>
      <c r="I17" s="192"/>
      <c r="J17" s="179"/>
      <c r="K17" s="179"/>
      <c r="L17" s="179"/>
      <c r="M17" s="179"/>
      <c r="N17" s="179"/>
      <c r="O17" s="179"/>
      <c r="P17" s="179"/>
      <c r="Q17" s="24" t="s">
        <v>28</v>
      </c>
      <c r="R17" s="21" t="s">
        <v>29</v>
      </c>
      <c r="S17" s="20" t="s">
        <v>11</v>
      </c>
      <c r="T17" s="20" t="s">
        <v>12</v>
      </c>
      <c r="U17" s="20" t="s">
        <v>11</v>
      </c>
      <c r="V17" s="20" t="s">
        <v>12</v>
      </c>
      <c r="W17" s="179"/>
      <c r="X17" s="179"/>
      <c r="Y17" s="179"/>
      <c r="Z17" s="202"/>
    </row>
    <row r="18" spans="1:26" ht="14.25" thickBot="1">
      <c r="A18" s="2">
        <v>1</v>
      </c>
      <c r="B18" s="3">
        <v>2</v>
      </c>
      <c r="C18" s="4">
        <v>3</v>
      </c>
      <c r="D18" s="3">
        <v>4</v>
      </c>
      <c r="E18" s="4">
        <v>5</v>
      </c>
      <c r="F18" s="4">
        <v>6</v>
      </c>
      <c r="G18" s="4">
        <v>7</v>
      </c>
      <c r="H18" s="4">
        <v>8</v>
      </c>
      <c r="I18" s="4">
        <v>9</v>
      </c>
      <c r="J18" s="3">
        <v>10</v>
      </c>
      <c r="K18" s="3">
        <v>11</v>
      </c>
      <c r="L18" s="4">
        <v>12</v>
      </c>
      <c r="M18" s="4">
        <v>13</v>
      </c>
      <c r="N18" s="3">
        <v>14</v>
      </c>
      <c r="O18" s="4">
        <v>15</v>
      </c>
      <c r="P18" s="4">
        <v>16</v>
      </c>
      <c r="Q18" s="3">
        <v>17</v>
      </c>
      <c r="R18" s="3">
        <v>18</v>
      </c>
      <c r="S18" s="3">
        <v>19</v>
      </c>
      <c r="T18" s="3">
        <v>20</v>
      </c>
      <c r="U18" s="3">
        <v>21</v>
      </c>
      <c r="V18" s="3">
        <v>22</v>
      </c>
      <c r="W18" s="4">
        <v>23</v>
      </c>
      <c r="X18" s="3">
        <v>24</v>
      </c>
      <c r="Y18" s="4">
        <v>25</v>
      </c>
      <c r="Z18" s="5">
        <v>26</v>
      </c>
    </row>
    <row r="19" spans="1:26" ht="21.75" thickBot="1">
      <c r="A19" s="186" t="s">
        <v>157</v>
      </c>
      <c r="B19" s="187"/>
      <c r="C19" s="187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8"/>
    </row>
    <row r="20" spans="1:26" ht="21.75" customHeight="1" thickBot="1">
      <c r="A20" s="163" t="s">
        <v>40</v>
      </c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5"/>
    </row>
    <row r="21" spans="1:26" s="1" customFormat="1" ht="18.75">
      <c r="A21" s="11">
        <v>1</v>
      </c>
      <c r="B21" s="13">
        <v>9</v>
      </c>
      <c r="C21" s="13" t="s">
        <v>105</v>
      </c>
      <c r="D21" s="8" t="s">
        <v>34</v>
      </c>
      <c r="E21" s="13">
        <v>2</v>
      </c>
      <c r="F21" s="13">
        <v>9064</v>
      </c>
      <c r="G21" s="13">
        <v>4</v>
      </c>
      <c r="H21" s="13">
        <v>9065</v>
      </c>
      <c r="I21" s="13">
        <v>2</v>
      </c>
      <c r="J21" s="13">
        <v>800.42</v>
      </c>
      <c r="K21" s="13">
        <v>670</v>
      </c>
      <c r="L21" s="13" t="s">
        <v>39</v>
      </c>
      <c r="M21" s="9">
        <v>0</v>
      </c>
      <c r="N21" s="25">
        <v>2</v>
      </c>
      <c r="O21" s="25">
        <v>46</v>
      </c>
      <c r="P21" s="25">
        <v>22</v>
      </c>
      <c r="Q21" s="13"/>
      <c r="R21" s="13"/>
      <c r="S21" s="13">
        <v>9064</v>
      </c>
      <c r="T21" s="13">
        <v>5</v>
      </c>
      <c r="U21" s="13">
        <v>9065</v>
      </c>
      <c r="V21" s="13">
        <v>2</v>
      </c>
      <c r="W21" s="13">
        <v>800</v>
      </c>
      <c r="X21" s="10">
        <v>44278</v>
      </c>
      <c r="Y21" s="10">
        <v>44278</v>
      </c>
      <c r="Z21" s="12" t="s">
        <v>154</v>
      </c>
    </row>
    <row r="22" spans="1:26" s="1" customFormat="1" ht="18.75">
      <c r="A22" s="11">
        <v>2</v>
      </c>
      <c r="B22" s="13">
        <v>9</v>
      </c>
      <c r="C22" s="13" t="s">
        <v>106</v>
      </c>
      <c r="D22" s="8" t="s">
        <v>34</v>
      </c>
      <c r="E22" s="13">
        <v>2</v>
      </c>
      <c r="F22" s="13">
        <v>9064</v>
      </c>
      <c r="G22" s="13">
        <v>4</v>
      </c>
      <c r="H22" s="13">
        <v>9065</v>
      </c>
      <c r="I22" s="13">
        <v>2</v>
      </c>
      <c r="J22" s="13">
        <v>800.38</v>
      </c>
      <c r="K22" s="13">
        <v>670</v>
      </c>
      <c r="L22" s="13" t="s">
        <v>39</v>
      </c>
      <c r="M22" s="9">
        <v>0</v>
      </c>
      <c r="N22" s="25">
        <v>5</v>
      </c>
      <c r="O22" s="25">
        <v>49</v>
      </c>
      <c r="P22" s="25">
        <v>25</v>
      </c>
      <c r="Q22" s="13"/>
      <c r="R22" s="13"/>
      <c r="S22" s="13">
        <v>9064</v>
      </c>
      <c r="T22" s="13">
        <v>5</v>
      </c>
      <c r="U22" s="13">
        <v>9065</v>
      </c>
      <c r="V22" s="13">
        <v>2</v>
      </c>
      <c r="W22" s="13">
        <v>800</v>
      </c>
      <c r="X22" s="10">
        <v>44278</v>
      </c>
      <c r="Y22" s="10">
        <v>44278</v>
      </c>
      <c r="Z22" s="12" t="s">
        <v>154</v>
      </c>
    </row>
    <row r="23" spans="1:26" s="1" customFormat="1" ht="18.75">
      <c r="A23" s="11">
        <v>3</v>
      </c>
      <c r="B23" s="13">
        <v>9</v>
      </c>
      <c r="C23" s="13" t="s">
        <v>107</v>
      </c>
      <c r="D23" s="8" t="s">
        <v>33</v>
      </c>
      <c r="E23" s="13">
        <v>2</v>
      </c>
      <c r="F23" s="13">
        <v>9049</v>
      </c>
      <c r="G23" s="13">
        <v>3</v>
      </c>
      <c r="H23" s="13">
        <v>9049</v>
      </c>
      <c r="I23" s="13">
        <v>8</v>
      </c>
      <c r="J23" s="13">
        <v>490.59</v>
      </c>
      <c r="K23" s="13">
        <v>2400</v>
      </c>
      <c r="L23" s="13" t="s">
        <v>39</v>
      </c>
      <c r="M23" s="9">
        <v>0</v>
      </c>
      <c r="N23" s="25">
        <v>5</v>
      </c>
      <c r="O23" s="25">
        <v>58</v>
      </c>
      <c r="P23" s="25">
        <v>35</v>
      </c>
      <c r="Q23" s="13"/>
      <c r="R23" s="13"/>
      <c r="S23" s="13">
        <v>9049</v>
      </c>
      <c r="T23" s="13">
        <v>5</v>
      </c>
      <c r="U23" s="13">
        <v>9049</v>
      </c>
      <c r="V23" s="13">
        <v>8</v>
      </c>
      <c r="W23" s="13">
        <v>400</v>
      </c>
      <c r="X23" s="10">
        <v>44288</v>
      </c>
      <c r="Y23" s="10"/>
      <c r="Z23" s="12" t="s">
        <v>154</v>
      </c>
    </row>
    <row r="24" spans="1:26" s="1" customFormat="1" ht="19.5" thickBot="1">
      <c r="A24" s="11">
        <v>4</v>
      </c>
      <c r="B24" s="13">
        <v>9</v>
      </c>
      <c r="C24" s="13" t="s">
        <v>108</v>
      </c>
      <c r="D24" s="8" t="s">
        <v>32</v>
      </c>
      <c r="E24" s="13">
        <v>2</v>
      </c>
      <c r="F24" s="13">
        <v>9018</v>
      </c>
      <c r="G24" s="13">
        <v>1</v>
      </c>
      <c r="H24" s="13">
        <v>9018</v>
      </c>
      <c r="I24" s="13">
        <v>8</v>
      </c>
      <c r="J24" s="13">
        <v>687.08</v>
      </c>
      <c r="K24" s="13">
        <v>635</v>
      </c>
      <c r="L24" s="13" t="s">
        <v>39</v>
      </c>
      <c r="M24" s="9">
        <v>0</v>
      </c>
      <c r="N24" s="25">
        <v>17</v>
      </c>
      <c r="O24" s="25">
        <v>42</v>
      </c>
      <c r="P24" s="25">
        <v>37</v>
      </c>
      <c r="Q24" s="13"/>
      <c r="R24" s="13"/>
      <c r="S24" s="13">
        <v>9018</v>
      </c>
      <c r="T24" s="13">
        <v>2</v>
      </c>
      <c r="U24" s="13">
        <v>9018</v>
      </c>
      <c r="V24" s="13">
        <v>8</v>
      </c>
      <c r="W24" s="13">
        <v>700</v>
      </c>
      <c r="X24" s="10">
        <v>44295</v>
      </c>
      <c r="Y24" s="10"/>
      <c r="Z24" s="12" t="s">
        <v>154</v>
      </c>
    </row>
    <row r="25" spans="1:26" ht="19.5" thickBot="1">
      <c r="A25" s="166" t="s">
        <v>158</v>
      </c>
      <c r="B25" s="167"/>
      <c r="C25" s="167"/>
      <c r="D25" s="168"/>
      <c r="E25" s="14">
        <f>COUNT(A21:A24)/2</f>
        <v>2</v>
      </c>
      <c r="F25" s="17"/>
      <c r="G25" s="17"/>
      <c r="H25" s="17"/>
      <c r="I25" s="17"/>
      <c r="J25" s="169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8"/>
      <c r="W25" s="26">
        <f>SUM(W21:W24)</f>
        <v>2700</v>
      </c>
      <c r="X25" s="15"/>
      <c r="Y25" s="26">
        <f>COUNT(Y21:Y24)/2</f>
        <v>1</v>
      </c>
      <c r="Z25" s="16"/>
    </row>
    <row r="26" spans="1:26" s="1" customFormat="1" ht="21.75" thickBot="1">
      <c r="A26" s="163" t="s">
        <v>41</v>
      </c>
      <c r="B26" s="164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5"/>
    </row>
    <row r="27" spans="1:26" s="1" customFormat="1" ht="18.75">
      <c r="A27" s="11">
        <v>5</v>
      </c>
      <c r="B27" s="13">
        <v>9</v>
      </c>
      <c r="C27" s="13" t="s">
        <v>35</v>
      </c>
      <c r="D27" s="8" t="s">
        <v>31</v>
      </c>
      <c r="E27" s="13">
        <v>2</v>
      </c>
      <c r="F27" s="13">
        <v>8979</v>
      </c>
      <c r="G27" s="13">
        <v>8</v>
      </c>
      <c r="H27" s="13">
        <v>8981</v>
      </c>
      <c r="I27" s="13">
        <v>6</v>
      </c>
      <c r="J27" s="13">
        <v>1789.43</v>
      </c>
      <c r="K27" s="13"/>
      <c r="L27" s="13" t="s">
        <v>18</v>
      </c>
      <c r="M27" s="9">
        <v>25</v>
      </c>
      <c r="N27" s="25">
        <v>9</v>
      </c>
      <c r="O27" s="25" t="s">
        <v>153</v>
      </c>
      <c r="P27" s="25">
        <v>39</v>
      </c>
      <c r="Q27" s="13"/>
      <c r="R27" s="13"/>
      <c r="S27" s="13">
        <v>8980</v>
      </c>
      <c r="T27" s="13">
        <v>10</v>
      </c>
      <c r="U27" s="13">
        <v>8981</v>
      </c>
      <c r="V27" s="13">
        <v>1</v>
      </c>
      <c r="W27" s="13">
        <v>200</v>
      </c>
      <c r="X27" s="10">
        <v>44312</v>
      </c>
      <c r="Y27" s="10"/>
      <c r="Z27" s="12" t="s">
        <v>38</v>
      </c>
    </row>
    <row r="28" spans="1:26" s="1" customFormat="1" ht="18.75">
      <c r="A28" s="11">
        <v>6</v>
      </c>
      <c r="B28" s="13">
        <v>9</v>
      </c>
      <c r="C28" s="13" t="s">
        <v>109</v>
      </c>
      <c r="D28" s="8" t="s">
        <v>146</v>
      </c>
      <c r="E28" s="13">
        <v>2</v>
      </c>
      <c r="F28" s="13">
        <v>9068</v>
      </c>
      <c r="G28" s="13">
        <v>6</v>
      </c>
      <c r="H28" s="13">
        <v>9068</v>
      </c>
      <c r="I28" s="13">
        <v>10</v>
      </c>
      <c r="J28" s="13">
        <v>377.21</v>
      </c>
      <c r="K28" s="13"/>
      <c r="L28" s="13" t="s">
        <v>39</v>
      </c>
      <c r="M28" s="9">
        <v>21</v>
      </c>
      <c r="N28" s="25">
        <v>9</v>
      </c>
      <c r="O28" s="25" t="s">
        <v>153</v>
      </c>
      <c r="P28" s="25">
        <v>39</v>
      </c>
      <c r="Q28" s="13"/>
      <c r="R28" s="13"/>
      <c r="S28" s="13">
        <v>9068</v>
      </c>
      <c r="T28" s="13">
        <v>7</v>
      </c>
      <c r="U28" s="13">
        <v>9068</v>
      </c>
      <c r="V28" s="13">
        <v>8</v>
      </c>
      <c r="W28" s="13">
        <v>200</v>
      </c>
      <c r="X28" s="10">
        <v>44310</v>
      </c>
      <c r="Y28" s="10"/>
      <c r="Z28" s="12" t="s">
        <v>38</v>
      </c>
    </row>
    <row r="29" spans="1:26" s="1" customFormat="1" ht="18.75">
      <c r="A29" s="11">
        <v>7</v>
      </c>
      <c r="B29" s="13">
        <v>9</v>
      </c>
      <c r="C29" s="13" t="s">
        <v>110</v>
      </c>
      <c r="D29" s="8" t="s">
        <v>32</v>
      </c>
      <c r="E29" s="13">
        <v>2</v>
      </c>
      <c r="F29" s="13">
        <v>9016</v>
      </c>
      <c r="G29" s="13">
        <v>3</v>
      </c>
      <c r="H29" s="13">
        <v>9016</v>
      </c>
      <c r="I29" s="13">
        <v>9</v>
      </c>
      <c r="J29" s="13">
        <v>682.22</v>
      </c>
      <c r="K29" s="13">
        <v>635</v>
      </c>
      <c r="L29" s="13" t="s">
        <v>39</v>
      </c>
      <c r="M29" s="9">
        <v>0</v>
      </c>
      <c r="N29" s="25">
        <v>20</v>
      </c>
      <c r="O29" s="25" t="s">
        <v>153</v>
      </c>
      <c r="P29" s="25">
        <v>40</v>
      </c>
      <c r="Q29" s="13"/>
      <c r="R29" s="13"/>
      <c r="S29" s="13">
        <v>9016</v>
      </c>
      <c r="T29" s="13">
        <v>4</v>
      </c>
      <c r="U29" s="13">
        <v>9016</v>
      </c>
      <c r="V29" s="13">
        <v>9</v>
      </c>
      <c r="W29" s="13">
        <v>600</v>
      </c>
      <c r="X29" s="10">
        <v>44310</v>
      </c>
      <c r="Y29" s="10"/>
      <c r="Z29" s="12" t="s">
        <v>154</v>
      </c>
    </row>
    <row r="30" spans="1:26" s="1" customFormat="1" ht="18.75">
      <c r="A30" s="11">
        <v>8</v>
      </c>
      <c r="B30" s="13">
        <v>9</v>
      </c>
      <c r="C30" s="13" t="s">
        <v>111</v>
      </c>
      <c r="D30" s="8" t="s">
        <v>32</v>
      </c>
      <c r="E30" s="13">
        <v>2</v>
      </c>
      <c r="F30" s="13">
        <v>9021</v>
      </c>
      <c r="G30" s="13">
        <v>9</v>
      </c>
      <c r="H30" s="13">
        <v>9022</v>
      </c>
      <c r="I30" s="13">
        <v>6</v>
      </c>
      <c r="J30" s="13">
        <v>778.42</v>
      </c>
      <c r="K30" s="13">
        <v>640</v>
      </c>
      <c r="L30" s="13" t="s">
        <v>39</v>
      </c>
      <c r="M30" s="9">
        <v>12</v>
      </c>
      <c r="N30" s="25">
        <v>20</v>
      </c>
      <c r="O30" s="25" t="s">
        <v>153</v>
      </c>
      <c r="P30" s="25">
        <v>40</v>
      </c>
      <c r="Q30" s="13"/>
      <c r="R30" s="13"/>
      <c r="S30" s="13">
        <v>9021</v>
      </c>
      <c r="T30" s="13">
        <v>10</v>
      </c>
      <c r="U30" s="13">
        <v>9022</v>
      </c>
      <c r="V30" s="13">
        <v>1</v>
      </c>
      <c r="W30" s="13">
        <v>200</v>
      </c>
      <c r="X30" s="10">
        <v>44305</v>
      </c>
      <c r="Y30" s="10"/>
      <c r="Z30" s="12" t="s">
        <v>38</v>
      </c>
    </row>
    <row r="31" spans="1:26" s="1" customFormat="1" ht="18.75">
      <c r="A31" s="11">
        <v>9</v>
      </c>
      <c r="B31" s="13">
        <v>9</v>
      </c>
      <c r="C31" s="13" t="s">
        <v>99</v>
      </c>
      <c r="D31" s="8" t="s">
        <v>32</v>
      </c>
      <c r="E31" s="13">
        <v>1</v>
      </c>
      <c r="F31" s="13">
        <v>9040</v>
      </c>
      <c r="G31" s="13">
        <v>10</v>
      </c>
      <c r="H31" s="13">
        <v>9041</v>
      </c>
      <c r="I31" s="13">
        <v>7</v>
      </c>
      <c r="J31" s="13">
        <v>648.46</v>
      </c>
      <c r="K31" s="13">
        <v>1065</v>
      </c>
      <c r="L31" s="13" t="s">
        <v>19</v>
      </c>
      <c r="M31" s="9" t="s">
        <v>37</v>
      </c>
      <c r="N31" s="25">
        <v>10</v>
      </c>
      <c r="O31" s="25">
        <v>60</v>
      </c>
      <c r="P31" s="25">
        <v>40</v>
      </c>
      <c r="Q31" s="13"/>
      <c r="R31" s="13"/>
      <c r="S31" s="13">
        <v>9041</v>
      </c>
      <c r="T31" s="13">
        <v>5</v>
      </c>
      <c r="U31" s="13">
        <v>9041</v>
      </c>
      <c r="V31" s="13">
        <v>6</v>
      </c>
      <c r="W31" s="13">
        <v>200</v>
      </c>
      <c r="X31" s="10">
        <v>44328</v>
      </c>
      <c r="Y31" s="10"/>
      <c r="Z31" s="12" t="s">
        <v>155</v>
      </c>
    </row>
    <row r="32" spans="1:26" s="1" customFormat="1" ht="18.75">
      <c r="A32" s="11">
        <v>10</v>
      </c>
      <c r="B32" s="13">
        <v>9</v>
      </c>
      <c r="C32" s="13" t="s">
        <v>112</v>
      </c>
      <c r="D32" s="8" t="s">
        <v>146</v>
      </c>
      <c r="E32" s="13">
        <v>2</v>
      </c>
      <c r="F32" s="13">
        <v>9068</v>
      </c>
      <c r="G32" s="13">
        <v>6</v>
      </c>
      <c r="H32" s="13">
        <v>9068</v>
      </c>
      <c r="I32" s="13">
        <v>10</v>
      </c>
      <c r="J32" s="13">
        <v>377.02</v>
      </c>
      <c r="K32" s="13"/>
      <c r="L32" s="13" t="s">
        <v>39</v>
      </c>
      <c r="M32" s="9">
        <v>20</v>
      </c>
      <c r="N32" s="25">
        <v>10</v>
      </c>
      <c r="O32" s="25" t="s">
        <v>153</v>
      </c>
      <c r="P32" s="25">
        <v>40</v>
      </c>
      <c r="Q32" s="13"/>
      <c r="R32" s="13"/>
      <c r="S32" s="13">
        <v>9068</v>
      </c>
      <c r="T32" s="13">
        <v>7</v>
      </c>
      <c r="U32" s="13">
        <v>9068</v>
      </c>
      <c r="V32" s="13">
        <v>8</v>
      </c>
      <c r="W32" s="13">
        <v>200</v>
      </c>
      <c r="X32" s="10">
        <v>44310</v>
      </c>
      <c r="Y32" s="10"/>
      <c r="Z32" s="12" t="s">
        <v>38</v>
      </c>
    </row>
    <row r="33" spans="1:26" s="1" customFormat="1" ht="18.75">
      <c r="A33" s="11">
        <v>11</v>
      </c>
      <c r="B33" s="13">
        <v>9</v>
      </c>
      <c r="C33" s="13" t="s">
        <v>113</v>
      </c>
      <c r="D33" s="8" t="s">
        <v>147</v>
      </c>
      <c r="E33" s="13">
        <v>1</v>
      </c>
      <c r="F33" s="13">
        <v>9102</v>
      </c>
      <c r="G33" s="13">
        <v>8</v>
      </c>
      <c r="H33" s="13">
        <v>9103</v>
      </c>
      <c r="I33" s="13">
        <v>1</v>
      </c>
      <c r="J33" s="13">
        <v>208.32</v>
      </c>
      <c r="K33" s="13">
        <v>522</v>
      </c>
      <c r="L33" s="13" t="s">
        <v>39</v>
      </c>
      <c r="M33" s="9">
        <v>0</v>
      </c>
      <c r="N33" s="25">
        <v>20</v>
      </c>
      <c r="O33" s="25" t="s">
        <v>153</v>
      </c>
      <c r="P33" s="25">
        <v>40</v>
      </c>
      <c r="Q33" s="13"/>
      <c r="R33" s="13"/>
      <c r="S33" s="13">
        <v>9102</v>
      </c>
      <c r="T33" s="13">
        <v>9</v>
      </c>
      <c r="U33" s="13">
        <v>9103</v>
      </c>
      <c r="V33" s="13">
        <v>1</v>
      </c>
      <c r="W33" s="13">
        <v>300</v>
      </c>
      <c r="X33" s="10">
        <v>44306</v>
      </c>
      <c r="Y33" s="10"/>
      <c r="Z33" s="12" t="s">
        <v>154</v>
      </c>
    </row>
    <row r="34" spans="1:26" s="1" customFormat="1" ht="18.75">
      <c r="A34" s="11">
        <v>12</v>
      </c>
      <c r="B34" s="13">
        <v>9</v>
      </c>
      <c r="C34" s="13" t="s">
        <v>102</v>
      </c>
      <c r="D34" s="8" t="s">
        <v>34</v>
      </c>
      <c r="E34" s="13">
        <v>1</v>
      </c>
      <c r="F34" s="13">
        <v>9059</v>
      </c>
      <c r="G34" s="13">
        <v>1</v>
      </c>
      <c r="H34" s="13">
        <v>9060</v>
      </c>
      <c r="I34" s="13">
        <v>10</v>
      </c>
      <c r="J34" s="13">
        <v>1891.02</v>
      </c>
      <c r="K34" s="13">
        <v>4000</v>
      </c>
      <c r="L34" s="13" t="s">
        <v>39</v>
      </c>
      <c r="M34" s="9">
        <v>-22</v>
      </c>
      <c r="N34" s="25">
        <v>11</v>
      </c>
      <c r="O34" s="25" t="s">
        <v>153</v>
      </c>
      <c r="P34" s="25">
        <v>41</v>
      </c>
      <c r="Q34" s="13"/>
      <c r="R34" s="13"/>
      <c r="S34" s="13">
        <v>9060</v>
      </c>
      <c r="T34" s="13">
        <v>4</v>
      </c>
      <c r="U34" s="13">
        <v>9060</v>
      </c>
      <c r="V34" s="13">
        <v>5</v>
      </c>
      <c r="W34" s="13">
        <v>200</v>
      </c>
      <c r="X34" s="10">
        <v>44320</v>
      </c>
      <c r="Y34" s="10"/>
      <c r="Z34" s="12" t="s">
        <v>38</v>
      </c>
    </row>
    <row r="35" spans="1:26" s="1" customFormat="1" ht="18.75">
      <c r="A35" s="11">
        <v>13</v>
      </c>
      <c r="B35" s="13">
        <v>9</v>
      </c>
      <c r="C35" s="13" t="s">
        <v>114</v>
      </c>
      <c r="D35" s="8" t="s">
        <v>146</v>
      </c>
      <c r="E35" s="13">
        <v>2</v>
      </c>
      <c r="F35" s="13">
        <v>9067</v>
      </c>
      <c r="G35" s="13">
        <v>2</v>
      </c>
      <c r="H35" s="13">
        <v>9067</v>
      </c>
      <c r="I35" s="13">
        <v>10</v>
      </c>
      <c r="J35" s="13">
        <v>775.02</v>
      </c>
      <c r="K35" s="13"/>
      <c r="L35" s="13" t="s">
        <v>39</v>
      </c>
      <c r="M35" s="9">
        <v>22</v>
      </c>
      <c r="N35" s="25">
        <v>11</v>
      </c>
      <c r="O35" s="25" t="s">
        <v>153</v>
      </c>
      <c r="P35" s="25">
        <v>41</v>
      </c>
      <c r="Q35" s="13"/>
      <c r="R35" s="13"/>
      <c r="S35" s="13">
        <v>9067</v>
      </c>
      <c r="T35" s="13">
        <v>3</v>
      </c>
      <c r="U35" s="13">
        <v>9067</v>
      </c>
      <c r="V35" s="13">
        <v>4</v>
      </c>
      <c r="W35" s="13">
        <v>200</v>
      </c>
      <c r="X35" s="10">
        <v>44310</v>
      </c>
      <c r="Y35" s="10"/>
      <c r="Z35" s="12" t="s">
        <v>38</v>
      </c>
    </row>
    <row r="36" spans="1:26" s="1" customFormat="1" ht="18.75">
      <c r="A36" s="11">
        <v>14</v>
      </c>
      <c r="B36" s="13">
        <v>9</v>
      </c>
      <c r="C36" s="13" t="s">
        <v>115</v>
      </c>
      <c r="D36" s="8" t="s">
        <v>32</v>
      </c>
      <c r="E36" s="13">
        <v>2</v>
      </c>
      <c r="F36" s="13">
        <v>9019</v>
      </c>
      <c r="G36" s="13">
        <v>8</v>
      </c>
      <c r="H36" s="13">
        <v>9020</v>
      </c>
      <c r="I36" s="13">
        <v>4</v>
      </c>
      <c r="J36" s="13">
        <v>601.1</v>
      </c>
      <c r="K36" s="13">
        <v>627</v>
      </c>
      <c r="L36" s="13" t="s">
        <v>39</v>
      </c>
      <c r="M36" s="9">
        <v>14</v>
      </c>
      <c r="N36" s="25">
        <v>22</v>
      </c>
      <c r="O36" s="25" t="s">
        <v>153</v>
      </c>
      <c r="P36" s="25">
        <v>42</v>
      </c>
      <c r="Q36" s="13"/>
      <c r="R36" s="13"/>
      <c r="S36" s="13">
        <v>9019</v>
      </c>
      <c r="T36" s="13">
        <v>9</v>
      </c>
      <c r="U36" s="13">
        <v>9020</v>
      </c>
      <c r="V36" s="13">
        <v>2</v>
      </c>
      <c r="W36" s="13">
        <v>400</v>
      </c>
      <c r="X36" s="10">
        <v>44305</v>
      </c>
      <c r="Y36" s="10"/>
      <c r="Z36" s="12" t="s">
        <v>38</v>
      </c>
    </row>
    <row r="37" spans="1:26" s="1" customFormat="1" ht="18.75">
      <c r="A37" s="11">
        <v>15</v>
      </c>
      <c r="B37" s="13">
        <v>9</v>
      </c>
      <c r="C37" s="13" t="s">
        <v>116</v>
      </c>
      <c r="D37" s="8" t="s">
        <v>148</v>
      </c>
      <c r="E37" s="13">
        <v>2</v>
      </c>
      <c r="F37" s="13">
        <v>9079</v>
      </c>
      <c r="G37" s="13">
        <v>1</v>
      </c>
      <c r="H37" s="13">
        <v>9079</v>
      </c>
      <c r="I37" s="13">
        <v>8</v>
      </c>
      <c r="J37" s="13">
        <v>711.88</v>
      </c>
      <c r="K37" s="13"/>
      <c r="L37" s="13" t="s">
        <v>39</v>
      </c>
      <c r="M37" s="9">
        <v>0</v>
      </c>
      <c r="N37" s="25" t="s">
        <v>156</v>
      </c>
      <c r="O37" s="25" t="s">
        <v>153</v>
      </c>
      <c r="P37" s="25">
        <v>42</v>
      </c>
      <c r="Q37" s="13"/>
      <c r="R37" s="13"/>
      <c r="S37" s="13">
        <v>9079</v>
      </c>
      <c r="T37" s="13">
        <v>2</v>
      </c>
      <c r="U37" s="13">
        <v>9079</v>
      </c>
      <c r="V37" s="13">
        <v>8</v>
      </c>
      <c r="W37" s="13">
        <v>700</v>
      </c>
      <c r="X37" s="10">
        <v>44284</v>
      </c>
      <c r="Y37" s="10">
        <v>44284</v>
      </c>
      <c r="Z37" s="12" t="s">
        <v>154</v>
      </c>
    </row>
    <row r="38" spans="1:26" s="1" customFormat="1" ht="18.75">
      <c r="A38" s="11">
        <v>16</v>
      </c>
      <c r="B38" s="13">
        <v>9</v>
      </c>
      <c r="C38" s="13" t="s">
        <v>101</v>
      </c>
      <c r="D38" s="8" t="s">
        <v>31</v>
      </c>
      <c r="E38" s="13">
        <v>2</v>
      </c>
      <c r="F38" s="13">
        <v>8983</v>
      </c>
      <c r="G38" s="13">
        <v>2</v>
      </c>
      <c r="H38" s="13">
        <v>8983</v>
      </c>
      <c r="I38" s="13">
        <v>3</v>
      </c>
      <c r="J38" s="13">
        <v>152.19</v>
      </c>
      <c r="K38" s="13"/>
      <c r="L38" s="13" t="s">
        <v>18</v>
      </c>
      <c r="M38" s="9">
        <v>20</v>
      </c>
      <c r="N38" s="25">
        <v>13</v>
      </c>
      <c r="O38" s="25" t="s">
        <v>153</v>
      </c>
      <c r="P38" s="25">
        <v>43</v>
      </c>
      <c r="Q38" s="13"/>
      <c r="R38" s="13"/>
      <c r="S38" s="13">
        <v>8983</v>
      </c>
      <c r="T38" s="13">
        <v>1</v>
      </c>
      <c r="U38" s="13">
        <v>8983</v>
      </c>
      <c r="V38" s="13">
        <v>3</v>
      </c>
      <c r="W38" s="13">
        <v>300</v>
      </c>
      <c r="X38" s="10">
        <v>44312</v>
      </c>
      <c r="Y38" s="10"/>
      <c r="Z38" s="12" t="s">
        <v>38</v>
      </c>
    </row>
    <row r="39" spans="1:26" s="1" customFormat="1" ht="18.75">
      <c r="A39" s="11">
        <v>17</v>
      </c>
      <c r="B39" s="13">
        <v>9</v>
      </c>
      <c r="C39" s="13" t="s">
        <v>117</v>
      </c>
      <c r="D39" s="8" t="s">
        <v>146</v>
      </c>
      <c r="E39" s="13">
        <v>2</v>
      </c>
      <c r="F39" s="13">
        <v>9067</v>
      </c>
      <c r="G39" s="13">
        <v>2</v>
      </c>
      <c r="H39" s="13">
        <v>9067</v>
      </c>
      <c r="I39" s="13">
        <v>10</v>
      </c>
      <c r="J39" s="13">
        <v>784.85</v>
      </c>
      <c r="K39" s="13"/>
      <c r="L39" s="13" t="s">
        <v>39</v>
      </c>
      <c r="M39" s="9">
        <v>20</v>
      </c>
      <c r="N39" s="25">
        <v>13</v>
      </c>
      <c r="O39" s="25" t="s">
        <v>153</v>
      </c>
      <c r="P39" s="25">
        <v>43</v>
      </c>
      <c r="Q39" s="13"/>
      <c r="R39" s="13"/>
      <c r="S39" s="13">
        <v>9067</v>
      </c>
      <c r="T39" s="13">
        <v>3</v>
      </c>
      <c r="U39" s="13">
        <v>9067</v>
      </c>
      <c r="V39" s="13">
        <v>4</v>
      </c>
      <c r="W39" s="13">
        <v>200</v>
      </c>
      <c r="X39" s="10">
        <v>44345</v>
      </c>
      <c r="Y39" s="10"/>
      <c r="Z39" s="12" t="s">
        <v>38</v>
      </c>
    </row>
    <row r="40" spans="1:26" s="1" customFormat="1" ht="18.75">
      <c r="A40" s="11">
        <v>18</v>
      </c>
      <c r="B40" s="13">
        <v>9</v>
      </c>
      <c r="C40" s="13" t="s">
        <v>118</v>
      </c>
      <c r="D40" s="8" t="s">
        <v>32</v>
      </c>
      <c r="E40" s="13">
        <v>1</v>
      </c>
      <c r="F40" s="13">
        <v>9015</v>
      </c>
      <c r="G40" s="13">
        <v>8</v>
      </c>
      <c r="H40" s="13">
        <v>9019</v>
      </c>
      <c r="I40" s="13">
        <v>2</v>
      </c>
      <c r="J40" s="13">
        <v>3320.59</v>
      </c>
      <c r="K40" s="13">
        <v>1057</v>
      </c>
      <c r="L40" s="13" t="s">
        <v>39</v>
      </c>
      <c r="M40" s="9">
        <v>15</v>
      </c>
      <c r="N40" s="25">
        <v>14</v>
      </c>
      <c r="O40" s="25" t="s">
        <v>153</v>
      </c>
      <c r="P40" s="25">
        <v>44</v>
      </c>
      <c r="Q40" s="13"/>
      <c r="R40" s="13"/>
      <c r="S40" s="13">
        <v>9017</v>
      </c>
      <c r="T40" s="13">
        <v>5</v>
      </c>
      <c r="U40" s="13">
        <v>9017</v>
      </c>
      <c r="V40" s="13">
        <v>6</v>
      </c>
      <c r="W40" s="13">
        <v>200</v>
      </c>
      <c r="X40" s="10">
        <v>44320</v>
      </c>
      <c r="Y40" s="10"/>
      <c r="Z40" s="12" t="s">
        <v>38</v>
      </c>
    </row>
    <row r="41" spans="1:26" s="1" customFormat="1" ht="18.75">
      <c r="A41" s="11">
        <v>19</v>
      </c>
      <c r="B41" s="13">
        <v>9</v>
      </c>
      <c r="C41" s="13" t="s">
        <v>119</v>
      </c>
      <c r="D41" s="8" t="s">
        <v>34</v>
      </c>
      <c r="E41" s="13">
        <v>2</v>
      </c>
      <c r="F41" s="13">
        <v>9059</v>
      </c>
      <c r="G41" s="13">
        <v>8</v>
      </c>
      <c r="H41" s="13">
        <v>9060</v>
      </c>
      <c r="I41" s="13">
        <v>6</v>
      </c>
      <c r="J41" s="13">
        <v>789.54</v>
      </c>
      <c r="K41" s="13"/>
      <c r="L41" s="13" t="s">
        <v>39</v>
      </c>
      <c r="M41" s="9">
        <v>18</v>
      </c>
      <c r="N41" s="25">
        <v>15</v>
      </c>
      <c r="O41" s="25" t="s">
        <v>153</v>
      </c>
      <c r="P41" s="25">
        <v>45</v>
      </c>
      <c r="Q41" s="13"/>
      <c r="R41" s="13"/>
      <c r="S41" s="13">
        <v>9060</v>
      </c>
      <c r="T41" s="13">
        <v>3</v>
      </c>
      <c r="U41" s="13">
        <v>9060</v>
      </c>
      <c r="V41" s="13">
        <v>4</v>
      </c>
      <c r="W41" s="13">
        <v>200</v>
      </c>
      <c r="X41" s="10">
        <v>44345</v>
      </c>
      <c r="Y41" s="10"/>
      <c r="Z41" s="12" t="s">
        <v>38</v>
      </c>
    </row>
    <row r="42" spans="1:26" s="1" customFormat="1" ht="18.75">
      <c r="A42" s="11">
        <v>20</v>
      </c>
      <c r="B42" s="13">
        <v>9</v>
      </c>
      <c r="C42" s="13" t="s">
        <v>120</v>
      </c>
      <c r="D42" s="8" t="s">
        <v>149</v>
      </c>
      <c r="E42" s="13">
        <v>1</v>
      </c>
      <c r="F42" s="13">
        <v>9091</v>
      </c>
      <c r="G42" s="13">
        <v>8</v>
      </c>
      <c r="H42" s="13">
        <v>9093</v>
      </c>
      <c r="I42" s="13">
        <v>4</v>
      </c>
      <c r="J42" s="13">
        <v>1611.21</v>
      </c>
      <c r="K42" s="13"/>
      <c r="L42" s="13" t="s">
        <v>39</v>
      </c>
      <c r="M42" s="9">
        <v>12</v>
      </c>
      <c r="N42" s="25">
        <v>15</v>
      </c>
      <c r="O42" s="25" t="s">
        <v>153</v>
      </c>
      <c r="P42" s="25">
        <v>45</v>
      </c>
      <c r="Q42" s="13"/>
      <c r="R42" s="13"/>
      <c r="S42" s="13">
        <v>9091</v>
      </c>
      <c r="T42" s="13">
        <v>9</v>
      </c>
      <c r="U42" s="13">
        <v>9091</v>
      </c>
      <c r="V42" s="13">
        <v>10</v>
      </c>
      <c r="W42" s="13">
        <v>200</v>
      </c>
      <c r="X42" s="10">
        <v>44316</v>
      </c>
      <c r="Y42" s="10"/>
      <c r="Z42" s="12" t="s">
        <v>38</v>
      </c>
    </row>
    <row r="43" spans="1:26" s="1" customFormat="1" ht="18.75">
      <c r="A43" s="11">
        <v>21</v>
      </c>
      <c r="B43" s="13">
        <v>9</v>
      </c>
      <c r="C43" s="13" t="s">
        <v>121</v>
      </c>
      <c r="D43" s="8" t="s">
        <v>33</v>
      </c>
      <c r="E43" s="13">
        <v>2</v>
      </c>
      <c r="F43" s="13">
        <v>9049</v>
      </c>
      <c r="G43" s="13">
        <v>9</v>
      </c>
      <c r="H43" s="13">
        <v>9050</v>
      </c>
      <c r="I43" s="13">
        <v>1</v>
      </c>
      <c r="J43" s="13">
        <v>197.59</v>
      </c>
      <c r="K43" s="13">
        <v>850</v>
      </c>
      <c r="L43" s="13" t="s">
        <v>39</v>
      </c>
      <c r="M43" s="9">
        <v>16</v>
      </c>
      <c r="N43" s="25">
        <v>16</v>
      </c>
      <c r="O43" s="25" t="s">
        <v>153</v>
      </c>
      <c r="P43" s="25">
        <v>46</v>
      </c>
      <c r="Q43" s="13"/>
      <c r="R43" s="13"/>
      <c r="S43" s="13">
        <v>9049</v>
      </c>
      <c r="T43" s="13">
        <v>10</v>
      </c>
      <c r="U43" s="13">
        <v>9050</v>
      </c>
      <c r="V43" s="13">
        <v>1</v>
      </c>
      <c r="W43" s="13">
        <v>200</v>
      </c>
      <c r="X43" s="10">
        <v>44324</v>
      </c>
      <c r="Y43" s="10"/>
      <c r="Z43" s="12" t="s">
        <v>38</v>
      </c>
    </row>
    <row r="44" spans="1:26" s="1" customFormat="1" ht="18.75">
      <c r="A44" s="11">
        <v>22</v>
      </c>
      <c r="B44" s="13">
        <v>9</v>
      </c>
      <c r="C44" s="13" t="s">
        <v>122</v>
      </c>
      <c r="D44" s="8" t="s">
        <v>150</v>
      </c>
      <c r="E44" s="13">
        <v>1</v>
      </c>
      <c r="F44" s="13">
        <v>8951</v>
      </c>
      <c r="G44" s="13">
        <v>7</v>
      </c>
      <c r="H44" s="13">
        <v>8953</v>
      </c>
      <c r="I44" s="13">
        <v>5</v>
      </c>
      <c r="J44" s="13">
        <v>1829.95</v>
      </c>
      <c r="K44" s="13">
        <v>2230</v>
      </c>
      <c r="L44" s="13" t="s">
        <v>18</v>
      </c>
      <c r="M44" s="9">
        <v>-15</v>
      </c>
      <c r="N44" s="25">
        <v>17</v>
      </c>
      <c r="O44" s="25" t="s">
        <v>153</v>
      </c>
      <c r="P44" s="25">
        <v>47</v>
      </c>
      <c r="Q44" s="13"/>
      <c r="R44" s="13"/>
      <c r="S44" s="13">
        <v>8953</v>
      </c>
      <c r="T44" s="13">
        <v>3</v>
      </c>
      <c r="U44" s="13">
        <v>8953</v>
      </c>
      <c r="V44" s="13">
        <v>4</v>
      </c>
      <c r="W44" s="13">
        <v>200</v>
      </c>
      <c r="X44" s="10">
        <v>44328</v>
      </c>
      <c r="Y44" s="10"/>
      <c r="Z44" s="12" t="s">
        <v>38</v>
      </c>
    </row>
    <row r="45" spans="1:26" s="1" customFormat="1" ht="18.75">
      <c r="A45" s="11">
        <v>23</v>
      </c>
      <c r="B45" s="13">
        <v>9</v>
      </c>
      <c r="C45" s="13" t="s">
        <v>123</v>
      </c>
      <c r="D45" s="8" t="s">
        <v>150</v>
      </c>
      <c r="E45" s="13">
        <v>1</v>
      </c>
      <c r="F45" s="13">
        <v>8951</v>
      </c>
      <c r="G45" s="13">
        <v>7</v>
      </c>
      <c r="H45" s="13">
        <v>8953</v>
      </c>
      <c r="I45" s="13">
        <v>5</v>
      </c>
      <c r="J45" s="13">
        <v>1829.87</v>
      </c>
      <c r="K45" s="13">
        <v>2230</v>
      </c>
      <c r="L45" s="13" t="s">
        <v>18</v>
      </c>
      <c r="M45" s="9">
        <v>-15</v>
      </c>
      <c r="N45" s="25">
        <v>17</v>
      </c>
      <c r="O45" s="25" t="s">
        <v>153</v>
      </c>
      <c r="P45" s="25">
        <v>47</v>
      </c>
      <c r="Q45" s="13"/>
      <c r="R45" s="13"/>
      <c r="S45" s="13">
        <v>8953</v>
      </c>
      <c r="T45" s="13">
        <v>3</v>
      </c>
      <c r="U45" s="13">
        <v>8953</v>
      </c>
      <c r="V45" s="13">
        <v>4</v>
      </c>
      <c r="W45" s="13">
        <v>200</v>
      </c>
      <c r="X45" s="10">
        <v>44328</v>
      </c>
      <c r="Y45" s="10"/>
      <c r="Z45" s="12" t="s">
        <v>38</v>
      </c>
    </row>
    <row r="46" spans="1:26" s="1" customFormat="1" ht="18.75">
      <c r="A46" s="11">
        <v>24</v>
      </c>
      <c r="B46" s="13">
        <v>9</v>
      </c>
      <c r="C46" s="13" t="s">
        <v>124</v>
      </c>
      <c r="D46" s="8" t="s">
        <v>151</v>
      </c>
      <c r="E46" s="13">
        <v>2</v>
      </c>
      <c r="F46" s="13">
        <v>9050</v>
      </c>
      <c r="G46" s="13">
        <v>3</v>
      </c>
      <c r="H46" s="13">
        <v>9050</v>
      </c>
      <c r="I46" s="13">
        <v>7</v>
      </c>
      <c r="J46" s="13">
        <v>393.35</v>
      </c>
      <c r="K46" s="13"/>
      <c r="L46" s="13" t="s">
        <v>39</v>
      </c>
      <c r="M46" s="9">
        <v>19</v>
      </c>
      <c r="N46" s="25">
        <v>17</v>
      </c>
      <c r="O46" s="25" t="s">
        <v>153</v>
      </c>
      <c r="P46" s="25">
        <v>47</v>
      </c>
      <c r="Q46" s="13"/>
      <c r="R46" s="13"/>
      <c r="S46" s="13">
        <v>9050</v>
      </c>
      <c r="T46" s="13">
        <v>4</v>
      </c>
      <c r="U46" s="13">
        <v>9050</v>
      </c>
      <c r="V46" s="13">
        <v>5</v>
      </c>
      <c r="W46" s="13">
        <v>200</v>
      </c>
      <c r="X46" s="10">
        <v>44324</v>
      </c>
      <c r="Y46" s="10"/>
      <c r="Z46" s="12" t="s">
        <v>38</v>
      </c>
    </row>
    <row r="47" spans="1:26" s="1" customFormat="1" ht="18.75">
      <c r="A47" s="11">
        <v>25</v>
      </c>
      <c r="B47" s="13">
        <v>9</v>
      </c>
      <c r="C47" s="13" t="s">
        <v>125</v>
      </c>
      <c r="D47" s="8" t="s">
        <v>34</v>
      </c>
      <c r="E47" s="13">
        <v>2</v>
      </c>
      <c r="F47" s="13">
        <v>9058</v>
      </c>
      <c r="G47" s="13">
        <v>2</v>
      </c>
      <c r="H47" s="13">
        <v>9058</v>
      </c>
      <c r="I47" s="13">
        <v>10</v>
      </c>
      <c r="J47" s="13">
        <v>765.11</v>
      </c>
      <c r="K47" s="13">
        <v>1140</v>
      </c>
      <c r="L47" s="13" t="s">
        <v>39</v>
      </c>
      <c r="M47" s="9">
        <v>28</v>
      </c>
      <c r="N47" s="25">
        <v>17</v>
      </c>
      <c r="O47" s="25" t="s">
        <v>153</v>
      </c>
      <c r="P47" s="25">
        <v>47</v>
      </c>
      <c r="Q47" s="13"/>
      <c r="R47" s="13"/>
      <c r="S47" s="13">
        <v>9058</v>
      </c>
      <c r="T47" s="13">
        <v>6</v>
      </c>
      <c r="U47" s="13">
        <v>9058</v>
      </c>
      <c r="V47" s="13">
        <v>9</v>
      </c>
      <c r="W47" s="13">
        <v>400</v>
      </c>
      <c r="X47" s="10">
        <v>44345</v>
      </c>
      <c r="Y47" s="10"/>
      <c r="Z47" s="12" t="s">
        <v>38</v>
      </c>
    </row>
    <row r="48" spans="1:26" s="1" customFormat="1" ht="18.75">
      <c r="A48" s="11">
        <v>26</v>
      </c>
      <c r="B48" s="13">
        <v>9</v>
      </c>
      <c r="C48" s="13" t="s">
        <v>126</v>
      </c>
      <c r="D48" s="8" t="s">
        <v>148</v>
      </c>
      <c r="E48" s="13">
        <v>2</v>
      </c>
      <c r="F48" s="13">
        <v>9087</v>
      </c>
      <c r="G48" s="13">
        <v>8</v>
      </c>
      <c r="H48" s="13">
        <v>9088</v>
      </c>
      <c r="I48" s="13">
        <v>6</v>
      </c>
      <c r="J48" s="13">
        <v>796.52</v>
      </c>
      <c r="K48" s="13"/>
      <c r="L48" s="13" t="s">
        <v>39</v>
      </c>
      <c r="M48" s="9">
        <v>18</v>
      </c>
      <c r="N48" s="25">
        <v>17</v>
      </c>
      <c r="O48" s="25" t="s">
        <v>153</v>
      </c>
      <c r="P48" s="25">
        <v>47</v>
      </c>
      <c r="Q48" s="13"/>
      <c r="R48" s="13"/>
      <c r="S48" s="13">
        <v>9088</v>
      </c>
      <c r="T48" s="13">
        <v>4</v>
      </c>
      <c r="U48" s="13">
        <v>9088</v>
      </c>
      <c r="V48" s="13">
        <v>6</v>
      </c>
      <c r="W48" s="13">
        <v>300</v>
      </c>
      <c r="X48" s="10">
        <v>44311</v>
      </c>
      <c r="Y48" s="10"/>
      <c r="Z48" s="12" t="s">
        <v>38</v>
      </c>
    </row>
    <row r="49" spans="1:26" s="1" customFormat="1" ht="18.75">
      <c r="A49" s="11">
        <v>27</v>
      </c>
      <c r="B49" s="13">
        <v>9</v>
      </c>
      <c r="C49" s="13" t="s">
        <v>127</v>
      </c>
      <c r="D49" s="8" t="s">
        <v>33</v>
      </c>
      <c r="E49" s="13">
        <v>2</v>
      </c>
      <c r="F49" s="13">
        <v>9048</v>
      </c>
      <c r="G49" s="13">
        <v>6</v>
      </c>
      <c r="H49" s="13">
        <v>9049</v>
      </c>
      <c r="I49" s="13">
        <v>2</v>
      </c>
      <c r="J49" s="13">
        <v>599.70000000000005</v>
      </c>
      <c r="K49" s="13"/>
      <c r="L49" s="13" t="s">
        <v>39</v>
      </c>
      <c r="M49" s="9">
        <v>14</v>
      </c>
      <c r="N49" s="25">
        <v>18</v>
      </c>
      <c r="O49" s="25" t="s">
        <v>153</v>
      </c>
      <c r="P49" s="25">
        <v>48</v>
      </c>
      <c r="Q49" s="13"/>
      <c r="R49" s="13"/>
      <c r="S49" s="13">
        <v>9048</v>
      </c>
      <c r="T49" s="13">
        <v>8</v>
      </c>
      <c r="U49" s="13">
        <v>9048</v>
      </c>
      <c r="V49" s="13">
        <v>9</v>
      </c>
      <c r="W49" s="13">
        <v>200</v>
      </c>
      <c r="X49" s="10">
        <v>44324</v>
      </c>
      <c r="Y49" s="10"/>
      <c r="Z49" s="12" t="s">
        <v>38</v>
      </c>
    </row>
    <row r="50" spans="1:26" s="1" customFormat="1" ht="18.75">
      <c r="A50" s="11">
        <v>28</v>
      </c>
      <c r="B50" s="13">
        <v>9</v>
      </c>
      <c r="C50" s="13" t="s">
        <v>118</v>
      </c>
      <c r="D50" s="8" t="s">
        <v>32</v>
      </c>
      <c r="E50" s="13">
        <v>1</v>
      </c>
      <c r="F50" s="13">
        <v>9015</v>
      </c>
      <c r="G50" s="13">
        <v>8</v>
      </c>
      <c r="H50" s="13">
        <v>9019</v>
      </c>
      <c r="I50" s="13">
        <v>2</v>
      </c>
      <c r="J50" s="13">
        <v>3320.59</v>
      </c>
      <c r="K50" s="13">
        <v>1057</v>
      </c>
      <c r="L50" s="13" t="s">
        <v>39</v>
      </c>
      <c r="M50" s="9">
        <v>-10</v>
      </c>
      <c r="N50" s="25">
        <v>19</v>
      </c>
      <c r="O50" s="25" t="s">
        <v>153</v>
      </c>
      <c r="P50" s="25">
        <v>49</v>
      </c>
      <c r="Q50" s="13"/>
      <c r="R50" s="13"/>
      <c r="S50" s="13">
        <v>9017</v>
      </c>
      <c r="T50" s="13">
        <v>3</v>
      </c>
      <c r="U50" s="13">
        <v>9017</v>
      </c>
      <c r="V50" s="13">
        <v>4</v>
      </c>
      <c r="W50" s="13">
        <v>200</v>
      </c>
      <c r="X50" s="10">
        <v>44320</v>
      </c>
      <c r="Y50" s="10"/>
      <c r="Z50" s="12" t="s">
        <v>38</v>
      </c>
    </row>
    <row r="51" spans="1:26" s="1" customFormat="1" ht="18.75">
      <c r="A51" s="11">
        <v>29</v>
      </c>
      <c r="B51" s="13">
        <v>9</v>
      </c>
      <c r="C51" s="13" t="s">
        <v>128</v>
      </c>
      <c r="D51" s="8" t="s">
        <v>33</v>
      </c>
      <c r="E51" s="13">
        <v>2</v>
      </c>
      <c r="F51" s="13">
        <v>9048</v>
      </c>
      <c r="G51" s="13">
        <v>6</v>
      </c>
      <c r="H51" s="13">
        <v>9049</v>
      </c>
      <c r="I51" s="13">
        <v>2</v>
      </c>
      <c r="J51" s="13">
        <v>599.64</v>
      </c>
      <c r="K51" s="13"/>
      <c r="L51" s="13" t="s">
        <v>39</v>
      </c>
      <c r="M51" s="9">
        <v>22</v>
      </c>
      <c r="N51" s="25">
        <v>19</v>
      </c>
      <c r="O51" s="25" t="s">
        <v>153</v>
      </c>
      <c r="P51" s="25">
        <v>49</v>
      </c>
      <c r="Q51" s="13"/>
      <c r="R51" s="13"/>
      <c r="S51" s="13">
        <v>9048</v>
      </c>
      <c r="T51" s="13">
        <v>7</v>
      </c>
      <c r="U51" s="13">
        <v>9048</v>
      </c>
      <c r="V51" s="13">
        <v>9</v>
      </c>
      <c r="W51" s="13">
        <v>300</v>
      </c>
      <c r="X51" s="10">
        <v>44324</v>
      </c>
      <c r="Y51" s="10"/>
      <c r="Z51" s="12" t="s">
        <v>38</v>
      </c>
    </row>
    <row r="52" spans="1:26" s="1" customFormat="1" ht="18.75">
      <c r="A52" s="11">
        <v>30</v>
      </c>
      <c r="B52" s="13">
        <v>9</v>
      </c>
      <c r="C52" s="13" t="s">
        <v>129</v>
      </c>
      <c r="D52" s="8" t="s">
        <v>148</v>
      </c>
      <c r="E52" s="13">
        <v>2</v>
      </c>
      <c r="F52" s="13">
        <v>9079</v>
      </c>
      <c r="G52" s="13">
        <v>10</v>
      </c>
      <c r="H52" s="13">
        <v>9080</v>
      </c>
      <c r="I52" s="13">
        <v>3</v>
      </c>
      <c r="J52" s="13">
        <v>339.98</v>
      </c>
      <c r="K52" s="13"/>
      <c r="L52" s="13" t="s">
        <v>39</v>
      </c>
      <c r="M52" s="9">
        <v>15</v>
      </c>
      <c r="N52" s="25">
        <v>19</v>
      </c>
      <c r="O52" s="25" t="s">
        <v>153</v>
      </c>
      <c r="P52" s="25">
        <v>49</v>
      </c>
      <c r="Q52" s="13"/>
      <c r="R52" s="13"/>
      <c r="S52" s="13">
        <v>9080</v>
      </c>
      <c r="T52" s="13">
        <v>1</v>
      </c>
      <c r="U52" s="13">
        <v>9080</v>
      </c>
      <c r="V52" s="13">
        <v>2</v>
      </c>
      <c r="W52" s="13">
        <v>200</v>
      </c>
      <c r="X52" s="10">
        <v>44338</v>
      </c>
      <c r="Y52" s="10"/>
      <c r="Z52" s="12" t="s">
        <v>38</v>
      </c>
    </row>
    <row r="53" spans="1:26" s="1" customFormat="1" ht="18.75">
      <c r="A53" s="11">
        <v>31</v>
      </c>
      <c r="B53" s="13">
        <v>9</v>
      </c>
      <c r="C53" s="13" t="s">
        <v>103</v>
      </c>
      <c r="D53" s="8" t="s">
        <v>104</v>
      </c>
      <c r="E53" s="13">
        <v>2</v>
      </c>
      <c r="F53" s="13">
        <v>8952</v>
      </c>
      <c r="G53" s="13">
        <v>3</v>
      </c>
      <c r="H53" s="13">
        <v>8953</v>
      </c>
      <c r="I53" s="13">
        <v>1</v>
      </c>
      <c r="J53" s="13">
        <v>783.89</v>
      </c>
      <c r="K53" s="13"/>
      <c r="L53" s="13" t="s">
        <v>18</v>
      </c>
      <c r="M53" s="9">
        <v>19</v>
      </c>
      <c r="N53" s="25">
        <v>20</v>
      </c>
      <c r="O53" s="25" t="s">
        <v>153</v>
      </c>
      <c r="P53" s="25">
        <v>50</v>
      </c>
      <c r="Q53" s="13"/>
      <c r="R53" s="13"/>
      <c r="S53" s="13">
        <v>8952</v>
      </c>
      <c r="T53" s="13">
        <v>2</v>
      </c>
      <c r="U53" s="13">
        <v>8952</v>
      </c>
      <c r="V53" s="13">
        <v>5</v>
      </c>
      <c r="W53" s="13">
        <v>400</v>
      </c>
      <c r="X53" s="10">
        <v>44328</v>
      </c>
      <c r="Y53" s="10"/>
      <c r="Z53" s="12" t="s">
        <v>38</v>
      </c>
    </row>
    <row r="54" spans="1:26" s="1" customFormat="1" ht="18.75">
      <c r="A54" s="11">
        <v>32</v>
      </c>
      <c r="B54" s="13">
        <v>9</v>
      </c>
      <c r="C54" s="13" t="s">
        <v>130</v>
      </c>
      <c r="D54" s="8" t="s">
        <v>31</v>
      </c>
      <c r="E54" s="13">
        <v>2</v>
      </c>
      <c r="F54" s="13">
        <v>8988</v>
      </c>
      <c r="G54" s="13">
        <v>7</v>
      </c>
      <c r="H54" s="13">
        <v>8989</v>
      </c>
      <c r="I54" s="13">
        <v>5</v>
      </c>
      <c r="J54" s="13">
        <v>789.08</v>
      </c>
      <c r="K54" s="13"/>
      <c r="L54" s="13" t="s">
        <v>18</v>
      </c>
      <c r="M54" s="9">
        <v>13</v>
      </c>
      <c r="N54" s="25">
        <v>20</v>
      </c>
      <c r="O54" s="25" t="s">
        <v>153</v>
      </c>
      <c r="P54" s="25">
        <v>50</v>
      </c>
      <c r="Q54" s="13"/>
      <c r="R54" s="13"/>
      <c r="S54" s="13">
        <v>8989</v>
      </c>
      <c r="T54" s="13">
        <v>1</v>
      </c>
      <c r="U54" s="13">
        <v>8989</v>
      </c>
      <c r="V54" s="13">
        <v>2</v>
      </c>
      <c r="W54" s="13">
        <v>200</v>
      </c>
      <c r="X54" s="10">
        <v>44329</v>
      </c>
      <c r="Y54" s="10"/>
      <c r="Z54" s="12" t="s">
        <v>38</v>
      </c>
    </row>
    <row r="55" spans="1:26" s="1" customFormat="1" ht="18.75">
      <c r="A55" s="11">
        <v>33</v>
      </c>
      <c r="B55" s="13">
        <v>9</v>
      </c>
      <c r="C55" s="13" t="s">
        <v>131</v>
      </c>
      <c r="D55" s="8" t="s">
        <v>32</v>
      </c>
      <c r="E55" s="13">
        <v>2</v>
      </c>
      <c r="F55" s="13">
        <v>9022</v>
      </c>
      <c r="G55" s="13">
        <v>7</v>
      </c>
      <c r="H55" s="13">
        <v>9023</v>
      </c>
      <c r="I55" s="13">
        <v>5</v>
      </c>
      <c r="J55" s="13">
        <v>792.73</v>
      </c>
      <c r="K55" s="13"/>
      <c r="L55" s="13" t="s">
        <v>39</v>
      </c>
      <c r="M55" s="9">
        <v>13</v>
      </c>
      <c r="N55" s="25">
        <v>20</v>
      </c>
      <c r="O55" s="25" t="s">
        <v>153</v>
      </c>
      <c r="P55" s="25">
        <v>50</v>
      </c>
      <c r="Q55" s="13"/>
      <c r="R55" s="13"/>
      <c r="S55" s="13">
        <v>9022</v>
      </c>
      <c r="T55" s="13">
        <v>8</v>
      </c>
      <c r="U55" s="13">
        <v>9023</v>
      </c>
      <c r="V55" s="13">
        <v>1</v>
      </c>
      <c r="W55" s="13">
        <v>400</v>
      </c>
      <c r="X55" s="10">
        <v>44333</v>
      </c>
      <c r="Y55" s="10"/>
      <c r="Z55" s="12" t="s">
        <v>38</v>
      </c>
    </row>
    <row r="56" spans="1:26" s="1" customFormat="1" ht="18.75">
      <c r="A56" s="11">
        <v>34</v>
      </c>
      <c r="B56" s="13">
        <v>9</v>
      </c>
      <c r="C56" s="13" t="s">
        <v>132</v>
      </c>
      <c r="D56" s="8" t="s">
        <v>151</v>
      </c>
      <c r="E56" s="13">
        <v>2</v>
      </c>
      <c r="F56" s="13">
        <v>9050</v>
      </c>
      <c r="G56" s="13">
        <v>3</v>
      </c>
      <c r="H56" s="13">
        <v>9050</v>
      </c>
      <c r="I56" s="13">
        <v>7</v>
      </c>
      <c r="J56" s="13">
        <v>393.38</v>
      </c>
      <c r="K56" s="13"/>
      <c r="L56" s="13" t="s">
        <v>39</v>
      </c>
      <c r="M56" s="9">
        <v>12</v>
      </c>
      <c r="N56" s="25">
        <v>20</v>
      </c>
      <c r="O56" s="25" t="s">
        <v>153</v>
      </c>
      <c r="P56" s="25">
        <v>50</v>
      </c>
      <c r="Q56" s="13"/>
      <c r="R56" s="13"/>
      <c r="S56" s="13">
        <v>9050</v>
      </c>
      <c r="T56" s="13">
        <v>4</v>
      </c>
      <c r="U56" s="13">
        <v>9050</v>
      </c>
      <c r="V56" s="13">
        <v>5</v>
      </c>
      <c r="W56" s="13">
        <v>200</v>
      </c>
      <c r="X56" s="10">
        <v>44324</v>
      </c>
      <c r="Y56" s="10"/>
      <c r="Z56" s="12" t="s">
        <v>38</v>
      </c>
    </row>
    <row r="57" spans="1:26" s="1" customFormat="1" ht="18.75">
      <c r="A57" s="11">
        <v>35</v>
      </c>
      <c r="B57" s="13">
        <v>9</v>
      </c>
      <c r="C57" s="13" t="s">
        <v>133</v>
      </c>
      <c r="D57" s="8" t="s">
        <v>152</v>
      </c>
      <c r="E57" s="13">
        <v>2</v>
      </c>
      <c r="F57" s="13">
        <v>9055</v>
      </c>
      <c r="G57" s="13">
        <v>10</v>
      </c>
      <c r="H57" s="13">
        <v>9056</v>
      </c>
      <c r="I57" s="13">
        <v>4</v>
      </c>
      <c r="J57" s="13">
        <v>370.76</v>
      </c>
      <c r="K57" s="13"/>
      <c r="L57" s="13" t="s">
        <v>39</v>
      </c>
      <c r="M57" s="9">
        <v>12</v>
      </c>
      <c r="N57" s="25">
        <v>20</v>
      </c>
      <c r="O57" s="25" t="s">
        <v>153</v>
      </c>
      <c r="P57" s="25">
        <v>50</v>
      </c>
      <c r="Q57" s="13"/>
      <c r="R57" s="13"/>
      <c r="S57" s="13">
        <v>9056</v>
      </c>
      <c r="T57" s="13">
        <v>1</v>
      </c>
      <c r="U57" s="13">
        <v>9056</v>
      </c>
      <c r="V57" s="13">
        <v>2</v>
      </c>
      <c r="W57" s="13">
        <v>200</v>
      </c>
      <c r="X57" s="10">
        <v>44333</v>
      </c>
      <c r="Y57" s="10"/>
      <c r="Z57" s="12" t="s">
        <v>38</v>
      </c>
    </row>
    <row r="58" spans="1:26" s="1" customFormat="1" ht="18.75">
      <c r="A58" s="11">
        <v>36</v>
      </c>
      <c r="B58" s="13">
        <v>9</v>
      </c>
      <c r="C58" s="13" t="s">
        <v>134</v>
      </c>
      <c r="D58" s="8" t="s">
        <v>152</v>
      </c>
      <c r="E58" s="13">
        <v>2</v>
      </c>
      <c r="F58" s="13">
        <v>9055</v>
      </c>
      <c r="G58" s="13">
        <v>10</v>
      </c>
      <c r="H58" s="13">
        <v>9056</v>
      </c>
      <c r="I58" s="13">
        <v>4</v>
      </c>
      <c r="J58" s="13">
        <v>370.93</v>
      </c>
      <c r="K58" s="13"/>
      <c r="L58" s="13" t="s">
        <v>39</v>
      </c>
      <c r="M58" s="9">
        <v>12</v>
      </c>
      <c r="N58" s="25">
        <v>20</v>
      </c>
      <c r="O58" s="25" t="s">
        <v>153</v>
      </c>
      <c r="P58" s="25">
        <v>50</v>
      </c>
      <c r="Q58" s="13"/>
      <c r="R58" s="13"/>
      <c r="S58" s="13">
        <v>9056</v>
      </c>
      <c r="T58" s="13">
        <v>1</v>
      </c>
      <c r="U58" s="13">
        <v>9056</v>
      </c>
      <c r="V58" s="13">
        <v>2</v>
      </c>
      <c r="W58" s="13">
        <v>200</v>
      </c>
      <c r="X58" s="10">
        <v>44333</v>
      </c>
      <c r="Y58" s="10"/>
      <c r="Z58" s="12" t="s">
        <v>38</v>
      </c>
    </row>
    <row r="59" spans="1:26" s="1" customFormat="1" ht="18.75">
      <c r="A59" s="11">
        <v>37</v>
      </c>
      <c r="B59" s="13">
        <v>9</v>
      </c>
      <c r="C59" s="13" t="s">
        <v>135</v>
      </c>
      <c r="D59" s="8" t="s">
        <v>152</v>
      </c>
      <c r="E59" s="13">
        <v>2</v>
      </c>
      <c r="F59" s="13">
        <v>9057</v>
      </c>
      <c r="G59" s="13">
        <v>5</v>
      </c>
      <c r="H59" s="13">
        <v>9058</v>
      </c>
      <c r="I59" s="13">
        <v>2</v>
      </c>
      <c r="J59" s="13">
        <v>765.43</v>
      </c>
      <c r="K59" s="13"/>
      <c r="L59" s="13" t="s">
        <v>39</v>
      </c>
      <c r="M59" s="9">
        <v>20</v>
      </c>
      <c r="N59" s="25">
        <v>20</v>
      </c>
      <c r="O59" s="25" t="s">
        <v>153</v>
      </c>
      <c r="P59" s="25">
        <v>50</v>
      </c>
      <c r="Q59" s="13"/>
      <c r="R59" s="13"/>
      <c r="S59" s="13">
        <v>9057</v>
      </c>
      <c r="T59" s="13">
        <v>6</v>
      </c>
      <c r="U59" s="13">
        <v>9057</v>
      </c>
      <c r="V59" s="13">
        <v>8</v>
      </c>
      <c r="W59" s="13">
        <v>300</v>
      </c>
      <c r="X59" s="10">
        <v>44333</v>
      </c>
      <c r="Y59" s="10"/>
      <c r="Z59" s="12" t="s">
        <v>38</v>
      </c>
    </row>
    <row r="60" spans="1:26" s="1" customFormat="1" ht="18.75">
      <c r="A60" s="11">
        <v>38</v>
      </c>
      <c r="B60" s="13">
        <v>9</v>
      </c>
      <c r="C60" s="13" t="s">
        <v>136</v>
      </c>
      <c r="D60" s="8" t="s">
        <v>149</v>
      </c>
      <c r="E60" s="13">
        <v>2</v>
      </c>
      <c r="F60" s="13">
        <v>9091</v>
      </c>
      <c r="G60" s="13">
        <v>7</v>
      </c>
      <c r="H60" s="13">
        <v>9092</v>
      </c>
      <c r="I60" s="13">
        <v>3</v>
      </c>
      <c r="J60" s="13">
        <v>645.61</v>
      </c>
      <c r="K60" s="13">
        <v>2000</v>
      </c>
      <c r="L60" s="13" t="s">
        <v>39</v>
      </c>
      <c r="M60" s="9">
        <v>18</v>
      </c>
      <c r="N60" s="25">
        <v>20</v>
      </c>
      <c r="O60" s="25" t="s">
        <v>153</v>
      </c>
      <c r="P60" s="25">
        <v>50</v>
      </c>
      <c r="Q60" s="13"/>
      <c r="R60" s="13"/>
      <c r="S60" s="13">
        <v>9091</v>
      </c>
      <c r="T60" s="13">
        <v>8</v>
      </c>
      <c r="U60" s="13">
        <v>9091</v>
      </c>
      <c r="V60" s="13">
        <v>9</v>
      </c>
      <c r="W60" s="13">
        <v>200</v>
      </c>
      <c r="X60" s="10">
        <v>44301</v>
      </c>
      <c r="Y60" s="10"/>
      <c r="Z60" s="12" t="s">
        <v>38</v>
      </c>
    </row>
    <row r="61" spans="1:26" s="1" customFormat="1" ht="18.75">
      <c r="A61" s="11">
        <v>39</v>
      </c>
      <c r="B61" s="13">
        <v>9</v>
      </c>
      <c r="C61" s="13" t="s">
        <v>137</v>
      </c>
      <c r="D61" s="8" t="s">
        <v>149</v>
      </c>
      <c r="E61" s="13">
        <v>2</v>
      </c>
      <c r="F61" s="13">
        <v>9091</v>
      </c>
      <c r="G61" s="13">
        <v>7</v>
      </c>
      <c r="H61" s="13">
        <v>9092</v>
      </c>
      <c r="I61" s="13">
        <v>3</v>
      </c>
      <c r="J61" s="13">
        <v>645.91</v>
      </c>
      <c r="K61" s="13">
        <v>2000</v>
      </c>
      <c r="L61" s="13" t="s">
        <v>39</v>
      </c>
      <c r="M61" s="9">
        <v>20</v>
      </c>
      <c r="N61" s="25">
        <v>21</v>
      </c>
      <c r="O61" s="25" t="s">
        <v>153</v>
      </c>
      <c r="P61" s="25">
        <v>51</v>
      </c>
      <c r="Q61" s="13"/>
      <c r="R61" s="13"/>
      <c r="S61" s="13">
        <v>9091</v>
      </c>
      <c r="T61" s="13">
        <v>8</v>
      </c>
      <c r="U61" s="13">
        <v>9091</v>
      </c>
      <c r="V61" s="13">
        <v>9</v>
      </c>
      <c r="W61" s="13">
        <v>200</v>
      </c>
      <c r="X61" s="10">
        <v>44301</v>
      </c>
      <c r="Y61" s="10"/>
      <c r="Z61" s="12" t="s">
        <v>38</v>
      </c>
    </row>
    <row r="62" spans="1:26" s="1" customFormat="1" ht="18.75">
      <c r="A62" s="11">
        <v>40</v>
      </c>
      <c r="B62" s="13">
        <v>9</v>
      </c>
      <c r="C62" s="13" t="s">
        <v>138</v>
      </c>
      <c r="D62" s="8" t="s">
        <v>31</v>
      </c>
      <c r="E62" s="13">
        <v>2</v>
      </c>
      <c r="F62" s="13">
        <v>8983</v>
      </c>
      <c r="G62" s="13">
        <v>2</v>
      </c>
      <c r="H62" s="13">
        <v>8983</v>
      </c>
      <c r="I62" s="13">
        <v>4</v>
      </c>
      <c r="J62" s="13">
        <v>150.19</v>
      </c>
      <c r="K62" s="13"/>
      <c r="L62" s="13" t="s">
        <v>18</v>
      </c>
      <c r="M62" s="9">
        <v>15</v>
      </c>
      <c r="N62" s="25">
        <v>22</v>
      </c>
      <c r="O62" s="25" t="s">
        <v>153</v>
      </c>
      <c r="P62" s="25">
        <v>52</v>
      </c>
      <c r="Q62" s="13"/>
      <c r="R62" s="13"/>
      <c r="S62" s="13">
        <v>8983</v>
      </c>
      <c r="T62" s="13">
        <v>2</v>
      </c>
      <c r="U62" s="13">
        <v>8983</v>
      </c>
      <c r="V62" s="13">
        <v>4</v>
      </c>
      <c r="W62" s="13">
        <v>300</v>
      </c>
      <c r="X62" s="10">
        <v>44329</v>
      </c>
      <c r="Y62" s="10"/>
      <c r="Z62" s="12" t="s">
        <v>38</v>
      </c>
    </row>
    <row r="63" spans="1:26" s="1" customFormat="1" ht="18.75">
      <c r="A63" s="11">
        <v>41</v>
      </c>
      <c r="B63" s="13">
        <v>9</v>
      </c>
      <c r="C63" s="13" t="s">
        <v>139</v>
      </c>
      <c r="D63" s="8" t="s">
        <v>152</v>
      </c>
      <c r="E63" s="13">
        <v>2</v>
      </c>
      <c r="F63" s="13">
        <v>9057</v>
      </c>
      <c r="G63" s="13">
        <v>5</v>
      </c>
      <c r="H63" s="13">
        <v>9058</v>
      </c>
      <c r="I63" s="13">
        <v>2</v>
      </c>
      <c r="J63" s="13">
        <v>765.34</v>
      </c>
      <c r="K63" s="13"/>
      <c r="L63" s="13" t="s">
        <v>39</v>
      </c>
      <c r="M63" s="9">
        <v>19</v>
      </c>
      <c r="N63" s="25">
        <v>22</v>
      </c>
      <c r="O63" s="25" t="s">
        <v>153</v>
      </c>
      <c r="P63" s="25">
        <v>52</v>
      </c>
      <c r="Q63" s="13"/>
      <c r="R63" s="13"/>
      <c r="S63" s="13">
        <v>9057</v>
      </c>
      <c r="T63" s="13">
        <v>6</v>
      </c>
      <c r="U63" s="13">
        <v>9057</v>
      </c>
      <c r="V63" s="13">
        <v>8</v>
      </c>
      <c r="W63" s="13">
        <v>300</v>
      </c>
      <c r="X63" s="10">
        <v>44333</v>
      </c>
      <c r="Y63" s="10"/>
      <c r="Z63" s="12" t="s">
        <v>38</v>
      </c>
    </row>
    <row r="64" spans="1:26" s="1" customFormat="1" ht="18.75">
      <c r="A64" s="11">
        <v>42</v>
      </c>
      <c r="B64" s="13">
        <v>9</v>
      </c>
      <c r="C64" s="13" t="s">
        <v>140</v>
      </c>
      <c r="D64" s="8" t="s">
        <v>148</v>
      </c>
      <c r="E64" s="13">
        <v>2</v>
      </c>
      <c r="F64" s="13">
        <v>9079</v>
      </c>
      <c r="G64" s="13">
        <v>10</v>
      </c>
      <c r="H64" s="13">
        <v>9080</v>
      </c>
      <c r="I64" s="13">
        <v>3</v>
      </c>
      <c r="J64" s="13">
        <v>335.58</v>
      </c>
      <c r="K64" s="13"/>
      <c r="L64" s="13" t="s">
        <v>39</v>
      </c>
      <c r="M64" s="9">
        <v>11</v>
      </c>
      <c r="N64" s="25">
        <v>22</v>
      </c>
      <c r="O64" s="25" t="s">
        <v>153</v>
      </c>
      <c r="P64" s="25">
        <v>52</v>
      </c>
      <c r="Q64" s="13"/>
      <c r="R64" s="13"/>
      <c r="S64" s="13">
        <v>9080</v>
      </c>
      <c r="T64" s="13">
        <v>1</v>
      </c>
      <c r="U64" s="13">
        <v>9080</v>
      </c>
      <c r="V64" s="13">
        <v>2</v>
      </c>
      <c r="W64" s="13">
        <v>200</v>
      </c>
      <c r="X64" s="10">
        <v>44338</v>
      </c>
      <c r="Y64" s="10"/>
      <c r="Z64" s="12" t="s">
        <v>38</v>
      </c>
    </row>
    <row r="65" spans="1:26" s="1" customFormat="1" ht="18.75">
      <c r="A65" s="11">
        <v>43</v>
      </c>
      <c r="B65" s="13">
        <v>9</v>
      </c>
      <c r="C65" s="13" t="s">
        <v>141</v>
      </c>
      <c r="D65" s="8" t="s">
        <v>149</v>
      </c>
      <c r="E65" s="13">
        <v>1</v>
      </c>
      <c r="F65" s="13">
        <v>9091</v>
      </c>
      <c r="G65" s="13">
        <v>8</v>
      </c>
      <c r="H65" s="13">
        <v>9093</v>
      </c>
      <c r="I65" s="13">
        <v>4</v>
      </c>
      <c r="J65" s="13">
        <v>1611.68</v>
      </c>
      <c r="K65" s="13"/>
      <c r="L65" s="13" t="s">
        <v>39</v>
      </c>
      <c r="M65" s="9">
        <v>12</v>
      </c>
      <c r="N65" s="25">
        <v>22</v>
      </c>
      <c r="O65" s="25" t="s">
        <v>153</v>
      </c>
      <c r="P65" s="25">
        <v>52</v>
      </c>
      <c r="Q65" s="13"/>
      <c r="R65" s="13"/>
      <c r="S65" s="13">
        <v>9091</v>
      </c>
      <c r="T65" s="13">
        <v>9</v>
      </c>
      <c r="U65" s="13">
        <v>9091</v>
      </c>
      <c r="V65" s="13">
        <v>10</v>
      </c>
      <c r="W65" s="13">
        <v>200</v>
      </c>
      <c r="X65" s="10">
        <v>44316</v>
      </c>
      <c r="Y65" s="10"/>
      <c r="Z65" s="12" t="s">
        <v>38</v>
      </c>
    </row>
    <row r="66" spans="1:26" s="1" customFormat="1" ht="18.75">
      <c r="A66" s="11">
        <v>44</v>
      </c>
      <c r="B66" s="13">
        <v>9</v>
      </c>
      <c r="C66" s="13" t="s">
        <v>142</v>
      </c>
      <c r="D66" s="8" t="s">
        <v>31</v>
      </c>
      <c r="E66" s="13">
        <v>2</v>
      </c>
      <c r="F66" s="13">
        <v>8995</v>
      </c>
      <c r="G66" s="13">
        <v>6</v>
      </c>
      <c r="H66" s="13">
        <v>8996</v>
      </c>
      <c r="I66" s="13">
        <v>3</v>
      </c>
      <c r="J66" s="13">
        <v>709.35</v>
      </c>
      <c r="K66" s="13"/>
      <c r="L66" s="13" t="s">
        <v>18</v>
      </c>
      <c r="M66" s="9">
        <v>12</v>
      </c>
      <c r="N66" s="25">
        <v>23</v>
      </c>
      <c r="O66" s="25" t="s">
        <v>153</v>
      </c>
      <c r="P66" s="25">
        <v>53</v>
      </c>
      <c r="Q66" s="13"/>
      <c r="R66" s="13"/>
      <c r="S66" s="13">
        <v>8995</v>
      </c>
      <c r="T66" s="13">
        <v>7</v>
      </c>
      <c r="U66" s="13">
        <v>8995</v>
      </c>
      <c r="V66" s="13">
        <v>8</v>
      </c>
      <c r="W66" s="13">
        <v>200</v>
      </c>
      <c r="X66" s="10">
        <v>44330</v>
      </c>
      <c r="Y66" s="10"/>
      <c r="Z66" s="12" t="s">
        <v>38</v>
      </c>
    </row>
    <row r="67" spans="1:26" s="1" customFormat="1" ht="18.75">
      <c r="A67" s="11">
        <v>45</v>
      </c>
      <c r="B67" s="13">
        <v>9</v>
      </c>
      <c r="C67" s="13" t="s">
        <v>143</v>
      </c>
      <c r="D67" s="8" t="s">
        <v>32</v>
      </c>
      <c r="E67" s="13">
        <v>2</v>
      </c>
      <c r="F67" s="13">
        <v>9016</v>
      </c>
      <c r="G67" s="13">
        <v>6</v>
      </c>
      <c r="H67" s="13">
        <v>9017</v>
      </c>
      <c r="I67" s="13">
        <v>3</v>
      </c>
      <c r="J67" s="13">
        <v>708.39</v>
      </c>
      <c r="K67" s="13">
        <v>1000</v>
      </c>
      <c r="L67" s="13" t="s">
        <v>39</v>
      </c>
      <c r="M67" s="9">
        <v>15</v>
      </c>
      <c r="N67" s="25">
        <v>23</v>
      </c>
      <c r="O67" s="25" t="s">
        <v>153</v>
      </c>
      <c r="P67" s="25">
        <v>53</v>
      </c>
      <c r="Q67" s="13"/>
      <c r="R67" s="13"/>
      <c r="S67" s="13">
        <v>9016</v>
      </c>
      <c r="T67" s="13">
        <v>5</v>
      </c>
      <c r="U67" s="13">
        <v>9016</v>
      </c>
      <c r="V67" s="13">
        <v>9</v>
      </c>
      <c r="W67" s="13">
        <v>500</v>
      </c>
      <c r="X67" s="10">
        <v>44310</v>
      </c>
      <c r="Y67" s="10"/>
      <c r="Z67" s="12" t="s">
        <v>38</v>
      </c>
    </row>
    <row r="68" spans="1:26" s="1" customFormat="1" ht="18.75">
      <c r="A68" s="11">
        <v>46</v>
      </c>
      <c r="B68" s="13">
        <v>9</v>
      </c>
      <c r="C68" s="13" t="s">
        <v>100</v>
      </c>
      <c r="D68" s="8" t="s">
        <v>33</v>
      </c>
      <c r="E68" s="13">
        <v>2</v>
      </c>
      <c r="F68" s="13">
        <v>9047</v>
      </c>
      <c r="G68" s="13">
        <v>9</v>
      </c>
      <c r="H68" s="13">
        <v>9048</v>
      </c>
      <c r="I68" s="13">
        <v>1</v>
      </c>
      <c r="J68" s="13">
        <v>254.65</v>
      </c>
      <c r="K68" s="13">
        <v>1656</v>
      </c>
      <c r="L68" s="13" t="s">
        <v>18</v>
      </c>
      <c r="M68" s="9" t="s">
        <v>37</v>
      </c>
      <c r="N68" s="25">
        <v>24</v>
      </c>
      <c r="O68" s="25" t="s">
        <v>153</v>
      </c>
      <c r="P68" s="25">
        <v>54</v>
      </c>
      <c r="Q68" s="13"/>
      <c r="R68" s="13"/>
      <c r="S68" s="13">
        <v>9047</v>
      </c>
      <c r="T68" s="13">
        <v>10</v>
      </c>
      <c r="U68" s="13">
        <v>9048</v>
      </c>
      <c r="V68" s="13">
        <v>1</v>
      </c>
      <c r="W68" s="13">
        <v>200</v>
      </c>
      <c r="X68" s="10">
        <v>44333</v>
      </c>
      <c r="Y68" s="10"/>
      <c r="Z68" s="12" t="s">
        <v>155</v>
      </c>
    </row>
    <row r="69" spans="1:26" s="1" customFormat="1" ht="18.75">
      <c r="A69" s="11">
        <v>47</v>
      </c>
      <c r="B69" s="13">
        <v>9</v>
      </c>
      <c r="C69" s="13" t="s">
        <v>144</v>
      </c>
      <c r="D69" s="8" t="s">
        <v>148</v>
      </c>
      <c r="E69" s="13">
        <v>2</v>
      </c>
      <c r="F69" s="13">
        <v>9087</v>
      </c>
      <c r="G69" s="13">
        <v>1</v>
      </c>
      <c r="H69" s="13">
        <v>9087</v>
      </c>
      <c r="I69" s="13">
        <v>8</v>
      </c>
      <c r="J69" s="13">
        <v>796.13</v>
      </c>
      <c r="K69" s="13">
        <v>1100</v>
      </c>
      <c r="L69" s="13" t="s">
        <v>39</v>
      </c>
      <c r="M69" s="9">
        <v>13</v>
      </c>
      <c r="N69" s="25">
        <v>24</v>
      </c>
      <c r="O69" s="25" t="s">
        <v>153</v>
      </c>
      <c r="P69" s="25">
        <v>54</v>
      </c>
      <c r="Q69" s="13"/>
      <c r="R69" s="13"/>
      <c r="S69" s="13">
        <v>9087</v>
      </c>
      <c r="T69" s="13">
        <v>4</v>
      </c>
      <c r="U69" s="13">
        <v>9087</v>
      </c>
      <c r="V69" s="13">
        <v>6</v>
      </c>
      <c r="W69" s="13">
        <v>300</v>
      </c>
      <c r="X69" s="10">
        <v>44306</v>
      </c>
      <c r="Y69" s="10"/>
      <c r="Z69" s="12" t="s">
        <v>38</v>
      </c>
    </row>
    <row r="70" spans="1:26" ht="19.5" thickBot="1">
      <c r="A70" s="11">
        <v>48</v>
      </c>
      <c r="B70" s="13">
        <v>9</v>
      </c>
      <c r="C70" s="13" t="s">
        <v>145</v>
      </c>
      <c r="D70" s="8" t="s">
        <v>31</v>
      </c>
      <c r="E70" s="13">
        <v>2</v>
      </c>
      <c r="F70" s="13">
        <v>8999</v>
      </c>
      <c r="G70" s="13">
        <v>5</v>
      </c>
      <c r="H70" s="13">
        <v>9000</v>
      </c>
      <c r="I70" s="13">
        <v>3</v>
      </c>
      <c r="J70" s="13">
        <v>796.76</v>
      </c>
      <c r="K70" s="13"/>
      <c r="L70" s="13" t="s">
        <v>18</v>
      </c>
      <c r="M70" s="9">
        <v>-16</v>
      </c>
      <c r="N70" s="25">
        <v>44</v>
      </c>
      <c r="O70" s="25" t="s">
        <v>153</v>
      </c>
      <c r="P70" s="25">
        <v>74</v>
      </c>
      <c r="Q70" s="13"/>
      <c r="R70" s="13"/>
      <c r="S70" s="13">
        <v>9000</v>
      </c>
      <c r="T70" s="13">
        <v>2</v>
      </c>
      <c r="U70" s="13">
        <v>9000</v>
      </c>
      <c r="V70" s="13">
        <v>3</v>
      </c>
      <c r="W70" s="13">
        <v>200</v>
      </c>
      <c r="X70" s="10">
        <v>44333</v>
      </c>
      <c r="Y70" s="10"/>
      <c r="Z70" s="12" t="s">
        <v>38</v>
      </c>
    </row>
    <row r="71" spans="1:26" ht="19.5" thickBot="1">
      <c r="A71" s="166" t="s">
        <v>158</v>
      </c>
      <c r="B71" s="167"/>
      <c r="C71" s="167"/>
      <c r="D71" s="168"/>
      <c r="E71" s="14">
        <f>COUNT(A27:A70)/2</f>
        <v>22</v>
      </c>
      <c r="F71" s="17"/>
      <c r="G71" s="17"/>
      <c r="H71" s="17"/>
      <c r="I71" s="17"/>
      <c r="J71" s="169"/>
      <c r="K71" s="167"/>
      <c r="L71" s="167"/>
      <c r="M71" s="167"/>
      <c r="N71" s="167"/>
      <c r="O71" s="167"/>
      <c r="P71" s="167"/>
      <c r="Q71" s="167"/>
      <c r="R71" s="167"/>
      <c r="S71" s="167"/>
      <c r="T71" s="167"/>
      <c r="U71" s="167"/>
      <c r="V71" s="168"/>
      <c r="W71" s="26">
        <f>SUM(W27:W70)</f>
        <v>11600</v>
      </c>
      <c r="X71" s="15"/>
      <c r="Y71" s="26">
        <f>COUNT(Y51:Y70)/2</f>
        <v>0</v>
      </c>
      <c r="Z71" s="16"/>
    </row>
    <row r="72" spans="1:26" ht="43.5" customHeight="1">
      <c r="A72" s="170" t="s">
        <v>42</v>
      </c>
      <c r="B72" s="171"/>
      <c r="C72" s="171"/>
      <c r="D72" s="162" t="s">
        <v>43</v>
      </c>
      <c r="E72" s="31">
        <v>0</v>
      </c>
      <c r="F72" s="162"/>
      <c r="G72" s="162"/>
      <c r="H72" s="162"/>
      <c r="I72" s="162"/>
      <c r="J72" s="29"/>
      <c r="K72" s="29"/>
      <c r="L72" s="29"/>
      <c r="M72" s="29"/>
      <c r="N72" s="29"/>
      <c r="O72" s="29"/>
      <c r="P72" s="29"/>
      <c r="Q72" s="29"/>
      <c r="R72" s="174" t="s">
        <v>45</v>
      </c>
      <c r="S72" s="162" t="s">
        <v>43</v>
      </c>
      <c r="T72" s="31">
        <v>0</v>
      </c>
      <c r="U72" s="29"/>
      <c r="V72" s="29"/>
      <c r="W72" s="174" t="s">
        <v>46</v>
      </c>
      <c r="X72" s="162" t="s">
        <v>43</v>
      </c>
      <c r="Y72" s="31">
        <f>E72-T72</f>
        <v>0</v>
      </c>
      <c r="Z72" s="161"/>
    </row>
    <row r="73" spans="1:26" ht="43.5" customHeight="1">
      <c r="A73" s="172"/>
      <c r="B73" s="173"/>
      <c r="C73" s="173"/>
      <c r="D73" s="28" t="s">
        <v>40</v>
      </c>
      <c r="E73" s="30">
        <f>E49</f>
        <v>2</v>
      </c>
      <c r="F73" s="28"/>
      <c r="G73" s="28"/>
      <c r="H73" s="28"/>
      <c r="I73" s="28"/>
      <c r="J73" s="27"/>
      <c r="K73" s="27"/>
      <c r="L73" s="27"/>
      <c r="M73" s="27"/>
      <c r="N73" s="27"/>
      <c r="O73" s="27"/>
      <c r="P73" s="27"/>
      <c r="Q73" s="27"/>
      <c r="R73" s="174"/>
      <c r="S73" s="28" t="s">
        <v>40</v>
      </c>
      <c r="T73" s="30">
        <v>1</v>
      </c>
      <c r="U73" s="27"/>
      <c r="V73" s="27"/>
      <c r="W73" s="174"/>
      <c r="X73" s="28" t="s">
        <v>40</v>
      </c>
      <c r="Y73" s="31">
        <f>E73-T73</f>
        <v>1</v>
      </c>
      <c r="Z73" s="155"/>
    </row>
    <row r="74" spans="1:26" ht="43.5" customHeight="1">
      <c r="A74" s="172"/>
      <c r="B74" s="173"/>
      <c r="C74" s="173"/>
      <c r="D74" s="28" t="s">
        <v>41</v>
      </c>
      <c r="E74" s="30">
        <f>E71</f>
        <v>22</v>
      </c>
      <c r="F74" s="28"/>
      <c r="G74" s="28"/>
      <c r="H74" s="28"/>
      <c r="I74" s="28"/>
      <c r="J74" s="27"/>
      <c r="K74" s="27"/>
      <c r="L74" s="27"/>
      <c r="M74" s="27"/>
      <c r="N74" s="27"/>
      <c r="O74" s="27"/>
      <c r="P74" s="27"/>
      <c r="Q74" s="27"/>
      <c r="R74" s="174"/>
      <c r="S74" s="28" t="s">
        <v>41</v>
      </c>
      <c r="T74" s="30">
        <v>0.5</v>
      </c>
      <c r="U74" s="27"/>
      <c r="V74" s="27"/>
      <c r="W74" s="174"/>
      <c r="X74" s="28" t="s">
        <v>41</v>
      </c>
      <c r="Y74" s="31">
        <f>E74-T74</f>
        <v>21.5</v>
      </c>
      <c r="Z74" s="155"/>
    </row>
    <row r="75" spans="1:26" ht="39" customHeight="1">
      <c r="A75" s="172"/>
      <c r="B75" s="173"/>
      <c r="C75" s="173"/>
      <c r="D75" s="27" t="s">
        <v>44</v>
      </c>
      <c r="E75" s="30">
        <f>SUM(E72:E74)</f>
        <v>24</v>
      </c>
      <c r="F75" s="28"/>
      <c r="G75" s="28"/>
      <c r="H75" s="28"/>
      <c r="I75" s="28"/>
      <c r="J75" s="27"/>
      <c r="K75" s="27"/>
      <c r="L75" s="27"/>
      <c r="M75" s="27"/>
      <c r="N75" s="27"/>
      <c r="O75" s="27"/>
      <c r="P75" s="27"/>
      <c r="Q75" s="27"/>
      <c r="R75" s="175"/>
      <c r="S75" s="27" t="s">
        <v>44</v>
      </c>
      <c r="T75" s="30">
        <f>SUM(T72:T74)</f>
        <v>1.5</v>
      </c>
      <c r="U75" s="27"/>
      <c r="V75" s="27"/>
      <c r="W75" s="175"/>
      <c r="X75" s="27" t="s">
        <v>44</v>
      </c>
      <c r="Y75" s="31">
        <f>E75-T75</f>
        <v>22.5</v>
      </c>
      <c r="Z75" s="155"/>
    </row>
  </sheetData>
  <mergeCells count="42">
    <mergeCell ref="W3:Y3"/>
    <mergeCell ref="A3:D3"/>
    <mergeCell ref="U13:V13"/>
    <mergeCell ref="S14:T15"/>
    <mergeCell ref="O13:O17"/>
    <mergeCell ref="A8:Z10"/>
    <mergeCell ref="A13:A17"/>
    <mergeCell ref="B13:B17"/>
    <mergeCell ref="C13:C17"/>
    <mergeCell ref="L13:L17"/>
    <mergeCell ref="X13:X17"/>
    <mergeCell ref="X11:Z11"/>
    <mergeCell ref="F13:I13"/>
    <mergeCell ref="F14:G14"/>
    <mergeCell ref="J13:J17"/>
    <mergeCell ref="U14:V15"/>
    <mergeCell ref="Z13:Z17"/>
    <mergeCell ref="E13:E17"/>
    <mergeCell ref="M13:M17"/>
    <mergeCell ref="K13:K17"/>
    <mergeCell ref="Q13:R16"/>
    <mergeCell ref="A19:Z19"/>
    <mergeCell ref="H14:I14"/>
    <mergeCell ref="Y13:Y17"/>
    <mergeCell ref="P13:P17"/>
    <mergeCell ref="W13:W17"/>
    <mergeCell ref="N13:N17"/>
    <mergeCell ref="D13:D17"/>
    <mergeCell ref="F15:F17"/>
    <mergeCell ref="G15:G17"/>
    <mergeCell ref="H15:H17"/>
    <mergeCell ref="I15:I17"/>
    <mergeCell ref="S13:T13"/>
    <mergeCell ref="A20:Z20"/>
    <mergeCell ref="A26:Z26"/>
    <mergeCell ref="A71:D71"/>
    <mergeCell ref="J71:V71"/>
    <mergeCell ref="A72:C75"/>
    <mergeCell ref="R72:R75"/>
    <mergeCell ref="W72:W75"/>
    <mergeCell ref="A25:D25"/>
    <mergeCell ref="J25:V25"/>
  </mergeCells>
  <phoneticPr fontId="6" type="noConversion"/>
  <printOptions horizontalCentered="1"/>
  <pageMargins left="0.19685039370078741" right="0.15748031496062992" top="0.15748031496062992" bottom="0.15748031496062992" header="0.15748031496062992" footer="0.15748031496062992"/>
  <pageSetup paperSize="9" scale="36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44"/>
  <sheetViews>
    <sheetView view="pageBreakPreview" zoomScale="60" zoomScaleNormal="100" workbookViewId="0">
      <selection activeCell="I13" sqref="I13"/>
    </sheetView>
  </sheetViews>
  <sheetFormatPr defaultRowHeight="12.75"/>
  <cols>
    <col min="1" max="1" width="14.85546875" customWidth="1"/>
    <col min="2" max="2" width="12.7109375" customWidth="1"/>
    <col min="3" max="5" width="19.140625" customWidth="1"/>
    <col min="6" max="6" width="12.7109375" customWidth="1"/>
    <col min="7" max="9" width="19.140625" customWidth="1"/>
    <col min="10" max="10" width="15.5703125" customWidth="1"/>
    <col min="11" max="13" width="20.5703125" customWidth="1"/>
    <col min="14" max="17" width="11.5703125" customWidth="1"/>
  </cols>
  <sheetData>
    <row r="1" spans="1:21" ht="30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4"/>
      <c r="Q1" s="35"/>
      <c r="R1" s="36"/>
      <c r="S1" s="33"/>
      <c r="T1" s="33"/>
      <c r="U1" s="33"/>
    </row>
    <row r="2" spans="1:21" ht="21" thickBot="1">
      <c r="A2" s="209" t="s">
        <v>98</v>
      </c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36"/>
      <c r="S2" s="33"/>
      <c r="T2" s="33"/>
      <c r="U2" s="33"/>
    </row>
    <row r="3" spans="1:21" ht="16.5" thickBot="1">
      <c r="A3" s="210" t="s">
        <v>47</v>
      </c>
      <c r="B3" s="213" t="s">
        <v>48</v>
      </c>
      <c r="C3" s="214"/>
      <c r="D3" s="214"/>
      <c r="E3" s="215"/>
      <c r="F3" s="216" t="s">
        <v>49</v>
      </c>
      <c r="G3" s="217"/>
      <c r="H3" s="217"/>
      <c r="I3" s="218"/>
      <c r="J3" s="219" t="s">
        <v>50</v>
      </c>
      <c r="K3" s="220"/>
      <c r="L3" s="220"/>
      <c r="M3" s="221"/>
      <c r="N3" s="222" t="s">
        <v>51</v>
      </c>
      <c r="O3" s="223"/>
      <c r="P3" s="224"/>
      <c r="Q3" s="225" t="s">
        <v>52</v>
      </c>
      <c r="R3" s="36"/>
      <c r="S3" s="33"/>
      <c r="T3" s="33"/>
      <c r="U3" s="33"/>
    </row>
    <row r="4" spans="1:21" ht="15.75" thickBot="1">
      <c r="A4" s="211"/>
      <c r="B4" s="228" t="s">
        <v>53</v>
      </c>
      <c r="C4" s="230" t="s">
        <v>54</v>
      </c>
      <c r="D4" s="231"/>
      <c r="E4" s="232"/>
      <c r="F4" s="233" t="s">
        <v>53</v>
      </c>
      <c r="G4" s="236" t="s">
        <v>54</v>
      </c>
      <c r="H4" s="237"/>
      <c r="I4" s="238"/>
      <c r="J4" s="239" t="s">
        <v>53</v>
      </c>
      <c r="K4" s="241" t="s">
        <v>54</v>
      </c>
      <c r="L4" s="242"/>
      <c r="M4" s="243"/>
      <c r="N4" s="244" t="s">
        <v>53</v>
      </c>
      <c r="O4" s="222" t="s">
        <v>54</v>
      </c>
      <c r="P4" s="224"/>
      <c r="Q4" s="226"/>
      <c r="R4" s="36"/>
      <c r="S4" s="33"/>
      <c r="T4" s="33"/>
      <c r="U4" s="33"/>
    </row>
    <row r="5" spans="1:21" ht="26.25" thickBot="1">
      <c r="A5" s="212"/>
      <c r="B5" s="229"/>
      <c r="C5" s="37" t="s">
        <v>55</v>
      </c>
      <c r="D5" s="38" t="s">
        <v>56</v>
      </c>
      <c r="E5" s="39" t="s">
        <v>57</v>
      </c>
      <c r="F5" s="234"/>
      <c r="G5" s="154" t="s">
        <v>55</v>
      </c>
      <c r="H5" s="38" t="s">
        <v>56</v>
      </c>
      <c r="I5" s="39" t="s">
        <v>57</v>
      </c>
      <c r="J5" s="240"/>
      <c r="K5" s="40" t="s">
        <v>55</v>
      </c>
      <c r="L5" s="41" t="s">
        <v>56</v>
      </c>
      <c r="M5" s="42" t="s">
        <v>57</v>
      </c>
      <c r="N5" s="245"/>
      <c r="O5" s="156" t="s">
        <v>58</v>
      </c>
      <c r="P5" s="157" t="s">
        <v>59</v>
      </c>
      <c r="Q5" s="227"/>
      <c r="R5" s="36"/>
      <c r="S5" s="33"/>
      <c r="T5" s="33"/>
      <c r="U5" s="33"/>
    </row>
    <row r="6" spans="1:21" ht="15.75">
      <c r="A6" s="43" t="s">
        <v>60</v>
      </c>
      <c r="B6" s="44">
        <f t="shared" ref="B6:B11" si="0">SUM(C6:E6)</f>
        <v>11</v>
      </c>
      <c r="C6" s="45"/>
      <c r="D6" s="46">
        <v>1</v>
      </c>
      <c r="E6" s="47">
        <v>10</v>
      </c>
      <c r="F6" s="48">
        <f t="shared" ref="F6:F11" si="1">SUM(G6:I6)</f>
        <v>0</v>
      </c>
      <c r="G6" s="49"/>
      <c r="H6" s="50"/>
      <c r="I6" s="51"/>
      <c r="J6" s="52">
        <f t="shared" ref="J6:J11" si="2">SUM(K6:M6)</f>
        <v>11</v>
      </c>
      <c r="K6" s="53">
        <f>C6-G6</f>
        <v>0</v>
      </c>
      <c r="L6" s="54">
        <f>D6-H6</f>
        <v>1</v>
      </c>
      <c r="M6" s="55">
        <f>E6-I6</f>
        <v>10</v>
      </c>
      <c r="N6" s="56">
        <f t="shared" ref="N6:N11" si="3">O6+P6</f>
        <v>0</v>
      </c>
      <c r="O6" s="57"/>
      <c r="P6" s="58"/>
      <c r="Q6" s="59">
        <f t="shared" ref="Q6:Q11" si="4">B6-N6</f>
        <v>11</v>
      </c>
      <c r="R6" s="36"/>
      <c r="S6" s="33"/>
      <c r="T6" s="33"/>
      <c r="U6" s="33"/>
    </row>
    <row r="7" spans="1:21" ht="15.75">
      <c r="A7" s="60" t="s">
        <v>61</v>
      </c>
      <c r="B7" s="44">
        <f t="shared" si="0"/>
        <v>6</v>
      </c>
      <c r="C7" s="61">
        <v>3</v>
      </c>
      <c r="D7" s="62">
        <v>2</v>
      </c>
      <c r="E7" s="63">
        <v>1</v>
      </c>
      <c r="F7" s="48">
        <f t="shared" si="1"/>
        <v>0.5</v>
      </c>
      <c r="G7" s="64">
        <v>0.5</v>
      </c>
      <c r="H7" s="62"/>
      <c r="I7" s="63"/>
      <c r="J7" s="52">
        <f t="shared" si="2"/>
        <v>5.5</v>
      </c>
      <c r="K7" s="53">
        <f>C7-G7</f>
        <v>2.5</v>
      </c>
      <c r="L7" s="54">
        <f t="shared" ref="L7:M11" si="5">D7-H7</f>
        <v>2</v>
      </c>
      <c r="M7" s="55">
        <f t="shared" si="5"/>
        <v>1</v>
      </c>
      <c r="N7" s="56">
        <f t="shared" si="3"/>
        <v>0</v>
      </c>
      <c r="O7" s="65"/>
      <c r="P7" s="66"/>
      <c r="Q7" s="67">
        <f t="shared" si="4"/>
        <v>6</v>
      </c>
      <c r="R7" s="36"/>
      <c r="S7" s="33"/>
      <c r="T7" s="33"/>
      <c r="U7" s="33"/>
    </row>
    <row r="8" spans="1:21" ht="15.75">
      <c r="A8" s="60" t="s">
        <v>62</v>
      </c>
      <c r="B8" s="44">
        <f t="shared" si="0"/>
        <v>50</v>
      </c>
      <c r="C8" s="61">
        <v>2.5</v>
      </c>
      <c r="D8" s="62">
        <v>2.5</v>
      </c>
      <c r="E8" s="63">
        <v>45</v>
      </c>
      <c r="F8" s="48">
        <f t="shared" si="1"/>
        <v>3.5</v>
      </c>
      <c r="G8" s="64">
        <v>1.5</v>
      </c>
      <c r="H8" s="62">
        <v>1.5</v>
      </c>
      <c r="I8" s="63">
        <v>0.5</v>
      </c>
      <c r="J8" s="52">
        <f t="shared" si="2"/>
        <v>46.5</v>
      </c>
      <c r="K8" s="53">
        <f>C8-G8</f>
        <v>1</v>
      </c>
      <c r="L8" s="54">
        <f t="shared" si="5"/>
        <v>1</v>
      </c>
      <c r="M8" s="55">
        <f t="shared" si="5"/>
        <v>44.5</v>
      </c>
      <c r="N8" s="56">
        <f t="shared" si="3"/>
        <v>0.5</v>
      </c>
      <c r="O8" s="65">
        <v>0.5</v>
      </c>
      <c r="P8" s="66"/>
      <c r="Q8" s="67">
        <f t="shared" si="4"/>
        <v>49.5</v>
      </c>
      <c r="R8" s="68"/>
      <c r="S8" s="33"/>
      <c r="T8" s="33"/>
      <c r="U8" s="33"/>
    </row>
    <row r="9" spans="1:21" ht="15.75">
      <c r="A9" s="60" t="s">
        <v>63</v>
      </c>
      <c r="B9" s="44">
        <f t="shared" si="0"/>
        <v>20</v>
      </c>
      <c r="C9" s="69"/>
      <c r="D9" s="70"/>
      <c r="E9" s="71">
        <v>20</v>
      </c>
      <c r="F9" s="48">
        <f t="shared" si="1"/>
        <v>0</v>
      </c>
      <c r="G9" s="72"/>
      <c r="H9" s="70"/>
      <c r="I9" s="71"/>
      <c r="J9" s="52">
        <f t="shared" si="2"/>
        <v>20</v>
      </c>
      <c r="K9" s="53">
        <f>C9-G9</f>
        <v>0</v>
      </c>
      <c r="L9" s="54">
        <f t="shared" si="5"/>
        <v>0</v>
      </c>
      <c r="M9" s="55">
        <f t="shared" si="5"/>
        <v>20</v>
      </c>
      <c r="N9" s="56">
        <f t="shared" si="3"/>
        <v>0</v>
      </c>
      <c r="O9" s="65"/>
      <c r="P9" s="66"/>
      <c r="Q9" s="67">
        <f t="shared" si="4"/>
        <v>20</v>
      </c>
      <c r="R9" s="36"/>
      <c r="S9" s="33"/>
      <c r="T9" s="33"/>
      <c r="U9" s="33"/>
    </row>
    <row r="10" spans="1:21" ht="15.75">
      <c r="A10" s="60" t="s">
        <v>64</v>
      </c>
      <c r="B10" s="44">
        <f t="shared" si="0"/>
        <v>5</v>
      </c>
      <c r="C10" s="61"/>
      <c r="D10" s="62"/>
      <c r="E10" s="63">
        <v>5</v>
      </c>
      <c r="F10" s="73">
        <f t="shared" si="1"/>
        <v>0</v>
      </c>
      <c r="G10" s="64"/>
      <c r="H10" s="62"/>
      <c r="I10" s="63"/>
      <c r="J10" s="74">
        <f t="shared" si="2"/>
        <v>5</v>
      </c>
      <c r="K10" s="53">
        <f>C10-G10</f>
        <v>0</v>
      </c>
      <c r="L10" s="54">
        <f t="shared" si="5"/>
        <v>0</v>
      </c>
      <c r="M10" s="55">
        <f t="shared" si="5"/>
        <v>5</v>
      </c>
      <c r="N10" s="56">
        <f t="shared" si="3"/>
        <v>0</v>
      </c>
      <c r="O10" s="65"/>
      <c r="P10" s="66"/>
      <c r="Q10" s="67">
        <f t="shared" si="4"/>
        <v>5</v>
      </c>
      <c r="R10" s="36"/>
      <c r="S10" s="33"/>
      <c r="T10" s="33"/>
      <c r="U10" s="33"/>
    </row>
    <row r="11" spans="1:21" ht="16.5" thickBot="1">
      <c r="A11" s="75" t="s">
        <v>65</v>
      </c>
      <c r="B11" s="44">
        <f t="shared" si="0"/>
        <v>2</v>
      </c>
      <c r="C11" s="45"/>
      <c r="D11" s="46"/>
      <c r="E11" s="47">
        <v>2</v>
      </c>
      <c r="F11" s="48">
        <f t="shared" si="1"/>
        <v>0</v>
      </c>
      <c r="G11" s="76"/>
      <c r="H11" s="46"/>
      <c r="I11" s="47"/>
      <c r="J11" s="52">
        <f t="shared" si="2"/>
        <v>2</v>
      </c>
      <c r="K11" s="53">
        <f>C11-G11</f>
        <v>0</v>
      </c>
      <c r="L11" s="54">
        <f t="shared" si="5"/>
        <v>0</v>
      </c>
      <c r="M11" s="55">
        <f t="shared" si="5"/>
        <v>2</v>
      </c>
      <c r="N11" s="77">
        <f t="shared" si="3"/>
        <v>0</v>
      </c>
      <c r="O11" s="78"/>
      <c r="P11" s="79"/>
      <c r="Q11" s="80">
        <f t="shared" si="4"/>
        <v>2</v>
      </c>
      <c r="R11" s="36"/>
      <c r="S11" s="33"/>
      <c r="T11" s="33"/>
      <c r="U11" s="33"/>
    </row>
    <row r="12" spans="1:21" ht="22.5" customHeight="1" thickBot="1">
      <c r="A12" s="81" t="s">
        <v>66</v>
      </c>
      <c r="B12" s="82">
        <f t="shared" ref="B12:Q12" si="6">SUM(B6:B11)</f>
        <v>94</v>
      </c>
      <c r="C12" s="83">
        <f>SUM(C6:C11)</f>
        <v>5.5</v>
      </c>
      <c r="D12" s="84">
        <f t="shared" si="6"/>
        <v>5.5</v>
      </c>
      <c r="E12" s="85">
        <f t="shared" si="6"/>
        <v>83</v>
      </c>
      <c r="F12" s="86">
        <f t="shared" si="6"/>
        <v>4</v>
      </c>
      <c r="G12" s="87">
        <f t="shared" si="6"/>
        <v>2</v>
      </c>
      <c r="H12" s="84">
        <f t="shared" si="6"/>
        <v>1.5</v>
      </c>
      <c r="I12" s="88">
        <f t="shared" si="6"/>
        <v>0.5</v>
      </c>
      <c r="J12" s="89">
        <f t="shared" si="6"/>
        <v>90</v>
      </c>
      <c r="K12" s="89">
        <f t="shared" si="6"/>
        <v>3.5</v>
      </c>
      <c r="L12" s="90">
        <f t="shared" si="6"/>
        <v>4</v>
      </c>
      <c r="M12" s="91">
        <f t="shared" si="6"/>
        <v>82.5</v>
      </c>
      <c r="N12" s="92">
        <f t="shared" si="6"/>
        <v>0.5</v>
      </c>
      <c r="O12" s="93">
        <f t="shared" si="6"/>
        <v>0.5</v>
      </c>
      <c r="P12" s="94">
        <f t="shared" si="6"/>
        <v>0</v>
      </c>
      <c r="Q12" s="95">
        <f t="shared" si="6"/>
        <v>93.5</v>
      </c>
      <c r="R12" s="36"/>
      <c r="S12" s="33"/>
      <c r="T12" s="33"/>
      <c r="U12" s="33"/>
    </row>
    <row r="13" spans="1:21" ht="15.75">
      <c r="A13" s="96" t="s">
        <v>67</v>
      </c>
      <c r="B13" s="44">
        <f t="shared" ref="B13:B19" si="7">SUM(C13:E13)</f>
        <v>44.5</v>
      </c>
      <c r="C13" s="45">
        <v>3</v>
      </c>
      <c r="D13" s="46">
        <v>21</v>
      </c>
      <c r="E13" s="47">
        <v>20.5</v>
      </c>
      <c r="F13" s="48">
        <f t="shared" ref="F13:F19" si="8">SUM(G13:I13)</f>
        <v>1</v>
      </c>
      <c r="G13" s="76"/>
      <c r="H13" s="46">
        <v>1</v>
      </c>
      <c r="I13" s="47"/>
      <c r="J13" s="52">
        <f t="shared" ref="J13:J19" si="9">SUM(K13:M13)</f>
        <v>43.5</v>
      </c>
      <c r="K13" s="53">
        <f>C13-G13</f>
        <v>3</v>
      </c>
      <c r="L13" s="54">
        <f>D13-H13</f>
        <v>20</v>
      </c>
      <c r="M13" s="55">
        <f>E13-I13</f>
        <v>20.5</v>
      </c>
      <c r="N13" s="56">
        <f t="shared" ref="N13:N19" si="10">O13+P13</f>
        <v>0</v>
      </c>
      <c r="O13" s="78"/>
      <c r="P13" s="79"/>
      <c r="Q13" s="80">
        <f t="shared" ref="Q13:Q19" si="11">B13-N13</f>
        <v>44.5</v>
      </c>
      <c r="R13" s="36"/>
      <c r="S13" s="33"/>
      <c r="T13" s="33"/>
      <c r="U13" s="33"/>
    </row>
    <row r="14" spans="1:21" ht="15.75">
      <c r="A14" s="60" t="s">
        <v>68</v>
      </c>
      <c r="B14" s="44">
        <f t="shared" si="7"/>
        <v>6</v>
      </c>
      <c r="C14" s="61"/>
      <c r="D14" s="62">
        <v>1</v>
      </c>
      <c r="E14" s="63">
        <v>5</v>
      </c>
      <c r="F14" s="48">
        <f t="shared" si="8"/>
        <v>0</v>
      </c>
      <c r="G14" s="64"/>
      <c r="H14" s="62"/>
      <c r="I14" s="63"/>
      <c r="J14" s="52">
        <f t="shared" si="9"/>
        <v>6</v>
      </c>
      <c r="K14" s="53">
        <f t="shared" ref="K14:M19" si="12">C14-G14</f>
        <v>0</v>
      </c>
      <c r="L14" s="54">
        <f t="shared" si="12"/>
        <v>1</v>
      </c>
      <c r="M14" s="55">
        <f t="shared" si="12"/>
        <v>5</v>
      </c>
      <c r="N14" s="56">
        <f t="shared" si="10"/>
        <v>0</v>
      </c>
      <c r="O14" s="65"/>
      <c r="P14" s="66"/>
      <c r="Q14" s="67">
        <f t="shared" si="11"/>
        <v>6</v>
      </c>
      <c r="R14" s="36"/>
      <c r="S14" s="33"/>
      <c r="T14" s="33"/>
      <c r="U14" s="33"/>
    </row>
    <row r="15" spans="1:21" ht="15.75">
      <c r="A15" s="60" t="s">
        <v>69</v>
      </c>
      <c r="B15" s="44">
        <f t="shared" si="7"/>
        <v>2</v>
      </c>
      <c r="C15" s="61"/>
      <c r="D15" s="62"/>
      <c r="E15" s="63">
        <v>2</v>
      </c>
      <c r="F15" s="48">
        <f t="shared" si="8"/>
        <v>0</v>
      </c>
      <c r="G15" s="64"/>
      <c r="H15" s="62"/>
      <c r="I15" s="63"/>
      <c r="J15" s="52">
        <f t="shared" si="9"/>
        <v>2</v>
      </c>
      <c r="K15" s="53">
        <f t="shared" si="12"/>
        <v>0</v>
      </c>
      <c r="L15" s="54">
        <f t="shared" si="12"/>
        <v>0</v>
      </c>
      <c r="M15" s="55">
        <f t="shared" si="12"/>
        <v>2</v>
      </c>
      <c r="N15" s="56">
        <f t="shared" si="10"/>
        <v>0</v>
      </c>
      <c r="O15" s="65"/>
      <c r="P15" s="66"/>
      <c r="Q15" s="67">
        <f t="shared" si="11"/>
        <v>2</v>
      </c>
      <c r="R15" s="36"/>
      <c r="S15" s="33"/>
      <c r="T15" s="33"/>
      <c r="U15" s="33"/>
    </row>
    <row r="16" spans="1:21" ht="15.75">
      <c r="A16" s="60" t="s">
        <v>70</v>
      </c>
      <c r="B16" s="44">
        <f t="shared" si="7"/>
        <v>1.5</v>
      </c>
      <c r="C16" s="61"/>
      <c r="D16" s="62"/>
      <c r="E16" s="63">
        <v>1.5</v>
      </c>
      <c r="F16" s="48">
        <f t="shared" si="8"/>
        <v>0</v>
      </c>
      <c r="G16" s="64"/>
      <c r="H16" s="62"/>
      <c r="I16" s="63"/>
      <c r="J16" s="52">
        <f t="shared" si="9"/>
        <v>1.5</v>
      </c>
      <c r="K16" s="53">
        <f t="shared" si="12"/>
        <v>0</v>
      </c>
      <c r="L16" s="54">
        <f t="shared" si="12"/>
        <v>0</v>
      </c>
      <c r="M16" s="55">
        <f t="shared" si="12"/>
        <v>1.5</v>
      </c>
      <c r="N16" s="56">
        <f t="shared" si="10"/>
        <v>0</v>
      </c>
      <c r="O16" s="65"/>
      <c r="P16" s="66"/>
      <c r="Q16" s="67">
        <f t="shared" si="11"/>
        <v>1.5</v>
      </c>
      <c r="R16" s="36"/>
      <c r="S16" s="33"/>
      <c r="T16" s="33"/>
      <c r="U16" s="33"/>
    </row>
    <row r="17" spans="1:21" ht="15.75">
      <c r="A17" s="60" t="s">
        <v>71</v>
      </c>
      <c r="B17" s="44">
        <f t="shared" si="7"/>
        <v>0</v>
      </c>
      <c r="C17" s="61"/>
      <c r="D17" s="62"/>
      <c r="E17" s="63"/>
      <c r="F17" s="48">
        <f t="shared" si="8"/>
        <v>0</v>
      </c>
      <c r="G17" s="64"/>
      <c r="H17" s="62"/>
      <c r="I17" s="63"/>
      <c r="J17" s="52">
        <f t="shared" si="9"/>
        <v>0</v>
      </c>
      <c r="K17" s="53">
        <f t="shared" si="12"/>
        <v>0</v>
      </c>
      <c r="L17" s="54">
        <f t="shared" si="12"/>
        <v>0</v>
      </c>
      <c r="M17" s="55">
        <f t="shared" si="12"/>
        <v>0</v>
      </c>
      <c r="N17" s="56">
        <f t="shared" si="10"/>
        <v>0</v>
      </c>
      <c r="O17" s="65"/>
      <c r="P17" s="66"/>
      <c r="Q17" s="67">
        <f t="shared" si="11"/>
        <v>0</v>
      </c>
      <c r="R17" s="36"/>
      <c r="S17" s="33"/>
      <c r="T17" s="33"/>
      <c r="U17" s="33"/>
    </row>
    <row r="18" spans="1:21" ht="15.75">
      <c r="A18" s="60" t="s">
        <v>72</v>
      </c>
      <c r="B18" s="44">
        <f t="shared" si="7"/>
        <v>46</v>
      </c>
      <c r="C18" s="61">
        <v>3</v>
      </c>
      <c r="D18" s="62">
        <v>15</v>
      </c>
      <c r="E18" s="63">
        <v>28</v>
      </c>
      <c r="F18" s="48">
        <f t="shared" si="8"/>
        <v>0</v>
      </c>
      <c r="G18" s="64"/>
      <c r="H18" s="62"/>
      <c r="I18" s="63"/>
      <c r="J18" s="52">
        <f t="shared" si="9"/>
        <v>46</v>
      </c>
      <c r="K18" s="53">
        <f t="shared" si="12"/>
        <v>3</v>
      </c>
      <c r="L18" s="54">
        <f t="shared" si="12"/>
        <v>15</v>
      </c>
      <c r="M18" s="55">
        <f t="shared" si="12"/>
        <v>28</v>
      </c>
      <c r="N18" s="56">
        <f>O18+P18</f>
        <v>0</v>
      </c>
      <c r="O18" s="65"/>
      <c r="P18" s="66"/>
      <c r="Q18" s="67">
        <f t="shared" si="11"/>
        <v>46</v>
      </c>
      <c r="R18" s="36"/>
      <c r="S18" s="33"/>
      <c r="T18" s="33"/>
      <c r="U18" s="33"/>
    </row>
    <row r="19" spans="1:21" ht="16.5" thickBot="1">
      <c r="A19" s="97" t="s">
        <v>73</v>
      </c>
      <c r="B19" s="44">
        <f t="shared" si="7"/>
        <v>0</v>
      </c>
      <c r="C19" s="98"/>
      <c r="D19" s="99"/>
      <c r="E19" s="100"/>
      <c r="F19" s="48">
        <f t="shared" si="8"/>
        <v>0</v>
      </c>
      <c r="G19" s="101"/>
      <c r="H19" s="99"/>
      <c r="I19" s="100"/>
      <c r="J19" s="52">
        <f t="shared" si="9"/>
        <v>0</v>
      </c>
      <c r="K19" s="53">
        <f t="shared" si="12"/>
        <v>0</v>
      </c>
      <c r="L19" s="54">
        <f t="shared" si="12"/>
        <v>0</v>
      </c>
      <c r="M19" s="55">
        <f t="shared" si="12"/>
        <v>0</v>
      </c>
      <c r="N19" s="56">
        <f t="shared" si="10"/>
        <v>0</v>
      </c>
      <c r="O19" s="102"/>
      <c r="P19" s="103"/>
      <c r="Q19" s="104">
        <f t="shared" si="11"/>
        <v>0</v>
      </c>
      <c r="R19" s="36"/>
      <c r="S19" s="33"/>
      <c r="T19" s="33"/>
      <c r="U19" s="33"/>
    </row>
    <row r="20" spans="1:21" ht="22.5" customHeight="1" thickBot="1">
      <c r="A20" s="81" t="s">
        <v>74</v>
      </c>
      <c r="B20" s="82">
        <f t="shared" ref="B20:I20" si="13">SUM(B13:B19)</f>
        <v>100</v>
      </c>
      <c r="C20" s="87">
        <f t="shared" si="13"/>
        <v>6</v>
      </c>
      <c r="D20" s="84">
        <f t="shared" si="13"/>
        <v>37</v>
      </c>
      <c r="E20" s="88">
        <f t="shared" si="13"/>
        <v>57</v>
      </c>
      <c r="F20" s="86">
        <f t="shared" si="13"/>
        <v>1</v>
      </c>
      <c r="G20" s="87">
        <f t="shared" si="13"/>
        <v>0</v>
      </c>
      <c r="H20" s="84">
        <f t="shared" si="13"/>
        <v>1</v>
      </c>
      <c r="I20" s="88">
        <f t="shared" si="13"/>
        <v>0</v>
      </c>
      <c r="J20" s="89">
        <f t="shared" ref="J20:Q20" si="14">SUM(J13:J19)</f>
        <v>99</v>
      </c>
      <c r="K20" s="89">
        <f t="shared" si="14"/>
        <v>6</v>
      </c>
      <c r="L20" s="90">
        <f t="shared" si="14"/>
        <v>36</v>
      </c>
      <c r="M20" s="91">
        <f t="shared" si="14"/>
        <v>57</v>
      </c>
      <c r="N20" s="92">
        <f t="shared" si="14"/>
        <v>0</v>
      </c>
      <c r="O20" s="93">
        <f t="shared" si="14"/>
        <v>0</v>
      </c>
      <c r="P20" s="94">
        <f t="shared" si="14"/>
        <v>0</v>
      </c>
      <c r="Q20" s="95">
        <f t="shared" si="14"/>
        <v>100</v>
      </c>
      <c r="R20" s="36"/>
      <c r="S20" s="33"/>
      <c r="T20" s="33"/>
      <c r="U20" s="33"/>
    </row>
    <row r="21" spans="1:21" ht="15.75">
      <c r="A21" s="105" t="s">
        <v>75</v>
      </c>
      <c r="B21" s="44">
        <f t="shared" ref="B21:B27" si="15">SUM(C21:E21)</f>
        <v>2</v>
      </c>
      <c r="C21" s="61"/>
      <c r="D21" s="62">
        <v>0.5</v>
      </c>
      <c r="E21" s="63">
        <v>1.5</v>
      </c>
      <c r="F21" s="48">
        <f t="shared" ref="F21:F27" si="16">SUM(G21:I21)</f>
        <v>0</v>
      </c>
      <c r="G21" s="64"/>
      <c r="H21" s="62"/>
      <c r="I21" s="63"/>
      <c r="J21" s="52">
        <f t="shared" ref="J21:J27" si="17">SUM(K21:M21)</f>
        <v>2</v>
      </c>
      <c r="K21" s="53">
        <f>C21-G21</f>
        <v>0</v>
      </c>
      <c r="L21" s="54">
        <f>D21-H21</f>
        <v>0.5</v>
      </c>
      <c r="M21" s="55">
        <f>E21-I21</f>
        <v>1.5</v>
      </c>
      <c r="N21" s="56">
        <f t="shared" ref="N21:N35" si="18">O21+P21</f>
        <v>0</v>
      </c>
      <c r="O21" s="65"/>
      <c r="P21" s="66"/>
      <c r="Q21" s="67">
        <f t="shared" ref="Q21:Q27" si="19">B21-N21</f>
        <v>2</v>
      </c>
      <c r="R21" s="36"/>
      <c r="S21" s="33"/>
      <c r="T21" s="33"/>
      <c r="U21" s="33"/>
    </row>
    <row r="22" spans="1:21" ht="15.75">
      <c r="A22" s="105" t="s">
        <v>76</v>
      </c>
      <c r="B22" s="44">
        <f t="shared" si="15"/>
        <v>0</v>
      </c>
      <c r="C22" s="61"/>
      <c r="D22" s="62"/>
      <c r="E22" s="63"/>
      <c r="F22" s="48">
        <f t="shared" si="16"/>
        <v>0</v>
      </c>
      <c r="G22" s="64"/>
      <c r="H22" s="62"/>
      <c r="I22" s="63"/>
      <c r="J22" s="52">
        <f t="shared" si="17"/>
        <v>0</v>
      </c>
      <c r="K22" s="53">
        <f t="shared" ref="K22:M27" si="20">C22-G22</f>
        <v>0</v>
      </c>
      <c r="L22" s="54">
        <f t="shared" si="20"/>
        <v>0</v>
      </c>
      <c r="M22" s="55">
        <f t="shared" si="20"/>
        <v>0</v>
      </c>
      <c r="N22" s="56">
        <f t="shared" si="18"/>
        <v>0</v>
      </c>
      <c r="O22" s="65"/>
      <c r="P22" s="66"/>
      <c r="Q22" s="67">
        <f t="shared" si="19"/>
        <v>0</v>
      </c>
      <c r="R22" s="36"/>
      <c r="S22" s="33"/>
      <c r="T22" s="33"/>
      <c r="U22" s="33"/>
    </row>
    <row r="23" spans="1:21" ht="15.75">
      <c r="A23" s="105" t="s">
        <v>77</v>
      </c>
      <c r="B23" s="44">
        <f t="shared" si="15"/>
        <v>3</v>
      </c>
      <c r="C23" s="61"/>
      <c r="D23" s="62"/>
      <c r="E23" s="63">
        <v>3</v>
      </c>
      <c r="F23" s="48">
        <f t="shared" si="16"/>
        <v>0</v>
      </c>
      <c r="G23" s="64"/>
      <c r="H23" s="62"/>
      <c r="I23" s="63"/>
      <c r="J23" s="52">
        <f t="shared" si="17"/>
        <v>3</v>
      </c>
      <c r="K23" s="53">
        <f t="shared" si="20"/>
        <v>0</v>
      </c>
      <c r="L23" s="54">
        <f t="shared" si="20"/>
        <v>0</v>
      </c>
      <c r="M23" s="55">
        <f t="shared" si="20"/>
        <v>3</v>
      </c>
      <c r="N23" s="56">
        <f t="shared" si="18"/>
        <v>0</v>
      </c>
      <c r="O23" s="65"/>
      <c r="P23" s="66"/>
      <c r="Q23" s="67">
        <f t="shared" si="19"/>
        <v>3</v>
      </c>
      <c r="R23" s="36"/>
      <c r="S23" s="33"/>
      <c r="T23" s="33"/>
      <c r="U23" s="33"/>
    </row>
    <row r="24" spans="1:21" ht="15.75">
      <c r="A24" s="105" t="s">
        <v>78</v>
      </c>
      <c r="B24" s="44">
        <f t="shared" si="15"/>
        <v>0</v>
      </c>
      <c r="C24" s="61"/>
      <c r="D24" s="62"/>
      <c r="E24" s="63"/>
      <c r="F24" s="48">
        <f t="shared" si="16"/>
        <v>0</v>
      </c>
      <c r="G24" s="64"/>
      <c r="H24" s="62"/>
      <c r="I24" s="63"/>
      <c r="J24" s="52">
        <f t="shared" si="17"/>
        <v>0</v>
      </c>
      <c r="K24" s="53">
        <f t="shared" si="20"/>
        <v>0</v>
      </c>
      <c r="L24" s="54">
        <f t="shared" si="20"/>
        <v>0</v>
      </c>
      <c r="M24" s="55">
        <f t="shared" si="20"/>
        <v>0</v>
      </c>
      <c r="N24" s="56">
        <f>O24+P24</f>
        <v>0</v>
      </c>
      <c r="O24" s="65"/>
      <c r="P24" s="66"/>
      <c r="Q24" s="67">
        <f t="shared" si="19"/>
        <v>0</v>
      </c>
      <c r="R24" s="36"/>
      <c r="S24" s="33"/>
      <c r="T24" s="33"/>
      <c r="U24" s="33"/>
    </row>
    <row r="25" spans="1:21" ht="15.75">
      <c r="A25" s="105" t="s">
        <v>79</v>
      </c>
      <c r="B25" s="44">
        <f t="shared" si="15"/>
        <v>0</v>
      </c>
      <c r="C25" s="61"/>
      <c r="D25" s="62"/>
      <c r="E25" s="63"/>
      <c r="F25" s="48">
        <f t="shared" si="16"/>
        <v>0</v>
      </c>
      <c r="G25" s="64"/>
      <c r="H25" s="62"/>
      <c r="I25" s="63"/>
      <c r="J25" s="52">
        <f t="shared" si="17"/>
        <v>0</v>
      </c>
      <c r="K25" s="53">
        <f t="shared" si="20"/>
        <v>0</v>
      </c>
      <c r="L25" s="54">
        <f t="shared" si="20"/>
        <v>0</v>
      </c>
      <c r="M25" s="55">
        <f t="shared" si="20"/>
        <v>0</v>
      </c>
      <c r="N25" s="56">
        <f t="shared" si="18"/>
        <v>0</v>
      </c>
      <c r="O25" s="65"/>
      <c r="P25" s="66"/>
      <c r="Q25" s="67">
        <f t="shared" si="19"/>
        <v>0</v>
      </c>
      <c r="R25" s="36"/>
      <c r="S25" s="33"/>
      <c r="T25" s="33"/>
      <c r="U25" s="33"/>
    </row>
    <row r="26" spans="1:21" ht="15.75">
      <c r="A26" s="105" t="s">
        <v>80</v>
      </c>
      <c r="B26" s="44">
        <f t="shared" si="15"/>
        <v>0</v>
      </c>
      <c r="C26" s="61"/>
      <c r="D26" s="62"/>
      <c r="E26" s="63"/>
      <c r="F26" s="48">
        <f t="shared" si="16"/>
        <v>0</v>
      </c>
      <c r="G26" s="64"/>
      <c r="H26" s="62"/>
      <c r="I26" s="63"/>
      <c r="J26" s="106">
        <f t="shared" si="17"/>
        <v>0</v>
      </c>
      <c r="K26" s="53">
        <f t="shared" si="20"/>
        <v>0</v>
      </c>
      <c r="L26" s="54">
        <f t="shared" si="20"/>
        <v>0</v>
      </c>
      <c r="M26" s="55">
        <f t="shared" si="20"/>
        <v>0</v>
      </c>
      <c r="N26" s="56">
        <f t="shared" si="18"/>
        <v>0</v>
      </c>
      <c r="O26" s="65"/>
      <c r="P26" s="66"/>
      <c r="Q26" s="67">
        <f t="shared" si="19"/>
        <v>0</v>
      </c>
      <c r="R26" s="36"/>
      <c r="S26" s="33"/>
      <c r="T26" s="33"/>
      <c r="U26" s="33"/>
    </row>
    <row r="27" spans="1:21" ht="16.5" thickBot="1">
      <c r="A27" s="105" t="s">
        <v>81</v>
      </c>
      <c r="B27" s="44">
        <f t="shared" si="15"/>
        <v>0</v>
      </c>
      <c r="C27" s="107"/>
      <c r="D27" s="38"/>
      <c r="E27" s="39"/>
      <c r="F27" s="48">
        <f t="shared" si="16"/>
        <v>0</v>
      </c>
      <c r="G27" s="107"/>
      <c r="H27" s="38"/>
      <c r="I27" s="39"/>
      <c r="J27" s="52">
        <f t="shared" si="17"/>
        <v>0</v>
      </c>
      <c r="K27" s="53">
        <f t="shared" si="20"/>
        <v>0</v>
      </c>
      <c r="L27" s="54">
        <f t="shared" si="20"/>
        <v>0</v>
      </c>
      <c r="M27" s="55">
        <f t="shared" si="20"/>
        <v>0</v>
      </c>
      <c r="N27" s="108">
        <f t="shared" si="18"/>
        <v>0</v>
      </c>
      <c r="O27" s="109"/>
      <c r="P27" s="110"/>
      <c r="Q27" s="111">
        <f t="shared" si="19"/>
        <v>0</v>
      </c>
      <c r="R27" s="36"/>
      <c r="S27" s="33"/>
      <c r="T27" s="33"/>
      <c r="U27" s="33"/>
    </row>
    <row r="28" spans="1:21" ht="21" customHeight="1" thickBot="1">
      <c r="A28" s="81" t="s">
        <v>82</v>
      </c>
      <c r="B28" s="82">
        <f>SUM(B21:B27)</f>
        <v>5</v>
      </c>
      <c r="C28" s="87">
        <f t="shared" ref="C28:Q28" si="21">SUM(C21:C27)</f>
        <v>0</v>
      </c>
      <c r="D28" s="84">
        <f t="shared" si="21"/>
        <v>0.5</v>
      </c>
      <c r="E28" s="88">
        <f t="shared" si="21"/>
        <v>4.5</v>
      </c>
      <c r="F28" s="86">
        <f t="shared" si="21"/>
        <v>0</v>
      </c>
      <c r="G28" s="87">
        <f t="shared" si="21"/>
        <v>0</v>
      </c>
      <c r="H28" s="84">
        <f t="shared" si="21"/>
        <v>0</v>
      </c>
      <c r="I28" s="88">
        <f t="shared" si="21"/>
        <v>0</v>
      </c>
      <c r="J28" s="89">
        <f>SUM(J21:J27)</f>
        <v>5</v>
      </c>
      <c r="K28" s="89">
        <f t="shared" si="21"/>
        <v>0</v>
      </c>
      <c r="L28" s="90">
        <f t="shared" si="21"/>
        <v>0.5</v>
      </c>
      <c r="M28" s="91">
        <f t="shared" si="21"/>
        <v>4.5</v>
      </c>
      <c r="N28" s="92">
        <f t="shared" si="21"/>
        <v>0</v>
      </c>
      <c r="O28" s="93">
        <f t="shared" si="21"/>
        <v>0</v>
      </c>
      <c r="P28" s="94">
        <f t="shared" si="21"/>
        <v>0</v>
      </c>
      <c r="Q28" s="95">
        <f t="shared" si="21"/>
        <v>5</v>
      </c>
      <c r="R28" s="36"/>
      <c r="S28" s="33"/>
      <c r="T28" s="33"/>
      <c r="U28" s="33" t="s">
        <v>47</v>
      </c>
    </row>
    <row r="29" spans="1:21" ht="15.75">
      <c r="A29" s="112" t="s">
        <v>83</v>
      </c>
      <c r="B29" s="44">
        <f>SUM(C29:E29)</f>
        <v>13.5</v>
      </c>
      <c r="C29" s="113">
        <v>3</v>
      </c>
      <c r="D29" s="114">
        <v>3.5</v>
      </c>
      <c r="E29" s="115">
        <v>7</v>
      </c>
      <c r="F29" s="48">
        <f>SUM(G29:I29)</f>
        <v>0</v>
      </c>
      <c r="G29" s="113"/>
      <c r="H29" s="114"/>
      <c r="I29" s="115"/>
      <c r="J29" s="52">
        <f>SUM(K29:M29)</f>
        <v>13.5</v>
      </c>
      <c r="K29" s="53">
        <f>C29-G29</f>
        <v>3</v>
      </c>
      <c r="L29" s="54">
        <f>D29-H29</f>
        <v>3.5</v>
      </c>
      <c r="M29" s="55">
        <f>E29-I29</f>
        <v>7</v>
      </c>
      <c r="N29" s="116">
        <f>O29+P29</f>
        <v>0</v>
      </c>
      <c r="O29" s="57"/>
      <c r="P29" s="58"/>
      <c r="Q29" s="117">
        <f>B29-N29</f>
        <v>13.5</v>
      </c>
      <c r="R29" s="36"/>
      <c r="S29" s="33"/>
      <c r="T29" s="33"/>
      <c r="U29" s="33"/>
    </row>
    <row r="30" spans="1:21" ht="15.75">
      <c r="A30" s="105" t="s">
        <v>84</v>
      </c>
      <c r="B30" s="44">
        <f>SUM(C30:E30)</f>
        <v>17</v>
      </c>
      <c r="C30" s="61"/>
      <c r="D30" s="62"/>
      <c r="E30" s="63">
        <v>17</v>
      </c>
      <c r="F30" s="48">
        <f>SUM(G30:I30)</f>
        <v>0</v>
      </c>
      <c r="G30" s="64"/>
      <c r="H30" s="62"/>
      <c r="I30" s="63"/>
      <c r="J30" s="52">
        <f>SUM(K30:M30)</f>
        <v>17</v>
      </c>
      <c r="K30" s="53">
        <f t="shared" ref="K30:M33" si="22">C30-G30</f>
        <v>0</v>
      </c>
      <c r="L30" s="54">
        <f t="shared" si="22"/>
        <v>0</v>
      </c>
      <c r="M30" s="55">
        <f t="shared" si="22"/>
        <v>17</v>
      </c>
      <c r="N30" s="77">
        <f>O30+P30</f>
        <v>0</v>
      </c>
      <c r="O30" s="65"/>
      <c r="P30" s="66"/>
      <c r="Q30" s="67">
        <f>B30-N30</f>
        <v>17</v>
      </c>
      <c r="R30" s="36"/>
      <c r="S30" s="33"/>
      <c r="T30" s="33"/>
      <c r="U30" s="33"/>
    </row>
    <row r="31" spans="1:21" ht="15.75">
      <c r="A31" s="118" t="s">
        <v>85</v>
      </c>
      <c r="B31" s="119">
        <f>SUM(C31:E31)</f>
        <v>0</v>
      </c>
      <c r="C31" s="120"/>
      <c r="D31" s="121"/>
      <c r="E31" s="122"/>
      <c r="F31" s="73">
        <f>SUM(G31:I31)</f>
        <v>0</v>
      </c>
      <c r="G31" s="123"/>
      <c r="H31" s="121"/>
      <c r="I31" s="122"/>
      <c r="J31" s="106">
        <f>SUM(K31:M31)</f>
        <v>0</v>
      </c>
      <c r="K31" s="53">
        <f t="shared" si="22"/>
        <v>0</v>
      </c>
      <c r="L31" s="54">
        <f t="shared" si="22"/>
        <v>0</v>
      </c>
      <c r="M31" s="55">
        <f t="shared" si="22"/>
        <v>0</v>
      </c>
      <c r="N31" s="124">
        <f>O31+P31</f>
        <v>0</v>
      </c>
      <c r="O31" s="125"/>
      <c r="P31" s="126"/>
      <c r="Q31" s="104">
        <f>B31-N31</f>
        <v>0</v>
      </c>
      <c r="R31" s="36"/>
      <c r="S31" s="33"/>
      <c r="T31" s="33"/>
      <c r="U31" s="33"/>
    </row>
    <row r="32" spans="1:21" ht="15.75">
      <c r="A32" s="105" t="s">
        <v>86</v>
      </c>
      <c r="B32" s="119">
        <f>SUM(C32:E32)</f>
        <v>2</v>
      </c>
      <c r="C32" s="61"/>
      <c r="D32" s="62">
        <v>2</v>
      </c>
      <c r="E32" s="63"/>
      <c r="F32" s="73">
        <f>SUM(G32:I32)</f>
        <v>0</v>
      </c>
      <c r="G32" s="64"/>
      <c r="H32" s="62"/>
      <c r="I32" s="63"/>
      <c r="J32" s="106">
        <f>SUM(K32:M32)</f>
        <v>2</v>
      </c>
      <c r="K32" s="53">
        <f t="shared" si="22"/>
        <v>0</v>
      </c>
      <c r="L32" s="54">
        <f t="shared" si="22"/>
        <v>2</v>
      </c>
      <c r="M32" s="55">
        <f t="shared" si="22"/>
        <v>0</v>
      </c>
      <c r="N32" s="56">
        <f>O32+P32</f>
        <v>0</v>
      </c>
      <c r="O32" s="65"/>
      <c r="P32" s="66"/>
      <c r="Q32" s="67">
        <f>B32-N32</f>
        <v>2</v>
      </c>
      <c r="R32" s="36"/>
      <c r="S32" s="33"/>
      <c r="T32" s="33"/>
      <c r="U32" s="33"/>
    </row>
    <row r="33" spans="1:21" ht="16.5" thickBot="1">
      <c r="A33" s="75" t="s">
        <v>87</v>
      </c>
      <c r="B33" s="44">
        <f>SUM(C33:E33)</f>
        <v>4.5</v>
      </c>
      <c r="C33" s="45">
        <v>1</v>
      </c>
      <c r="D33" s="62"/>
      <c r="E33" s="63">
        <v>3.5</v>
      </c>
      <c r="F33" s="48">
        <f>SUM(G33:I33)</f>
        <v>0</v>
      </c>
      <c r="G33" s="76"/>
      <c r="H33" s="62"/>
      <c r="I33" s="63"/>
      <c r="J33" s="52">
        <f>SUM(K33:M33)</f>
        <v>4.5</v>
      </c>
      <c r="K33" s="53">
        <f t="shared" si="22"/>
        <v>1</v>
      </c>
      <c r="L33" s="54">
        <f t="shared" si="22"/>
        <v>0</v>
      </c>
      <c r="M33" s="55">
        <f t="shared" si="22"/>
        <v>3.5</v>
      </c>
      <c r="N33" s="77">
        <f>O33+P33</f>
        <v>0</v>
      </c>
      <c r="O33" s="78"/>
      <c r="P33" s="79"/>
      <c r="Q33" s="80">
        <f>B33-N33</f>
        <v>4.5</v>
      </c>
      <c r="R33" s="36"/>
      <c r="S33" s="33"/>
      <c r="T33" s="33"/>
      <c r="U33" s="33"/>
    </row>
    <row r="34" spans="1:21" ht="21" customHeight="1" thickBot="1">
      <c r="A34" s="81" t="s">
        <v>88</v>
      </c>
      <c r="B34" s="82">
        <f t="shared" ref="B34:Q34" si="23">SUM(B29:B33)</f>
        <v>37</v>
      </c>
      <c r="C34" s="87">
        <f t="shared" si="23"/>
        <v>4</v>
      </c>
      <c r="D34" s="84">
        <f t="shared" si="23"/>
        <v>5.5</v>
      </c>
      <c r="E34" s="85">
        <f t="shared" si="23"/>
        <v>27.5</v>
      </c>
      <c r="F34" s="86">
        <f t="shared" si="23"/>
        <v>0</v>
      </c>
      <c r="G34" s="87">
        <f t="shared" si="23"/>
        <v>0</v>
      </c>
      <c r="H34" s="84">
        <f t="shared" si="23"/>
        <v>0</v>
      </c>
      <c r="I34" s="85">
        <f t="shared" si="23"/>
        <v>0</v>
      </c>
      <c r="J34" s="89">
        <f t="shared" si="23"/>
        <v>37</v>
      </c>
      <c r="K34" s="89">
        <f t="shared" si="23"/>
        <v>4</v>
      </c>
      <c r="L34" s="90">
        <f t="shared" si="23"/>
        <v>5.5</v>
      </c>
      <c r="M34" s="127">
        <f t="shared" si="23"/>
        <v>27.5</v>
      </c>
      <c r="N34" s="92">
        <f t="shared" si="23"/>
        <v>0</v>
      </c>
      <c r="O34" s="93">
        <f t="shared" si="23"/>
        <v>0</v>
      </c>
      <c r="P34" s="94">
        <f t="shared" si="23"/>
        <v>0</v>
      </c>
      <c r="Q34" s="95">
        <f t="shared" si="23"/>
        <v>37</v>
      </c>
      <c r="R34" s="36"/>
      <c r="S34" s="33"/>
      <c r="T34" s="33"/>
      <c r="U34" s="33"/>
    </row>
    <row r="35" spans="1:21" ht="16.5" thickBot="1">
      <c r="A35" s="128" t="s">
        <v>89</v>
      </c>
      <c r="B35" s="129">
        <f>SUM(C35:E35)</f>
        <v>0</v>
      </c>
      <c r="C35" s="87"/>
      <c r="D35" s="84"/>
      <c r="E35" s="88"/>
      <c r="F35" s="48">
        <f>SUM(G35:I35)</f>
        <v>0</v>
      </c>
      <c r="G35" s="87"/>
      <c r="H35" s="84"/>
      <c r="I35" s="88"/>
      <c r="J35" s="52">
        <f>SUM(K35:M35)</f>
        <v>0</v>
      </c>
      <c r="K35" s="130">
        <f>C35-G35</f>
        <v>0</v>
      </c>
      <c r="L35" s="131">
        <f>D35-H35</f>
        <v>0</v>
      </c>
      <c r="M35" s="132">
        <f>E35-I35</f>
        <v>0</v>
      </c>
      <c r="N35" s="77">
        <f t="shared" si="18"/>
        <v>0</v>
      </c>
      <c r="O35" s="65"/>
      <c r="P35" s="133"/>
      <c r="Q35" s="67">
        <f>B35-N35</f>
        <v>0</v>
      </c>
      <c r="R35" s="36"/>
      <c r="S35" s="33"/>
      <c r="T35" s="33"/>
      <c r="U35" s="33"/>
    </row>
    <row r="36" spans="1:21" ht="16.5" thickBot="1">
      <c r="A36" s="134" t="s">
        <v>90</v>
      </c>
      <c r="B36" s="135">
        <f>SUM(B12+B20+B28+B34+B35)</f>
        <v>236</v>
      </c>
      <c r="C36" s="87">
        <f>C12+C20+C28+C34+C35</f>
        <v>15.5</v>
      </c>
      <c r="D36" s="84">
        <f>D12+D20+D28+D34+D35</f>
        <v>48.5</v>
      </c>
      <c r="E36" s="88">
        <f>E12+E20+E28+E34+E35</f>
        <v>172</v>
      </c>
      <c r="F36" s="136">
        <f>SUM(F12+F20+F28+F34+F35)</f>
        <v>5</v>
      </c>
      <c r="G36" s="87">
        <f t="shared" ref="G36:M36" si="24">G12+G20+G28+G34+G35</f>
        <v>2</v>
      </c>
      <c r="H36" s="84">
        <f t="shared" si="24"/>
        <v>2.5</v>
      </c>
      <c r="I36" s="85">
        <f t="shared" si="24"/>
        <v>0.5</v>
      </c>
      <c r="J36" s="137">
        <f>J12+J20+J28+J34+J35</f>
        <v>231</v>
      </c>
      <c r="K36" s="138">
        <f t="shared" si="24"/>
        <v>13.5</v>
      </c>
      <c r="L36" s="138">
        <f t="shared" si="24"/>
        <v>46</v>
      </c>
      <c r="M36" s="139">
        <f t="shared" si="24"/>
        <v>171.5</v>
      </c>
      <c r="N36" s="140">
        <f>N35+N34+N28+N20+N12</f>
        <v>0.5</v>
      </c>
      <c r="O36" s="141">
        <f>O12+O20+O28+O34+O35</f>
        <v>0.5</v>
      </c>
      <c r="P36" s="142">
        <f>P12+P20+P28+P34+P35</f>
        <v>0</v>
      </c>
      <c r="Q36" s="140">
        <f>SUM(Q35,Q34,Q28,Q20,Q12)</f>
        <v>235.5</v>
      </c>
      <c r="R36" s="143"/>
      <c r="S36" s="33"/>
      <c r="T36" s="33"/>
      <c r="U36" s="33"/>
    </row>
    <row r="37" spans="1:21" ht="15">
      <c r="A37" s="144"/>
      <c r="B37" s="144"/>
      <c r="C37" s="145"/>
      <c r="D37" s="145"/>
      <c r="E37" s="144"/>
      <c r="F37" s="144"/>
      <c r="G37" s="246"/>
      <c r="H37" s="246"/>
      <c r="I37" s="144"/>
      <c r="J37" s="144"/>
      <c r="K37" s="246"/>
      <c r="L37" s="246"/>
      <c r="M37" s="144"/>
      <c r="N37" s="144"/>
      <c r="O37" s="144"/>
      <c r="P37" s="144"/>
      <c r="Q37" s="7"/>
      <c r="R37" s="147"/>
      <c r="S37" s="7"/>
      <c r="T37" s="7"/>
      <c r="U37" s="7"/>
    </row>
    <row r="38" spans="1:21" ht="15">
      <c r="A38" s="144"/>
      <c r="B38" s="144"/>
      <c r="C38" s="146"/>
      <c r="D38" s="146"/>
      <c r="E38" s="144"/>
      <c r="F38" s="144"/>
      <c r="G38" s="146"/>
      <c r="H38" s="146"/>
      <c r="I38" s="144"/>
      <c r="J38" s="144"/>
      <c r="K38" s="146"/>
      <c r="L38" s="146"/>
      <c r="M38" s="144"/>
      <c r="N38" s="144"/>
      <c r="O38" s="144"/>
      <c r="P38" s="144"/>
      <c r="Q38" s="7"/>
      <c r="R38" s="147"/>
      <c r="S38" s="7"/>
      <c r="T38" s="7"/>
      <c r="U38" s="7"/>
    </row>
    <row r="39" spans="1:21" ht="26.25">
      <c r="A39" s="148" t="s">
        <v>96</v>
      </c>
      <c r="B39" s="149"/>
      <c r="C39" s="235"/>
      <c r="D39" s="235"/>
      <c r="E39" s="150"/>
      <c r="F39" s="148"/>
      <c r="G39" s="148"/>
      <c r="H39" s="148"/>
      <c r="I39" s="148"/>
      <c r="J39" s="151"/>
      <c r="K39" s="148"/>
      <c r="L39" s="148"/>
      <c r="M39" s="152" t="s">
        <v>97</v>
      </c>
      <c r="N39" s="150"/>
      <c r="O39" s="152"/>
      <c r="P39" s="152"/>
      <c r="Q39" s="151"/>
      <c r="R39" s="36"/>
      <c r="S39" s="151"/>
      <c r="T39" s="151"/>
      <c r="U39" s="151"/>
    </row>
    <row r="40" spans="1:21" ht="1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3"/>
      <c r="R40" s="36"/>
      <c r="S40" s="33"/>
      <c r="T40" s="33"/>
      <c r="U40" s="33"/>
    </row>
    <row r="41" spans="1:21" ht="1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3"/>
      <c r="R41" s="36"/>
      <c r="S41" s="33"/>
      <c r="T41" s="33"/>
      <c r="U41" s="33"/>
    </row>
    <row r="42" spans="1:21" ht="1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3"/>
      <c r="R42" s="36"/>
      <c r="S42" s="33"/>
      <c r="T42" s="33"/>
      <c r="U42" s="33"/>
    </row>
    <row r="43" spans="1:21" ht="15">
      <c r="A43" s="153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3"/>
      <c r="R43" s="36"/>
      <c r="S43" s="33"/>
      <c r="T43" s="33"/>
      <c r="U43" s="33"/>
    </row>
    <row r="44" spans="1:21" ht="1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3"/>
      <c r="R44" s="36"/>
      <c r="S44" s="33"/>
      <c r="T44" s="33"/>
      <c r="U44" s="33"/>
    </row>
  </sheetData>
  <mergeCells count="18">
    <mergeCell ref="C39:D39"/>
    <mergeCell ref="G4:I4"/>
    <mergeCell ref="J4:J5"/>
    <mergeCell ref="K4:M4"/>
    <mergeCell ref="N4:N5"/>
    <mergeCell ref="G37:H37"/>
    <mergeCell ref="K37:L37"/>
    <mergeCell ref="A2:Q2"/>
    <mergeCell ref="A3:A5"/>
    <mergeCell ref="B3:E3"/>
    <mergeCell ref="F3:I3"/>
    <mergeCell ref="J3:M3"/>
    <mergeCell ref="N3:P3"/>
    <mergeCell ref="Q3:Q5"/>
    <mergeCell ref="B4:B5"/>
    <mergeCell ref="C4:E4"/>
    <mergeCell ref="F4:F5"/>
    <mergeCell ref="O4:P4"/>
  </mergeCells>
  <pageMargins left="0.21" right="0.16" top="0.19" bottom="0.22" header="0.31496062992125984" footer="0.31496062992125984"/>
  <pageSetup paperSize="9" scale="52" fitToHeight="10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Адресно</vt:lpstr>
      <vt:lpstr>Свод</vt:lpstr>
      <vt:lpstr>Адресно!Заголовки_для_печати</vt:lpstr>
      <vt:lpstr>Адресно!Область_печати</vt:lpstr>
      <vt:lpstr>Свод!Область_печати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PCH9_SizovIS</cp:lastModifiedBy>
  <cp:lastPrinted>2020-04-10T03:29:00Z</cp:lastPrinted>
  <dcterms:created xsi:type="dcterms:W3CDTF">1996-10-08T23:32:33Z</dcterms:created>
  <dcterms:modified xsi:type="dcterms:W3CDTF">2021-04-02T01:00:44Z</dcterms:modified>
</cp:coreProperties>
</file>