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jects\Safety-Security\r-crime-mapping\results\"/>
    </mc:Choice>
  </mc:AlternateContent>
  <bookViews>
    <workbookView xWindow="0" yWindow="0" windowWidth="17460" windowHeight="9690" activeTab="3"/>
  </bookViews>
  <sheets>
    <sheet name="cwe" sheetId="1" r:id="rId1"/>
    <sheet name="fpse" sheetId="2" r:id="rId2"/>
    <sheet name="bot" sheetId="3" r:id="rId3"/>
    <sheet name="mc" sheetId="4" r:id="rId4"/>
  </sheets>
  <calcPr calcId="162913"/>
</workbook>
</file>

<file path=xl/calcChain.xml><?xml version="1.0" encoding="utf-8"?>
<calcChain xmlns="http://schemas.openxmlformats.org/spreadsheetml/2006/main">
  <c r="P17" i="4" l="1"/>
  <c r="P18" i="4"/>
  <c r="P19" i="4"/>
  <c r="P20" i="4"/>
  <c r="P21" i="4"/>
  <c r="P22" i="4"/>
  <c r="P16" i="4"/>
  <c r="P10" i="1"/>
  <c r="Q16" i="1"/>
  <c r="Q3" i="1"/>
  <c r="R16" i="2"/>
  <c r="R3" i="2"/>
  <c r="R16" i="3"/>
  <c r="R3" i="3"/>
  <c r="P8" i="3"/>
  <c r="O19" i="4"/>
  <c r="O17" i="4"/>
  <c r="R4" i="4"/>
  <c r="R5" i="4"/>
  <c r="R6" i="4"/>
  <c r="R7" i="4"/>
  <c r="R8" i="4"/>
  <c r="R9" i="4"/>
  <c r="R3" i="4"/>
  <c r="I22" i="4"/>
  <c r="N17" i="4"/>
  <c r="N18" i="4"/>
  <c r="N19" i="4"/>
  <c r="N20" i="4"/>
  <c r="N21" i="4"/>
  <c r="N16" i="4"/>
  <c r="C22" i="4"/>
  <c r="D22" i="4"/>
  <c r="E22" i="4"/>
  <c r="F22" i="4"/>
  <c r="G22" i="4"/>
  <c r="H22" i="4"/>
  <c r="B22" i="4"/>
  <c r="I11" i="2"/>
  <c r="S7" i="2"/>
  <c r="N22" i="4" l="1"/>
  <c r="P17" i="3" l="1"/>
  <c r="P18" i="3"/>
  <c r="P19" i="3"/>
  <c r="P20" i="3"/>
  <c r="P21" i="3"/>
  <c r="P16" i="3"/>
  <c r="O17" i="3"/>
  <c r="O18" i="3"/>
  <c r="O19" i="3"/>
  <c r="O20" i="3"/>
  <c r="O21" i="3"/>
  <c r="O18" i="2"/>
  <c r="O20" i="2"/>
  <c r="O21" i="2"/>
  <c r="O22" i="2"/>
  <c r="O23" i="2"/>
  <c r="O16" i="2"/>
  <c r="P22" i="1" l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7" i="2"/>
  <c r="P18" i="2"/>
  <c r="P19" i="2"/>
  <c r="P20" i="2"/>
  <c r="P21" i="2"/>
  <c r="P22" i="2"/>
  <c r="P23" i="2"/>
  <c r="P16" i="2"/>
  <c r="C10" i="1"/>
  <c r="D10" i="1"/>
  <c r="E10" i="1"/>
  <c r="F10" i="1"/>
  <c r="G10" i="1"/>
  <c r="H10" i="1"/>
  <c r="I10" i="1"/>
  <c r="O23" i="1" s="1"/>
  <c r="J10" i="1"/>
  <c r="K10" i="1"/>
  <c r="L10" i="1"/>
  <c r="M10" i="1"/>
  <c r="N10" i="1"/>
  <c r="B10" i="1"/>
  <c r="P23" i="1" l="1"/>
</calcChain>
</file>

<file path=xl/sharedStrings.xml><?xml version="1.0" encoding="utf-8"?>
<sst xmlns="http://schemas.openxmlformats.org/spreadsheetml/2006/main" count="162" uniqueCount="26">
  <si>
    <t>Part 1 Crimes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</si>
  <si>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</si>
  <si>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</si>
  <si>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</si>
  <si>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</si>
  <si>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</si>
  <si>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</si>
  <si>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</si>
  <si>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</si>
  <si>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</si>
  <si>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</si>
  <si>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</si>
  <si>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</si>
  <si>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</si>
  <si>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Aggravated Assault</t>
  </si>
  <si>
    <t>Burgalry</t>
  </si>
  <si>
    <t>Homicide</t>
  </si>
  <si>
    <t>Larceny</t>
  </si>
  <si>
    <t>Motor Vehicle Theft</t>
  </si>
  <si>
    <t>Robbery</t>
  </si>
  <si>
    <t>Arson</t>
  </si>
  <si>
    <t>M/M Change</t>
  </si>
  <si>
    <t>YTD Change</t>
  </si>
  <si>
    <t>burglary</t>
  </si>
  <si>
    <t>Assault</t>
  </si>
  <si>
    <t>Burglary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</si>
</sst>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7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9" fontId="0" fillId="0" borderId="0" xfId="1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9" fontId="0" fillId="0" borderId="0" xfId="1" applyFont="1" applyBorder="1"/>
    <xf numFmtId="9" fontId="0" fillId="0" borderId="14" xfId="1" applyFont="1" applyBorder="1"/>
    <xf numFmtId="0" fontId="0" fillId="0" borderId="15" xfId="0" applyBorder="1"/>
    <xf numFmtId="0" fontId="0" fillId="0" borderId="16" xfId="0" applyBorder="1"/>
    <xf numFmtId="9" fontId="0" fillId="0" borderId="17" xfId="1" applyFont="1" applyBorder="1"/>
    <xf numFmtId="0" fontId="0" fillId="0" borderId="1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8" fillId="0" borderId="0" xfId="0" applyFont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P10" sqref="P10"/>
    </sheetView>
  </sheetViews>
  <sheetFormatPr defaultRowHeight="15" x14ac:dyDescent="0.25"/>
  <cols>
    <col min="1" max="1" width="19" bestFit="1" customWidth="1"/>
    <col min="10" max="10" width="10.85546875" bestFit="1" customWidth="1"/>
    <col min="12" max="12" width="10.42578125" bestFit="1" customWidth="1"/>
    <col min="13" max="13" width="10.140625" bestFit="1" customWidth="1"/>
    <col min="15" max="15" width="12.28515625" bestFit="1" customWidth="1"/>
    <col min="16" max="16" width="11.28515625" bestFit="1" customWidth="1"/>
  </cols>
  <sheetData>
    <row r="1" spans="1:17" ht="32.25" customHeight="1" x14ac:dyDescent="0.4">
      <c r="A1" s="16">
        <v>2018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7" x14ac:dyDescent="0.25">
      <c r="A3" t="s">
        <v>14</v>
      </c>
      <c r="B3">
        <v>7</v>
      </c>
      <c r="C3">
        <v>0</v>
      </c>
      <c r="D3">
        <v>1</v>
      </c>
      <c r="E3">
        <v>7</v>
      </c>
      <c r="F3">
        <v>6</v>
      </c>
      <c r="G3">
        <v>11</v>
      </c>
      <c r="H3">
        <v>6</v>
      </c>
      <c r="I3">
        <v>4</v>
      </c>
      <c r="J3">
        <v>7</v>
      </c>
      <c r="K3">
        <v>4</v>
      </c>
      <c r="L3">
        <v>4</v>
      </c>
      <c r="M3">
        <v>10</v>
      </c>
      <c r="N3">
        <v>67</v>
      </c>
      <c r="Q3">
        <f>SUM(A3:H3,A9:H9)</f>
        <v>72</v>
      </c>
    </row>
    <row r="4" spans="1:17" x14ac:dyDescent="0.25">
      <c r="A4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x14ac:dyDescent="0.25">
      <c r="A5" t="s">
        <v>15</v>
      </c>
      <c r="B5">
        <v>4</v>
      </c>
      <c r="C5">
        <v>5</v>
      </c>
      <c r="D5">
        <v>6</v>
      </c>
      <c r="E5">
        <v>7</v>
      </c>
      <c r="F5">
        <v>6</v>
      </c>
      <c r="G5">
        <v>13</v>
      </c>
      <c r="H5">
        <v>10</v>
      </c>
      <c r="I5">
        <v>15</v>
      </c>
      <c r="J5">
        <v>7</v>
      </c>
      <c r="K5">
        <v>9</v>
      </c>
      <c r="L5">
        <v>11</v>
      </c>
      <c r="M5">
        <v>2</v>
      </c>
      <c r="N5">
        <v>95</v>
      </c>
    </row>
    <row r="6" spans="1:17" x14ac:dyDescent="0.25">
      <c r="A6" t="s">
        <v>16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</row>
    <row r="7" spans="1:17" x14ac:dyDescent="0.25">
      <c r="A7" t="s">
        <v>17</v>
      </c>
      <c r="B7">
        <v>95</v>
      </c>
      <c r="C7">
        <v>61</v>
      </c>
      <c r="D7">
        <v>52</v>
      </c>
      <c r="E7">
        <v>53</v>
      </c>
      <c r="F7">
        <v>65</v>
      </c>
      <c r="G7">
        <v>90</v>
      </c>
      <c r="H7">
        <v>131</v>
      </c>
      <c r="I7">
        <v>89</v>
      </c>
      <c r="J7">
        <v>75</v>
      </c>
      <c r="K7">
        <v>82</v>
      </c>
      <c r="L7">
        <v>60</v>
      </c>
      <c r="M7">
        <v>53</v>
      </c>
      <c r="N7">
        <v>906</v>
      </c>
    </row>
    <row r="8" spans="1:17" x14ac:dyDescent="0.25">
      <c r="A8" t="s">
        <v>18</v>
      </c>
      <c r="B8">
        <v>9</v>
      </c>
      <c r="C8">
        <v>6</v>
      </c>
      <c r="D8">
        <v>7</v>
      </c>
      <c r="E8">
        <v>9</v>
      </c>
      <c r="F8">
        <v>12</v>
      </c>
      <c r="G8">
        <v>6</v>
      </c>
      <c r="H8">
        <v>6</v>
      </c>
      <c r="I8">
        <v>5</v>
      </c>
      <c r="J8">
        <v>10</v>
      </c>
      <c r="K8">
        <v>12</v>
      </c>
      <c r="L8">
        <v>6</v>
      </c>
      <c r="M8">
        <v>9</v>
      </c>
      <c r="N8">
        <v>97</v>
      </c>
    </row>
    <row r="9" spans="1:17" x14ac:dyDescent="0.25">
      <c r="A9" t="s">
        <v>19</v>
      </c>
      <c r="B9">
        <v>2</v>
      </c>
      <c r="C9">
        <v>2</v>
      </c>
      <c r="D9">
        <v>8</v>
      </c>
      <c r="E9">
        <v>10</v>
      </c>
      <c r="F9">
        <v>1</v>
      </c>
      <c r="G9">
        <v>8</v>
      </c>
      <c r="H9">
        <v>3</v>
      </c>
      <c r="I9">
        <v>9</v>
      </c>
      <c r="J9">
        <v>6</v>
      </c>
      <c r="K9">
        <v>8</v>
      </c>
      <c r="L9">
        <v>5</v>
      </c>
      <c r="M9">
        <v>6</v>
      </c>
      <c r="N9">
        <v>68</v>
      </c>
    </row>
    <row r="10" spans="1:17" x14ac:dyDescent="0.25">
      <c r="A10" t="s">
        <v>13</v>
      </c>
      <c r="B10">
        <f>SUM(B3:B9)</f>
        <v>118</v>
      </c>
      <c r="C10">
        <f t="shared" ref="C10:N10" si="0">SUM(C3:C9)</f>
        <v>74</v>
      </c>
      <c r="D10">
        <f t="shared" si="0"/>
        <v>74</v>
      </c>
      <c r="E10">
        <f t="shared" si="0"/>
        <v>86</v>
      </c>
      <c r="F10">
        <f t="shared" si="0"/>
        <v>90</v>
      </c>
      <c r="G10">
        <f t="shared" si="0"/>
        <v>128</v>
      </c>
      <c r="H10">
        <f t="shared" si="0"/>
        <v>156</v>
      </c>
      <c r="I10">
        <f t="shared" si="0"/>
        <v>122</v>
      </c>
      <c r="J10">
        <f t="shared" si="0"/>
        <v>105</v>
      </c>
      <c r="K10">
        <f t="shared" si="0"/>
        <v>115</v>
      </c>
      <c r="L10">
        <f t="shared" si="0"/>
        <v>86</v>
      </c>
      <c r="M10">
        <f t="shared" si="0"/>
        <v>80</v>
      </c>
      <c r="N10">
        <f t="shared" si="0"/>
        <v>1234</v>
      </c>
      <c r="P10">
        <f>SUM(B10:I10)</f>
        <v>848</v>
      </c>
    </row>
    <row r="14" spans="1:17" ht="26.25" x14ac:dyDescent="0.4">
      <c r="A14" s="16">
        <v>2019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1:17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N15" t="s">
        <v>13</v>
      </c>
      <c r="O15" t="s">
        <v>21</v>
      </c>
      <c r="P15" t="s">
        <v>22</v>
      </c>
    </row>
    <row r="16" spans="1:17" x14ac:dyDescent="0.25">
      <c r="A16" t="s">
        <v>14</v>
      </c>
      <c r="B16">
        <v>8</v>
      </c>
      <c r="C16">
        <v>4</v>
      </c>
      <c r="D16">
        <v>10</v>
      </c>
      <c r="E16">
        <v>3</v>
      </c>
      <c r="F16">
        <v>8</v>
      </c>
      <c r="G16">
        <v>14</v>
      </c>
      <c r="H16">
        <v>4</v>
      </c>
      <c r="I16">
        <v>10</v>
      </c>
      <c r="N16">
        <v>61</v>
      </c>
      <c r="O16" s="1">
        <f>IFERROR((I16-I3)/I3,0)</f>
        <v>1.5</v>
      </c>
      <c r="P16" s="1">
        <f>IFERROR((N16-(B3+C3+D3+E3+F3+G3+H3+I3))/(B3+C3+D3+E3+F3+G3+H3+I3),0)</f>
        <v>0.45238095238095238</v>
      </c>
      <c r="Q16">
        <f>SUM(A16:H16,A22:H22)</f>
        <v>83</v>
      </c>
    </row>
    <row r="17" spans="1:16" x14ac:dyDescent="0.25">
      <c r="A17" t="s">
        <v>20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N17">
        <v>1</v>
      </c>
      <c r="O17" s="1">
        <f t="shared" ref="O17:O23" si="1">IFERROR((I17-I4)/I4,0)</f>
        <v>0</v>
      </c>
      <c r="P17" s="1">
        <f t="shared" ref="P17:P23" si="2">IFERROR((N17-(B4+C4+D4+E4+F4+G4+H4+I4))/(B4+C4+D4+E4+F4+G4+H4+I4),0)</f>
        <v>0</v>
      </c>
    </row>
    <row r="18" spans="1:16" x14ac:dyDescent="0.25">
      <c r="A18" t="s">
        <v>15</v>
      </c>
      <c r="B18">
        <v>3</v>
      </c>
      <c r="C18">
        <v>5</v>
      </c>
      <c r="D18">
        <v>5</v>
      </c>
      <c r="E18">
        <v>9</v>
      </c>
      <c r="F18">
        <v>13</v>
      </c>
      <c r="G18">
        <v>7</v>
      </c>
      <c r="H18">
        <v>12</v>
      </c>
      <c r="I18">
        <v>18</v>
      </c>
      <c r="N18">
        <v>72</v>
      </c>
      <c r="O18" s="1">
        <f t="shared" si="1"/>
        <v>0.2</v>
      </c>
      <c r="P18" s="1">
        <f t="shared" si="2"/>
        <v>9.0909090909090912E-2</v>
      </c>
    </row>
    <row r="19" spans="1:16" x14ac:dyDescent="0.25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N19">
        <v>0</v>
      </c>
      <c r="O19" s="1">
        <f t="shared" si="1"/>
        <v>0</v>
      </c>
      <c r="P19" s="1">
        <f t="shared" si="2"/>
        <v>-1</v>
      </c>
    </row>
    <row r="20" spans="1:16" x14ac:dyDescent="0.25">
      <c r="A20" t="s">
        <v>17</v>
      </c>
      <c r="B20">
        <v>49</v>
      </c>
      <c r="C20">
        <v>63</v>
      </c>
      <c r="D20">
        <v>65</v>
      </c>
      <c r="E20">
        <v>66</v>
      </c>
      <c r="F20">
        <v>68</v>
      </c>
      <c r="G20">
        <v>60</v>
      </c>
      <c r="H20">
        <v>76</v>
      </c>
      <c r="I20">
        <v>78</v>
      </c>
      <c r="N20">
        <v>525</v>
      </c>
      <c r="O20" s="1">
        <f t="shared" si="1"/>
        <v>-0.12359550561797752</v>
      </c>
      <c r="P20" s="1">
        <f t="shared" si="2"/>
        <v>-0.17452830188679244</v>
      </c>
    </row>
    <row r="21" spans="1:16" x14ac:dyDescent="0.25">
      <c r="A21" t="s">
        <v>18</v>
      </c>
      <c r="B21">
        <v>12</v>
      </c>
      <c r="C21">
        <v>8</v>
      </c>
      <c r="D21">
        <v>3</v>
      </c>
      <c r="E21">
        <v>10</v>
      </c>
      <c r="F21">
        <v>12</v>
      </c>
      <c r="G21">
        <v>10</v>
      </c>
      <c r="H21">
        <v>5</v>
      </c>
      <c r="I21">
        <v>11</v>
      </c>
      <c r="N21">
        <v>71</v>
      </c>
      <c r="O21" s="1">
        <f t="shared" si="1"/>
        <v>1.2</v>
      </c>
      <c r="P21" s="1">
        <f t="shared" si="2"/>
        <v>0.18333333333333332</v>
      </c>
    </row>
    <row r="22" spans="1:16" x14ac:dyDescent="0.25">
      <c r="A22" t="s">
        <v>19</v>
      </c>
      <c r="B22">
        <v>5</v>
      </c>
      <c r="C22">
        <v>5</v>
      </c>
      <c r="D22">
        <v>2</v>
      </c>
      <c r="E22">
        <v>6</v>
      </c>
      <c r="F22">
        <v>7</v>
      </c>
      <c r="G22">
        <v>3</v>
      </c>
      <c r="H22">
        <v>4</v>
      </c>
      <c r="I22">
        <v>8</v>
      </c>
      <c r="N22">
        <v>40</v>
      </c>
      <c r="O22" s="1">
        <f t="shared" si="1"/>
        <v>-0.1111111111111111</v>
      </c>
      <c r="P22" s="1">
        <f t="shared" si="2"/>
        <v>-6.9767441860465115E-2</v>
      </c>
    </row>
    <row r="23" spans="1:16" x14ac:dyDescent="0.25">
      <c r="A23" t="s">
        <v>13</v>
      </c>
      <c r="B23">
        <v>77</v>
      </c>
      <c r="C23">
        <v>85</v>
      </c>
      <c r="D23">
        <v>86</v>
      </c>
      <c r="E23">
        <v>94</v>
      </c>
      <c r="F23">
        <v>108</v>
      </c>
      <c r="G23">
        <v>94</v>
      </c>
      <c r="H23">
        <v>101</v>
      </c>
      <c r="I23">
        <v>125</v>
      </c>
      <c r="N23">
        <v>770</v>
      </c>
      <c r="O23" s="1">
        <f t="shared" si="1"/>
        <v>2.4590163934426229E-2</v>
      </c>
      <c r="P23" s="1">
        <f t="shared" si="2"/>
        <v>-9.1981132075471692E-2</v>
      </c>
    </row>
  </sheetData>
  <sortState ref="A2:N7">
    <sortCondition ref="A2"/>
  </sortState>
  <mergeCells count="2">
    <mergeCell ref="A14:P14"/>
    <mergeCell ref="A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R16" sqref="R16"/>
    </sheetView>
  </sheetViews>
  <sheetFormatPr defaultRowHeight="15" x14ac:dyDescent="0.25"/>
  <cols>
    <col min="1" max="1" width="19" bestFit="1" customWidth="1"/>
    <col min="10" max="10" width="10.85546875" bestFit="1" customWidth="1"/>
    <col min="12" max="12" width="12.85546875" customWidth="1"/>
    <col min="13" max="13" width="10.140625" bestFit="1" customWidth="1"/>
    <col min="15" max="15" width="12.28515625" bestFit="1" customWidth="1"/>
    <col min="16" max="16" width="11.28515625" bestFit="1" customWidth="1"/>
  </cols>
  <sheetData>
    <row r="1" spans="1:19" ht="27" thickBot="1" x14ac:dyDescent="0.45">
      <c r="A1" s="17">
        <v>2018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9"/>
    </row>
    <row r="2" spans="1:19" x14ac:dyDescent="0.25">
      <c r="A2" s="1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/>
      <c r="P2" s="3"/>
    </row>
    <row r="3" spans="1:19" x14ac:dyDescent="0.25">
      <c r="A3" s="4" t="s">
        <v>14</v>
      </c>
      <c r="B3" s="5">
        <v>2</v>
      </c>
      <c r="C3" s="5">
        <v>2</v>
      </c>
      <c r="D3" s="5">
        <v>0</v>
      </c>
      <c r="E3" s="5">
        <v>3</v>
      </c>
      <c r="F3" s="5">
        <v>7</v>
      </c>
      <c r="G3" s="5">
        <v>5</v>
      </c>
      <c r="H3" s="5">
        <v>4</v>
      </c>
      <c r="I3" s="5">
        <v>3</v>
      </c>
      <c r="J3" s="5">
        <v>1</v>
      </c>
      <c r="K3" s="5">
        <v>7</v>
      </c>
      <c r="L3" s="5">
        <v>0</v>
      </c>
      <c r="M3" s="5">
        <v>3</v>
      </c>
      <c r="N3" s="5">
        <v>37</v>
      </c>
      <c r="O3" s="5"/>
      <c r="P3" s="6"/>
      <c r="R3">
        <f>SUM(B3:I3,B9:I9)</f>
        <v>36</v>
      </c>
    </row>
    <row r="4" spans="1:19" x14ac:dyDescent="0.25">
      <c r="A4" s="4" t="s">
        <v>20</v>
      </c>
      <c r="B4" s="5">
        <v>0</v>
      </c>
      <c r="C4" s="5">
        <v>0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1</v>
      </c>
      <c r="O4" s="5"/>
      <c r="P4" s="6"/>
    </row>
    <row r="5" spans="1:19" x14ac:dyDescent="0.25">
      <c r="A5" s="4" t="s">
        <v>15</v>
      </c>
      <c r="B5" s="5">
        <v>0</v>
      </c>
      <c r="C5" s="5">
        <v>1</v>
      </c>
      <c r="D5" s="5">
        <v>1</v>
      </c>
      <c r="E5" s="5">
        <v>3</v>
      </c>
      <c r="F5" s="5">
        <v>0</v>
      </c>
      <c r="G5" s="5">
        <v>1</v>
      </c>
      <c r="H5" s="5">
        <v>1</v>
      </c>
      <c r="I5" s="5">
        <v>1</v>
      </c>
      <c r="J5" s="5">
        <v>0</v>
      </c>
      <c r="K5" s="5">
        <v>1</v>
      </c>
      <c r="L5" s="5">
        <v>0</v>
      </c>
      <c r="M5" s="5">
        <v>0</v>
      </c>
      <c r="N5" s="5">
        <v>9</v>
      </c>
      <c r="O5" s="5"/>
      <c r="P5" s="6"/>
    </row>
    <row r="6" spans="1:19" x14ac:dyDescent="0.25">
      <c r="A6" s="4" t="s">
        <v>16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1</v>
      </c>
      <c r="O6" s="5"/>
      <c r="P6" s="6"/>
    </row>
    <row r="7" spans="1:19" x14ac:dyDescent="0.25">
      <c r="A7" s="4" t="s">
        <v>17</v>
      </c>
      <c r="B7" s="5">
        <v>5</v>
      </c>
      <c r="C7" s="5">
        <v>3</v>
      </c>
      <c r="D7" s="5">
        <v>6</v>
      </c>
      <c r="E7" s="5">
        <v>7</v>
      </c>
      <c r="F7" s="5">
        <v>20</v>
      </c>
      <c r="G7" s="5">
        <v>5</v>
      </c>
      <c r="H7" s="5">
        <v>13</v>
      </c>
      <c r="I7" s="5">
        <v>12</v>
      </c>
      <c r="J7" s="5">
        <v>14</v>
      </c>
      <c r="K7" s="5">
        <v>9</v>
      </c>
      <c r="L7" s="5">
        <v>10</v>
      </c>
      <c r="M7" s="5">
        <v>3</v>
      </c>
      <c r="N7" s="5">
        <v>107</v>
      </c>
      <c r="O7" s="5"/>
      <c r="P7" s="6"/>
      <c r="S7">
        <f>(1-4)/4</f>
        <v>-0.75</v>
      </c>
    </row>
    <row r="8" spans="1:19" x14ac:dyDescent="0.25">
      <c r="A8" s="4" t="s">
        <v>18</v>
      </c>
      <c r="B8" s="5">
        <v>2</v>
      </c>
      <c r="C8" s="5">
        <v>1</v>
      </c>
      <c r="D8" s="5">
        <v>2</v>
      </c>
      <c r="E8" s="5">
        <v>0</v>
      </c>
      <c r="F8" s="5">
        <v>3</v>
      </c>
      <c r="G8" s="5">
        <v>3</v>
      </c>
      <c r="H8" s="5">
        <v>3</v>
      </c>
      <c r="I8" s="5">
        <v>2</v>
      </c>
      <c r="J8" s="5">
        <v>2</v>
      </c>
      <c r="K8" s="5">
        <v>2</v>
      </c>
      <c r="L8" s="5">
        <v>2</v>
      </c>
      <c r="M8" s="5">
        <v>2</v>
      </c>
      <c r="N8" s="5">
        <v>24</v>
      </c>
      <c r="O8" s="5"/>
      <c r="P8" s="6"/>
    </row>
    <row r="9" spans="1:19" x14ac:dyDescent="0.25">
      <c r="A9" s="4" t="s">
        <v>19</v>
      </c>
      <c r="B9" s="5">
        <v>0</v>
      </c>
      <c r="C9" s="5">
        <v>0</v>
      </c>
      <c r="D9" s="5">
        <v>1</v>
      </c>
      <c r="E9" s="5">
        <v>1</v>
      </c>
      <c r="F9" s="5">
        <v>1</v>
      </c>
      <c r="G9" s="5">
        <v>4</v>
      </c>
      <c r="H9" s="5">
        <v>2</v>
      </c>
      <c r="I9" s="5">
        <v>1</v>
      </c>
      <c r="J9" s="5">
        <v>0</v>
      </c>
      <c r="K9" s="5">
        <v>2</v>
      </c>
      <c r="L9" s="5">
        <v>1</v>
      </c>
      <c r="M9" s="5">
        <v>2</v>
      </c>
      <c r="N9" s="5">
        <v>15</v>
      </c>
      <c r="O9" s="5"/>
      <c r="P9" s="6"/>
    </row>
    <row r="10" spans="1:19" x14ac:dyDescent="0.25">
      <c r="A10" s="13" t="s">
        <v>13</v>
      </c>
      <c r="B10" s="14">
        <v>10</v>
      </c>
      <c r="C10" s="14">
        <v>7</v>
      </c>
      <c r="D10" s="14">
        <v>11</v>
      </c>
      <c r="E10" s="14">
        <v>14</v>
      </c>
      <c r="F10" s="14">
        <v>31</v>
      </c>
      <c r="G10" s="14">
        <v>18</v>
      </c>
      <c r="H10" s="14">
        <v>23</v>
      </c>
      <c r="I10" s="14">
        <v>19</v>
      </c>
      <c r="J10" s="14">
        <v>17</v>
      </c>
      <c r="K10" s="14">
        <v>21</v>
      </c>
      <c r="L10" s="14">
        <v>13</v>
      </c>
      <c r="M10" s="14">
        <v>10</v>
      </c>
      <c r="N10" s="14">
        <v>194</v>
      </c>
      <c r="O10" s="14"/>
      <c r="P10" s="15"/>
    </row>
    <row r="11" spans="1:19" x14ac:dyDescent="0.25">
      <c r="A11" s="4"/>
      <c r="B11" s="5"/>
      <c r="C11" s="5"/>
      <c r="D11" s="5"/>
      <c r="E11" s="5"/>
      <c r="F11" s="5"/>
      <c r="G11" s="5"/>
      <c r="H11" s="5"/>
      <c r="I11" s="5">
        <f>(I10+H10+G10+F10+E10+D10+C10+B10)</f>
        <v>133</v>
      </c>
      <c r="J11" s="5"/>
      <c r="K11" s="5"/>
      <c r="L11" s="5"/>
      <c r="M11" s="5"/>
      <c r="N11" s="5"/>
      <c r="O11" s="5"/>
      <c r="P11" s="6"/>
    </row>
    <row r="12" spans="1:19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</row>
    <row r="13" spans="1:19" ht="15.75" thickBot="1" x14ac:dyDescent="0.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</row>
    <row r="14" spans="1:19" ht="27" thickBot="1" x14ac:dyDescent="0.45">
      <c r="A14" s="17">
        <v>2019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9"/>
    </row>
    <row r="15" spans="1:19" x14ac:dyDescent="0.25">
      <c r="A15" s="4" t="s">
        <v>0</v>
      </c>
      <c r="B15" s="5" t="s">
        <v>1</v>
      </c>
      <c r="C15" s="5" t="s">
        <v>2</v>
      </c>
      <c r="D15" s="5" t="s">
        <v>3</v>
      </c>
      <c r="E15" s="5" t="s">
        <v>4</v>
      </c>
      <c r="F15" s="5" t="s">
        <v>5</v>
      </c>
      <c r="G15" s="5" t="s">
        <v>6</v>
      </c>
      <c r="H15" s="5" t="s">
        <v>7</v>
      </c>
      <c r="I15" s="5" t="s">
        <v>8</v>
      </c>
      <c r="J15" s="5"/>
      <c r="K15" s="5"/>
      <c r="L15" s="5"/>
      <c r="M15" s="5"/>
      <c r="N15" s="5" t="s">
        <v>13</v>
      </c>
      <c r="O15" s="5" t="s">
        <v>21</v>
      </c>
      <c r="P15" s="6" t="s">
        <v>22</v>
      </c>
    </row>
    <row r="16" spans="1:19" x14ac:dyDescent="0.25">
      <c r="A16" s="4" t="s">
        <v>14</v>
      </c>
      <c r="B16" s="5">
        <v>0</v>
      </c>
      <c r="C16" s="5">
        <v>3</v>
      </c>
      <c r="D16" s="5">
        <v>1</v>
      </c>
      <c r="E16" s="5">
        <v>2</v>
      </c>
      <c r="F16" s="5">
        <v>2</v>
      </c>
      <c r="G16" s="5">
        <v>4</v>
      </c>
      <c r="H16" s="5">
        <v>2</v>
      </c>
      <c r="I16" s="5">
        <v>0</v>
      </c>
      <c r="J16" s="5"/>
      <c r="K16" s="5"/>
      <c r="L16" s="5"/>
      <c r="M16" s="5"/>
      <c r="N16" s="5">
        <v>14</v>
      </c>
      <c r="O16" s="7">
        <f>I16/I3-1</f>
        <v>-1</v>
      </c>
      <c r="P16" s="8">
        <f t="shared" ref="P16:P23" si="0">IFERROR((N16-(B3+C3+D3+E3+F3+G3+H3+I3))/(B3+C3+D3+E3+F3+G3+H3+I3),0)</f>
        <v>-0.46153846153846156</v>
      </c>
      <c r="R16">
        <f>SUM(B16:I16,B22:I22)</f>
        <v>27</v>
      </c>
    </row>
    <row r="17" spans="1:16" x14ac:dyDescent="0.25">
      <c r="A17" s="4" t="s">
        <v>20</v>
      </c>
      <c r="B17" s="5">
        <v>0</v>
      </c>
      <c r="C17" s="5">
        <v>0</v>
      </c>
      <c r="D17" s="5">
        <v>1</v>
      </c>
      <c r="E17" s="5">
        <v>0</v>
      </c>
      <c r="F17" s="5">
        <v>0</v>
      </c>
      <c r="G17" s="5">
        <v>0</v>
      </c>
      <c r="H17" s="5">
        <v>1</v>
      </c>
      <c r="I17" s="5">
        <v>1</v>
      </c>
      <c r="J17" s="5"/>
      <c r="K17" s="5"/>
      <c r="L17" s="5"/>
      <c r="M17" s="5"/>
      <c r="N17" s="5">
        <v>2</v>
      </c>
      <c r="O17" s="7">
        <v>1</v>
      </c>
      <c r="P17" s="8">
        <f t="shared" si="0"/>
        <v>1</v>
      </c>
    </row>
    <row r="18" spans="1:16" x14ac:dyDescent="0.25">
      <c r="A18" s="4" t="s">
        <v>15</v>
      </c>
      <c r="B18" s="5">
        <v>0</v>
      </c>
      <c r="C18" s="5">
        <v>0</v>
      </c>
      <c r="D18" s="5">
        <v>1</v>
      </c>
      <c r="E18" s="5">
        <v>1</v>
      </c>
      <c r="F18" s="5">
        <v>0</v>
      </c>
      <c r="G18" s="5">
        <v>0</v>
      </c>
      <c r="H18" s="5">
        <v>3</v>
      </c>
      <c r="I18" s="5">
        <v>1</v>
      </c>
      <c r="J18" s="5"/>
      <c r="K18" s="5"/>
      <c r="L18" s="5"/>
      <c r="M18" s="5"/>
      <c r="N18" s="5">
        <v>6</v>
      </c>
      <c r="O18" s="7">
        <f t="shared" ref="O17:O23" si="1">I18/I5-1</f>
        <v>0</v>
      </c>
      <c r="P18" s="8">
        <f t="shared" si="0"/>
        <v>-0.25</v>
      </c>
    </row>
    <row r="19" spans="1:16" x14ac:dyDescent="0.25">
      <c r="A19" s="4" t="s">
        <v>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/>
      <c r="K19" s="5"/>
      <c r="L19" s="5"/>
      <c r="M19" s="5"/>
      <c r="N19" s="5">
        <v>0</v>
      </c>
      <c r="O19" s="7">
        <v>0</v>
      </c>
      <c r="P19" s="8">
        <f t="shared" si="0"/>
        <v>-1</v>
      </c>
    </row>
    <row r="20" spans="1:16" x14ac:dyDescent="0.25">
      <c r="A20" s="4" t="s">
        <v>17</v>
      </c>
      <c r="B20" s="5">
        <v>8</v>
      </c>
      <c r="C20" s="5">
        <v>10</v>
      </c>
      <c r="D20" s="5">
        <v>14</v>
      </c>
      <c r="E20" s="5">
        <v>12</v>
      </c>
      <c r="F20" s="5">
        <v>8</v>
      </c>
      <c r="G20" s="5">
        <v>20</v>
      </c>
      <c r="H20" s="5">
        <v>17</v>
      </c>
      <c r="I20" s="5">
        <v>19</v>
      </c>
      <c r="J20" s="5"/>
      <c r="K20" s="5"/>
      <c r="L20" s="5"/>
      <c r="M20" s="5"/>
      <c r="N20" s="5">
        <v>108</v>
      </c>
      <c r="O20" s="7">
        <f t="shared" si="1"/>
        <v>0.58333333333333326</v>
      </c>
      <c r="P20" s="8">
        <f t="shared" si="0"/>
        <v>0.52112676056338025</v>
      </c>
    </row>
    <row r="21" spans="1:16" x14ac:dyDescent="0.25">
      <c r="A21" s="4" t="s">
        <v>18</v>
      </c>
      <c r="B21" s="5">
        <v>3</v>
      </c>
      <c r="C21" s="5">
        <v>6</v>
      </c>
      <c r="D21" s="5">
        <v>1</v>
      </c>
      <c r="E21" s="5">
        <v>2</v>
      </c>
      <c r="F21" s="5">
        <v>0</v>
      </c>
      <c r="G21" s="5">
        <v>2</v>
      </c>
      <c r="H21" s="5">
        <v>7</v>
      </c>
      <c r="I21" s="5">
        <v>2</v>
      </c>
      <c r="J21" s="5"/>
      <c r="K21" s="5"/>
      <c r="L21" s="5"/>
      <c r="M21" s="5"/>
      <c r="N21" s="5">
        <v>23</v>
      </c>
      <c r="O21" s="7">
        <f t="shared" si="1"/>
        <v>0</v>
      </c>
      <c r="P21" s="8">
        <f t="shared" si="0"/>
        <v>0.4375</v>
      </c>
    </row>
    <row r="22" spans="1:16" x14ac:dyDescent="0.25">
      <c r="A22" s="4" t="s">
        <v>19</v>
      </c>
      <c r="B22" s="5">
        <v>1</v>
      </c>
      <c r="C22" s="5">
        <v>0</v>
      </c>
      <c r="D22" s="5">
        <v>1</v>
      </c>
      <c r="E22" s="5">
        <v>1</v>
      </c>
      <c r="F22" s="5">
        <v>2</v>
      </c>
      <c r="G22" s="5">
        <v>5</v>
      </c>
      <c r="H22" s="5">
        <v>2</v>
      </c>
      <c r="I22" s="5">
        <v>1</v>
      </c>
      <c r="J22" s="5"/>
      <c r="K22" s="5"/>
      <c r="L22" s="5"/>
      <c r="M22" s="5"/>
      <c r="N22" s="5">
        <v>13</v>
      </c>
      <c r="O22" s="7">
        <f t="shared" si="1"/>
        <v>0</v>
      </c>
      <c r="P22" s="8">
        <f t="shared" si="0"/>
        <v>0.3</v>
      </c>
    </row>
    <row r="23" spans="1:16" ht="15.75" thickBot="1" x14ac:dyDescent="0.3">
      <c r="A23" s="9" t="s">
        <v>13</v>
      </c>
      <c r="B23" s="10">
        <v>12</v>
      </c>
      <c r="C23" s="10">
        <v>19</v>
      </c>
      <c r="D23" s="10">
        <v>19</v>
      </c>
      <c r="E23" s="10">
        <v>18</v>
      </c>
      <c r="F23" s="10">
        <v>12</v>
      </c>
      <c r="G23" s="10">
        <v>31</v>
      </c>
      <c r="H23" s="10">
        <v>32</v>
      </c>
      <c r="I23" s="10">
        <v>23</v>
      </c>
      <c r="J23" s="10"/>
      <c r="K23" s="10"/>
      <c r="L23" s="10"/>
      <c r="M23" s="10"/>
      <c r="N23" s="10">
        <v>166</v>
      </c>
      <c r="O23" s="7">
        <f t="shared" si="1"/>
        <v>0.21052631578947367</v>
      </c>
      <c r="P23" s="11">
        <f t="shared" si="0"/>
        <v>0.24812030075187969</v>
      </c>
    </row>
  </sheetData>
  <sortState ref="A2:N8">
    <sortCondition ref="A2"/>
  </sortState>
  <mergeCells count="2">
    <mergeCell ref="A14:P14"/>
    <mergeCell ref="A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P8" sqref="P8"/>
    </sheetView>
  </sheetViews>
  <sheetFormatPr defaultRowHeight="15" x14ac:dyDescent="0.25"/>
  <cols>
    <col min="1" max="1" width="19" bestFit="1" customWidth="1"/>
    <col min="10" max="10" width="10.85546875" bestFit="1" customWidth="1"/>
    <col min="12" max="12" width="10.42578125" bestFit="1" customWidth="1"/>
    <col min="15" max="15" width="15" customWidth="1"/>
  </cols>
  <sheetData>
    <row r="1" spans="1:18" ht="23.25" x14ac:dyDescent="0.35">
      <c r="A1" s="21">
        <v>2018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8" x14ac:dyDescent="0.25">
      <c r="A3" t="s">
        <v>14</v>
      </c>
      <c r="B3">
        <v>0</v>
      </c>
      <c r="C3">
        <v>0</v>
      </c>
      <c r="D3">
        <v>1</v>
      </c>
      <c r="E3">
        <v>1</v>
      </c>
      <c r="F3">
        <v>1</v>
      </c>
      <c r="G3">
        <v>2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7</v>
      </c>
      <c r="R3">
        <f>SUM(B3:I3,B7:I7)</f>
        <v>7</v>
      </c>
    </row>
    <row r="4" spans="1:18" x14ac:dyDescent="0.25">
      <c r="A4" t="s">
        <v>15</v>
      </c>
      <c r="B4">
        <v>1</v>
      </c>
      <c r="C4">
        <v>2</v>
      </c>
      <c r="D4">
        <v>0</v>
      </c>
      <c r="E4">
        <v>1</v>
      </c>
      <c r="F4">
        <v>3</v>
      </c>
      <c r="G4">
        <v>2</v>
      </c>
      <c r="H4">
        <v>0</v>
      </c>
      <c r="I4">
        <v>8</v>
      </c>
      <c r="J4">
        <v>3</v>
      </c>
      <c r="K4">
        <v>4</v>
      </c>
      <c r="L4">
        <v>2</v>
      </c>
      <c r="M4">
        <v>5</v>
      </c>
      <c r="N4">
        <v>31</v>
      </c>
    </row>
    <row r="5" spans="1:18" x14ac:dyDescent="0.25">
      <c r="A5" t="s">
        <v>17</v>
      </c>
      <c r="B5">
        <v>14</v>
      </c>
      <c r="C5">
        <v>1</v>
      </c>
      <c r="D5">
        <v>6</v>
      </c>
      <c r="E5">
        <v>0</v>
      </c>
      <c r="F5">
        <v>4</v>
      </c>
      <c r="G5">
        <v>6</v>
      </c>
      <c r="H5">
        <v>6</v>
      </c>
      <c r="I5">
        <v>8</v>
      </c>
      <c r="J5">
        <v>6</v>
      </c>
      <c r="K5">
        <v>4</v>
      </c>
      <c r="L5">
        <v>3</v>
      </c>
      <c r="M5">
        <v>3</v>
      </c>
      <c r="N5">
        <v>61</v>
      </c>
    </row>
    <row r="6" spans="1:18" x14ac:dyDescent="0.25">
      <c r="A6" t="s">
        <v>18</v>
      </c>
      <c r="B6">
        <v>4</v>
      </c>
      <c r="C6">
        <v>0</v>
      </c>
      <c r="D6">
        <v>1</v>
      </c>
      <c r="E6">
        <v>0</v>
      </c>
      <c r="F6">
        <v>1</v>
      </c>
      <c r="G6">
        <v>0</v>
      </c>
      <c r="H6">
        <v>2</v>
      </c>
      <c r="I6">
        <v>1</v>
      </c>
      <c r="J6">
        <v>0</v>
      </c>
      <c r="K6">
        <v>0</v>
      </c>
      <c r="L6">
        <v>2</v>
      </c>
      <c r="M6">
        <v>0</v>
      </c>
      <c r="N6">
        <v>11</v>
      </c>
    </row>
    <row r="7" spans="1:18" x14ac:dyDescent="0.25">
      <c r="A7" t="s">
        <v>19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2</v>
      </c>
    </row>
    <row r="8" spans="1:18" x14ac:dyDescent="0.25">
      <c r="A8" t="s">
        <v>13</v>
      </c>
      <c r="B8">
        <v>20</v>
      </c>
      <c r="C8">
        <v>3</v>
      </c>
      <c r="D8">
        <v>8</v>
      </c>
      <c r="E8">
        <v>2</v>
      </c>
      <c r="F8">
        <v>9</v>
      </c>
      <c r="G8">
        <v>10</v>
      </c>
      <c r="H8">
        <v>8</v>
      </c>
      <c r="I8">
        <v>18</v>
      </c>
      <c r="J8">
        <v>9</v>
      </c>
      <c r="K8">
        <v>8</v>
      </c>
      <c r="L8">
        <v>8</v>
      </c>
      <c r="M8">
        <v>9</v>
      </c>
      <c r="N8">
        <v>112</v>
      </c>
      <c r="P8">
        <f>SUM(B8:I8)</f>
        <v>78</v>
      </c>
    </row>
    <row r="14" spans="1:18" ht="23.25" x14ac:dyDescent="0.35">
      <c r="A14" s="21">
        <v>2019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1:18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N15" t="s">
        <v>13</v>
      </c>
      <c r="O15" s="5" t="s">
        <v>21</v>
      </c>
      <c r="P15" s="6" t="s">
        <v>22</v>
      </c>
    </row>
    <row r="16" spans="1:18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4</v>
      </c>
      <c r="G16">
        <v>0</v>
      </c>
      <c r="H16">
        <v>0</v>
      </c>
      <c r="I16">
        <v>1</v>
      </c>
      <c r="N16">
        <v>5</v>
      </c>
      <c r="O16" s="1">
        <v>1</v>
      </c>
      <c r="P16" s="8">
        <f t="shared" ref="P16:P21" si="0">IFERROR((N16-(B3+C3+D3+E3+F3+G3+H3+I3))/(B3+C3+D3+E3+F3+G3+H3+I3),0)</f>
        <v>0</v>
      </c>
      <c r="R16">
        <f>SUM(B16:I16,B20:I20)</f>
        <v>9</v>
      </c>
    </row>
    <row r="17" spans="1:16" x14ac:dyDescent="0.25">
      <c r="A17" t="s">
        <v>15</v>
      </c>
      <c r="B17">
        <v>2</v>
      </c>
      <c r="C17">
        <v>0</v>
      </c>
      <c r="D17">
        <v>0</v>
      </c>
      <c r="E17">
        <v>2</v>
      </c>
      <c r="F17">
        <v>0</v>
      </c>
      <c r="G17">
        <v>0</v>
      </c>
      <c r="H17">
        <v>1</v>
      </c>
      <c r="I17">
        <v>1</v>
      </c>
      <c r="N17">
        <v>6</v>
      </c>
      <c r="O17" s="7">
        <f t="shared" ref="O16:O21" si="1">IFERROR((I17-I4)/I4,0)</f>
        <v>-0.875</v>
      </c>
      <c r="P17" s="8">
        <f t="shared" si="0"/>
        <v>-0.6470588235294118</v>
      </c>
    </row>
    <row r="18" spans="1:16" x14ac:dyDescent="0.25">
      <c r="A18" t="s">
        <v>17</v>
      </c>
      <c r="B18">
        <v>0</v>
      </c>
      <c r="C18">
        <v>5</v>
      </c>
      <c r="D18">
        <v>6</v>
      </c>
      <c r="E18">
        <v>3</v>
      </c>
      <c r="F18">
        <v>3</v>
      </c>
      <c r="G18">
        <v>3</v>
      </c>
      <c r="H18">
        <v>9</v>
      </c>
      <c r="I18">
        <v>1</v>
      </c>
      <c r="N18">
        <v>30</v>
      </c>
      <c r="O18" s="7">
        <f t="shared" si="1"/>
        <v>-0.875</v>
      </c>
      <c r="P18" s="8">
        <f t="shared" si="0"/>
        <v>-0.33333333333333331</v>
      </c>
    </row>
    <row r="19" spans="1:16" x14ac:dyDescent="0.25">
      <c r="A19" t="s">
        <v>18</v>
      </c>
      <c r="B19">
        <v>1</v>
      </c>
      <c r="C19">
        <v>1</v>
      </c>
      <c r="D19">
        <v>3</v>
      </c>
      <c r="E19">
        <v>0</v>
      </c>
      <c r="F19">
        <v>1</v>
      </c>
      <c r="G19">
        <v>1</v>
      </c>
      <c r="H19">
        <v>0</v>
      </c>
      <c r="I19">
        <v>1</v>
      </c>
      <c r="N19">
        <v>8</v>
      </c>
      <c r="O19" s="7">
        <f t="shared" si="1"/>
        <v>0</v>
      </c>
      <c r="P19" s="8">
        <f t="shared" si="0"/>
        <v>-0.1111111111111111</v>
      </c>
    </row>
    <row r="20" spans="1:16" x14ac:dyDescent="0.25">
      <c r="A20" t="s">
        <v>19</v>
      </c>
      <c r="B20">
        <v>0</v>
      </c>
      <c r="C20">
        <v>2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N20">
        <v>4</v>
      </c>
      <c r="O20" s="7">
        <f t="shared" si="1"/>
        <v>-1</v>
      </c>
      <c r="P20" s="8">
        <f t="shared" si="0"/>
        <v>1</v>
      </c>
    </row>
    <row r="21" spans="1:16" x14ac:dyDescent="0.25">
      <c r="A21" t="s">
        <v>13</v>
      </c>
      <c r="B21">
        <v>3</v>
      </c>
      <c r="C21">
        <v>8</v>
      </c>
      <c r="D21">
        <v>9</v>
      </c>
      <c r="E21">
        <v>5</v>
      </c>
      <c r="F21">
        <v>9</v>
      </c>
      <c r="G21">
        <v>5</v>
      </c>
      <c r="H21">
        <v>10</v>
      </c>
      <c r="I21">
        <v>4</v>
      </c>
      <c r="N21">
        <v>53</v>
      </c>
      <c r="O21" s="7">
        <f t="shared" si="1"/>
        <v>-0.77777777777777779</v>
      </c>
      <c r="P21" s="8">
        <f t="shared" si="0"/>
        <v>-0.32051282051282054</v>
      </c>
    </row>
  </sheetData>
  <sortState ref="A3:N7">
    <sortCondition ref="A3"/>
  </sortState>
  <mergeCells count="2">
    <mergeCell ref="A1:P1"/>
    <mergeCell ref="A14:P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R9" sqref="R9"/>
    </sheetView>
  </sheetViews>
  <sheetFormatPr defaultRowHeight="15" x14ac:dyDescent="0.25"/>
  <cols>
    <col min="1" max="1" width="19" bestFit="1" customWidth="1"/>
    <col min="2" max="2" width="7.7109375" bestFit="1" customWidth="1"/>
    <col min="3" max="3" width="8.85546875" bestFit="1" customWidth="1"/>
    <col min="4" max="4" width="6.42578125" bestFit="1" customWidth="1"/>
    <col min="5" max="5" width="5.28515625" bestFit="1" customWidth="1"/>
    <col min="6" max="6" width="4.7109375" bestFit="1" customWidth="1"/>
    <col min="7" max="7" width="5.140625" bestFit="1" customWidth="1"/>
    <col min="8" max="8" width="4.42578125" bestFit="1" customWidth="1"/>
    <col min="9" max="9" width="7.140625" bestFit="1" customWidth="1"/>
    <col min="10" max="10" width="10.85546875" bestFit="1" customWidth="1"/>
    <col min="11" max="11" width="8.140625" bestFit="1" customWidth="1"/>
    <col min="12" max="12" width="10.42578125" bestFit="1" customWidth="1"/>
    <col min="13" max="13" width="10.140625" bestFit="1" customWidth="1"/>
    <col min="14" max="14" width="5.42578125" bestFit="1" customWidth="1"/>
    <col min="15" max="15" width="12.28515625" bestFit="1" customWidth="1"/>
  </cols>
  <sheetData>
    <row r="1" spans="1:18" ht="22.5" x14ac:dyDescent="0.35">
      <c r="A1" s="22">
        <v>2018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8" x14ac:dyDescent="0.25">
      <c r="A3" t="s">
        <v>14</v>
      </c>
      <c r="B3">
        <v>4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7</v>
      </c>
      <c r="R3">
        <f>SUM(B3:I3)</f>
        <v>6</v>
      </c>
    </row>
    <row r="4" spans="1:18" x14ac:dyDescent="0.25">
      <c r="A4" t="s">
        <v>16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R4">
        <f>SUM(B4:I4)</f>
        <v>1</v>
      </c>
    </row>
    <row r="5" spans="1:18" x14ac:dyDescent="0.25">
      <c r="A5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R5">
        <f>SUM(B5:I5)</f>
        <v>0</v>
      </c>
    </row>
    <row r="6" spans="1:18" x14ac:dyDescent="0.25">
      <c r="A6" t="s">
        <v>17</v>
      </c>
      <c r="B6">
        <v>13</v>
      </c>
      <c r="C6">
        <v>8</v>
      </c>
      <c r="D6">
        <v>9</v>
      </c>
      <c r="E6">
        <v>10</v>
      </c>
      <c r="F6">
        <v>3</v>
      </c>
      <c r="G6">
        <v>4</v>
      </c>
      <c r="H6">
        <v>2</v>
      </c>
      <c r="I6">
        <v>4</v>
      </c>
      <c r="J6">
        <v>8</v>
      </c>
      <c r="K6">
        <v>5</v>
      </c>
      <c r="L6">
        <v>3</v>
      </c>
      <c r="M6">
        <v>8</v>
      </c>
      <c r="N6">
        <v>77</v>
      </c>
      <c r="R6">
        <f>SUM(B6:I6)</f>
        <v>53</v>
      </c>
    </row>
    <row r="7" spans="1:18" x14ac:dyDescent="0.25">
      <c r="A7" t="s">
        <v>18</v>
      </c>
      <c r="B7">
        <v>1</v>
      </c>
      <c r="C7">
        <v>0</v>
      </c>
      <c r="D7">
        <v>1</v>
      </c>
      <c r="E7">
        <v>2</v>
      </c>
      <c r="F7">
        <v>2</v>
      </c>
      <c r="G7">
        <v>0</v>
      </c>
      <c r="H7">
        <v>0</v>
      </c>
      <c r="I7">
        <v>0</v>
      </c>
      <c r="J7">
        <v>1</v>
      </c>
      <c r="K7">
        <v>3</v>
      </c>
      <c r="L7">
        <v>3</v>
      </c>
      <c r="M7">
        <v>0</v>
      </c>
      <c r="N7">
        <v>13</v>
      </c>
      <c r="R7">
        <f>SUM(B7:I7)</f>
        <v>6</v>
      </c>
    </row>
    <row r="8" spans="1:18" x14ac:dyDescent="0.25">
      <c r="A8" t="s">
        <v>19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3</v>
      </c>
      <c r="R8">
        <f>SUM(B8:I8)</f>
        <v>1</v>
      </c>
    </row>
    <row r="9" spans="1:18" x14ac:dyDescent="0.25">
      <c r="A9" t="s">
        <v>13</v>
      </c>
      <c r="B9">
        <v>19</v>
      </c>
      <c r="C9">
        <v>8</v>
      </c>
      <c r="D9">
        <v>11</v>
      </c>
      <c r="E9">
        <v>13</v>
      </c>
      <c r="F9">
        <v>5</v>
      </c>
      <c r="G9">
        <v>5</v>
      </c>
      <c r="H9">
        <v>2</v>
      </c>
      <c r="I9">
        <v>4</v>
      </c>
      <c r="J9">
        <v>10</v>
      </c>
      <c r="K9">
        <v>8</v>
      </c>
      <c r="L9">
        <v>7</v>
      </c>
      <c r="M9">
        <v>9</v>
      </c>
      <c r="N9">
        <v>101</v>
      </c>
      <c r="R9">
        <f>SUM(B9:I9)</f>
        <v>67</v>
      </c>
    </row>
    <row r="13" spans="1:18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spans="1:18" ht="26.25" x14ac:dyDescent="0.4">
      <c r="A14" s="16">
        <v>2019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1:18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N15" t="s">
        <v>13</v>
      </c>
      <c r="O15" t="s">
        <v>21</v>
      </c>
      <c r="P15" t="s">
        <v>22</v>
      </c>
    </row>
    <row r="16" spans="1:18" x14ac:dyDescent="0.25">
      <c r="A16" t="s">
        <v>24</v>
      </c>
      <c r="B16">
        <v>4</v>
      </c>
      <c r="C16">
        <v>3</v>
      </c>
      <c r="D16">
        <v>2</v>
      </c>
      <c r="E16">
        <v>3</v>
      </c>
      <c r="F16">
        <v>1</v>
      </c>
      <c r="G16">
        <v>3</v>
      </c>
      <c r="H16">
        <v>0</v>
      </c>
      <c r="I16">
        <v>5</v>
      </c>
      <c r="N16">
        <f>SUM(B16:I16)</f>
        <v>21</v>
      </c>
      <c r="O16" s="1">
        <v>1</v>
      </c>
      <c r="P16" s="1">
        <f>IFERROR((N16-R3)/(R3),0)</f>
        <v>2.5</v>
      </c>
    </row>
    <row r="17" spans="1:16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N17">
        <f t="shared" ref="N17:N22" si="0">SUM(B17:I17)</f>
        <v>0</v>
      </c>
      <c r="O17" s="7">
        <f>IFERROR((I17-I3)/I3,0)</f>
        <v>0</v>
      </c>
      <c r="P17" s="1">
        <f t="shared" ref="P17:P22" si="1">IFERROR((N17-R4)/(R4),0)</f>
        <v>-1</v>
      </c>
    </row>
    <row r="18" spans="1:16" x14ac:dyDescent="0.25">
      <c r="A18" t="s">
        <v>25</v>
      </c>
      <c r="B18">
        <v>0</v>
      </c>
      <c r="C18">
        <v>1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N18">
        <f t="shared" si="0"/>
        <v>3</v>
      </c>
      <c r="O18" s="7">
        <v>1</v>
      </c>
      <c r="P18" s="1">
        <f t="shared" si="1"/>
        <v>0</v>
      </c>
    </row>
    <row r="19" spans="1:16" x14ac:dyDescent="0.25">
      <c r="A19" t="s">
        <v>17</v>
      </c>
      <c r="B19">
        <v>9</v>
      </c>
      <c r="C19">
        <v>7</v>
      </c>
      <c r="D19">
        <v>5</v>
      </c>
      <c r="E19">
        <v>11</v>
      </c>
      <c r="F19">
        <v>9</v>
      </c>
      <c r="G19">
        <v>5</v>
      </c>
      <c r="H19">
        <v>10</v>
      </c>
      <c r="I19">
        <v>4</v>
      </c>
      <c r="N19">
        <f t="shared" si="0"/>
        <v>60</v>
      </c>
      <c r="O19" s="7">
        <f t="shared" ref="O18:O22" si="2">IFERROR((I19-I5)/I5,0)</f>
        <v>0</v>
      </c>
      <c r="P19" s="1">
        <f t="shared" si="1"/>
        <v>0.13207547169811321</v>
      </c>
    </row>
    <row r="20" spans="1:16" x14ac:dyDescent="0.25">
      <c r="A20" t="s">
        <v>18</v>
      </c>
      <c r="B20">
        <v>1</v>
      </c>
      <c r="C20">
        <v>1</v>
      </c>
      <c r="D20">
        <v>1</v>
      </c>
      <c r="E20">
        <v>2</v>
      </c>
      <c r="F20">
        <v>1</v>
      </c>
      <c r="G20">
        <v>0</v>
      </c>
      <c r="H20">
        <v>0</v>
      </c>
      <c r="I20">
        <v>1</v>
      </c>
      <c r="N20">
        <f t="shared" si="0"/>
        <v>7</v>
      </c>
      <c r="O20" s="7">
        <v>1</v>
      </c>
      <c r="P20" s="1">
        <f t="shared" si="1"/>
        <v>0.16666666666666666</v>
      </c>
    </row>
    <row r="21" spans="1:16" x14ac:dyDescent="0.25">
      <c r="A21" t="s">
        <v>19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N21">
        <f t="shared" si="0"/>
        <v>2</v>
      </c>
      <c r="O21" s="7">
        <v>1</v>
      </c>
      <c r="P21" s="1">
        <f t="shared" si="1"/>
        <v>1</v>
      </c>
    </row>
    <row r="22" spans="1:16" x14ac:dyDescent="0.25">
      <c r="A22" t="s">
        <v>13</v>
      </c>
      <c r="B22">
        <f>SUM(B16:B21)</f>
        <v>14</v>
      </c>
      <c r="C22">
        <f t="shared" ref="C22:H22" si="3">SUM(C16:C21)</f>
        <v>12</v>
      </c>
      <c r="D22">
        <f t="shared" si="3"/>
        <v>8</v>
      </c>
      <c r="E22">
        <f t="shared" si="3"/>
        <v>18</v>
      </c>
      <c r="F22">
        <f t="shared" si="3"/>
        <v>11</v>
      </c>
      <c r="G22">
        <f t="shared" si="3"/>
        <v>8</v>
      </c>
      <c r="H22">
        <f>SUM(H16:H21)</f>
        <v>10</v>
      </c>
      <c r="I22">
        <f>SUM(I16:I21)</f>
        <v>12</v>
      </c>
      <c r="N22">
        <f t="shared" si="0"/>
        <v>93</v>
      </c>
      <c r="O22" s="7">
        <v>2</v>
      </c>
      <c r="P22" s="1">
        <f t="shared" si="1"/>
        <v>0.38805970149253732</v>
      </c>
    </row>
  </sheetData>
  <mergeCells count="3">
    <mergeCell ref="A1:N1"/>
    <mergeCell ref="A13:P13"/>
    <mergeCell ref="A14:P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cwe</vt:lpstr>
      <vt:lpstr>fpse</vt:lpstr>
      <vt:lpstr>bot</vt:lpstr>
      <vt:lpstr>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 Stevens</dc:creator>
  <cp:lastModifiedBy>Jes Stevens</cp:lastModifiedBy>
  <dcterms:created xsi:type="dcterms:W3CDTF">2019-09-20T19:19:32Z</dcterms:created>
  <dcterms:modified xsi:type="dcterms:W3CDTF">2019-09-20T23:08:08Z</dcterms:modified>
</cp:coreProperties>
</file>